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"/>
    </mc:Choice>
  </mc:AlternateContent>
  <xr:revisionPtr revIDLastSave="47" documentId="8_{869AE2CA-4E59-4A55-AA24-02096052C8BC}" xr6:coauthVersionLast="47" xr6:coauthVersionMax="47" xr10:uidLastSave="{8C268453-64DD-41FB-8657-F9DA6DCEF6E1}"/>
  <bookViews>
    <workbookView xWindow="-120" yWindow="-120" windowWidth="29040" windowHeight="17790" activeTab="4" xr2:uid="{00000000-000D-0000-FFFF-FFFF00000000}"/>
  </bookViews>
  <sheets>
    <sheet name="RGW_AH" sheetId="7" r:id="rId1"/>
    <sheet name="RGW" sheetId="1" r:id="rId2"/>
    <sheet name="RGWpiek" sheetId="6" r:id="rId3"/>
    <sheet name="brondata" sheetId="4" r:id="rId4"/>
    <sheet name="Pipe dimensions" sheetId="8" r:id="rId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1" i="7" l="1"/>
  <c r="F321" i="7" s="1"/>
  <c r="D320" i="7"/>
  <c r="E320" i="7" s="1"/>
  <c r="F320" i="7" s="1"/>
  <c r="D319" i="7"/>
  <c r="E319" i="7" s="1"/>
  <c r="F319" i="7" s="1"/>
  <c r="E225" i="7"/>
  <c r="F225" i="7" s="1"/>
  <c r="E224" i="7"/>
  <c r="F224" i="7" s="1"/>
  <c r="E223" i="7"/>
  <c r="F223" i="7" s="1"/>
  <c r="E222" i="7"/>
  <c r="F222" i="7" s="1"/>
  <c r="E221" i="7"/>
  <c r="F221" i="7" s="1"/>
  <c r="E220" i="7"/>
  <c r="F220" i="7" s="1"/>
  <c r="E219" i="7"/>
  <c r="F219" i="7" s="1"/>
  <c r="E218" i="7"/>
  <c r="F218" i="7" s="1"/>
  <c r="F217" i="7"/>
  <c r="E217" i="7"/>
  <c r="F216" i="7"/>
  <c r="E216" i="7"/>
  <c r="F215" i="7"/>
  <c r="E215" i="7"/>
  <c r="F214" i="7"/>
  <c r="E214" i="7"/>
  <c r="F213" i="7"/>
  <c r="E213" i="7"/>
  <c r="F212" i="7"/>
  <c r="E212" i="7"/>
  <c r="F211" i="7"/>
  <c r="E211" i="7"/>
  <c r="F210" i="7"/>
  <c r="E210" i="7"/>
  <c r="F209" i="7"/>
  <c r="E209" i="7"/>
  <c r="F208" i="7"/>
  <c r="E208" i="7"/>
  <c r="F207" i="7"/>
  <c r="E207" i="7"/>
  <c r="F206" i="7"/>
  <c r="E206" i="7"/>
  <c r="F205" i="7"/>
  <c r="E205" i="7"/>
  <c r="F204" i="7"/>
  <c r="E204" i="7"/>
  <c r="F203" i="7"/>
  <c r="E203" i="7"/>
  <c r="F202" i="7"/>
  <c r="E202" i="7"/>
  <c r="F201" i="7"/>
  <c r="E201" i="7"/>
  <c r="F200" i="7"/>
  <c r="E200" i="7"/>
  <c r="F199" i="7"/>
  <c r="E199" i="7"/>
  <c r="F198" i="7"/>
  <c r="E198" i="7"/>
  <c r="F197" i="7"/>
  <c r="E197" i="7"/>
  <c r="E196" i="7"/>
  <c r="F196" i="7" s="1"/>
  <c r="E195" i="7"/>
  <c r="F195" i="7" s="1"/>
  <c r="E194" i="7"/>
  <c r="F194" i="7" s="1"/>
  <c r="E193" i="7"/>
  <c r="F193" i="7" s="1"/>
  <c r="E192" i="7"/>
  <c r="F192" i="7" s="1"/>
  <c r="E191" i="7"/>
  <c r="F191" i="7" s="1"/>
  <c r="E190" i="7"/>
  <c r="F190" i="7" s="1"/>
  <c r="F189" i="7"/>
  <c r="E189" i="7"/>
  <c r="F188" i="7"/>
  <c r="E188" i="7"/>
  <c r="E187" i="7"/>
  <c r="F187" i="7" s="1"/>
  <c r="E186" i="7"/>
  <c r="F186" i="7" s="1"/>
  <c r="E185" i="7"/>
  <c r="F185" i="7" s="1"/>
  <c r="E184" i="7"/>
  <c r="F184" i="7" s="1"/>
  <c r="E183" i="7"/>
  <c r="F183" i="7" s="1"/>
  <c r="E182" i="7"/>
  <c r="F182" i="7" s="1"/>
  <c r="E181" i="7"/>
  <c r="F181" i="7" s="1"/>
  <c r="E180" i="7"/>
  <c r="F180" i="7" s="1"/>
  <c r="E179" i="7"/>
  <c r="F179" i="7" s="1"/>
  <c r="E178" i="7"/>
  <c r="F178" i="7" s="1"/>
  <c r="E177" i="7"/>
  <c r="F177" i="7" s="1"/>
  <c r="E173" i="7"/>
  <c r="D172" i="7"/>
  <c r="E172" i="7" s="1"/>
  <c r="D171" i="7"/>
  <c r="E171" i="7" s="1"/>
  <c r="D170" i="7"/>
  <c r="E170" i="7" s="1"/>
  <c r="D169" i="7"/>
  <c r="E169" i="7" s="1"/>
  <c r="D168" i="7"/>
  <c r="E168" i="7" s="1"/>
  <c r="D167" i="7"/>
  <c r="E167" i="7" s="1"/>
  <c r="D166" i="7"/>
  <c r="E166" i="7" s="1"/>
  <c r="D165" i="7"/>
  <c r="E165" i="7" s="1"/>
  <c r="D164" i="7"/>
  <c r="E164" i="7" s="1"/>
  <c r="D163" i="7"/>
  <c r="E163" i="7" s="1"/>
  <c r="D162" i="7"/>
  <c r="E162" i="7" s="1"/>
  <c r="D161" i="7"/>
  <c r="E161" i="7" s="1"/>
  <c r="D160" i="7"/>
  <c r="E160" i="7" s="1"/>
  <c r="D159" i="7"/>
  <c r="E159" i="7" s="1"/>
  <c r="D158" i="7"/>
  <c r="E158" i="7" s="1"/>
  <c r="D157" i="7"/>
  <c r="E157" i="7" s="1"/>
  <c r="D156" i="7"/>
  <c r="E156" i="7" s="1"/>
  <c r="D155" i="7"/>
  <c r="E155" i="7" s="1"/>
  <c r="D154" i="7"/>
  <c r="E154" i="7" s="1"/>
  <c r="D153" i="7"/>
  <c r="E153" i="7" s="1"/>
  <c r="D152" i="7"/>
  <c r="E152" i="7" s="1"/>
  <c r="D151" i="7"/>
  <c r="E151" i="7" s="1"/>
  <c r="D150" i="7"/>
  <c r="E150" i="7" s="1"/>
  <c r="D149" i="7"/>
  <c r="E149" i="7" s="1"/>
  <c r="D148" i="7"/>
  <c r="E148" i="7" s="1"/>
  <c r="D147" i="7"/>
  <c r="E147" i="7" s="1"/>
  <c r="D146" i="7"/>
  <c r="E146" i="7" s="1"/>
  <c r="D145" i="7"/>
  <c r="E145" i="7" s="1"/>
  <c r="D144" i="7"/>
  <c r="E144" i="7" s="1"/>
  <c r="D143" i="7"/>
  <c r="E143" i="7" s="1"/>
  <c r="D142" i="7"/>
  <c r="E142" i="7" s="1"/>
  <c r="D141" i="7"/>
  <c r="E141" i="7" s="1"/>
  <c r="D140" i="7"/>
  <c r="E140" i="7" s="1"/>
  <c r="F77" i="7"/>
  <c r="E77" i="7"/>
  <c r="E76" i="7"/>
  <c r="E75" i="7"/>
  <c r="M75" i="7" s="1"/>
  <c r="F74" i="7"/>
  <c r="E74" i="7"/>
  <c r="F73" i="7"/>
  <c r="E73" i="7"/>
  <c r="E72" i="7"/>
  <c r="E71" i="7"/>
  <c r="M71" i="7" s="1"/>
  <c r="F70" i="7"/>
  <c r="E70" i="7"/>
  <c r="F69" i="7"/>
  <c r="E69" i="7"/>
  <c r="L69" i="7" s="1"/>
  <c r="F68" i="7"/>
  <c r="E68" i="7"/>
  <c r="M68" i="7" s="1"/>
  <c r="F67" i="7"/>
  <c r="E67" i="7"/>
  <c r="M67" i="7" s="1"/>
  <c r="F66" i="7"/>
  <c r="E66" i="7"/>
  <c r="M66" i="7" s="1"/>
  <c r="F65" i="7"/>
  <c r="E65" i="7"/>
  <c r="M65" i="7" s="1"/>
  <c r="F64" i="7"/>
  <c r="E64" i="7"/>
  <c r="M64" i="7" s="1"/>
  <c r="F63" i="7"/>
  <c r="E63" i="7"/>
  <c r="M63" i="7" s="1"/>
  <c r="F62" i="7"/>
  <c r="E62" i="7"/>
  <c r="M62" i="7" s="1"/>
  <c r="F61" i="7"/>
  <c r="E61" i="7"/>
  <c r="M61" i="7" s="1"/>
  <c r="F60" i="7"/>
  <c r="E60" i="7"/>
  <c r="M60" i="7" s="1"/>
  <c r="F59" i="7"/>
  <c r="E59" i="7"/>
  <c r="M59" i="7" s="1"/>
  <c r="F58" i="7"/>
  <c r="E58" i="7"/>
  <c r="M58" i="7" s="1"/>
  <c r="F57" i="7"/>
  <c r="E57" i="7"/>
  <c r="M57" i="7" s="1"/>
  <c r="F56" i="7"/>
  <c r="E56" i="7"/>
  <c r="M56" i="7" s="1"/>
  <c r="F55" i="7"/>
  <c r="E55" i="7"/>
  <c r="M55" i="7" s="1"/>
  <c r="F54" i="7"/>
  <c r="E54" i="7"/>
  <c r="M54" i="7" s="1"/>
  <c r="F53" i="7"/>
  <c r="E53" i="7"/>
  <c r="M53" i="7" s="1"/>
  <c r="F52" i="7"/>
  <c r="E52" i="7"/>
  <c r="M52" i="7" s="1"/>
  <c r="F51" i="7"/>
  <c r="E51" i="7"/>
  <c r="M51" i="7" s="1"/>
  <c r="F50" i="7"/>
  <c r="E50" i="7"/>
  <c r="M50" i="7" s="1"/>
  <c r="F49" i="7"/>
  <c r="E49" i="7"/>
  <c r="M49" i="7" s="1"/>
  <c r="F48" i="7"/>
  <c r="E48" i="7"/>
  <c r="M48" i="7" s="1"/>
  <c r="F47" i="7"/>
  <c r="E47" i="7"/>
  <c r="M47" i="7" s="1"/>
  <c r="F46" i="7"/>
  <c r="E46" i="7"/>
  <c r="M46" i="7" s="1"/>
  <c r="F45" i="7"/>
  <c r="E45" i="7"/>
  <c r="M45" i="7" s="1"/>
  <c r="F44" i="7"/>
  <c r="E44" i="7"/>
  <c r="M44" i="7" s="1"/>
  <c r="F43" i="7"/>
  <c r="E43" i="7"/>
  <c r="M43" i="7" s="1"/>
  <c r="F42" i="7"/>
  <c r="E42" i="7"/>
  <c r="M42" i="7" s="1"/>
  <c r="F41" i="7"/>
  <c r="E41" i="7"/>
  <c r="M41" i="7" s="1"/>
  <c r="F40" i="7"/>
  <c r="E40" i="7"/>
  <c r="M40" i="7" s="1"/>
  <c r="F39" i="7"/>
  <c r="E39" i="7"/>
  <c r="M39" i="7" s="1"/>
  <c r="F38" i="7"/>
  <c r="E38" i="7"/>
  <c r="M38" i="7" s="1"/>
  <c r="F37" i="7"/>
  <c r="E37" i="7"/>
  <c r="M37" i="7" s="1"/>
  <c r="F36" i="7"/>
  <c r="E36" i="7"/>
  <c r="M36" i="7" s="1"/>
  <c r="F35" i="7"/>
  <c r="E35" i="7"/>
  <c r="M35" i="7" s="1"/>
  <c r="F34" i="7"/>
  <c r="E34" i="7"/>
  <c r="M34" i="7" s="1"/>
  <c r="F33" i="7"/>
  <c r="E33" i="7"/>
  <c r="M33" i="7" s="1"/>
  <c r="F32" i="7"/>
  <c r="E32" i="7"/>
  <c r="M32" i="7" s="1"/>
  <c r="F31" i="7"/>
  <c r="E31" i="7"/>
  <c r="M31" i="7" s="1"/>
  <c r="F30" i="7"/>
  <c r="E30" i="7"/>
  <c r="M30" i="7" s="1"/>
  <c r="F29" i="7"/>
  <c r="E29" i="7"/>
  <c r="M29" i="7" s="1"/>
  <c r="D11" i="7"/>
  <c r="Q189" i="7" s="1"/>
  <c r="D10" i="7"/>
  <c r="G69" i="7" s="1"/>
  <c r="D9" i="7"/>
  <c r="F29" i="1"/>
  <c r="E226" i="1"/>
  <c r="D78" i="1"/>
  <c r="E321" i="6"/>
  <c r="F321" i="6" s="1"/>
  <c r="D320" i="6"/>
  <c r="E320" i="6" s="1"/>
  <c r="F320" i="6" s="1"/>
  <c r="F225" i="6"/>
  <c r="E225" i="6"/>
  <c r="E224" i="6"/>
  <c r="F224" i="6" s="1"/>
  <c r="E223" i="6"/>
  <c r="F223" i="6" s="1"/>
  <c r="E222" i="6"/>
  <c r="F222" i="6" s="1"/>
  <c r="E221" i="6"/>
  <c r="F221" i="6" s="1"/>
  <c r="G221" i="6" s="1"/>
  <c r="E220" i="6"/>
  <c r="F220" i="6" s="1"/>
  <c r="F219" i="6"/>
  <c r="E219" i="6"/>
  <c r="E218" i="6"/>
  <c r="F218" i="6" s="1"/>
  <c r="E217" i="6"/>
  <c r="F217" i="6" s="1"/>
  <c r="E216" i="6"/>
  <c r="F216" i="6" s="1"/>
  <c r="G216" i="6" s="1"/>
  <c r="G215" i="6"/>
  <c r="F215" i="6"/>
  <c r="E215" i="6"/>
  <c r="E214" i="6"/>
  <c r="F214" i="6" s="1"/>
  <c r="G214" i="6" s="1"/>
  <c r="E213" i="6"/>
  <c r="F213" i="6" s="1"/>
  <c r="G213" i="6" s="1"/>
  <c r="E212" i="6"/>
  <c r="F212" i="6" s="1"/>
  <c r="G212" i="6" s="1"/>
  <c r="G211" i="6"/>
  <c r="F211" i="6"/>
  <c r="E211" i="6"/>
  <c r="E210" i="6"/>
  <c r="F210" i="6" s="1"/>
  <c r="G210" i="6" s="1"/>
  <c r="E209" i="6"/>
  <c r="F209" i="6" s="1"/>
  <c r="G209" i="6" s="1"/>
  <c r="F208" i="6"/>
  <c r="G208" i="6" s="1"/>
  <c r="E208" i="6"/>
  <c r="E207" i="6"/>
  <c r="F207" i="6" s="1"/>
  <c r="G207" i="6" s="1"/>
  <c r="E206" i="6"/>
  <c r="F206" i="6" s="1"/>
  <c r="G206" i="6" s="1"/>
  <c r="E205" i="6"/>
  <c r="F205" i="6" s="1"/>
  <c r="G205" i="6" s="1"/>
  <c r="F204" i="6"/>
  <c r="G204" i="6" s="1"/>
  <c r="E204" i="6"/>
  <c r="E203" i="6"/>
  <c r="F203" i="6" s="1"/>
  <c r="G203" i="6" s="1"/>
  <c r="E202" i="6"/>
  <c r="F202" i="6" s="1"/>
  <c r="G202" i="6" s="1"/>
  <c r="F201" i="6"/>
  <c r="G201" i="6" s="1"/>
  <c r="E201" i="6"/>
  <c r="E200" i="6"/>
  <c r="F200" i="6" s="1"/>
  <c r="G200" i="6" s="1"/>
  <c r="E199" i="6"/>
  <c r="F199" i="6" s="1"/>
  <c r="G199" i="6" s="1"/>
  <c r="E198" i="6"/>
  <c r="F198" i="6" s="1"/>
  <c r="G198" i="6" s="1"/>
  <c r="F197" i="6"/>
  <c r="G197" i="6" s="1"/>
  <c r="E197" i="6"/>
  <c r="F196" i="6"/>
  <c r="G196" i="6" s="1"/>
  <c r="E196" i="6"/>
  <c r="E195" i="6"/>
  <c r="F195" i="6" s="1"/>
  <c r="G195" i="6" s="1"/>
  <c r="F194" i="6"/>
  <c r="G194" i="6" s="1"/>
  <c r="E194" i="6"/>
  <c r="E193" i="6"/>
  <c r="F193" i="6" s="1"/>
  <c r="G193" i="6" s="1"/>
  <c r="F192" i="6"/>
  <c r="G192" i="6" s="1"/>
  <c r="E192" i="6"/>
  <c r="E191" i="6"/>
  <c r="F191" i="6" s="1"/>
  <c r="G191" i="6" s="1"/>
  <c r="F190" i="6"/>
  <c r="G190" i="6" s="1"/>
  <c r="E190" i="6"/>
  <c r="F189" i="6"/>
  <c r="G189" i="6" s="1"/>
  <c r="E189" i="6"/>
  <c r="E188" i="6"/>
  <c r="F188" i="6" s="1"/>
  <c r="G188" i="6" s="1"/>
  <c r="F187" i="6"/>
  <c r="G187" i="6" s="1"/>
  <c r="E187" i="6"/>
  <c r="E186" i="6"/>
  <c r="F186" i="6" s="1"/>
  <c r="G186" i="6" s="1"/>
  <c r="F185" i="6"/>
  <c r="G185" i="6" s="1"/>
  <c r="E185" i="6"/>
  <c r="E184" i="6"/>
  <c r="F184" i="6" s="1"/>
  <c r="G184" i="6" s="1"/>
  <c r="G183" i="6"/>
  <c r="F183" i="6"/>
  <c r="E183" i="6"/>
  <c r="F182" i="6"/>
  <c r="G182" i="6" s="1"/>
  <c r="E182" i="6"/>
  <c r="E181" i="6"/>
  <c r="F181" i="6" s="1"/>
  <c r="F180" i="6"/>
  <c r="G180" i="6" s="1"/>
  <c r="E180" i="6"/>
  <c r="E179" i="6"/>
  <c r="F179" i="6" s="1"/>
  <c r="G179" i="6" s="1"/>
  <c r="F178" i="6"/>
  <c r="E178" i="6"/>
  <c r="E177" i="6"/>
  <c r="F177" i="6" s="1"/>
  <c r="G177" i="6" s="1"/>
  <c r="F173" i="6"/>
  <c r="E173" i="6"/>
  <c r="E172" i="6"/>
  <c r="D172" i="6"/>
  <c r="D171" i="6"/>
  <c r="D170" i="6" s="1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F33" i="6"/>
  <c r="E33" i="6"/>
  <c r="E32" i="6"/>
  <c r="F32" i="6" s="1"/>
  <c r="F31" i="6"/>
  <c r="E31" i="6"/>
  <c r="E30" i="6"/>
  <c r="F30" i="6" s="1"/>
  <c r="F29" i="6"/>
  <c r="E29" i="6"/>
  <c r="D11" i="6"/>
  <c r="D10" i="6"/>
  <c r="G44" i="6" s="1"/>
  <c r="D9" i="6"/>
  <c r="N29" i="7" l="1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G70" i="7"/>
  <c r="Q70" i="7"/>
  <c r="J71" i="7"/>
  <c r="S71" i="7"/>
  <c r="L72" i="7"/>
  <c r="P73" i="7"/>
  <c r="H73" i="7"/>
  <c r="N73" i="7"/>
  <c r="G74" i="7"/>
  <c r="Q74" i="7"/>
  <c r="J75" i="7"/>
  <c r="S75" i="7"/>
  <c r="L76" i="7"/>
  <c r="P77" i="7"/>
  <c r="H77" i="7"/>
  <c r="N77" i="7"/>
  <c r="P165" i="7"/>
  <c r="H165" i="7"/>
  <c r="O165" i="7"/>
  <c r="G165" i="7"/>
  <c r="N165" i="7"/>
  <c r="F165" i="7"/>
  <c r="M165" i="7"/>
  <c r="L165" i="7"/>
  <c r="S165" i="7"/>
  <c r="K165" i="7"/>
  <c r="Q165" i="7"/>
  <c r="I165" i="7"/>
  <c r="R165" i="7"/>
  <c r="J165" i="7"/>
  <c r="G30" i="7"/>
  <c r="O31" i="7"/>
  <c r="G33" i="7"/>
  <c r="G34" i="7"/>
  <c r="O35" i="7"/>
  <c r="O36" i="7"/>
  <c r="O38" i="7"/>
  <c r="G40" i="7"/>
  <c r="G41" i="7"/>
  <c r="O42" i="7"/>
  <c r="O43" i="7"/>
  <c r="O44" i="7"/>
  <c r="O46" i="7"/>
  <c r="O47" i="7"/>
  <c r="O48" i="7"/>
  <c r="O49" i="7"/>
  <c r="G50" i="7"/>
  <c r="O51" i="7"/>
  <c r="O52" i="7"/>
  <c r="O53" i="7"/>
  <c r="G55" i="7"/>
  <c r="G56" i="7"/>
  <c r="G57" i="7"/>
  <c r="G58" i="7"/>
  <c r="G59" i="7"/>
  <c r="O60" i="7"/>
  <c r="G61" i="7"/>
  <c r="G62" i="7"/>
  <c r="O62" i="7"/>
  <c r="G63" i="7"/>
  <c r="O63" i="7"/>
  <c r="G64" i="7"/>
  <c r="O64" i="7"/>
  <c r="G65" i="7"/>
  <c r="O65" i="7"/>
  <c r="G66" i="7"/>
  <c r="O66" i="7"/>
  <c r="G67" i="7"/>
  <c r="O67" i="7"/>
  <c r="O68" i="7"/>
  <c r="O69" i="7"/>
  <c r="I70" i="7"/>
  <c r="R70" i="7"/>
  <c r="K71" i="7"/>
  <c r="M72" i="7"/>
  <c r="O73" i="7"/>
  <c r="I74" i="7"/>
  <c r="R74" i="7"/>
  <c r="K75" i="7"/>
  <c r="M76" i="7"/>
  <c r="O77" i="7"/>
  <c r="J146" i="7"/>
  <c r="R159" i="7"/>
  <c r="H29" i="7"/>
  <c r="P29" i="7"/>
  <c r="H30" i="7"/>
  <c r="P30" i="7"/>
  <c r="H31" i="7"/>
  <c r="P31" i="7"/>
  <c r="H32" i="7"/>
  <c r="P32" i="7"/>
  <c r="H33" i="7"/>
  <c r="P33" i="7"/>
  <c r="H34" i="7"/>
  <c r="P34" i="7"/>
  <c r="H35" i="7"/>
  <c r="P35" i="7"/>
  <c r="H36" i="7"/>
  <c r="P36" i="7"/>
  <c r="H37" i="7"/>
  <c r="P37" i="7"/>
  <c r="H38" i="7"/>
  <c r="P38" i="7"/>
  <c r="H39" i="7"/>
  <c r="P39" i="7"/>
  <c r="H40" i="7"/>
  <c r="P40" i="7"/>
  <c r="H41" i="7"/>
  <c r="P41" i="7"/>
  <c r="H42" i="7"/>
  <c r="P42" i="7"/>
  <c r="H43" i="7"/>
  <c r="P43" i="7"/>
  <c r="H44" i="7"/>
  <c r="P44" i="7"/>
  <c r="H45" i="7"/>
  <c r="P45" i="7"/>
  <c r="H46" i="7"/>
  <c r="P46" i="7"/>
  <c r="H47" i="7"/>
  <c r="P47" i="7"/>
  <c r="H48" i="7"/>
  <c r="P48" i="7"/>
  <c r="H49" i="7"/>
  <c r="P49" i="7"/>
  <c r="H50" i="7"/>
  <c r="P50" i="7"/>
  <c r="H51" i="7"/>
  <c r="P51" i="7"/>
  <c r="H52" i="7"/>
  <c r="P52" i="7"/>
  <c r="H53" i="7"/>
  <c r="P53" i="7"/>
  <c r="H54" i="7"/>
  <c r="P54" i="7"/>
  <c r="H55" i="7"/>
  <c r="P55" i="7"/>
  <c r="H56" i="7"/>
  <c r="P56" i="7"/>
  <c r="H57" i="7"/>
  <c r="P57" i="7"/>
  <c r="H58" i="7"/>
  <c r="P58" i="7"/>
  <c r="H59" i="7"/>
  <c r="P59" i="7"/>
  <c r="H60" i="7"/>
  <c r="P60" i="7"/>
  <c r="H61" i="7"/>
  <c r="P61" i="7"/>
  <c r="H62" i="7"/>
  <c r="P62" i="7"/>
  <c r="H63" i="7"/>
  <c r="P63" i="7"/>
  <c r="H64" i="7"/>
  <c r="P64" i="7"/>
  <c r="H65" i="7"/>
  <c r="P65" i="7"/>
  <c r="H66" i="7"/>
  <c r="P66" i="7"/>
  <c r="H67" i="7"/>
  <c r="P67" i="7"/>
  <c r="H68" i="7"/>
  <c r="P68" i="7"/>
  <c r="H69" i="7"/>
  <c r="Q69" i="7"/>
  <c r="J70" i="7"/>
  <c r="S70" i="7"/>
  <c r="L71" i="7"/>
  <c r="P72" i="7"/>
  <c r="H72" i="7"/>
  <c r="N72" i="7"/>
  <c r="G73" i="7"/>
  <c r="Q73" i="7"/>
  <c r="J74" i="7"/>
  <c r="S74" i="7"/>
  <c r="L75" i="7"/>
  <c r="P76" i="7"/>
  <c r="H76" i="7"/>
  <c r="N76" i="7"/>
  <c r="G77" i="7"/>
  <c r="Q77" i="7"/>
  <c r="P141" i="7"/>
  <c r="H141" i="7"/>
  <c r="O141" i="7"/>
  <c r="G141" i="7"/>
  <c r="N141" i="7"/>
  <c r="F141" i="7"/>
  <c r="M141" i="7"/>
  <c r="L141" i="7"/>
  <c r="S141" i="7"/>
  <c r="K141" i="7"/>
  <c r="Q141" i="7"/>
  <c r="I141" i="7"/>
  <c r="R141" i="7"/>
  <c r="J141" i="7"/>
  <c r="Q173" i="7"/>
  <c r="I29" i="7"/>
  <c r="Q29" i="7"/>
  <c r="I30" i="7"/>
  <c r="Q30" i="7"/>
  <c r="I31" i="7"/>
  <c r="Q31" i="7"/>
  <c r="I32" i="7"/>
  <c r="Q32" i="7"/>
  <c r="I33" i="7"/>
  <c r="Q33" i="7"/>
  <c r="I34" i="7"/>
  <c r="Q34" i="7"/>
  <c r="I35" i="7"/>
  <c r="Q35" i="7"/>
  <c r="I36" i="7"/>
  <c r="Q36" i="7"/>
  <c r="I37" i="7"/>
  <c r="Q37" i="7"/>
  <c r="I38" i="7"/>
  <c r="Q38" i="7"/>
  <c r="I39" i="7"/>
  <c r="Q39" i="7"/>
  <c r="I40" i="7"/>
  <c r="Q40" i="7"/>
  <c r="I41" i="7"/>
  <c r="Q41" i="7"/>
  <c r="I42" i="7"/>
  <c r="Q42" i="7"/>
  <c r="I43" i="7"/>
  <c r="Q43" i="7"/>
  <c r="I44" i="7"/>
  <c r="Q44" i="7"/>
  <c r="I45" i="7"/>
  <c r="Q45" i="7"/>
  <c r="I46" i="7"/>
  <c r="Q46" i="7"/>
  <c r="I47" i="7"/>
  <c r="Q47" i="7"/>
  <c r="I48" i="7"/>
  <c r="Q48" i="7"/>
  <c r="I49" i="7"/>
  <c r="Q49" i="7"/>
  <c r="I50" i="7"/>
  <c r="Q50" i="7"/>
  <c r="I51" i="7"/>
  <c r="Q51" i="7"/>
  <c r="I52" i="7"/>
  <c r="Q52" i="7"/>
  <c r="I53" i="7"/>
  <c r="Q53" i="7"/>
  <c r="I54" i="7"/>
  <c r="Q54" i="7"/>
  <c r="I55" i="7"/>
  <c r="Q55" i="7"/>
  <c r="I56" i="7"/>
  <c r="Q56" i="7"/>
  <c r="I57" i="7"/>
  <c r="Q57" i="7"/>
  <c r="I58" i="7"/>
  <c r="Q58" i="7"/>
  <c r="I59" i="7"/>
  <c r="Q59" i="7"/>
  <c r="I60" i="7"/>
  <c r="Q60" i="7"/>
  <c r="I61" i="7"/>
  <c r="Q61" i="7"/>
  <c r="I62" i="7"/>
  <c r="Q62" i="7"/>
  <c r="I63" i="7"/>
  <c r="Q63" i="7"/>
  <c r="I64" i="7"/>
  <c r="Q64" i="7"/>
  <c r="I65" i="7"/>
  <c r="Q65" i="7"/>
  <c r="I66" i="7"/>
  <c r="Q66" i="7"/>
  <c r="I67" i="7"/>
  <c r="Q67" i="7"/>
  <c r="I68" i="7"/>
  <c r="Q68" i="7"/>
  <c r="I69" i="7"/>
  <c r="R69" i="7"/>
  <c r="K70" i="7"/>
  <c r="F72" i="7"/>
  <c r="O72" i="7"/>
  <c r="I73" i="7"/>
  <c r="R73" i="7"/>
  <c r="K74" i="7"/>
  <c r="F76" i="7"/>
  <c r="O76" i="7"/>
  <c r="I77" i="7"/>
  <c r="R77" i="7"/>
  <c r="J154" i="7"/>
  <c r="R167" i="7"/>
  <c r="J221" i="7"/>
  <c r="R218" i="7"/>
  <c r="N216" i="7"/>
  <c r="H215" i="7"/>
  <c r="J218" i="7"/>
  <c r="J216" i="7"/>
  <c r="R217" i="7"/>
  <c r="L207" i="7"/>
  <c r="L206" i="7"/>
  <c r="L205" i="7"/>
  <c r="L204" i="7"/>
  <c r="L203" i="7"/>
  <c r="L202" i="7"/>
  <c r="L201" i="7"/>
  <c r="L200" i="7"/>
  <c r="L199" i="7"/>
  <c r="L198" i="7"/>
  <c r="L197" i="7"/>
  <c r="J217" i="7"/>
  <c r="R215" i="7"/>
  <c r="S214" i="7"/>
  <c r="K214" i="7"/>
  <c r="S213" i="7"/>
  <c r="K213" i="7"/>
  <c r="S212" i="7"/>
  <c r="K212" i="7"/>
  <c r="S211" i="7"/>
  <c r="K211" i="7"/>
  <c r="S210" i="7"/>
  <c r="K210" i="7"/>
  <c r="S209" i="7"/>
  <c r="K209" i="7"/>
  <c r="S208" i="7"/>
  <c r="K208" i="7"/>
  <c r="S207" i="7"/>
  <c r="K207" i="7"/>
  <c r="S206" i="7"/>
  <c r="K206" i="7"/>
  <c r="S205" i="7"/>
  <c r="K205" i="7"/>
  <c r="S204" i="7"/>
  <c r="K204" i="7"/>
  <c r="S203" i="7"/>
  <c r="K203" i="7"/>
  <c r="S202" i="7"/>
  <c r="K202" i="7"/>
  <c r="S201" i="7"/>
  <c r="K201" i="7"/>
  <c r="S200" i="7"/>
  <c r="K200" i="7"/>
  <c r="S199" i="7"/>
  <c r="K199" i="7"/>
  <c r="S198" i="7"/>
  <c r="K198" i="7"/>
  <c r="S197" i="7"/>
  <c r="K197" i="7"/>
  <c r="N215" i="7"/>
  <c r="R214" i="7"/>
  <c r="J214" i="7"/>
  <c r="R213" i="7"/>
  <c r="J213" i="7"/>
  <c r="R212" i="7"/>
  <c r="J212" i="7"/>
  <c r="R211" i="7"/>
  <c r="J211" i="7"/>
  <c r="R210" i="7"/>
  <c r="J210" i="7"/>
  <c r="R209" i="7"/>
  <c r="J209" i="7"/>
  <c r="R208" i="7"/>
  <c r="J208" i="7"/>
  <c r="R207" i="7"/>
  <c r="J207" i="7"/>
  <c r="R206" i="7"/>
  <c r="J206" i="7"/>
  <c r="R205" i="7"/>
  <c r="J205" i="7"/>
  <c r="R204" i="7"/>
  <c r="J204" i="7"/>
  <c r="R203" i="7"/>
  <c r="J203" i="7"/>
  <c r="R202" i="7"/>
  <c r="J202" i="7"/>
  <c r="R201" i="7"/>
  <c r="J201" i="7"/>
  <c r="R200" i="7"/>
  <c r="J200" i="7"/>
  <c r="R199" i="7"/>
  <c r="J199" i="7"/>
  <c r="R198" i="7"/>
  <c r="J198" i="7"/>
  <c r="R197" i="7"/>
  <c r="J197" i="7"/>
  <c r="K224" i="7"/>
  <c r="S221" i="7"/>
  <c r="R216" i="7"/>
  <c r="J215" i="7"/>
  <c r="P214" i="7"/>
  <c r="H214" i="7"/>
  <c r="P213" i="7"/>
  <c r="H213" i="7"/>
  <c r="P212" i="7"/>
  <c r="H212" i="7"/>
  <c r="P211" i="7"/>
  <c r="H211" i="7"/>
  <c r="P210" i="7"/>
  <c r="H210" i="7"/>
  <c r="P209" i="7"/>
  <c r="H209" i="7"/>
  <c r="P208" i="7"/>
  <c r="H208" i="7"/>
  <c r="P207" i="7"/>
  <c r="H207" i="7"/>
  <c r="P206" i="7"/>
  <c r="H206" i="7"/>
  <c r="P205" i="7"/>
  <c r="H205" i="7"/>
  <c r="P204" i="7"/>
  <c r="H204" i="7"/>
  <c r="P203" i="7"/>
  <c r="H203" i="7"/>
  <c r="P202" i="7"/>
  <c r="H202" i="7"/>
  <c r="P201" i="7"/>
  <c r="H201" i="7"/>
  <c r="P200" i="7"/>
  <c r="H200" i="7"/>
  <c r="P199" i="7"/>
  <c r="H199" i="7"/>
  <c r="P198" i="7"/>
  <c r="H198" i="7"/>
  <c r="P197" i="7"/>
  <c r="H197" i="7"/>
  <c r="Q213" i="7"/>
  <c r="Q211" i="7"/>
  <c r="Q209" i="7"/>
  <c r="Q207" i="7"/>
  <c r="Q205" i="7"/>
  <c r="Q203" i="7"/>
  <c r="Q201" i="7"/>
  <c r="Q199" i="7"/>
  <c r="Q197" i="7"/>
  <c r="I189" i="7"/>
  <c r="K215" i="7"/>
  <c r="I213" i="7"/>
  <c r="I211" i="7"/>
  <c r="I209" i="7"/>
  <c r="I207" i="7"/>
  <c r="I205" i="7"/>
  <c r="I203" i="7"/>
  <c r="I201" i="7"/>
  <c r="I199" i="7"/>
  <c r="I197" i="7"/>
  <c r="J219" i="7"/>
  <c r="I181" i="7"/>
  <c r="S188" i="7"/>
  <c r="S224" i="7"/>
  <c r="Q214" i="7"/>
  <c r="Q212" i="7"/>
  <c r="Q210" i="7"/>
  <c r="Q208" i="7"/>
  <c r="Q206" i="7"/>
  <c r="Q204" i="7"/>
  <c r="Q202" i="7"/>
  <c r="Q200" i="7"/>
  <c r="Q198" i="7"/>
  <c r="Q191" i="7"/>
  <c r="Q188" i="7"/>
  <c r="Q185" i="7"/>
  <c r="S180" i="7"/>
  <c r="S177" i="7"/>
  <c r="I214" i="7"/>
  <c r="I212" i="7"/>
  <c r="I210" i="7"/>
  <c r="I208" i="7"/>
  <c r="I206" i="7"/>
  <c r="I204" i="7"/>
  <c r="I202" i="7"/>
  <c r="I200" i="7"/>
  <c r="I198" i="7"/>
  <c r="Q193" i="7"/>
  <c r="K191" i="7"/>
  <c r="S189" i="7"/>
  <c r="K188" i="7"/>
  <c r="K185" i="7"/>
  <c r="S183" i="7"/>
  <c r="Q180" i="7"/>
  <c r="Q177" i="7"/>
  <c r="Q195" i="7"/>
  <c r="K189" i="7"/>
  <c r="Q186" i="7"/>
  <c r="K183" i="7"/>
  <c r="S181" i="7"/>
  <c r="I180" i="7"/>
  <c r="Q178" i="7"/>
  <c r="K177" i="7"/>
  <c r="I185" i="7"/>
  <c r="R172" i="7"/>
  <c r="J167" i="7"/>
  <c r="R164" i="7"/>
  <c r="J159" i="7"/>
  <c r="R156" i="7"/>
  <c r="J151" i="7"/>
  <c r="R148" i="7"/>
  <c r="J143" i="7"/>
  <c r="I193" i="7"/>
  <c r="I188" i="7"/>
  <c r="S178" i="7"/>
  <c r="Q183" i="7"/>
  <c r="R171" i="7"/>
  <c r="R163" i="7"/>
  <c r="R155" i="7"/>
  <c r="R147" i="7"/>
  <c r="I191" i="7"/>
  <c r="L177" i="7"/>
  <c r="J171" i="7"/>
  <c r="J163" i="7"/>
  <c r="J155" i="7"/>
  <c r="J147" i="7"/>
  <c r="S186" i="7"/>
  <c r="P173" i="7"/>
  <c r="R154" i="7"/>
  <c r="R146" i="7"/>
  <c r="O29" i="7"/>
  <c r="G31" i="7"/>
  <c r="G32" i="7"/>
  <c r="O33" i="7"/>
  <c r="O34" i="7"/>
  <c r="G36" i="7"/>
  <c r="G37" i="7"/>
  <c r="G38" i="7"/>
  <c r="G39" i="7"/>
  <c r="O40" i="7"/>
  <c r="O41" i="7"/>
  <c r="G43" i="7"/>
  <c r="G44" i="7"/>
  <c r="G45" i="7"/>
  <c r="G46" i="7"/>
  <c r="G47" i="7"/>
  <c r="G48" i="7"/>
  <c r="G49" i="7"/>
  <c r="O50" i="7"/>
  <c r="G52" i="7"/>
  <c r="G53" i="7"/>
  <c r="G54" i="7"/>
  <c r="O55" i="7"/>
  <c r="O56" i="7"/>
  <c r="O57" i="7"/>
  <c r="O58" i="7"/>
  <c r="G60" i="7"/>
  <c r="O61" i="7"/>
  <c r="G68" i="7"/>
  <c r="J29" i="7"/>
  <c r="R29" i="7"/>
  <c r="J30" i="7"/>
  <c r="R30" i="7"/>
  <c r="J31" i="7"/>
  <c r="R31" i="7"/>
  <c r="J32" i="7"/>
  <c r="R32" i="7"/>
  <c r="J33" i="7"/>
  <c r="R33" i="7"/>
  <c r="J34" i="7"/>
  <c r="R34" i="7"/>
  <c r="J35" i="7"/>
  <c r="R35" i="7"/>
  <c r="J36" i="7"/>
  <c r="R36" i="7"/>
  <c r="J37" i="7"/>
  <c r="R37" i="7"/>
  <c r="J38" i="7"/>
  <c r="R38" i="7"/>
  <c r="J39" i="7"/>
  <c r="R39" i="7"/>
  <c r="J40" i="7"/>
  <c r="R40" i="7"/>
  <c r="J41" i="7"/>
  <c r="R41" i="7"/>
  <c r="J42" i="7"/>
  <c r="R42" i="7"/>
  <c r="J43" i="7"/>
  <c r="R43" i="7"/>
  <c r="J44" i="7"/>
  <c r="R44" i="7"/>
  <c r="J45" i="7"/>
  <c r="R45" i="7"/>
  <c r="J46" i="7"/>
  <c r="R46" i="7"/>
  <c r="J47" i="7"/>
  <c r="R47" i="7"/>
  <c r="J48" i="7"/>
  <c r="R48" i="7"/>
  <c r="J49" i="7"/>
  <c r="R49" i="7"/>
  <c r="J50" i="7"/>
  <c r="R50" i="7"/>
  <c r="J51" i="7"/>
  <c r="R51" i="7"/>
  <c r="J52" i="7"/>
  <c r="R52" i="7"/>
  <c r="J53" i="7"/>
  <c r="R53" i="7"/>
  <c r="J54" i="7"/>
  <c r="R54" i="7"/>
  <c r="J55" i="7"/>
  <c r="R55" i="7"/>
  <c r="J56" i="7"/>
  <c r="R56" i="7"/>
  <c r="J57" i="7"/>
  <c r="R57" i="7"/>
  <c r="J58" i="7"/>
  <c r="R58" i="7"/>
  <c r="J59" i="7"/>
  <c r="R59" i="7"/>
  <c r="J60" i="7"/>
  <c r="R60" i="7"/>
  <c r="J61" i="7"/>
  <c r="R61" i="7"/>
  <c r="J62" i="7"/>
  <c r="R62" i="7"/>
  <c r="J63" i="7"/>
  <c r="R63" i="7"/>
  <c r="J64" i="7"/>
  <c r="R64" i="7"/>
  <c r="J65" i="7"/>
  <c r="R65" i="7"/>
  <c r="J66" i="7"/>
  <c r="R66" i="7"/>
  <c r="J67" i="7"/>
  <c r="R67" i="7"/>
  <c r="J68" i="7"/>
  <c r="R68" i="7"/>
  <c r="J69" i="7"/>
  <c r="S69" i="7"/>
  <c r="L70" i="7"/>
  <c r="P71" i="7"/>
  <c r="H71" i="7"/>
  <c r="N71" i="7"/>
  <c r="G72" i="7"/>
  <c r="Q72" i="7"/>
  <c r="J73" i="7"/>
  <c r="S73" i="7"/>
  <c r="L74" i="7"/>
  <c r="P75" i="7"/>
  <c r="H75" i="7"/>
  <c r="N75" i="7"/>
  <c r="G76" i="7"/>
  <c r="Q76" i="7"/>
  <c r="J77" i="7"/>
  <c r="S77" i="7"/>
  <c r="P149" i="7"/>
  <c r="H149" i="7"/>
  <c r="O149" i="7"/>
  <c r="G149" i="7"/>
  <c r="N149" i="7"/>
  <c r="F149" i="7"/>
  <c r="M149" i="7"/>
  <c r="L149" i="7"/>
  <c r="S149" i="7"/>
  <c r="K149" i="7"/>
  <c r="Q149" i="7"/>
  <c r="I149" i="7"/>
  <c r="R149" i="7"/>
  <c r="J149" i="7"/>
  <c r="R162" i="7"/>
  <c r="K29" i="7"/>
  <c r="S29" i="7"/>
  <c r="K30" i="7"/>
  <c r="S30" i="7"/>
  <c r="K31" i="7"/>
  <c r="S31" i="7"/>
  <c r="K32" i="7"/>
  <c r="S32" i="7"/>
  <c r="K33" i="7"/>
  <c r="S33" i="7"/>
  <c r="K34" i="7"/>
  <c r="S34" i="7"/>
  <c r="K35" i="7"/>
  <c r="S35" i="7"/>
  <c r="K36" i="7"/>
  <c r="S36" i="7"/>
  <c r="K37" i="7"/>
  <c r="S37" i="7"/>
  <c r="K38" i="7"/>
  <c r="S38" i="7"/>
  <c r="K39" i="7"/>
  <c r="S39" i="7"/>
  <c r="K40" i="7"/>
  <c r="S40" i="7"/>
  <c r="K41" i="7"/>
  <c r="S41" i="7"/>
  <c r="K42" i="7"/>
  <c r="S42" i="7"/>
  <c r="K43" i="7"/>
  <c r="S43" i="7"/>
  <c r="K44" i="7"/>
  <c r="S44" i="7"/>
  <c r="K45" i="7"/>
  <c r="S45" i="7"/>
  <c r="K46" i="7"/>
  <c r="S46" i="7"/>
  <c r="K47" i="7"/>
  <c r="S47" i="7"/>
  <c r="K48" i="7"/>
  <c r="S48" i="7"/>
  <c r="K49" i="7"/>
  <c r="S49" i="7"/>
  <c r="K50" i="7"/>
  <c r="S50" i="7"/>
  <c r="K51" i="7"/>
  <c r="S51" i="7"/>
  <c r="K52" i="7"/>
  <c r="S52" i="7"/>
  <c r="K53" i="7"/>
  <c r="S53" i="7"/>
  <c r="K54" i="7"/>
  <c r="S54" i="7"/>
  <c r="K55" i="7"/>
  <c r="S55" i="7"/>
  <c r="K56" i="7"/>
  <c r="S56" i="7"/>
  <c r="K57" i="7"/>
  <c r="S57" i="7"/>
  <c r="K58" i="7"/>
  <c r="S58" i="7"/>
  <c r="K59" i="7"/>
  <c r="S59" i="7"/>
  <c r="K60" i="7"/>
  <c r="S60" i="7"/>
  <c r="K61" i="7"/>
  <c r="S61" i="7"/>
  <c r="K62" i="7"/>
  <c r="S62" i="7"/>
  <c r="K63" i="7"/>
  <c r="S63" i="7"/>
  <c r="K64" i="7"/>
  <c r="S64" i="7"/>
  <c r="K65" i="7"/>
  <c r="S65" i="7"/>
  <c r="K66" i="7"/>
  <c r="S66" i="7"/>
  <c r="K67" i="7"/>
  <c r="S67" i="7"/>
  <c r="K68" i="7"/>
  <c r="S68" i="7"/>
  <c r="K69" i="7"/>
  <c r="M70" i="7"/>
  <c r="F71" i="7"/>
  <c r="O71" i="7"/>
  <c r="I72" i="7"/>
  <c r="R72" i="7"/>
  <c r="K73" i="7"/>
  <c r="M74" i="7"/>
  <c r="F75" i="7"/>
  <c r="O75" i="7"/>
  <c r="I76" i="7"/>
  <c r="R76" i="7"/>
  <c r="K77" i="7"/>
  <c r="R143" i="7"/>
  <c r="J162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P70" i="7"/>
  <c r="H70" i="7"/>
  <c r="N70" i="7"/>
  <c r="G71" i="7"/>
  <c r="Q71" i="7"/>
  <c r="J72" i="7"/>
  <c r="S72" i="7"/>
  <c r="L73" i="7"/>
  <c r="P74" i="7"/>
  <c r="H74" i="7"/>
  <c r="N74" i="7"/>
  <c r="G75" i="7"/>
  <c r="Q75" i="7"/>
  <c r="J76" i="7"/>
  <c r="S76" i="7"/>
  <c r="L77" i="7"/>
  <c r="P157" i="7"/>
  <c r="H157" i="7"/>
  <c r="O157" i="7"/>
  <c r="G157" i="7"/>
  <c r="N157" i="7"/>
  <c r="F157" i="7"/>
  <c r="M157" i="7"/>
  <c r="L157" i="7"/>
  <c r="S157" i="7"/>
  <c r="K157" i="7"/>
  <c r="Q157" i="7"/>
  <c r="I157" i="7"/>
  <c r="R157" i="7"/>
  <c r="J157" i="7"/>
  <c r="R170" i="7"/>
  <c r="G29" i="7"/>
  <c r="O30" i="7"/>
  <c r="O32" i="7"/>
  <c r="G35" i="7"/>
  <c r="O37" i="7"/>
  <c r="O39" i="7"/>
  <c r="G42" i="7"/>
  <c r="O45" i="7"/>
  <c r="G51" i="7"/>
  <c r="O54" i="7"/>
  <c r="O59" i="7"/>
  <c r="P69" i="7"/>
  <c r="M69" i="7"/>
  <c r="O70" i="7"/>
  <c r="I71" i="7"/>
  <c r="R71" i="7"/>
  <c r="K72" i="7"/>
  <c r="M73" i="7"/>
  <c r="O74" i="7"/>
  <c r="I75" i="7"/>
  <c r="R75" i="7"/>
  <c r="K76" i="7"/>
  <c r="M77" i="7"/>
  <c r="R151" i="7"/>
  <c r="J170" i="7"/>
  <c r="K180" i="7"/>
  <c r="P144" i="7"/>
  <c r="H144" i="7"/>
  <c r="O144" i="7"/>
  <c r="G144" i="7"/>
  <c r="N144" i="7"/>
  <c r="F144" i="7"/>
  <c r="M144" i="7"/>
  <c r="L144" i="7"/>
  <c r="S144" i="7"/>
  <c r="K144" i="7"/>
  <c r="Q144" i="7"/>
  <c r="I144" i="7"/>
  <c r="P152" i="7"/>
  <c r="H152" i="7"/>
  <c r="O152" i="7"/>
  <c r="G152" i="7"/>
  <c r="N152" i="7"/>
  <c r="F152" i="7"/>
  <c r="M152" i="7"/>
  <c r="L152" i="7"/>
  <c r="S152" i="7"/>
  <c r="K152" i="7"/>
  <c r="Q152" i="7"/>
  <c r="I152" i="7"/>
  <c r="P160" i="7"/>
  <c r="H160" i="7"/>
  <c r="O160" i="7"/>
  <c r="G160" i="7"/>
  <c r="N160" i="7"/>
  <c r="F160" i="7"/>
  <c r="M160" i="7"/>
  <c r="L160" i="7"/>
  <c r="S160" i="7"/>
  <c r="K160" i="7"/>
  <c r="Q160" i="7"/>
  <c r="I160" i="7"/>
  <c r="P168" i="7"/>
  <c r="H168" i="7"/>
  <c r="O168" i="7"/>
  <c r="G168" i="7"/>
  <c r="N168" i="7"/>
  <c r="F168" i="7"/>
  <c r="M168" i="7"/>
  <c r="L168" i="7"/>
  <c r="S168" i="7"/>
  <c r="K168" i="7"/>
  <c r="Q168" i="7"/>
  <c r="I168" i="7"/>
  <c r="O196" i="7"/>
  <c r="G196" i="7"/>
  <c r="N196" i="7"/>
  <c r="M196" i="7"/>
  <c r="L196" i="7"/>
  <c r="S196" i="7"/>
  <c r="K196" i="7"/>
  <c r="R196" i="7"/>
  <c r="J196" i="7"/>
  <c r="P196" i="7"/>
  <c r="H196" i="7"/>
  <c r="Q196" i="7"/>
  <c r="I196" i="7"/>
  <c r="O200" i="7"/>
  <c r="O204" i="7"/>
  <c r="O208" i="7"/>
  <c r="O212" i="7"/>
  <c r="J144" i="7"/>
  <c r="P147" i="7"/>
  <c r="H147" i="7"/>
  <c r="O147" i="7"/>
  <c r="G147" i="7"/>
  <c r="N147" i="7"/>
  <c r="F147" i="7"/>
  <c r="M147" i="7"/>
  <c r="L147" i="7"/>
  <c r="S147" i="7"/>
  <c r="K147" i="7"/>
  <c r="Q147" i="7"/>
  <c r="I147" i="7"/>
  <c r="J152" i="7"/>
  <c r="P155" i="7"/>
  <c r="H155" i="7"/>
  <c r="O155" i="7"/>
  <c r="G155" i="7"/>
  <c r="N155" i="7"/>
  <c r="F155" i="7"/>
  <c r="M155" i="7"/>
  <c r="L155" i="7"/>
  <c r="S155" i="7"/>
  <c r="K155" i="7"/>
  <c r="Q155" i="7"/>
  <c r="I155" i="7"/>
  <c r="J160" i="7"/>
  <c r="P163" i="7"/>
  <c r="H163" i="7"/>
  <c r="O163" i="7"/>
  <c r="G163" i="7"/>
  <c r="N163" i="7"/>
  <c r="F163" i="7"/>
  <c r="M163" i="7"/>
  <c r="L163" i="7"/>
  <c r="S163" i="7"/>
  <c r="K163" i="7"/>
  <c r="Q163" i="7"/>
  <c r="I163" i="7"/>
  <c r="J168" i="7"/>
  <c r="P171" i="7"/>
  <c r="H171" i="7"/>
  <c r="O171" i="7"/>
  <c r="G171" i="7"/>
  <c r="N171" i="7"/>
  <c r="F171" i="7"/>
  <c r="M171" i="7"/>
  <c r="L171" i="7"/>
  <c r="S171" i="7"/>
  <c r="K171" i="7"/>
  <c r="Q171" i="7"/>
  <c r="I171" i="7"/>
  <c r="O182" i="7"/>
  <c r="G182" i="7"/>
  <c r="N182" i="7"/>
  <c r="M182" i="7"/>
  <c r="L182" i="7"/>
  <c r="R182" i="7"/>
  <c r="J182" i="7"/>
  <c r="P182" i="7"/>
  <c r="H182" i="7"/>
  <c r="S182" i="7"/>
  <c r="Q182" i="7"/>
  <c r="K182" i="7"/>
  <c r="I182" i="7"/>
  <c r="P140" i="7"/>
  <c r="H140" i="7"/>
  <c r="O140" i="7"/>
  <c r="G140" i="7"/>
  <c r="N140" i="7"/>
  <c r="M140" i="7"/>
  <c r="S140" i="7"/>
  <c r="K140" i="7"/>
  <c r="Q140" i="7"/>
  <c r="I140" i="7"/>
  <c r="P142" i="7"/>
  <c r="H142" i="7"/>
  <c r="O142" i="7"/>
  <c r="G142" i="7"/>
  <c r="N142" i="7"/>
  <c r="F142" i="7"/>
  <c r="M142" i="7"/>
  <c r="L142" i="7"/>
  <c r="S142" i="7"/>
  <c r="K142" i="7"/>
  <c r="Q142" i="7"/>
  <c r="I142" i="7"/>
  <c r="R144" i="7"/>
  <c r="P150" i="7"/>
  <c r="H150" i="7"/>
  <c r="O150" i="7"/>
  <c r="G150" i="7"/>
  <c r="N150" i="7"/>
  <c r="F150" i="7"/>
  <c r="M150" i="7"/>
  <c r="L150" i="7"/>
  <c r="S150" i="7"/>
  <c r="K150" i="7"/>
  <c r="Q150" i="7"/>
  <c r="I150" i="7"/>
  <c r="R152" i="7"/>
  <c r="P158" i="7"/>
  <c r="H158" i="7"/>
  <c r="O158" i="7"/>
  <c r="G158" i="7"/>
  <c r="N158" i="7"/>
  <c r="F158" i="7"/>
  <c r="M158" i="7"/>
  <c r="L158" i="7"/>
  <c r="S158" i="7"/>
  <c r="K158" i="7"/>
  <c r="Q158" i="7"/>
  <c r="I158" i="7"/>
  <c r="R160" i="7"/>
  <c r="P166" i="7"/>
  <c r="H166" i="7"/>
  <c r="O166" i="7"/>
  <c r="G166" i="7"/>
  <c r="N166" i="7"/>
  <c r="F166" i="7"/>
  <c r="M166" i="7"/>
  <c r="L166" i="7"/>
  <c r="S166" i="7"/>
  <c r="K166" i="7"/>
  <c r="Q166" i="7"/>
  <c r="I166" i="7"/>
  <c r="R168" i="7"/>
  <c r="F140" i="7"/>
  <c r="J142" i="7"/>
  <c r="P145" i="7"/>
  <c r="H145" i="7"/>
  <c r="O145" i="7"/>
  <c r="G145" i="7"/>
  <c r="N145" i="7"/>
  <c r="F145" i="7"/>
  <c r="M145" i="7"/>
  <c r="L145" i="7"/>
  <c r="S145" i="7"/>
  <c r="K145" i="7"/>
  <c r="Q145" i="7"/>
  <c r="I145" i="7"/>
  <c r="J150" i="7"/>
  <c r="P153" i="7"/>
  <c r="H153" i="7"/>
  <c r="O153" i="7"/>
  <c r="G153" i="7"/>
  <c r="N153" i="7"/>
  <c r="F153" i="7"/>
  <c r="M153" i="7"/>
  <c r="L153" i="7"/>
  <c r="S153" i="7"/>
  <c r="K153" i="7"/>
  <c r="Q153" i="7"/>
  <c r="I153" i="7"/>
  <c r="J158" i="7"/>
  <c r="P161" i="7"/>
  <c r="H161" i="7"/>
  <c r="O161" i="7"/>
  <c r="G161" i="7"/>
  <c r="N161" i="7"/>
  <c r="F161" i="7"/>
  <c r="M161" i="7"/>
  <c r="L161" i="7"/>
  <c r="S161" i="7"/>
  <c r="K161" i="7"/>
  <c r="Q161" i="7"/>
  <c r="I161" i="7"/>
  <c r="J166" i="7"/>
  <c r="P169" i="7"/>
  <c r="H169" i="7"/>
  <c r="O169" i="7"/>
  <c r="G169" i="7"/>
  <c r="N169" i="7"/>
  <c r="F169" i="7"/>
  <c r="M169" i="7"/>
  <c r="L169" i="7"/>
  <c r="S169" i="7"/>
  <c r="K169" i="7"/>
  <c r="Q169" i="7"/>
  <c r="I169" i="7"/>
  <c r="D139" i="7"/>
  <c r="J140" i="7"/>
  <c r="R142" i="7"/>
  <c r="J145" i="7"/>
  <c r="P148" i="7"/>
  <c r="H148" i="7"/>
  <c r="O148" i="7"/>
  <c r="G148" i="7"/>
  <c r="N148" i="7"/>
  <c r="F148" i="7"/>
  <c r="M148" i="7"/>
  <c r="L148" i="7"/>
  <c r="S148" i="7"/>
  <c r="K148" i="7"/>
  <c r="Q148" i="7"/>
  <c r="I148" i="7"/>
  <c r="R150" i="7"/>
  <c r="J153" i="7"/>
  <c r="P156" i="7"/>
  <c r="H156" i="7"/>
  <c r="O156" i="7"/>
  <c r="G156" i="7"/>
  <c r="N156" i="7"/>
  <c r="F156" i="7"/>
  <c r="M156" i="7"/>
  <c r="L156" i="7"/>
  <c r="S156" i="7"/>
  <c r="K156" i="7"/>
  <c r="Q156" i="7"/>
  <c r="I156" i="7"/>
  <c r="R158" i="7"/>
  <c r="J161" i="7"/>
  <c r="P164" i="7"/>
  <c r="H164" i="7"/>
  <c r="O164" i="7"/>
  <c r="G164" i="7"/>
  <c r="N164" i="7"/>
  <c r="F164" i="7"/>
  <c r="M164" i="7"/>
  <c r="L164" i="7"/>
  <c r="S164" i="7"/>
  <c r="K164" i="7"/>
  <c r="Q164" i="7"/>
  <c r="I164" i="7"/>
  <c r="R166" i="7"/>
  <c r="J169" i="7"/>
  <c r="P172" i="7"/>
  <c r="H172" i="7"/>
  <c r="O172" i="7"/>
  <c r="G172" i="7"/>
  <c r="N172" i="7"/>
  <c r="F172" i="7"/>
  <c r="M172" i="7"/>
  <c r="L172" i="7"/>
  <c r="S172" i="7"/>
  <c r="K172" i="7"/>
  <c r="Q172" i="7"/>
  <c r="I172" i="7"/>
  <c r="O198" i="7"/>
  <c r="O202" i="7"/>
  <c r="O206" i="7"/>
  <c r="O210" i="7"/>
  <c r="O214" i="7"/>
  <c r="L140" i="7"/>
  <c r="P143" i="7"/>
  <c r="H143" i="7"/>
  <c r="O143" i="7"/>
  <c r="G143" i="7"/>
  <c r="N143" i="7"/>
  <c r="F143" i="7"/>
  <c r="M143" i="7"/>
  <c r="L143" i="7"/>
  <c r="S143" i="7"/>
  <c r="K143" i="7"/>
  <c r="Q143" i="7"/>
  <c r="I143" i="7"/>
  <c r="R145" i="7"/>
  <c r="J148" i="7"/>
  <c r="P151" i="7"/>
  <c r="H151" i="7"/>
  <c r="O151" i="7"/>
  <c r="G151" i="7"/>
  <c r="N151" i="7"/>
  <c r="F151" i="7"/>
  <c r="M151" i="7"/>
  <c r="L151" i="7"/>
  <c r="S151" i="7"/>
  <c r="K151" i="7"/>
  <c r="Q151" i="7"/>
  <c r="I151" i="7"/>
  <c r="R153" i="7"/>
  <c r="J156" i="7"/>
  <c r="P159" i="7"/>
  <c r="H159" i="7"/>
  <c r="O159" i="7"/>
  <c r="G159" i="7"/>
  <c r="N159" i="7"/>
  <c r="F159" i="7"/>
  <c r="M159" i="7"/>
  <c r="L159" i="7"/>
  <c r="S159" i="7"/>
  <c r="K159" i="7"/>
  <c r="Q159" i="7"/>
  <c r="I159" i="7"/>
  <c r="R161" i="7"/>
  <c r="J164" i="7"/>
  <c r="P167" i="7"/>
  <c r="H167" i="7"/>
  <c r="O167" i="7"/>
  <c r="G167" i="7"/>
  <c r="N167" i="7"/>
  <c r="F167" i="7"/>
  <c r="M167" i="7"/>
  <c r="L167" i="7"/>
  <c r="S167" i="7"/>
  <c r="K167" i="7"/>
  <c r="Q167" i="7"/>
  <c r="I167" i="7"/>
  <c r="R169" i="7"/>
  <c r="J172" i="7"/>
  <c r="R140" i="7"/>
  <c r="P146" i="7"/>
  <c r="H146" i="7"/>
  <c r="O146" i="7"/>
  <c r="G146" i="7"/>
  <c r="N146" i="7"/>
  <c r="F146" i="7"/>
  <c r="M146" i="7"/>
  <c r="L146" i="7"/>
  <c r="S146" i="7"/>
  <c r="K146" i="7"/>
  <c r="Q146" i="7"/>
  <c r="I146" i="7"/>
  <c r="P154" i="7"/>
  <c r="H154" i="7"/>
  <c r="O154" i="7"/>
  <c r="G154" i="7"/>
  <c r="N154" i="7"/>
  <c r="F154" i="7"/>
  <c r="M154" i="7"/>
  <c r="L154" i="7"/>
  <c r="S154" i="7"/>
  <c r="K154" i="7"/>
  <c r="Q154" i="7"/>
  <c r="I154" i="7"/>
  <c r="P162" i="7"/>
  <c r="H162" i="7"/>
  <c r="O162" i="7"/>
  <c r="G162" i="7"/>
  <c r="N162" i="7"/>
  <c r="F162" i="7"/>
  <c r="M162" i="7"/>
  <c r="L162" i="7"/>
  <c r="S162" i="7"/>
  <c r="K162" i="7"/>
  <c r="Q162" i="7"/>
  <c r="I162" i="7"/>
  <c r="P170" i="7"/>
  <c r="H170" i="7"/>
  <c r="O170" i="7"/>
  <c r="G170" i="7"/>
  <c r="N170" i="7"/>
  <c r="F170" i="7"/>
  <c r="M170" i="7"/>
  <c r="L170" i="7"/>
  <c r="S170" i="7"/>
  <c r="K170" i="7"/>
  <c r="Q170" i="7"/>
  <c r="I170" i="7"/>
  <c r="M173" i="7"/>
  <c r="O185" i="7"/>
  <c r="G185" i="7"/>
  <c r="N185" i="7"/>
  <c r="M185" i="7"/>
  <c r="L185" i="7"/>
  <c r="R185" i="7"/>
  <c r="J185" i="7"/>
  <c r="P185" i="7"/>
  <c r="H185" i="7"/>
  <c r="O188" i="7"/>
  <c r="O191" i="7"/>
  <c r="G191" i="7"/>
  <c r="N191" i="7"/>
  <c r="M191" i="7"/>
  <c r="L191" i="7"/>
  <c r="R191" i="7"/>
  <c r="J191" i="7"/>
  <c r="P191" i="7"/>
  <c r="H191" i="7"/>
  <c r="O193" i="7"/>
  <c r="G193" i="7"/>
  <c r="N193" i="7"/>
  <c r="M193" i="7"/>
  <c r="L193" i="7"/>
  <c r="S193" i="7"/>
  <c r="K193" i="7"/>
  <c r="R193" i="7"/>
  <c r="J193" i="7"/>
  <c r="P193" i="7"/>
  <c r="H193" i="7"/>
  <c r="Q222" i="7"/>
  <c r="I222" i="7"/>
  <c r="P222" i="7"/>
  <c r="H222" i="7"/>
  <c r="O222" i="7"/>
  <c r="G222" i="7"/>
  <c r="N222" i="7"/>
  <c r="M222" i="7"/>
  <c r="L222" i="7"/>
  <c r="R222" i="7"/>
  <c r="J222" i="7"/>
  <c r="S222" i="7"/>
  <c r="K222" i="7"/>
  <c r="O179" i="7"/>
  <c r="G179" i="7"/>
  <c r="N179" i="7"/>
  <c r="M179" i="7"/>
  <c r="L179" i="7"/>
  <c r="R179" i="7"/>
  <c r="J179" i="7"/>
  <c r="P179" i="7"/>
  <c r="H179" i="7"/>
  <c r="O187" i="7"/>
  <c r="G187" i="7"/>
  <c r="N187" i="7"/>
  <c r="M187" i="7"/>
  <c r="L187" i="7"/>
  <c r="R187" i="7"/>
  <c r="J187" i="7"/>
  <c r="P187" i="7"/>
  <c r="H187" i="7"/>
  <c r="O173" i="7"/>
  <c r="G173" i="7"/>
  <c r="N173" i="7"/>
  <c r="F173" i="7"/>
  <c r="R173" i="7"/>
  <c r="J173" i="7"/>
  <c r="S173" i="7"/>
  <c r="I179" i="7"/>
  <c r="O184" i="7"/>
  <c r="G184" i="7"/>
  <c r="N184" i="7"/>
  <c r="M184" i="7"/>
  <c r="L184" i="7"/>
  <c r="R184" i="7"/>
  <c r="J184" i="7"/>
  <c r="P184" i="7"/>
  <c r="H184" i="7"/>
  <c r="I187" i="7"/>
  <c r="O190" i="7"/>
  <c r="G190" i="7"/>
  <c r="N190" i="7"/>
  <c r="M190" i="7"/>
  <c r="L190" i="7"/>
  <c r="R190" i="7"/>
  <c r="J190" i="7"/>
  <c r="P190" i="7"/>
  <c r="H190" i="7"/>
  <c r="O194" i="7"/>
  <c r="G194" i="7"/>
  <c r="N194" i="7"/>
  <c r="M194" i="7"/>
  <c r="L194" i="7"/>
  <c r="S194" i="7"/>
  <c r="K194" i="7"/>
  <c r="R194" i="7"/>
  <c r="J194" i="7"/>
  <c r="P194" i="7"/>
  <c r="H194" i="7"/>
  <c r="H173" i="7"/>
  <c r="K179" i="7"/>
  <c r="O181" i="7"/>
  <c r="G181" i="7"/>
  <c r="N181" i="7"/>
  <c r="M181" i="7"/>
  <c r="L181" i="7"/>
  <c r="R181" i="7"/>
  <c r="J181" i="7"/>
  <c r="P181" i="7"/>
  <c r="H181" i="7"/>
  <c r="I184" i="7"/>
  <c r="S185" i="7"/>
  <c r="K187" i="7"/>
  <c r="I190" i="7"/>
  <c r="S191" i="7"/>
  <c r="I194" i="7"/>
  <c r="I173" i="7"/>
  <c r="O177" i="7"/>
  <c r="G177" i="7"/>
  <c r="N177" i="7"/>
  <c r="M177" i="7"/>
  <c r="R177" i="7"/>
  <c r="J177" i="7"/>
  <c r="P177" i="7"/>
  <c r="O178" i="7"/>
  <c r="G178" i="7"/>
  <c r="N178" i="7"/>
  <c r="M178" i="7"/>
  <c r="L178" i="7"/>
  <c r="R178" i="7"/>
  <c r="J178" i="7"/>
  <c r="P178" i="7"/>
  <c r="H178" i="7"/>
  <c r="Q179" i="7"/>
  <c r="K184" i="7"/>
  <c r="O186" i="7"/>
  <c r="G186" i="7"/>
  <c r="N186" i="7"/>
  <c r="M186" i="7"/>
  <c r="L186" i="7"/>
  <c r="R186" i="7"/>
  <c r="J186" i="7"/>
  <c r="P186" i="7"/>
  <c r="H186" i="7"/>
  <c r="Q187" i="7"/>
  <c r="K190" i="7"/>
  <c r="O192" i="7"/>
  <c r="G192" i="7"/>
  <c r="N192" i="7"/>
  <c r="M192" i="7"/>
  <c r="L192" i="7"/>
  <c r="S192" i="7"/>
  <c r="K192" i="7"/>
  <c r="R192" i="7"/>
  <c r="J192" i="7"/>
  <c r="P192" i="7"/>
  <c r="H192" i="7"/>
  <c r="Q194" i="7"/>
  <c r="O197" i="7"/>
  <c r="O199" i="7"/>
  <c r="O201" i="7"/>
  <c r="O203" i="7"/>
  <c r="O205" i="7"/>
  <c r="O207" i="7"/>
  <c r="O209" i="7"/>
  <c r="O211" i="7"/>
  <c r="O213" i="7"/>
  <c r="K173" i="7"/>
  <c r="H177" i="7"/>
  <c r="I178" i="7"/>
  <c r="S179" i="7"/>
  <c r="K181" i="7"/>
  <c r="O183" i="7"/>
  <c r="G183" i="7"/>
  <c r="N183" i="7"/>
  <c r="M183" i="7"/>
  <c r="L183" i="7"/>
  <c r="R183" i="7"/>
  <c r="J183" i="7"/>
  <c r="P183" i="7"/>
  <c r="H183" i="7"/>
  <c r="Q184" i="7"/>
  <c r="I186" i="7"/>
  <c r="S187" i="7"/>
  <c r="O189" i="7"/>
  <c r="Q190" i="7"/>
  <c r="I192" i="7"/>
  <c r="O195" i="7"/>
  <c r="G195" i="7"/>
  <c r="N195" i="7"/>
  <c r="M195" i="7"/>
  <c r="L195" i="7"/>
  <c r="S195" i="7"/>
  <c r="K195" i="7"/>
  <c r="R195" i="7"/>
  <c r="J195" i="7"/>
  <c r="P195" i="7"/>
  <c r="H195" i="7"/>
  <c r="L173" i="7"/>
  <c r="I177" i="7"/>
  <c r="K178" i="7"/>
  <c r="O180" i="7"/>
  <c r="G180" i="7"/>
  <c r="N180" i="7"/>
  <c r="M180" i="7"/>
  <c r="L180" i="7"/>
  <c r="R180" i="7"/>
  <c r="J180" i="7"/>
  <c r="P180" i="7"/>
  <c r="H180" i="7"/>
  <c r="Q181" i="7"/>
  <c r="I183" i="7"/>
  <c r="S184" i="7"/>
  <c r="K186" i="7"/>
  <c r="S190" i="7"/>
  <c r="Q192" i="7"/>
  <c r="I195" i="7"/>
  <c r="H188" i="7"/>
  <c r="P188" i="7"/>
  <c r="H189" i="7"/>
  <c r="P189" i="7"/>
  <c r="P219" i="7"/>
  <c r="H219" i="7"/>
  <c r="O219" i="7"/>
  <c r="G219" i="7"/>
  <c r="N219" i="7"/>
  <c r="M219" i="7"/>
  <c r="L219" i="7"/>
  <c r="S219" i="7"/>
  <c r="K219" i="7"/>
  <c r="Q219" i="7"/>
  <c r="I219" i="7"/>
  <c r="J188" i="7"/>
  <c r="R188" i="7"/>
  <c r="J189" i="7"/>
  <c r="R189" i="7"/>
  <c r="P217" i="7"/>
  <c r="R219" i="7"/>
  <c r="Q225" i="7"/>
  <c r="I225" i="7"/>
  <c r="P225" i="7"/>
  <c r="H225" i="7"/>
  <c r="O225" i="7"/>
  <c r="G225" i="7"/>
  <c r="N225" i="7"/>
  <c r="M225" i="7"/>
  <c r="L225" i="7"/>
  <c r="R225" i="7"/>
  <c r="J225" i="7"/>
  <c r="P220" i="7"/>
  <c r="H220" i="7"/>
  <c r="O220" i="7"/>
  <c r="G220" i="7"/>
  <c r="N220" i="7"/>
  <c r="M220" i="7"/>
  <c r="L220" i="7"/>
  <c r="S220" i="7"/>
  <c r="K220" i="7"/>
  <c r="Q220" i="7"/>
  <c r="I220" i="7"/>
  <c r="K225" i="7"/>
  <c r="L188" i="7"/>
  <c r="L189" i="7"/>
  <c r="L208" i="7"/>
  <c r="L209" i="7"/>
  <c r="L210" i="7"/>
  <c r="L211" i="7"/>
  <c r="L212" i="7"/>
  <c r="L213" i="7"/>
  <c r="L214" i="7"/>
  <c r="J220" i="7"/>
  <c r="Q223" i="7"/>
  <c r="I223" i="7"/>
  <c r="P223" i="7"/>
  <c r="H223" i="7"/>
  <c r="O223" i="7"/>
  <c r="G223" i="7"/>
  <c r="N223" i="7"/>
  <c r="M223" i="7"/>
  <c r="L223" i="7"/>
  <c r="R223" i="7"/>
  <c r="J223" i="7"/>
  <c r="S225" i="7"/>
  <c r="M188" i="7"/>
  <c r="M189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P216" i="7"/>
  <c r="H216" i="7"/>
  <c r="O216" i="7"/>
  <c r="G216" i="7"/>
  <c r="M216" i="7"/>
  <c r="L216" i="7"/>
  <c r="S216" i="7"/>
  <c r="K216" i="7"/>
  <c r="Q216" i="7"/>
  <c r="I216" i="7"/>
  <c r="P218" i="7"/>
  <c r="H218" i="7"/>
  <c r="O218" i="7"/>
  <c r="G218" i="7"/>
  <c r="N218" i="7"/>
  <c r="M218" i="7"/>
  <c r="L218" i="7"/>
  <c r="S218" i="7"/>
  <c r="K218" i="7"/>
  <c r="Q218" i="7"/>
  <c r="I218" i="7"/>
  <c r="R220" i="7"/>
  <c r="K223" i="7"/>
  <c r="N188" i="7"/>
  <c r="N189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P215" i="7"/>
  <c r="O215" i="7"/>
  <c r="G215" i="7"/>
  <c r="M215" i="7"/>
  <c r="L215" i="7"/>
  <c r="S215" i="7"/>
  <c r="Q215" i="7"/>
  <c r="I215" i="7"/>
  <c r="Q221" i="7"/>
  <c r="H221" i="7"/>
  <c r="P221" i="7"/>
  <c r="G221" i="7"/>
  <c r="N221" i="7"/>
  <c r="M221" i="7"/>
  <c r="L221" i="7"/>
  <c r="K221" i="7"/>
  <c r="R221" i="7"/>
  <c r="I221" i="7"/>
  <c r="S223" i="7"/>
  <c r="G188" i="7"/>
  <c r="G189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Q224" i="7"/>
  <c r="I224" i="7"/>
  <c r="P224" i="7"/>
  <c r="H224" i="7"/>
  <c r="O224" i="7"/>
  <c r="G224" i="7"/>
  <c r="N224" i="7"/>
  <c r="M224" i="7"/>
  <c r="L224" i="7"/>
  <c r="R224" i="7"/>
  <c r="J224" i="7"/>
  <c r="I217" i="7"/>
  <c r="Q217" i="7"/>
  <c r="K217" i="7"/>
  <c r="S217" i="7"/>
  <c r="L217" i="7"/>
  <c r="M217" i="7"/>
  <c r="N217" i="7"/>
  <c r="G217" i="7"/>
  <c r="O217" i="7"/>
  <c r="H217" i="7"/>
  <c r="D318" i="7"/>
  <c r="R319" i="7"/>
  <c r="J319" i="7"/>
  <c r="Q319" i="7"/>
  <c r="I319" i="7"/>
  <c r="P319" i="7"/>
  <c r="H319" i="7"/>
  <c r="O319" i="7"/>
  <c r="G319" i="7"/>
  <c r="N319" i="7"/>
  <c r="M319" i="7"/>
  <c r="S319" i="7"/>
  <c r="K319" i="7"/>
  <c r="L319" i="7"/>
  <c r="R320" i="7"/>
  <c r="J320" i="7"/>
  <c r="Q320" i="7"/>
  <c r="I320" i="7"/>
  <c r="P320" i="7"/>
  <c r="H320" i="7"/>
  <c r="O320" i="7"/>
  <c r="G320" i="7"/>
  <c r="N320" i="7"/>
  <c r="M320" i="7"/>
  <c r="S320" i="7"/>
  <c r="K320" i="7"/>
  <c r="L320" i="7"/>
  <c r="S321" i="7"/>
  <c r="K321" i="7"/>
  <c r="R321" i="7"/>
  <c r="J321" i="7"/>
  <c r="Q321" i="7"/>
  <c r="I321" i="7"/>
  <c r="P321" i="7"/>
  <c r="H321" i="7"/>
  <c r="O321" i="7"/>
  <c r="G321" i="7"/>
  <c r="N321" i="7"/>
  <c r="L321" i="7"/>
  <c r="M321" i="7"/>
  <c r="D169" i="6"/>
  <c r="E170" i="6"/>
  <c r="E171" i="6"/>
  <c r="F171" i="6" s="1"/>
  <c r="D319" i="6"/>
  <c r="G58" i="6"/>
  <c r="G43" i="6"/>
  <c r="G53" i="6"/>
  <c r="F34" i="6"/>
  <c r="G34" i="6"/>
  <c r="G32" i="6"/>
  <c r="G38" i="6"/>
  <c r="G45" i="6"/>
  <c r="G46" i="6"/>
  <c r="G52" i="6"/>
  <c r="G29" i="6"/>
  <c r="G47" i="6"/>
  <c r="G48" i="6"/>
  <c r="G51" i="6"/>
  <c r="G35" i="6"/>
  <c r="G39" i="6"/>
  <c r="G49" i="6"/>
  <c r="G50" i="6"/>
  <c r="G77" i="6"/>
  <c r="G75" i="6"/>
  <c r="G73" i="6"/>
  <c r="G71" i="6"/>
  <c r="G69" i="6"/>
  <c r="G67" i="6"/>
  <c r="G65" i="6"/>
  <c r="G63" i="6"/>
  <c r="G61" i="6"/>
  <c r="G59" i="6"/>
  <c r="G173" i="6"/>
  <c r="G76" i="6"/>
  <c r="G74" i="6"/>
  <c r="G72" i="6"/>
  <c r="G70" i="6"/>
  <c r="G68" i="6"/>
  <c r="G66" i="6"/>
  <c r="G64" i="6"/>
  <c r="G62" i="6"/>
  <c r="G60" i="6"/>
  <c r="G31" i="6"/>
  <c r="G57" i="6"/>
  <c r="G36" i="6"/>
  <c r="G40" i="6"/>
  <c r="G56" i="6"/>
  <c r="G33" i="6"/>
  <c r="G55" i="6"/>
  <c r="G30" i="6"/>
  <c r="G37" i="6"/>
  <c r="G41" i="6"/>
  <c r="G42" i="6"/>
  <c r="G54" i="6"/>
  <c r="F36" i="6"/>
  <c r="F38" i="6"/>
  <c r="F40" i="6"/>
  <c r="F42" i="6"/>
  <c r="F44" i="6"/>
  <c r="F46" i="6"/>
  <c r="F48" i="6"/>
  <c r="F50" i="6"/>
  <c r="F52" i="6"/>
  <c r="F54" i="6"/>
  <c r="F56" i="6"/>
  <c r="F58" i="6"/>
  <c r="F60" i="6"/>
  <c r="F62" i="6"/>
  <c r="F64" i="6"/>
  <c r="F66" i="6"/>
  <c r="F68" i="6"/>
  <c r="F70" i="6"/>
  <c r="F72" i="6"/>
  <c r="F74" i="6"/>
  <c r="F76" i="6"/>
  <c r="D168" i="6"/>
  <c r="E169" i="6"/>
  <c r="G178" i="6"/>
  <c r="F35" i="6"/>
  <c r="F37" i="6"/>
  <c r="F39" i="6"/>
  <c r="F41" i="6"/>
  <c r="F43" i="6"/>
  <c r="F45" i="6"/>
  <c r="F47" i="6"/>
  <c r="F49" i="6"/>
  <c r="F51" i="6"/>
  <c r="F53" i="6"/>
  <c r="F55" i="6"/>
  <c r="F57" i="6"/>
  <c r="F59" i="6"/>
  <c r="F61" i="6"/>
  <c r="F63" i="6"/>
  <c r="F65" i="6"/>
  <c r="F67" i="6"/>
  <c r="F69" i="6"/>
  <c r="F71" i="6"/>
  <c r="F73" i="6"/>
  <c r="F75" i="6"/>
  <c r="F77" i="6"/>
  <c r="G172" i="6"/>
  <c r="F172" i="6"/>
  <c r="G171" i="6"/>
  <c r="G224" i="6"/>
  <c r="G170" i="6"/>
  <c r="F170" i="6"/>
  <c r="G181" i="6"/>
  <c r="G223" i="6"/>
  <c r="G220" i="6"/>
  <c r="G217" i="6"/>
  <c r="G219" i="6"/>
  <c r="G222" i="6"/>
  <c r="G218" i="6"/>
  <c r="G225" i="6"/>
  <c r="G320" i="6"/>
  <c r="G321" i="6"/>
  <c r="D11" i="1"/>
  <c r="E139" i="7" l="1"/>
  <c r="D138" i="7"/>
  <c r="E318" i="7"/>
  <c r="F318" i="7" s="1"/>
  <c r="D317" i="7"/>
  <c r="E319" i="6"/>
  <c r="F319" i="6" s="1"/>
  <c r="G319" i="6" s="1"/>
  <c r="D318" i="6"/>
  <c r="D167" i="6"/>
  <c r="E168" i="6"/>
  <c r="G169" i="6"/>
  <c r="F169" i="6"/>
  <c r="D10" i="1"/>
  <c r="D9" i="1"/>
  <c r="E138" i="7" l="1"/>
  <c r="D137" i="7"/>
  <c r="P139" i="7"/>
  <c r="H139" i="7"/>
  <c r="O139" i="7"/>
  <c r="G139" i="7"/>
  <c r="M139" i="7"/>
  <c r="S139" i="7"/>
  <c r="K139" i="7"/>
  <c r="Q139" i="7"/>
  <c r="I139" i="7"/>
  <c r="J139" i="7"/>
  <c r="F139" i="7"/>
  <c r="R139" i="7"/>
  <c r="N139" i="7"/>
  <c r="L139" i="7"/>
  <c r="E317" i="7"/>
  <c r="F317" i="7" s="1"/>
  <c r="D316" i="7"/>
  <c r="R318" i="7"/>
  <c r="J318" i="7"/>
  <c r="Q318" i="7"/>
  <c r="I318" i="7"/>
  <c r="P318" i="7"/>
  <c r="H318" i="7"/>
  <c r="O318" i="7"/>
  <c r="G318" i="7"/>
  <c r="N318" i="7"/>
  <c r="M318" i="7"/>
  <c r="S318" i="7"/>
  <c r="K318" i="7"/>
  <c r="L318" i="7"/>
  <c r="E318" i="6"/>
  <c r="F318" i="6" s="1"/>
  <c r="G318" i="6" s="1"/>
  <c r="D317" i="6"/>
  <c r="E167" i="6"/>
  <c r="D166" i="6"/>
  <c r="G168" i="6"/>
  <c r="F168" i="6"/>
  <c r="G310" i="4"/>
  <c r="G309" i="4"/>
  <c r="G308" i="4"/>
  <c r="G307" i="4"/>
  <c r="G306" i="4"/>
  <c r="G305" i="4"/>
  <c r="G304" i="4"/>
  <c r="G303" i="4"/>
  <c r="G302" i="4"/>
  <c r="G300" i="4"/>
  <c r="G298" i="4"/>
  <c r="G297" i="4"/>
  <c r="G296" i="4"/>
  <c r="G295" i="4"/>
  <c r="G293" i="4"/>
  <c r="G292" i="4"/>
  <c r="G291" i="4"/>
  <c r="G290" i="4"/>
  <c r="G288" i="4"/>
  <c r="G287" i="4"/>
  <c r="G286" i="4"/>
  <c r="G285" i="4"/>
  <c r="G282" i="4"/>
  <c r="G281" i="4"/>
  <c r="G279" i="4"/>
  <c r="G278" i="4"/>
  <c r="G277" i="4"/>
  <c r="G276" i="4"/>
  <c r="G275" i="4"/>
  <c r="G274" i="4"/>
  <c r="G273" i="4"/>
  <c r="G272" i="4"/>
  <c r="G271" i="4"/>
  <c r="G270" i="4"/>
  <c r="G269" i="4"/>
  <c r="G267" i="4"/>
  <c r="G266" i="4"/>
  <c r="G265" i="4"/>
  <c r="G264" i="4"/>
  <c r="G263" i="4"/>
  <c r="G262" i="4"/>
  <c r="G261" i="4"/>
  <c r="G260" i="4"/>
  <c r="G258" i="4"/>
  <c r="G257" i="4"/>
  <c r="G256" i="4"/>
  <c r="G253" i="4"/>
  <c r="G252" i="4"/>
  <c r="G251" i="4"/>
  <c r="G250" i="4"/>
  <c r="G246" i="4"/>
  <c r="G245" i="4"/>
  <c r="G242" i="4"/>
  <c r="G241" i="4"/>
  <c r="G240" i="4"/>
  <c r="G234" i="4"/>
  <c r="G233" i="4"/>
  <c r="G232" i="4"/>
  <c r="G231" i="4"/>
  <c r="G230" i="4"/>
  <c r="G229" i="4"/>
  <c r="G228" i="4"/>
  <c r="G227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5" i="4"/>
  <c r="G190" i="4"/>
  <c r="G189" i="4"/>
  <c r="G187" i="4"/>
  <c r="G186" i="4"/>
  <c r="G184" i="4"/>
  <c r="G183" i="4"/>
  <c r="G176" i="4"/>
  <c r="G175" i="4"/>
  <c r="G174" i="4"/>
  <c r="G173" i="4"/>
  <c r="G171" i="4"/>
  <c r="G170" i="4"/>
  <c r="G157" i="4"/>
  <c r="G155" i="4"/>
  <c r="G151" i="4"/>
  <c r="G148" i="4"/>
  <c r="G147" i="4"/>
  <c r="G144" i="4"/>
  <c r="G143" i="4"/>
  <c r="G142" i="4"/>
  <c r="G140" i="4"/>
  <c r="G139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0" i="4"/>
  <c r="G119" i="4"/>
  <c r="G118" i="4"/>
  <c r="G116" i="4"/>
  <c r="G115" i="4"/>
  <c r="G114" i="4"/>
  <c r="G113" i="4"/>
  <c r="G112" i="4"/>
  <c r="G110" i="4"/>
  <c r="G109" i="4"/>
  <c r="G107" i="4"/>
  <c r="G106" i="4"/>
  <c r="G105" i="4"/>
  <c r="G104" i="4"/>
  <c r="G102" i="4"/>
  <c r="G101" i="4"/>
  <c r="G100" i="4"/>
  <c r="G99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6" i="4"/>
  <c r="G65" i="4"/>
  <c r="G64" i="4"/>
  <c r="G63" i="4"/>
  <c r="G62" i="4"/>
  <c r="G61" i="4"/>
  <c r="G60" i="4"/>
  <c r="G59" i="4"/>
  <c r="G58" i="4"/>
  <c r="G56" i="4"/>
  <c r="G54" i="4"/>
  <c r="G49" i="4"/>
  <c r="G47" i="4"/>
  <c r="G45" i="4"/>
  <c r="G43" i="4"/>
  <c r="G42" i="4"/>
  <c r="G41" i="4"/>
  <c r="G37" i="4"/>
  <c r="G36" i="4"/>
  <c r="G35" i="4"/>
  <c r="G34" i="4"/>
  <c r="G33" i="4"/>
  <c r="G30" i="4"/>
  <c r="G29" i="4"/>
  <c r="G28" i="4"/>
  <c r="G27" i="4"/>
  <c r="G26" i="4"/>
  <c r="G25" i="4"/>
  <c r="G23" i="4"/>
  <c r="G22" i="4"/>
  <c r="G21" i="4"/>
  <c r="G19" i="4"/>
  <c r="G18" i="4"/>
  <c r="G17" i="4"/>
  <c r="G16" i="4"/>
  <c r="G15" i="4"/>
  <c r="G14" i="4"/>
  <c r="G13" i="4"/>
  <c r="G11" i="4"/>
  <c r="G10" i="4"/>
  <c r="G9" i="4"/>
  <c r="G8" i="4"/>
  <c r="G7" i="4"/>
  <c r="E316" i="7" l="1"/>
  <c r="F316" i="7" s="1"/>
  <c r="D315" i="7"/>
  <c r="E137" i="7"/>
  <c r="D136" i="7"/>
  <c r="R317" i="7"/>
  <c r="J317" i="7"/>
  <c r="Q317" i="7"/>
  <c r="I317" i="7"/>
  <c r="P317" i="7"/>
  <c r="H317" i="7"/>
  <c r="O317" i="7"/>
  <c r="G317" i="7"/>
  <c r="N317" i="7"/>
  <c r="M317" i="7"/>
  <c r="S317" i="7"/>
  <c r="K317" i="7"/>
  <c r="L317" i="7"/>
  <c r="P138" i="7"/>
  <c r="H138" i="7"/>
  <c r="O138" i="7"/>
  <c r="G138" i="7"/>
  <c r="M138" i="7"/>
  <c r="S138" i="7"/>
  <c r="K138" i="7"/>
  <c r="Q138" i="7"/>
  <c r="I138" i="7"/>
  <c r="R138" i="7"/>
  <c r="N138" i="7"/>
  <c r="L138" i="7"/>
  <c r="J138" i="7"/>
  <c r="F138" i="7"/>
  <c r="E317" i="6"/>
  <c r="F317" i="6" s="1"/>
  <c r="G317" i="6" s="1"/>
  <c r="D316" i="6"/>
  <c r="D165" i="6"/>
  <c r="E166" i="6"/>
  <c r="G167" i="6"/>
  <c r="F167" i="6"/>
  <c r="E173" i="1"/>
  <c r="D172" i="1"/>
  <c r="D171" i="1" s="1"/>
  <c r="D170" i="1" s="1"/>
  <c r="E77" i="1"/>
  <c r="F77" i="1" s="1"/>
  <c r="E76" i="1"/>
  <c r="H76" i="1" s="1"/>
  <c r="E75" i="1"/>
  <c r="G75" i="1" s="1"/>
  <c r="E74" i="1"/>
  <c r="E73" i="1"/>
  <c r="F73" i="1" s="1"/>
  <c r="E72" i="1"/>
  <c r="E71" i="1"/>
  <c r="H71" i="1" s="1"/>
  <c r="E70" i="1"/>
  <c r="E69" i="1"/>
  <c r="E68" i="1"/>
  <c r="G68" i="1" s="1"/>
  <c r="E67" i="1"/>
  <c r="L67" i="1" s="1"/>
  <c r="E66" i="1"/>
  <c r="H66" i="1" s="1"/>
  <c r="E65" i="1"/>
  <c r="G65" i="1" s="1"/>
  <c r="E64" i="1"/>
  <c r="S64" i="1" s="1"/>
  <c r="E63" i="1"/>
  <c r="S63" i="1" s="1"/>
  <c r="E62" i="1"/>
  <c r="I62" i="1" s="1"/>
  <c r="E61" i="1"/>
  <c r="F61" i="1" s="1"/>
  <c r="E60" i="1"/>
  <c r="K60" i="1" s="1"/>
  <c r="E59" i="1"/>
  <c r="G59" i="1" s="1"/>
  <c r="E58" i="1"/>
  <c r="H58" i="1" s="1"/>
  <c r="E57" i="1"/>
  <c r="F57" i="1" s="1"/>
  <c r="E56" i="1"/>
  <c r="S56" i="1" s="1"/>
  <c r="E55" i="1"/>
  <c r="H55" i="1" s="1"/>
  <c r="E54" i="1"/>
  <c r="L54" i="1" s="1"/>
  <c r="E53" i="1"/>
  <c r="E52" i="1"/>
  <c r="M52" i="1" s="1"/>
  <c r="E51" i="1"/>
  <c r="J51" i="1" s="1"/>
  <c r="E50" i="1"/>
  <c r="M50" i="1" s="1"/>
  <c r="E49" i="1"/>
  <c r="G49" i="1" s="1"/>
  <c r="E48" i="1"/>
  <c r="O48" i="1" s="1"/>
  <c r="E47" i="1"/>
  <c r="H47" i="1" s="1"/>
  <c r="E46" i="1"/>
  <c r="O46" i="1" s="1"/>
  <c r="E45" i="1"/>
  <c r="L45" i="1" s="1"/>
  <c r="E44" i="1"/>
  <c r="S44" i="1" s="1"/>
  <c r="E43" i="1"/>
  <c r="R43" i="1" s="1"/>
  <c r="E42" i="1"/>
  <c r="E41" i="1"/>
  <c r="K41" i="1" s="1"/>
  <c r="E40" i="1"/>
  <c r="L40" i="1" s="1"/>
  <c r="E39" i="1"/>
  <c r="S39" i="1" s="1"/>
  <c r="E38" i="1"/>
  <c r="N38" i="1" s="1"/>
  <c r="E37" i="1"/>
  <c r="E36" i="1"/>
  <c r="R36" i="1" s="1"/>
  <c r="E35" i="1"/>
  <c r="S35" i="1" s="1"/>
  <c r="E34" i="1"/>
  <c r="O34" i="1" s="1"/>
  <c r="E33" i="1"/>
  <c r="J33" i="1" s="1"/>
  <c r="E32" i="1"/>
  <c r="P32" i="1" s="1"/>
  <c r="E31" i="1"/>
  <c r="I31" i="1" s="1"/>
  <c r="E30" i="1"/>
  <c r="S30" i="1" s="1"/>
  <c r="E29" i="1"/>
  <c r="H29" i="1" s="1"/>
  <c r="R316" i="7" l="1"/>
  <c r="J316" i="7"/>
  <c r="Q316" i="7"/>
  <c r="I316" i="7"/>
  <c r="P316" i="7"/>
  <c r="H316" i="7"/>
  <c r="O316" i="7"/>
  <c r="G316" i="7"/>
  <c r="N316" i="7"/>
  <c r="M316" i="7"/>
  <c r="S316" i="7"/>
  <c r="K316" i="7"/>
  <c r="L316" i="7"/>
  <c r="E136" i="7"/>
  <c r="D135" i="7"/>
  <c r="P137" i="7"/>
  <c r="H137" i="7"/>
  <c r="O137" i="7"/>
  <c r="G137" i="7"/>
  <c r="M137" i="7"/>
  <c r="S137" i="7"/>
  <c r="K137" i="7"/>
  <c r="Q137" i="7"/>
  <c r="I137" i="7"/>
  <c r="R137" i="7"/>
  <c r="N137" i="7"/>
  <c r="L137" i="7"/>
  <c r="J137" i="7"/>
  <c r="F137" i="7"/>
  <c r="E315" i="7"/>
  <c r="F315" i="7" s="1"/>
  <c r="D314" i="7"/>
  <c r="E316" i="6"/>
  <c r="F316" i="6" s="1"/>
  <c r="G316" i="6" s="1"/>
  <c r="D315" i="6"/>
  <c r="D164" i="6"/>
  <c r="E165" i="6"/>
  <c r="G166" i="6"/>
  <c r="F166" i="6"/>
  <c r="F71" i="1"/>
  <c r="G47" i="1"/>
  <c r="G51" i="1"/>
  <c r="M44" i="1"/>
  <c r="I39" i="1"/>
  <c r="G31" i="1"/>
  <c r="O39" i="1"/>
  <c r="O45" i="1"/>
  <c r="L49" i="1"/>
  <c r="F47" i="1"/>
  <c r="H46" i="1"/>
  <c r="M49" i="1"/>
  <c r="H62" i="1"/>
  <c r="M51" i="1"/>
  <c r="P31" i="1"/>
  <c r="K57" i="1"/>
  <c r="J66" i="1"/>
  <c r="H67" i="1"/>
  <c r="I36" i="1"/>
  <c r="F63" i="1"/>
  <c r="G39" i="1"/>
  <c r="G76" i="1"/>
  <c r="H50" i="1"/>
  <c r="H68" i="1"/>
  <c r="Q31" i="1"/>
  <c r="J36" i="1"/>
  <c r="N40" i="1"/>
  <c r="M46" i="1"/>
  <c r="N51" i="1"/>
  <c r="L57" i="1"/>
  <c r="F31" i="1"/>
  <c r="F51" i="1"/>
  <c r="G43" i="1"/>
  <c r="G60" i="1"/>
  <c r="G77" i="1"/>
  <c r="H51" i="1"/>
  <c r="I33" i="1"/>
  <c r="P36" i="1"/>
  <c r="I41" i="1"/>
  <c r="L47" i="1"/>
  <c r="K52" i="1"/>
  <c r="J61" i="1"/>
  <c r="G36" i="1"/>
  <c r="E172" i="1"/>
  <c r="G44" i="1"/>
  <c r="G61" i="1"/>
  <c r="H30" i="1"/>
  <c r="H52" i="1"/>
  <c r="J30" i="1"/>
  <c r="R38" i="1"/>
  <c r="Q41" i="1"/>
  <c r="M47" i="1"/>
  <c r="J55" i="1"/>
  <c r="S61" i="1"/>
  <c r="G55" i="1"/>
  <c r="M40" i="1"/>
  <c r="F39" i="1"/>
  <c r="G45" i="1"/>
  <c r="G63" i="1"/>
  <c r="H34" i="1"/>
  <c r="K30" i="1"/>
  <c r="N34" i="1"/>
  <c r="S38" i="1"/>
  <c r="R41" i="1"/>
  <c r="N47" i="1"/>
  <c r="K55" i="1"/>
  <c r="G67" i="1"/>
  <c r="H35" i="1"/>
  <c r="H60" i="1"/>
  <c r="L30" i="1"/>
  <c r="S41" i="1"/>
  <c r="L55" i="1"/>
  <c r="J63" i="1"/>
  <c r="H36" i="1"/>
  <c r="R30" i="1"/>
  <c r="K35" i="1"/>
  <c r="I56" i="1"/>
  <c r="F35" i="1"/>
  <c r="F55" i="1"/>
  <c r="G35" i="1"/>
  <c r="G52" i="1"/>
  <c r="G71" i="1"/>
  <c r="H44" i="1"/>
  <c r="O31" i="1"/>
  <c r="F74" i="1"/>
  <c r="Q74" i="1"/>
  <c r="I74" i="1"/>
  <c r="P74" i="1"/>
  <c r="O74" i="1"/>
  <c r="N74" i="1"/>
  <c r="K74" i="1"/>
  <c r="J74" i="1"/>
  <c r="S74" i="1"/>
  <c r="R74" i="1"/>
  <c r="M74" i="1"/>
  <c r="L74" i="1"/>
  <c r="G74" i="1"/>
  <c r="F42" i="1"/>
  <c r="O42" i="1"/>
  <c r="R42" i="1"/>
  <c r="I42" i="1"/>
  <c r="M42" i="1"/>
  <c r="L42" i="1"/>
  <c r="K42" i="1"/>
  <c r="J42" i="1"/>
  <c r="S42" i="1"/>
  <c r="G42" i="1"/>
  <c r="N42" i="1"/>
  <c r="Q42" i="1"/>
  <c r="P42" i="1"/>
  <c r="P69" i="1"/>
  <c r="O69" i="1"/>
  <c r="R69" i="1"/>
  <c r="Q69" i="1"/>
  <c r="J69" i="1"/>
  <c r="I69" i="1"/>
  <c r="S69" i="1"/>
  <c r="N69" i="1"/>
  <c r="M69" i="1"/>
  <c r="L69" i="1"/>
  <c r="K69" i="1"/>
  <c r="H69" i="1"/>
  <c r="G69" i="1"/>
  <c r="F69" i="1"/>
  <c r="H74" i="1"/>
  <c r="P37" i="1"/>
  <c r="L37" i="1"/>
  <c r="S37" i="1"/>
  <c r="K37" i="1"/>
  <c r="R37" i="1"/>
  <c r="J37" i="1"/>
  <c r="Q37" i="1"/>
  <c r="H37" i="1"/>
  <c r="O37" i="1"/>
  <c r="N37" i="1"/>
  <c r="I37" i="1"/>
  <c r="M37" i="1"/>
  <c r="G37" i="1"/>
  <c r="F37" i="1"/>
  <c r="F58" i="1"/>
  <c r="O58" i="1"/>
  <c r="N58" i="1"/>
  <c r="L58" i="1"/>
  <c r="R58" i="1"/>
  <c r="Q58" i="1"/>
  <c r="P58" i="1"/>
  <c r="S58" i="1"/>
  <c r="M58" i="1"/>
  <c r="G58" i="1"/>
  <c r="K58" i="1"/>
  <c r="I58" i="1"/>
  <c r="J58" i="1"/>
  <c r="F172" i="1"/>
  <c r="O172" i="1"/>
  <c r="M172" i="1"/>
  <c r="L172" i="1"/>
  <c r="S172" i="1"/>
  <c r="K172" i="1"/>
  <c r="Q172" i="1"/>
  <c r="I172" i="1"/>
  <c r="P172" i="1"/>
  <c r="R172" i="1"/>
  <c r="N172" i="1"/>
  <c r="J172" i="1"/>
  <c r="H172" i="1"/>
  <c r="G172" i="1"/>
  <c r="H42" i="1"/>
  <c r="N53" i="1"/>
  <c r="M53" i="1"/>
  <c r="O53" i="1"/>
  <c r="S53" i="1"/>
  <c r="I53" i="1"/>
  <c r="R53" i="1"/>
  <c r="Q53" i="1"/>
  <c r="P53" i="1"/>
  <c r="H53" i="1"/>
  <c r="L53" i="1"/>
  <c r="F53" i="1"/>
  <c r="J53" i="1"/>
  <c r="K53" i="1"/>
  <c r="G53" i="1"/>
  <c r="F173" i="1"/>
  <c r="L173" i="1"/>
  <c r="R173" i="1"/>
  <c r="J173" i="1"/>
  <c r="Q173" i="1"/>
  <c r="I173" i="1"/>
  <c r="P173" i="1"/>
  <c r="N173" i="1"/>
  <c r="M173" i="1"/>
  <c r="S173" i="1"/>
  <c r="K173" i="1"/>
  <c r="O173" i="1"/>
  <c r="O43" i="1"/>
  <c r="L33" i="1"/>
  <c r="P33" i="1"/>
  <c r="O33" i="1"/>
  <c r="N33" i="1"/>
  <c r="F70" i="1"/>
  <c r="M70" i="1"/>
  <c r="L70" i="1"/>
  <c r="Q70" i="1"/>
  <c r="P70" i="1"/>
  <c r="K70" i="1"/>
  <c r="J70" i="1"/>
  <c r="I70" i="1"/>
  <c r="S70" i="1"/>
  <c r="R70" i="1"/>
  <c r="O70" i="1"/>
  <c r="N70" i="1"/>
  <c r="S29" i="1"/>
  <c r="O29" i="1"/>
  <c r="K29" i="1"/>
  <c r="R29" i="1"/>
  <c r="J29" i="1"/>
  <c r="Q29" i="1"/>
  <c r="I29" i="1"/>
  <c r="N45" i="1"/>
  <c r="M45" i="1"/>
  <c r="Q45" i="1"/>
  <c r="K45" i="1"/>
  <c r="J45" i="1"/>
  <c r="S45" i="1"/>
  <c r="I45" i="1"/>
  <c r="F66" i="1"/>
  <c r="Q66" i="1"/>
  <c r="I66" i="1"/>
  <c r="P66" i="1"/>
  <c r="S66" i="1"/>
  <c r="R66" i="1"/>
  <c r="M66" i="1"/>
  <c r="L66" i="1"/>
  <c r="O66" i="1"/>
  <c r="N66" i="1"/>
  <c r="H38" i="1"/>
  <c r="H54" i="1"/>
  <c r="H70" i="1"/>
  <c r="J38" i="1"/>
  <c r="K50" i="1"/>
  <c r="N35" i="1"/>
  <c r="R35" i="1"/>
  <c r="J35" i="1"/>
  <c r="Q35" i="1"/>
  <c r="I35" i="1"/>
  <c r="P35" i="1"/>
  <c r="F40" i="1"/>
  <c r="O40" i="1"/>
  <c r="S40" i="1"/>
  <c r="K40" i="1"/>
  <c r="R40" i="1"/>
  <c r="J40" i="1"/>
  <c r="Q40" i="1"/>
  <c r="I40" i="1"/>
  <c r="F45" i="1"/>
  <c r="L51" i="1"/>
  <c r="S51" i="1"/>
  <c r="K51" i="1"/>
  <c r="O51" i="1"/>
  <c r="I51" i="1"/>
  <c r="R51" i="1"/>
  <c r="Q51" i="1"/>
  <c r="F56" i="1"/>
  <c r="M56" i="1"/>
  <c r="L56" i="1"/>
  <c r="N56" i="1"/>
  <c r="R56" i="1"/>
  <c r="Q56" i="1"/>
  <c r="P56" i="1"/>
  <c r="N67" i="1"/>
  <c r="M67" i="1"/>
  <c r="R67" i="1"/>
  <c r="Q67" i="1"/>
  <c r="P67" i="1"/>
  <c r="O67" i="1"/>
  <c r="J67" i="1"/>
  <c r="I67" i="1"/>
  <c r="S67" i="1"/>
  <c r="F72" i="1"/>
  <c r="O72" i="1"/>
  <c r="N72" i="1"/>
  <c r="Q72" i="1"/>
  <c r="P72" i="1"/>
  <c r="S72" i="1"/>
  <c r="R72" i="1"/>
  <c r="M72" i="1"/>
  <c r="L72" i="1"/>
  <c r="K72" i="1"/>
  <c r="J72" i="1"/>
  <c r="I72" i="1"/>
  <c r="G32" i="1"/>
  <c r="G40" i="1"/>
  <c r="G48" i="1"/>
  <c r="G56" i="1"/>
  <c r="G64" i="1"/>
  <c r="G72" i="1"/>
  <c r="H31" i="1"/>
  <c r="H39" i="1"/>
  <c r="H63" i="1"/>
  <c r="M29" i="1"/>
  <c r="M32" i="1"/>
  <c r="R33" i="1"/>
  <c r="L35" i="1"/>
  <c r="Q36" i="1"/>
  <c r="K38" i="1"/>
  <c r="P39" i="1"/>
  <c r="J41" i="1"/>
  <c r="N44" i="1"/>
  <c r="N46" i="1"/>
  <c r="N48" i="1"/>
  <c r="L50" i="1"/>
  <c r="L52" i="1"/>
  <c r="J56" i="1"/>
  <c r="J60" i="1"/>
  <c r="L59" i="1"/>
  <c r="S59" i="1"/>
  <c r="K59" i="1"/>
  <c r="M59" i="1"/>
  <c r="Q59" i="1"/>
  <c r="P59" i="1"/>
  <c r="O59" i="1"/>
  <c r="N75" i="1"/>
  <c r="M75" i="1"/>
  <c r="P75" i="1"/>
  <c r="O75" i="1"/>
  <c r="L75" i="1"/>
  <c r="K75" i="1"/>
  <c r="J75" i="1"/>
  <c r="I75" i="1"/>
  <c r="S75" i="1"/>
  <c r="R75" i="1"/>
  <c r="Q75" i="1"/>
  <c r="H43" i="1"/>
  <c r="F43" i="1"/>
  <c r="F54" i="1"/>
  <c r="S54" i="1"/>
  <c r="K54" i="1"/>
  <c r="R54" i="1"/>
  <c r="J54" i="1"/>
  <c r="N54" i="1"/>
  <c r="Q54" i="1"/>
  <c r="P54" i="1"/>
  <c r="F59" i="1"/>
  <c r="F75" i="1"/>
  <c r="F34" i="1"/>
  <c r="Q34" i="1"/>
  <c r="I34" i="1"/>
  <c r="M34" i="1"/>
  <c r="L34" i="1"/>
  <c r="S34" i="1"/>
  <c r="K34" i="1"/>
  <c r="L29" i="1"/>
  <c r="K48" i="1"/>
  <c r="R59" i="1"/>
  <c r="R57" i="1"/>
  <c r="J57" i="1"/>
  <c r="Q57" i="1"/>
  <c r="I57" i="1"/>
  <c r="M57" i="1"/>
  <c r="S57" i="1"/>
  <c r="P57" i="1"/>
  <c r="O57" i="1"/>
  <c r="F62" i="1"/>
  <c r="S62" i="1"/>
  <c r="K62" i="1"/>
  <c r="R62" i="1"/>
  <c r="J62" i="1"/>
  <c r="M62" i="1"/>
  <c r="L62" i="1"/>
  <c r="Q62" i="1"/>
  <c r="P62" i="1"/>
  <c r="O62" i="1"/>
  <c r="N62" i="1"/>
  <c r="F67" i="1"/>
  <c r="L73" i="1"/>
  <c r="S73" i="1"/>
  <c r="K73" i="1"/>
  <c r="P73" i="1"/>
  <c r="O73" i="1"/>
  <c r="R73" i="1"/>
  <c r="Q73" i="1"/>
  <c r="N73" i="1"/>
  <c r="M73" i="1"/>
  <c r="J73" i="1"/>
  <c r="I73" i="1"/>
  <c r="G33" i="1"/>
  <c r="G41" i="1"/>
  <c r="G57" i="1"/>
  <c r="G73" i="1"/>
  <c r="H32" i="1"/>
  <c r="H40" i="1"/>
  <c r="H48" i="1"/>
  <c r="H56" i="1"/>
  <c r="H64" i="1"/>
  <c r="H72" i="1"/>
  <c r="N29" i="1"/>
  <c r="N32" i="1"/>
  <c r="S33" i="1"/>
  <c r="M35" i="1"/>
  <c r="L38" i="1"/>
  <c r="Q39" i="1"/>
  <c r="O44" i="1"/>
  <c r="M54" i="1"/>
  <c r="K56" i="1"/>
  <c r="I64" i="1"/>
  <c r="F48" i="1"/>
  <c r="M48" i="1"/>
  <c r="L48" i="1"/>
  <c r="P48" i="1"/>
  <c r="J48" i="1"/>
  <c r="S48" i="1"/>
  <c r="I48" i="1"/>
  <c r="R48" i="1"/>
  <c r="I59" i="1"/>
  <c r="R49" i="1"/>
  <c r="J49" i="1"/>
  <c r="Q49" i="1"/>
  <c r="I49" i="1"/>
  <c r="O49" i="1"/>
  <c r="K49" i="1"/>
  <c r="S49" i="1"/>
  <c r="S65" i="1"/>
  <c r="R65" i="1"/>
  <c r="J65" i="1"/>
  <c r="Q65" i="1"/>
  <c r="I65" i="1"/>
  <c r="L65" i="1"/>
  <c r="K65" i="1"/>
  <c r="P65" i="1"/>
  <c r="O65" i="1"/>
  <c r="N65" i="1"/>
  <c r="M65" i="1"/>
  <c r="F50" i="1"/>
  <c r="O50" i="1"/>
  <c r="N50" i="1"/>
  <c r="P50" i="1"/>
  <c r="J50" i="1"/>
  <c r="S50" i="1"/>
  <c r="I50" i="1"/>
  <c r="R50" i="1"/>
  <c r="N61" i="1"/>
  <c r="M61" i="1"/>
  <c r="L61" i="1"/>
  <c r="K61" i="1"/>
  <c r="R61" i="1"/>
  <c r="Q61" i="1"/>
  <c r="P61" i="1"/>
  <c r="O61" i="1"/>
  <c r="P77" i="1"/>
  <c r="O77" i="1"/>
  <c r="N77" i="1"/>
  <c r="M77" i="1"/>
  <c r="S77" i="1"/>
  <c r="R77" i="1"/>
  <c r="Q77" i="1"/>
  <c r="L77" i="1"/>
  <c r="K77" i="1"/>
  <c r="J77" i="1"/>
  <c r="I77" i="1"/>
  <c r="L32" i="1"/>
  <c r="Q33" i="1"/>
  <c r="I54" i="1"/>
  <c r="F30" i="1"/>
  <c r="M30" i="1"/>
  <c r="Q30" i="1"/>
  <c r="I30" i="1"/>
  <c r="P30" i="1"/>
  <c r="O30" i="1"/>
  <c r="L41" i="1"/>
  <c r="P41" i="1"/>
  <c r="O41" i="1"/>
  <c r="N41" i="1"/>
  <c r="F46" i="1"/>
  <c r="S46" i="1"/>
  <c r="K46" i="1"/>
  <c r="R46" i="1"/>
  <c r="J46" i="1"/>
  <c r="P46" i="1"/>
  <c r="L46" i="1"/>
  <c r="I46" i="1"/>
  <c r="R31" i="1"/>
  <c r="J31" i="1"/>
  <c r="N31" i="1"/>
  <c r="M31" i="1"/>
  <c r="L31" i="1"/>
  <c r="F36" i="1"/>
  <c r="S36" i="1"/>
  <c r="K36" i="1"/>
  <c r="O36" i="1"/>
  <c r="N36" i="1"/>
  <c r="M36" i="1"/>
  <c r="F41" i="1"/>
  <c r="P47" i="1"/>
  <c r="O47" i="1"/>
  <c r="Q47" i="1"/>
  <c r="K47" i="1"/>
  <c r="J47" i="1"/>
  <c r="S47" i="1"/>
  <c r="I47" i="1"/>
  <c r="F52" i="1"/>
  <c r="Q52" i="1"/>
  <c r="I52" i="1"/>
  <c r="P52" i="1"/>
  <c r="N52" i="1"/>
  <c r="J52" i="1"/>
  <c r="S52" i="1"/>
  <c r="R52" i="1"/>
  <c r="P63" i="1"/>
  <c r="O63" i="1"/>
  <c r="L63" i="1"/>
  <c r="K63" i="1"/>
  <c r="R63" i="1"/>
  <c r="Q63" i="1"/>
  <c r="N63" i="1"/>
  <c r="M63" i="1"/>
  <c r="F68" i="1"/>
  <c r="S68" i="1"/>
  <c r="K68" i="1"/>
  <c r="R68" i="1"/>
  <c r="J68" i="1"/>
  <c r="Q68" i="1"/>
  <c r="P68" i="1"/>
  <c r="O68" i="1"/>
  <c r="N68" i="1"/>
  <c r="M68" i="1"/>
  <c r="L68" i="1"/>
  <c r="I68" i="1"/>
  <c r="G34" i="1"/>
  <c r="G50" i="1"/>
  <c r="G66" i="1"/>
  <c r="H33" i="1"/>
  <c r="H41" i="1"/>
  <c r="H49" i="1"/>
  <c r="H57" i="1"/>
  <c r="H65" i="1"/>
  <c r="H73" i="1"/>
  <c r="P29" i="1"/>
  <c r="K31" i="1"/>
  <c r="J34" i="1"/>
  <c r="O35" i="1"/>
  <c r="M41" i="1"/>
  <c r="Q46" i="1"/>
  <c r="Q48" i="1"/>
  <c r="Q50" i="1"/>
  <c r="O52" i="1"/>
  <c r="O54" i="1"/>
  <c r="O56" i="1"/>
  <c r="I61" i="1"/>
  <c r="R64" i="1"/>
  <c r="N43" i="1"/>
  <c r="F64" i="1"/>
  <c r="M64" i="1"/>
  <c r="L64" i="1"/>
  <c r="K64" i="1"/>
  <c r="J64" i="1"/>
  <c r="Q64" i="1"/>
  <c r="P64" i="1"/>
  <c r="O64" i="1"/>
  <c r="N64" i="1"/>
  <c r="H75" i="1"/>
  <c r="F32" i="1"/>
  <c r="O32" i="1"/>
  <c r="S32" i="1"/>
  <c r="K32" i="1"/>
  <c r="R32" i="1"/>
  <c r="J32" i="1"/>
  <c r="Q32" i="1"/>
  <c r="I32" i="1"/>
  <c r="H59" i="1"/>
  <c r="F38" i="1"/>
  <c r="M38" i="1"/>
  <c r="Q38" i="1"/>
  <c r="I38" i="1"/>
  <c r="P38" i="1"/>
  <c r="O38" i="1"/>
  <c r="G173" i="1"/>
  <c r="K33" i="1"/>
  <c r="P34" i="1"/>
  <c r="P43" i="1"/>
  <c r="P45" i="1"/>
  <c r="N49" i="1"/>
  <c r="J59" i="1"/>
  <c r="K66" i="1"/>
  <c r="F33" i="1"/>
  <c r="R39" i="1"/>
  <c r="J39" i="1"/>
  <c r="N39" i="1"/>
  <c r="M39" i="1"/>
  <c r="L39" i="1"/>
  <c r="F44" i="1"/>
  <c r="Q44" i="1"/>
  <c r="I44" i="1"/>
  <c r="P44" i="1"/>
  <c r="R44" i="1"/>
  <c r="L44" i="1"/>
  <c r="K44" i="1"/>
  <c r="J44" i="1"/>
  <c r="F49" i="1"/>
  <c r="P55" i="1"/>
  <c r="O55" i="1"/>
  <c r="M55" i="1"/>
  <c r="S55" i="1"/>
  <c r="I55" i="1"/>
  <c r="R55" i="1"/>
  <c r="Q55" i="1"/>
  <c r="F60" i="1"/>
  <c r="Q60" i="1"/>
  <c r="I60" i="1"/>
  <c r="P60" i="1"/>
  <c r="M60" i="1"/>
  <c r="L60" i="1"/>
  <c r="S60" i="1"/>
  <c r="R60" i="1"/>
  <c r="O60" i="1"/>
  <c r="N60" i="1"/>
  <c r="F65" i="1"/>
  <c r="R71" i="1"/>
  <c r="J71" i="1"/>
  <c r="Q71" i="1"/>
  <c r="I71" i="1"/>
  <c r="P71" i="1"/>
  <c r="O71" i="1"/>
  <c r="N71" i="1"/>
  <c r="M71" i="1"/>
  <c r="L71" i="1"/>
  <c r="K71" i="1"/>
  <c r="S71" i="1"/>
  <c r="F76" i="1"/>
  <c r="S76" i="1"/>
  <c r="K76" i="1"/>
  <c r="R76" i="1"/>
  <c r="J76" i="1"/>
  <c r="O76" i="1"/>
  <c r="N76" i="1"/>
  <c r="Q76" i="1"/>
  <c r="P76" i="1"/>
  <c r="M76" i="1"/>
  <c r="L76" i="1"/>
  <c r="I76" i="1"/>
  <c r="G30" i="1"/>
  <c r="G38" i="1"/>
  <c r="G46" i="1"/>
  <c r="G54" i="1"/>
  <c r="G62" i="1"/>
  <c r="G70" i="1"/>
  <c r="G29" i="1"/>
  <c r="H45" i="1"/>
  <c r="H61" i="1"/>
  <c r="H77" i="1"/>
  <c r="H173" i="1"/>
  <c r="N30" i="1"/>
  <c r="S31" i="1"/>
  <c r="M33" i="1"/>
  <c r="R34" i="1"/>
  <c r="L36" i="1"/>
  <c r="K39" i="1"/>
  <c r="P40" i="1"/>
  <c r="R45" i="1"/>
  <c r="R47" i="1"/>
  <c r="P49" i="1"/>
  <c r="P51" i="1"/>
  <c r="N55" i="1"/>
  <c r="N57" i="1"/>
  <c r="N59" i="1"/>
  <c r="I63" i="1"/>
  <c r="K67" i="1"/>
  <c r="L43" i="1"/>
  <c r="S43" i="1"/>
  <c r="K43" i="1"/>
  <c r="Q43" i="1"/>
  <c r="M43" i="1"/>
  <c r="J43" i="1"/>
  <c r="I43" i="1"/>
  <c r="E170" i="1"/>
  <c r="D169" i="1"/>
  <c r="E171" i="1"/>
  <c r="E314" i="7" l="1"/>
  <c r="F314" i="7" s="1"/>
  <c r="D313" i="7"/>
  <c r="E135" i="7"/>
  <c r="D134" i="7"/>
  <c r="R315" i="7"/>
  <c r="J315" i="7"/>
  <c r="Q315" i="7"/>
  <c r="I315" i="7"/>
  <c r="P315" i="7"/>
  <c r="H315" i="7"/>
  <c r="O315" i="7"/>
  <c r="G315" i="7"/>
  <c r="N315" i="7"/>
  <c r="M315" i="7"/>
  <c r="S315" i="7"/>
  <c r="K315" i="7"/>
  <c r="L315" i="7"/>
  <c r="P136" i="7"/>
  <c r="H136" i="7"/>
  <c r="O136" i="7"/>
  <c r="G136" i="7"/>
  <c r="M136" i="7"/>
  <c r="S136" i="7"/>
  <c r="K136" i="7"/>
  <c r="Q136" i="7"/>
  <c r="I136" i="7"/>
  <c r="N136" i="7"/>
  <c r="L136" i="7"/>
  <c r="J136" i="7"/>
  <c r="F136" i="7"/>
  <c r="R136" i="7"/>
  <c r="E315" i="6"/>
  <c r="F315" i="6" s="1"/>
  <c r="G315" i="6" s="1"/>
  <c r="D314" i="6"/>
  <c r="F165" i="6"/>
  <c r="G165" i="6"/>
  <c r="D163" i="6"/>
  <c r="E164" i="6"/>
  <c r="F170" i="1"/>
  <c r="M170" i="1"/>
  <c r="S170" i="1"/>
  <c r="K170" i="1"/>
  <c r="R170" i="1"/>
  <c r="J170" i="1"/>
  <c r="Q170" i="1"/>
  <c r="I170" i="1"/>
  <c r="O170" i="1"/>
  <c r="N170" i="1"/>
  <c r="L170" i="1"/>
  <c r="P170" i="1"/>
  <c r="H170" i="1"/>
  <c r="G170" i="1"/>
  <c r="F171" i="1"/>
  <c r="R171" i="1"/>
  <c r="J171" i="1"/>
  <c r="P171" i="1"/>
  <c r="O171" i="1"/>
  <c r="N171" i="1"/>
  <c r="L171" i="1"/>
  <c r="S171" i="1"/>
  <c r="K171" i="1"/>
  <c r="I171" i="1"/>
  <c r="Q171" i="1"/>
  <c r="M171" i="1"/>
  <c r="H171" i="1"/>
  <c r="G171" i="1"/>
  <c r="D168" i="1"/>
  <c r="E169" i="1"/>
  <c r="E321" i="1"/>
  <c r="F321" i="1" s="1"/>
  <c r="E224" i="1"/>
  <c r="F224" i="1" s="1"/>
  <c r="E223" i="1"/>
  <c r="F223" i="1" s="1"/>
  <c r="E222" i="1"/>
  <c r="F222" i="1" s="1"/>
  <c r="E221" i="1"/>
  <c r="F221" i="1" s="1"/>
  <c r="G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G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G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G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G181" i="1" s="1"/>
  <c r="E180" i="1"/>
  <c r="F180" i="1" s="1"/>
  <c r="E179" i="1"/>
  <c r="F179" i="1" s="1"/>
  <c r="E178" i="1"/>
  <c r="F178" i="1" s="1"/>
  <c r="E177" i="1"/>
  <c r="F177" i="1" s="1"/>
  <c r="E225" i="1"/>
  <c r="F225" i="1" s="1"/>
  <c r="D320" i="1"/>
  <c r="E320" i="1" s="1"/>
  <c r="F320" i="1" s="1"/>
  <c r="E134" i="7" l="1"/>
  <c r="D133" i="7"/>
  <c r="P135" i="7"/>
  <c r="H135" i="7"/>
  <c r="O135" i="7"/>
  <c r="G135" i="7"/>
  <c r="M135" i="7"/>
  <c r="S135" i="7"/>
  <c r="K135" i="7"/>
  <c r="Q135" i="7"/>
  <c r="I135" i="7"/>
  <c r="J135" i="7"/>
  <c r="F135" i="7"/>
  <c r="R135" i="7"/>
  <c r="N135" i="7"/>
  <c r="L135" i="7"/>
  <c r="E313" i="7"/>
  <c r="F313" i="7" s="1"/>
  <c r="D312" i="7"/>
  <c r="R314" i="7"/>
  <c r="J314" i="7"/>
  <c r="Q314" i="7"/>
  <c r="I314" i="7"/>
  <c r="P314" i="7"/>
  <c r="H314" i="7"/>
  <c r="O314" i="7"/>
  <c r="G314" i="7"/>
  <c r="N314" i="7"/>
  <c r="M314" i="7"/>
  <c r="S314" i="7"/>
  <c r="K314" i="7"/>
  <c r="L314" i="7"/>
  <c r="E314" i="6"/>
  <c r="F314" i="6" s="1"/>
  <c r="G314" i="6" s="1"/>
  <c r="D313" i="6"/>
  <c r="G164" i="6"/>
  <c r="F164" i="6"/>
  <c r="D162" i="6"/>
  <c r="E163" i="6"/>
  <c r="F169" i="1"/>
  <c r="P169" i="1"/>
  <c r="N169" i="1"/>
  <c r="M169" i="1"/>
  <c r="L169" i="1"/>
  <c r="R169" i="1"/>
  <c r="J169" i="1"/>
  <c r="Q169" i="1"/>
  <c r="I169" i="1"/>
  <c r="S169" i="1"/>
  <c r="O169" i="1"/>
  <c r="K169" i="1"/>
  <c r="H169" i="1"/>
  <c r="G169" i="1"/>
  <c r="D167" i="1"/>
  <c r="E168" i="1"/>
  <c r="H177" i="1"/>
  <c r="G177" i="1"/>
  <c r="G320" i="1"/>
  <c r="G204" i="1"/>
  <c r="J181" i="1"/>
  <c r="G197" i="1"/>
  <c r="G220" i="1"/>
  <c r="G222" i="1"/>
  <c r="S183" i="1"/>
  <c r="G219" i="1"/>
  <c r="N182" i="1"/>
  <c r="G189" i="1"/>
  <c r="G214" i="1"/>
  <c r="G182" i="1"/>
  <c r="G195" i="1"/>
  <c r="G213" i="1"/>
  <c r="O178" i="1"/>
  <c r="O186" i="1"/>
  <c r="G206" i="1"/>
  <c r="Q185" i="1"/>
  <c r="G185" i="1"/>
  <c r="Q201" i="1"/>
  <c r="G201" i="1"/>
  <c r="J209" i="1"/>
  <c r="G209" i="1"/>
  <c r="J217" i="1"/>
  <c r="G217" i="1"/>
  <c r="S219" i="1"/>
  <c r="G211" i="1"/>
  <c r="G187" i="1"/>
  <c r="G203" i="1"/>
  <c r="G225" i="1"/>
  <c r="G184" i="1"/>
  <c r="G192" i="1"/>
  <c r="G200" i="1"/>
  <c r="R208" i="1"/>
  <c r="G208" i="1"/>
  <c r="J216" i="1"/>
  <c r="G216" i="1"/>
  <c r="O224" i="1"/>
  <c r="G224" i="1"/>
  <c r="G179" i="1"/>
  <c r="Q177" i="1"/>
  <c r="Q193" i="1"/>
  <c r="G193" i="1"/>
  <c r="G321" i="1"/>
  <c r="O194" i="1"/>
  <c r="O202" i="1"/>
  <c r="O210" i="1"/>
  <c r="G212" i="1"/>
  <c r="G196" i="1"/>
  <c r="G188" i="1"/>
  <c r="G180" i="1"/>
  <c r="O188" i="1"/>
  <c r="G218" i="1"/>
  <c r="G210" i="1"/>
  <c r="G202" i="1"/>
  <c r="G194" i="1"/>
  <c r="G186" i="1"/>
  <c r="G178" i="1"/>
  <c r="O204" i="1"/>
  <c r="K189" i="1"/>
  <c r="K205" i="1"/>
  <c r="K213" i="1"/>
  <c r="O190" i="1"/>
  <c r="J199" i="1"/>
  <c r="J207" i="1"/>
  <c r="K223" i="1"/>
  <c r="G223" i="1"/>
  <c r="G215" i="1"/>
  <c r="G207" i="1"/>
  <c r="G199" i="1"/>
  <c r="G191" i="1"/>
  <c r="G183" i="1"/>
  <c r="O185" i="1"/>
  <c r="S201" i="1"/>
  <c r="N216" i="1"/>
  <c r="L177" i="1"/>
  <c r="K193" i="1"/>
  <c r="S177" i="1"/>
  <c r="R185" i="1"/>
  <c r="O193" i="1"/>
  <c r="S207" i="1"/>
  <c r="R216" i="1"/>
  <c r="H184" i="1"/>
  <c r="S185" i="1"/>
  <c r="H200" i="1"/>
  <c r="J208" i="1"/>
  <c r="H217" i="1"/>
  <c r="K184" i="1"/>
  <c r="S191" i="1"/>
  <c r="O200" i="1"/>
  <c r="H209" i="1"/>
  <c r="I217" i="1"/>
  <c r="N184" i="1"/>
  <c r="K192" i="1"/>
  <c r="P200" i="1"/>
  <c r="I209" i="1"/>
  <c r="Q217" i="1"/>
  <c r="O184" i="1"/>
  <c r="P192" i="1"/>
  <c r="S200" i="1"/>
  <c r="M209" i="1"/>
  <c r="M224" i="1"/>
  <c r="S184" i="1"/>
  <c r="S192" i="1"/>
  <c r="J201" i="1"/>
  <c r="Q209" i="1"/>
  <c r="N224" i="1"/>
  <c r="J177" i="1"/>
  <c r="L185" i="1"/>
  <c r="J193" i="1"/>
  <c r="L201" i="1"/>
  <c r="S209" i="1"/>
  <c r="K211" i="1"/>
  <c r="Q211" i="1"/>
  <c r="P211" i="1"/>
  <c r="N211" i="1"/>
  <c r="J211" i="1"/>
  <c r="R212" i="1"/>
  <c r="I212" i="1"/>
  <c r="O212" i="1"/>
  <c r="N212" i="1"/>
  <c r="M212" i="1"/>
  <c r="Q220" i="1"/>
  <c r="O220" i="1"/>
  <c r="N220" i="1"/>
  <c r="M220" i="1"/>
  <c r="I220" i="1"/>
  <c r="L179" i="1"/>
  <c r="K203" i="1"/>
  <c r="Q219" i="1"/>
  <c r="K177" i="1"/>
  <c r="O179" i="1"/>
  <c r="P184" i="1"/>
  <c r="J187" i="1"/>
  <c r="H192" i="1"/>
  <c r="L193" i="1"/>
  <c r="R195" i="1"/>
  <c r="K201" i="1"/>
  <c r="L203" i="1"/>
  <c r="I208" i="1"/>
  <c r="R209" i="1"/>
  <c r="M217" i="1"/>
  <c r="S196" i="1"/>
  <c r="S195" i="1"/>
  <c r="O203" i="1"/>
  <c r="O195" i="1"/>
  <c r="R179" i="1"/>
  <c r="K187" i="1"/>
  <c r="O177" i="1"/>
  <c r="S179" i="1"/>
  <c r="J185" i="1"/>
  <c r="L187" i="1"/>
  <c r="N192" i="1"/>
  <c r="R193" i="1"/>
  <c r="H196" i="1"/>
  <c r="K200" i="1"/>
  <c r="O201" i="1"/>
  <c r="R203" i="1"/>
  <c r="N208" i="1"/>
  <c r="I216" i="1"/>
  <c r="R217" i="1"/>
  <c r="R177" i="1"/>
  <c r="K185" i="1"/>
  <c r="O187" i="1"/>
  <c r="O192" i="1"/>
  <c r="S193" i="1"/>
  <c r="K196" i="1"/>
  <c r="N200" i="1"/>
  <c r="R201" i="1"/>
  <c r="S203" i="1"/>
  <c r="S217" i="1"/>
  <c r="R187" i="1"/>
  <c r="J195" i="1"/>
  <c r="N196" i="1"/>
  <c r="N204" i="1"/>
  <c r="J219" i="1"/>
  <c r="J179" i="1"/>
  <c r="S187" i="1"/>
  <c r="K195" i="1"/>
  <c r="O196" i="1"/>
  <c r="N202" i="1"/>
  <c r="N219" i="1"/>
  <c r="K179" i="1"/>
  <c r="N188" i="1"/>
  <c r="L195" i="1"/>
  <c r="P196" i="1"/>
  <c r="J203" i="1"/>
  <c r="P219" i="1"/>
  <c r="M198" i="1"/>
  <c r="S198" i="1"/>
  <c r="L198" i="1"/>
  <c r="K198" i="1"/>
  <c r="R198" i="1"/>
  <c r="J198" i="1"/>
  <c r="P198" i="1"/>
  <c r="Q198" i="1"/>
  <c r="I198" i="1"/>
  <c r="H198" i="1"/>
  <c r="N198" i="1"/>
  <c r="O198" i="1"/>
  <c r="S206" i="1"/>
  <c r="K206" i="1"/>
  <c r="P206" i="1"/>
  <c r="H206" i="1"/>
  <c r="I206" i="1"/>
  <c r="R206" i="1"/>
  <c r="Q206" i="1"/>
  <c r="O206" i="1"/>
  <c r="M206" i="1"/>
  <c r="N206" i="1"/>
  <c r="J206" i="1"/>
  <c r="L206" i="1"/>
  <c r="Q197" i="1"/>
  <c r="I197" i="1"/>
  <c r="P197" i="1"/>
  <c r="H197" i="1"/>
  <c r="O197" i="1"/>
  <c r="N197" i="1"/>
  <c r="L197" i="1"/>
  <c r="M197" i="1"/>
  <c r="L221" i="1"/>
  <c r="M221" i="1"/>
  <c r="J221" i="1"/>
  <c r="H221" i="1"/>
  <c r="S221" i="1"/>
  <c r="I221" i="1"/>
  <c r="R221" i="1"/>
  <c r="Q221" i="1"/>
  <c r="P221" i="1"/>
  <c r="N221" i="1"/>
  <c r="K181" i="1"/>
  <c r="O320" i="1"/>
  <c r="N320" i="1"/>
  <c r="M320" i="1"/>
  <c r="L320" i="1"/>
  <c r="R320" i="1"/>
  <c r="J320" i="1"/>
  <c r="H320" i="1"/>
  <c r="S320" i="1"/>
  <c r="Q320" i="1"/>
  <c r="P320" i="1"/>
  <c r="K320" i="1"/>
  <c r="I320" i="1"/>
  <c r="S222" i="1"/>
  <c r="K222" i="1"/>
  <c r="Q222" i="1"/>
  <c r="I222" i="1"/>
  <c r="P222" i="1"/>
  <c r="H222" i="1"/>
  <c r="M222" i="1"/>
  <c r="J222" i="1"/>
  <c r="R222" i="1"/>
  <c r="O222" i="1"/>
  <c r="N222" i="1"/>
  <c r="R181" i="1"/>
  <c r="R189" i="1"/>
  <c r="L214" i="1"/>
  <c r="L222" i="1"/>
  <c r="Q183" i="1"/>
  <c r="I183" i="1"/>
  <c r="P183" i="1"/>
  <c r="H183" i="1"/>
  <c r="O183" i="1"/>
  <c r="N183" i="1"/>
  <c r="L183" i="1"/>
  <c r="M183" i="1"/>
  <c r="Q199" i="1"/>
  <c r="I199" i="1"/>
  <c r="P199" i="1"/>
  <c r="H199" i="1"/>
  <c r="O199" i="1"/>
  <c r="N199" i="1"/>
  <c r="L199" i="1"/>
  <c r="M199" i="1"/>
  <c r="O215" i="1"/>
  <c r="L215" i="1"/>
  <c r="R215" i="1"/>
  <c r="H215" i="1"/>
  <c r="Q215" i="1"/>
  <c r="P215" i="1"/>
  <c r="N215" i="1"/>
  <c r="K215" i="1"/>
  <c r="M215" i="1"/>
  <c r="S181" i="1"/>
  <c r="S189" i="1"/>
  <c r="K199" i="1"/>
  <c r="I215" i="1"/>
  <c r="N190" i="1"/>
  <c r="J197" i="1"/>
  <c r="R199" i="1"/>
  <c r="J215" i="1"/>
  <c r="M180" i="1"/>
  <c r="L180" i="1"/>
  <c r="K180" i="1"/>
  <c r="S180" i="1"/>
  <c r="R180" i="1"/>
  <c r="J180" i="1"/>
  <c r="H180" i="1"/>
  <c r="Q180" i="1"/>
  <c r="I180" i="1"/>
  <c r="P180" i="1"/>
  <c r="O205" i="1"/>
  <c r="L205" i="1"/>
  <c r="J205" i="1"/>
  <c r="S205" i="1"/>
  <c r="I205" i="1"/>
  <c r="R205" i="1"/>
  <c r="H205" i="1"/>
  <c r="Q205" i="1"/>
  <c r="N205" i="1"/>
  <c r="P205" i="1"/>
  <c r="K221" i="1"/>
  <c r="M182" i="1"/>
  <c r="L182" i="1"/>
  <c r="K182" i="1"/>
  <c r="S182" i="1"/>
  <c r="R182" i="1"/>
  <c r="J182" i="1"/>
  <c r="H182" i="1"/>
  <c r="Q182" i="1"/>
  <c r="I182" i="1"/>
  <c r="P182" i="1"/>
  <c r="N225" i="1"/>
  <c r="R225" i="1"/>
  <c r="J225" i="1"/>
  <c r="S225" i="1"/>
  <c r="H225" i="1"/>
  <c r="P225" i="1"/>
  <c r="O225" i="1"/>
  <c r="M225" i="1"/>
  <c r="L225" i="1"/>
  <c r="K225" i="1"/>
  <c r="I225" i="1"/>
  <c r="Q191" i="1"/>
  <c r="I191" i="1"/>
  <c r="O191" i="1"/>
  <c r="P191" i="1"/>
  <c r="H191" i="1"/>
  <c r="N191" i="1"/>
  <c r="M191" i="1"/>
  <c r="L191" i="1"/>
  <c r="O207" i="1"/>
  <c r="L207" i="1"/>
  <c r="R207" i="1"/>
  <c r="H207" i="1"/>
  <c r="Q207" i="1"/>
  <c r="P207" i="1"/>
  <c r="N207" i="1"/>
  <c r="K207" i="1"/>
  <c r="M207" i="1"/>
  <c r="O223" i="1"/>
  <c r="M223" i="1"/>
  <c r="L223" i="1"/>
  <c r="N223" i="1"/>
  <c r="J223" i="1"/>
  <c r="H223" i="1"/>
  <c r="I223" i="1"/>
  <c r="S223" i="1"/>
  <c r="R223" i="1"/>
  <c r="Q223" i="1"/>
  <c r="P223" i="1"/>
  <c r="P204" i="1"/>
  <c r="M204" i="1"/>
  <c r="L204" i="1"/>
  <c r="K204" i="1"/>
  <c r="S204" i="1"/>
  <c r="J204" i="1"/>
  <c r="Q204" i="1"/>
  <c r="H204" i="1"/>
  <c r="R204" i="1"/>
  <c r="I204" i="1"/>
  <c r="O182" i="1"/>
  <c r="K197" i="1"/>
  <c r="S199" i="1"/>
  <c r="M205" i="1"/>
  <c r="S215" i="1"/>
  <c r="Q189" i="1"/>
  <c r="I189" i="1"/>
  <c r="P189" i="1"/>
  <c r="H189" i="1"/>
  <c r="O189" i="1"/>
  <c r="N189" i="1"/>
  <c r="M189" i="1"/>
  <c r="L189" i="1"/>
  <c r="O180" i="1"/>
  <c r="K183" i="1"/>
  <c r="K191" i="1"/>
  <c r="S197" i="1"/>
  <c r="Q225" i="1"/>
  <c r="S214" i="1"/>
  <c r="K214" i="1"/>
  <c r="P214" i="1"/>
  <c r="H214" i="1"/>
  <c r="I214" i="1"/>
  <c r="R214" i="1"/>
  <c r="Q214" i="1"/>
  <c r="O214" i="1"/>
  <c r="N214" i="1"/>
  <c r="M214" i="1"/>
  <c r="O213" i="1"/>
  <c r="L213" i="1"/>
  <c r="J213" i="1"/>
  <c r="S213" i="1"/>
  <c r="I213" i="1"/>
  <c r="R213" i="1"/>
  <c r="H213" i="1"/>
  <c r="Q213" i="1"/>
  <c r="P213" i="1"/>
  <c r="N213" i="1"/>
  <c r="M190" i="1"/>
  <c r="S190" i="1"/>
  <c r="K190" i="1"/>
  <c r="L190" i="1"/>
  <c r="R190" i="1"/>
  <c r="J190" i="1"/>
  <c r="H190" i="1"/>
  <c r="Q190" i="1"/>
  <c r="I190" i="1"/>
  <c r="P190" i="1"/>
  <c r="M178" i="1"/>
  <c r="S178" i="1"/>
  <c r="L178" i="1"/>
  <c r="K178" i="1"/>
  <c r="R178" i="1"/>
  <c r="J178" i="1"/>
  <c r="P178" i="1"/>
  <c r="H178" i="1"/>
  <c r="Q178" i="1"/>
  <c r="I178" i="1"/>
  <c r="M186" i="1"/>
  <c r="S186" i="1"/>
  <c r="K186" i="1"/>
  <c r="L186" i="1"/>
  <c r="R186" i="1"/>
  <c r="J186" i="1"/>
  <c r="Q186" i="1"/>
  <c r="I186" i="1"/>
  <c r="P186" i="1"/>
  <c r="H186" i="1"/>
  <c r="M194" i="1"/>
  <c r="S194" i="1"/>
  <c r="L194" i="1"/>
  <c r="K194" i="1"/>
  <c r="R194" i="1"/>
  <c r="J194" i="1"/>
  <c r="P194" i="1"/>
  <c r="H194" i="1"/>
  <c r="Q194" i="1"/>
  <c r="I194" i="1"/>
  <c r="M202" i="1"/>
  <c r="L202" i="1"/>
  <c r="S202" i="1"/>
  <c r="K202" i="1"/>
  <c r="R202" i="1"/>
  <c r="J202" i="1"/>
  <c r="P202" i="1"/>
  <c r="H202" i="1"/>
  <c r="Q202" i="1"/>
  <c r="I202" i="1"/>
  <c r="S210" i="1"/>
  <c r="K210" i="1"/>
  <c r="P210" i="1"/>
  <c r="H210" i="1"/>
  <c r="N210" i="1"/>
  <c r="M210" i="1"/>
  <c r="L210" i="1"/>
  <c r="J210" i="1"/>
  <c r="R210" i="1"/>
  <c r="I210" i="1"/>
  <c r="S218" i="1"/>
  <c r="K218" i="1"/>
  <c r="P218" i="1"/>
  <c r="H218" i="1"/>
  <c r="Q218" i="1"/>
  <c r="N218" i="1"/>
  <c r="M218" i="1"/>
  <c r="L218" i="1"/>
  <c r="J218" i="1"/>
  <c r="I218" i="1"/>
  <c r="R218" i="1"/>
  <c r="N178" i="1"/>
  <c r="N180" i="1"/>
  <c r="J183" i="1"/>
  <c r="N186" i="1"/>
  <c r="J191" i="1"/>
  <c r="N194" i="1"/>
  <c r="R197" i="1"/>
  <c r="Q210" i="1"/>
  <c r="M188" i="1"/>
  <c r="S188" i="1"/>
  <c r="L188" i="1"/>
  <c r="K188" i="1"/>
  <c r="R188" i="1"/>
  <c r="J188" i="1"/>
  <c r="P188" i="1"/>
  <c r="Q188" i="1"/>
  <c r="I188" i="1"/>
  <c r="H188" i="1"/>
  <c r="R183" i="1"/>
  <c r="J189" i="1"/>
  <c r="R191" i="1"/>
  <c r="I207" i="1"/>
  <c r="M213" i="1"/>
  <c r="O218" i="1"/>
  <c r="Q181" i="1"/>
  <c r="I181" i="1"/>
  <c r="O181" i="1"/>
  <c r="P181" i="1"/>
  <c r="H181" i="1"/>
  <c r="N181" i="1"/>
  <c r="M181" i="1"/>
  <c r="L181" i="1"/>
  <c r="J214" i="1"/>
  <c r="S208" i="1"/>
  <c r="K208" i="1"/>
  <c r="P208" i="1"/>
  <c r="H208" i="1"/>
  <c r="S216" i="1"/>
  <c r="K216" i="1"/>
  <c r="P216" i="1"/>
  <c r="H216" i="1"/>
  <c r="R224" i="1"/>
  <c r="K224" i="1"/>
  <c r="Q224" i="1"/>
  <c r="I224" i="1"/>
  <c r="P224" i="1"/>
  <c r="H224" i="1"/>
  <c r="M177" i="1"/>
  <c r="M179" i="1"/>
  <c r="I184" i="1"/>
  <c r="Q184" i="1"/>
  <c r="M185" i="1"/>
  <c r="M187" i="1"/>
  <c r="I192" i="1"/>
  <c r="Q192" i="1"/>
  <c r="M193" i="1"/>
  <c r="M195" i="1"/>
  <c r="I196" i="1"/>
  <c r="Q196" i="1"/>
  <c r="I200" i="1"/>
  <c r="Q200" i="1"/>
  <c r="M201" i="1"/>
  <c r="M203" i="1"/>
  <c r="L208" i="1"/>
  <c r="H211" i="1"/>
  <c r="R211" i="1"/>
  <c r="Q212" i="1"/>
  <c r="L216" i="1"/>
  <c r="H219" i="1"/>
  <c r="R219" i="1"/>
  <c r="S224" i="1"/>
  <c r="S220" i="1"/>
  <c r="K220" i="1"/>
  <c r="P220" i="1"/>
  <c r="H220" i="1"/>
  <c r="O209" i="1"/>
  <c r="L209" i="1"/>
  <c r="O217" i="1"/>
  <c r="L217" i="1"/>
  <c r="S321" i="1"/>
  <c r="K321" i="1"/>
  <c r="R321" i="1"/>
  <c r="J321" i="1"/>
  <c r="Q321" i="1"/>
  <c r="I321" i="1"/>
  <c r="P321" i="1"/>
  <c r="H321" i="1"/>
  <c r="N321" i="1"/>
  <c r="O321" i="1"/>
  <c r="M321" i="1"/>
  <c r="L321" i="1"/>
  <c r="N177" i="1"/>
  <c r="N179" i="1"/>
  <c r="J184" i="1"/>
  <c r="R184" i="1"/>
  <c r="N185" i="1"/>
  <c r="N187" i="1"/>
  <c r="J192" i="1"/>
  <c r="R192" i="1"/>
  <c r="N193" i="1"/>
  <c r="N195" i="1"/>
  <c r="J196" i="1"/>
  <c r="R196" i="1"/>
  <c r="J200" i="1"/>
  <c r="R200" i="1"/>
  <c r="N201" i="1"/>
  <c r="N203" i="1"/>
  <c r="M208" i="1"/>
  <c r="K209" i="1"/>
  <c r="I211" i="1"/>
  <c r="S211" i="1"/>
  <c r="M216" i="1"/>
  <c r="K217" i="1"/>
  <c r="I219" i="1"/>
  <c r="R220" i="1"/>
  <c r="S212" i="1"/>
  <c r="K212" i="1"/>
  <c r="P212" i="1"/>
  <c r="H212" i="1"/>
  <c r="O219" i="1"/>
  <c r="L219" i="1"/>
  <c r="P177" i="1"/>
  <c r="H179" i="1"/>
  <c r="P179" i="1"/>
  <c r="L184" i="1"/>
  <c r="H185" i="1"/>
  <c r="P185" i="1"/>
  <c r="H187" i="1"/>
  <c r="P187" i="1"/>
  <c r="L192" i="1"/>
  <c r="H193" i="1"/>
  <c r="P193" i="1"/>
  <c r="H195" i="1"/>
  <c r="P195" i="1"/>
  <c r="L196" i="1"/>
  <c r="L200" i="1"/>
  <c r="H201" i="1"/>
  <c r="P201" i="1"/>
  <c r="H203" i="1"/>
  <c r="P203" i="1"/>
  <c r="O208" i="1"/>
  <c r="N209" i="1"/>
  <c r="J212" i="1"/>
  <c r="O216" i="1"/>
  <c r="N217" i="1"/>
  <c r="K219" i="1"/>
  <c r="J220" i="1"/>
  <c r="J224" i="1"/>
  <c r="O211" i="1"/>
  <c r="L211" i="1"/>
  <c r="I177" i="1"/>
  <c r="I179" i="1"/>
  <c r="Q179" i="1"/>
  <c r="M184" i="1"/>
  <c r="I185" i="1"/>
  <c r="I187" i="1"/>
  <c r="Q187" i="1"/>
  <c r="M192" i="1"/>
  <c r="I193" i="1"/>
  <c r="I195" i="1"/>
  <c r="Q195" i="1"/>
  <c r="M196" i="1"/>
  <c r="M200" i="1"/>
  <c r="I201" i="1"/>
  <c r="I203" i="1"/>
  <c r="Q203" i="1"/>
  <c r="Q208" i="1"/>
  <c r="P209" i="1"/>
  <c r="M211" i="1"/>
  <c r="L212" i="1"/>
  <c r="Q216" i="1"/>
  <c r="P217" i="1"/>
  <c r="M219" i="1"/>
  <c r="L220" i="1"/>
  <c r="L224" i="1"/>
  <c r="D319" i="1"/>
  <c r="E312" i="7" l="1"/>
  <c r="F312" i="7" s="1"/>
  <c r="D311" i="7"/>
  <c r="E133" i="7"/>
  <c r="D132" i="7"/>
  <c r="R313" i="7"/>
  <c r="J313" i="7"/>
  <c r="Q313" i="7"/>
  <c r="I313" i="7"/>
  <c r="P313" i="7"/>
  <c r="H313" i="7"/>
  <c r="O313" i="7"/>
  <c r="G313" i="7"/>
  <c r="N313" i="7"/>
  <c r="M313" i="7"/>
  <c r="S313" i="7"/>
  <c r="K313" i="7"/>
  <c r="L313" i="7"/>
  <c r="P134" i="7"/>
  <c r="H134" i="7"/>
  <c r="O134" i="7"/>
  <c r="G134" i="7"/>
  <c r="M134" i="7"/>
  <c r="S134" i="7"/>
  <c r="K134" i="7"/>
  <c r="Q134" i="7"/>
  <c r="F134" i="7"/>
  <c r="R134" i="7"/>
  <c r="N134" i="7"/>
  <c r="L134" i="7"/>
  <c r="J134" i="7"/>
  <c r="I134" i="7"/>
  <c r="E313" i="6"/>
  <c r="F313" i="6" s="1"/>
  <c r="G313" i="6" s="1"/>
  <c r="D312" i="6"/>
  <c r="F163" i="6"/>
  <c r="G163" i="6"/>
  <c r="D161" i="6"/>
  <c r="E162" i="6"/>
  <c r="F168" i="1"/>
  <c r="S168" i="1"/>
  <c r="K168" i="1"/>
  <c r="Q168" i="1"/>
  <c r="I168" i="1"/>
  <c r="P168" i="1"/>
  <c r="O168" i="1"/>
  <c r="M168" i="1"/>
  <c r="L168" i="1"/>
  <c r="J168" i="1"/>
  <c r="R168" i="1"/>
  <c r="N168" i="1"/>
  <c r="H168" i="1"/>
  <c r="G168" i="1"/>
  <c r="E167" i="1"/>
  <c r="D166" i="1"/>
  <c r="D318" i="1"/>
  <c r="E319" i="1"/>
  <c r="F319" i="1" s="1"/>
  <c r="E132" i="7" l="1"/>
  <c r="D131" i="7"/>
  <c r="P133" i="7"/>
  <c r="H133" i="7"/>
  <c r="O133" i="7"/>
  <c r="G133" i="7"/>
  <c r="M133" i="7"/>
  <c r="S133" i="7"/>
  <c r="K133" i="7"/>
  <c r="F133" i="7"/>
  <c r="R133" i="7"/>
  <c r="Q133" i="7"/>
  <c r="N133" i="7"/>
  <c r="L133" i="7"/>
  <c r="J133" i="7"/>
  <c r="I133" i="7"/>
  <c r="E311" i="7"/>
  <c r="F311" i="7" s="1"/>
  <c r="D310" i="7"/>
  <c r="R312" i="7"/>
  <c r="J312" i="7"/>
  <c r="Q312" i="7"/>
  <c r="I312" i="7"/>
  <c r="P312" i="7"/>
  <c r="H312" i="7"/>
  <c r="O312" i="7"/>
  <c r="G312" i="7"/>
  <c r="N312" i="7"/>
  <c r="M312" i="7"/>
  <c r="S312" i="7"/>
  <c r="K312" i="7"/>
  <c r="L312" i="7"/>
  <c r="E312" i="6"/>
  <c r="F312" i="6" s="1"/>
  <c r="G312" i="6" s="1"/>
  <c r="D311" i="6"/>
  <c r="G162" i="6"/>
  <c r="F162" i="6"/>
  <c r="E161" i="6"/>
  <c r="D160" i="6"/>
  <c r="F167" i="1"/>
  <c r="N167" i="1"/>
  <c r="L167" i="1"/>
  <c r="S167" i="1"/>
  <c r="K167" i="1"/>
  <c r="R167" i="1"/>
  <c r="J167" i="1"/>
  <c r="P167" i="1"/>
  <c r="O167" i="1"/>
  <c r="M167" i="1"/>
  <c r="I167" i="1"/>
  <c r="Q167" i="1"/>
  <c r="H167" i="1"/>
  <c r="G167" i="1"/>
  <c r="D165" i="1"/>
  <c r="E166" i="1"/>
  <c r="G319" i="1"/>
  <c r="S319" i="1"/>
  <c r="K319" i="1"/>
  <c r="R319" i="1"/>
  <c r="J319" i="1"/>
  <c r="Q319" i="1"/>
  <c r="I319" i="1"/>
  <c r="P319" i="1"/>
  <c r="H319" i="1"/>
  <c r="N319" i="1"/>
  <c r="O319" i="1"/>
  <c r="M319" i="1"/>
  <c r="L319" i="1"/>
  <c r="D317" i="1"/>
  <c r="E318" i="1"/>
  <c r="F318" i="1" s="1"/>
  <c r="E310" i="7" l="1"/>
  <c r="F310" i="7" s="1"/>
  <c r="D309" i="7"/>
  <c r="E131" i="7"/>
  <c r="D130" i="7"/>
  <c r="R311" i="7"/>
  <c r="J311" i="7"/>
  <c r="Q311" i="7"/>
  <c r="I311" i="7"/>
  <c r="P311" i="7"/>
  <c r="H311" i="7"/>
  <c r="O311" i="7"/>
  <c r="G311" i="7"/>
  <c r="N311" i="7"/>
  <c r="M311" i="7"/>
  <c r="S311" i="7"/>
  <c r="K311" i="7"/>
  <c r="L311" i="7"/>
  <c r="P132" i="7"/>
  <c r="H132" i="7"/>
  <c r="O132" i="7"/>
  <c r="G132" i="7"/>
  <c r="M132" i="7"/>
  <c r="S132" i="7"/>
  <c r="I132" i="7"/>
  <c r="F132" i="7"/>
  <c r="R132" i="7"/>
  <c r="Q132" i="7"/>
  <c r="N132" i="7"/>
  <c r="L132" i="7"/>
  <c r="K132" i="7"/>
  <c r="J132" i="7"/>
  <c r="E311" i="6"/>
  <c r="F311" i="6" s="1"/>
  <c r="G311" i="6" s="1"/>
  <c r="D310" i="6"/>
  <c r="D159" i="6"/>
  <c r="E160" i="6"/>
  <c r="F161" i="6"/>
  <c r="G161" i="6"/>
  <c r="F166" i="1"/>
  <c r="Q166" i="1"/>
  <c r="I166" i="1"/>
  <c r="O166" i="1"/>
  <c r="N166" i="1"/>
  <c r="M166" i="1"/>
  <c r="S166" i="1"/>
  <c r="K166" i="1"/>
  <c r="R166" i="1"/>
  <c r="J166" i="1"/>
  <c r="P166" i="1"/>
  <c r="L166" i="1"/>
  <c r="H166" i="1"/>
  <c r="G166" i="1"/>
  <c r="E165" i="1"/>
  <c r="D164" i="1"/>
  <c r="G318" i="1"/>
  <c r="O318" i="1"/>
  <c r="N318" i="1"/>
  <c r="M318" i="1"/>
  <c r="L318" i="1"/>
  <c r="R318" i="1"/>
  <c r="J318" i="1"/>
  <c r="I318" i="1"/>
  <c r="H318" i="1"/>
  <c r="S318" i="1"/>
  <c r="Q318" i="1"/>
  <c r="P318" i="1"/>
  <c r="K318" i="1"/>
  <c r="D316" i="1"/>
  <c r="E317" i="1"/>
  <c r="F317" i="1" s="1"/>
  <c r="D129" i="7" l="1"/>
  <c r="E130" i="7"/>
  <c r="P131" i="7"/>
  <c r="H131" i="7"/>
  <c r="O131" i="7"/>
  <c r="G131" i="7"/>
  <c r="M131" i="7"/>
  <c r="K131" i="7"/>
  <c r="J131" i="7"/>
  <c r="I131" i="7"/>
  <c r="S131" i="7"/>
  <c r="F131" i="7"/>
  <c r="R131" i="7"/>
  <c r="Q131" i="7"/>
  <c r="N131" i="7"/>
  <c r="L131" i="7"/>
  <c r="E309" i="7"/>
  <c r="F309" i="7" s="1"/>
  <c r="D308" i="7"/>
  <c r="R310" i="7"/>
  <c r="J310" i="7"/>
  <c r="Q310" i="7"/>
  <c r="I310" i="7"/>
  <c r="P310" i="7"/>
  <c r="H310" i="7"/>
  <c r="O310" i="7"/>
  <c r="G310" i="7"/>
  <c r="N310" i="7"/>
  <c r="M310" i="7"/>
  <c r="S310" i="7"/>
  <c r="K310" i="7"/>
  <c r="L310" i="7"/>
  <c r="E310" i="6"/>
  <c r="F310" i="6" s="1"/>
  <c r="G310" i="6" s="1"/>
  <c r="D309" i="6"/>
  <c r="G160" i="6"/>
  <c r="F160" i="6"/>
  <c r="D158" i="6"/>
  <c r="E159" i="6"/>
  <c r="F165" i="1"/>
  <c r="L165" i="1"/>
  <c r="R165" i="1"/>
  <c r="J165" i="1"/>
  <c r="Q165" i="1"/>
  <c r="I165" i="1"/>
  <c r="P165" i="1"/>
  <c r="N165" i="1"/>
  <c r="M165" i="1"/>
  <c r="K165" i="1"/>
  <c r="S165" i="1"/>
  <c r="O165" i="1"/>
  <c r="H165" i="1"/>
  <c r="G165" i="1"/>
  <c r="E164" i="1"/>
  <c r="D163" i="1"/>
  <c r="G317" i="1"/>
  <c r="S317" i="1"/>
  <c r="K317" i="1"/>
  <c r="R317" i="1"/>
  <c r="J317" i="1"/>
  <c r="Q317" i="1"/>
  <c r="I317" i="1"/>
  <c r="P317" i="1"/>
  <c r="H317" i="1"/>
  <c r="N317" i="1"/>
  <c r="O317" i="1"/>
  <c r="M317" i="1"/>
  <c r="L317" i="1"/>
  <c r="D315" i="1"/>
  <c r="E316" i="1"/>
  <c r="F316" i="1" s="1"/>
  <c r="E308" i="7" l="1"/>
  <c r="F308" i="7" s="1"/>
  <c r="D307" i="7"/>
  <c r="P130" i="7"/>
  <c r="H130" i="7"/>
  <c r="O130" i="7"/>
  <c r="G130" i="7"/>
  <c r="N130" i="7"/>
  <c r="M130" i="7"/>
  <c r="L130" i="7"/>
  <c r="K130" i="7"/>
  <c r="J130" i="7"/>
  <c r="S130" i="7"/>
  <c r="I130" i="7"/>
  <c r="R130" i="7"/>
  <c r="F130" i="7"/>
  <c r="Q130" i="7"/>
  <c r="R309" i="7"/>
  <c r="J309" i="7"/>
  <c r="Q309" i="7"/>
  <c r="I309" i="7"/>
  <c r="P309" i="7"/>
  <c r="H309" i="7"/>
  <c r="O309" i="7"/>
  <c r="G309" i="7"/>
  <c r="N309" i="7"/>
  <c r="M309" i="7"/>
  <c r="S309" i="7"/>
  <c r="K309" i="7"/>
  <c r="L309" i="7"/>
  <c r="D128" i="7"/>
  <c r="E129" i="7"/>
  <c r="E309" i="6"/>
  <c r="F309" i="6" s="1"/>
  <c r="G309" i="6" s="1"/>
  <c r="D308" i="6"/>
  <c r="G159" i="6"/>
  <c r="F159" i="6"/>
  <c r="D157" i="6"/>
  <c r="E158" i="6"/>
  <c r="F164" i="1"/>
  <c r="O164" i="1"/>
  <c r="M164" i="1"/>
  <c r="L164" i="1"/>
  <c r="S164" i="1"/>
  <c r="K164" i="1"/>
  <c r="Q164" i="1"/>
  <c r="I164" i="1"/>
  <c r="P164" i="1"/>
  <c r="N164" i="1"/>
  <c r="J164" i="1"/>
  <c r="R164" i="1"/>
  <c r="H164" i="1"/>
  <c r="G164" i="1"/>
  <c r="D162" i="1"/>
  <c r="E163" i="1"/>
  <c r="G316" i="1"/>
  <c r="O316" i="1"/>
  <c r="N316" i="1"/>
  <c r="M316" i="1"/>
  <c r="L316" i="1"/>
  <c r="R316" i="1"/>
  <c r="J316" i="1"/>
  <c r="K316" i="1"/>
  <c r="I316" i="1"/>
  <c r="H316" i="1"/>
  <c r="S316" i="1"/>
  <c r="Q316" i="1"/>
  <c r="P316" i="1"/>
  <c r="D314" i="1"/>
  <c r="E315" i="1"/>
  <c r="F315" i="1" s="1"/>
  <c r="P129" i="7" l="1"/>
  <c r="H129" i="7"/>
  <c r="O129" i="7"/>
  <c r="G129" i="7"/>
  <c r="J129" i="7"/>
  <c r="S129" i="7"/>
  <c r="I129" i="7"/>
  <c r="R129" i="7"/>
  <c r="F129" i="7"/>
  <c r="Q129" i="7"/>
  <c r="N129" i="7"/>
  <c r="M129" i="7"/>
  <c r="L129" i="7"/>
  <c r="K129" i="7"/>
  <c r="D127" i="7"/>
  <c r="E128" i="7"/>
  <c r="E307" i="7"/>
  <c r="F307" i="7" s="1"/>
  <c r="D306" i="7"/>
  <c r="R308" i="7"/>
  <c r="J308" i="7"/>
  <c r="Q308" i="7"/>
  <c r="I308" i="7"/>
  <c r="P308" i="7"/>
  <c r="H308" i="7"/>
  <c r="O308" i="7"/>
  <c r="G308" i="7"/>
  <c r="N308" i="7"/>
  <c r="M308" i="7"/>
  <c r="S308" i="7"/>
  <c r="K308" i="7"/>
  <c r="L308" i="7"/>
  <c r="E308" i="6"/>
  <c r="F308" i="6" s="1"/>
  <c r="G308" i="6" s="1"/>
  <c r="D307" i="6"/>
  <c r="D156" i="6"/>
  <c r="E157" i="6"/>
  <c r="G158" i="6"/>
  <c r="F158" i="6"/>
  <c r="F163" i="1"/>
  <c r="R163" i="1"/>
  <c r="J163" i="1"/>
  <c r="P163" i="1"/>
  <c r="O163" i="1"/>
  <c r="N163" i="1"/>
  <c r="L163" i="1"/>
  <c r="S163" i="1"/>
  <c r="K163" i="1"/>
  <c r="Q163" i="1"/>
  <c r="I163" i="1"/>
  <c r="M163" i="1"/>
  <c r="H163" i="1"/>
  <c r="G163" i="1"/>
  <c r="E162" i="1"/>
  <c r="D161" i="1"/>
  <c r="G315" i="1"/>
  <c r="S315" i="1"/>
  <c r="K315" i="1"/>
  <c r="R315" i="1"/>
  <c r="J315" i="1"/>
  <c r="Q315" i="1"/>
  <c r="I315" i="1"/>
  <c r="P315" i="1"/>
  <c r="H315" i="1"/>
  <c r="N315" i="1"/>
  <c r="O315" i="1"/>
  <c r="M315" i="1"/>
  <c r="L315" i="1"/>
  <c r="D313" i="1"/>
  <c r="E314" i="1"/>
  <c r="F314" i="1" s="1"/>
  <c r="P128" i="7" l="1"/>
  <c r="H128" i="7"/>
  <c r="O128" i="7"/>
  <c r="F128" i="7"/>
  <c r="N128" i="7"/>
  <c r="M128" i="7"/>
  <c r="L128" i="7"/>
  <c r="K128" i="7"/>
  <c r="S128" i="7"/>
  <c r="J128" i="7"/>
  <c r="R128" i="7"/>
  <c r="I128" i="7"/>
  <c r="Q128" i="7"/>
  <c r="G128" i="7"/>
  <c r="D126" i="7"/>
  <c r="E127" i="7"/>
  <c r="E306" i="7"/>
  <c r="F306" i="7" s="1"/>
  <c r="D305" i="7"/>
  <c r="R307" i="7"/>
  <c r="J307" i="7"/>
  <c r="Q307" i="7"/>
  <c r="I307" i="7"/>
  <c r="P307" i="7"/>
  <c r="H307" i="7"/>
  <c r="O307" i="7"/>
  <c r="G307" i="7"/>
  <c r="N307" i="7"/>
  <c r="M307" i="7"/>
  <c r="S307" i="7"/>
  <c r="K307" i="7"/>
  <c r="L307" i="7"/>
  <c r="E307" i="6"/>
  <c r="F307" i="6" s="1"/>
  <c r="G307" i="6" s="1"/>
  <c r="D306" i="6"/>
  <c r="F157" i="6"/>
  <c r="G157" i="6"/>
  <c r="D155" i="6"/>
  <c r="E156" i="6"/>
  <c r="F162" i="1"/>
  <c r="M162" i="1"/>
  <c r="S162" i="1"/>
  <c r="K162" i="1"/>
  <c r="R162" i="1"/>
  <c r="J162" i="1"/>
  <c r="Q162" i="1"/>
  <c r="I162" i="1"/>
  <c r="O162" i="1"/>
  <c r="N162" i="1"/>
  <c r="L162" i="1"/>
  <c r="P162" i="1"/>
  <c r="G162" i="1"/>
  <c r="H162" i="1"/>
  <c r="D160" i="1"/>
  <c r="E161" i="1"/>
  <c r="G314" i="1"/>
  <c r="O314" i="1"/>
  <c r="N314" i="1"/>
  <c r="L314" i="1"/>
  <c r="R314" i="1"/>
  <c r="J314" i="1"/>
  <c r="P314" i="1"/>
  <c r="M314" i="1"/>
  <c r="K314" i="1"/>
  <c r="I314" i="1"/>
  <c r="H314" i="1"/>
  <c r="S314" i="1"/>
  <c r="Q314" i="1"/>
  <c r="D312" i="1"/>
  <c r="E313" i="1"/>
  <c r="F313" i="1" s="1"/>
  <c r="P127" i="7" l="1"/>
  <c r="H127" i="7"/>
  <c r="M127" i="7"/>
  <c r="L127" i="7"/>
  <c r="K127" i="7"/>
  <c r="S127" i="7"/>
  <c r="J127" i="7"/>
  <c r="R127" i="7"/>
  <c r="I127" i="7"/>
  <c r="Q127" i="7"/>
  <c r="G127" i="7"/>
  <c r="O127" i="7"/>
  <c r="F127" i="7"/>
  <c r="N127" i="7"/>
  <c r="D125" i="7"/>
  <c r="E126" i="7"/>
  <c r="E305" i="7"/>
  <c r="F305" i="7" s="1"/>
  <c r="D304" i="7"/>
  <c r="R306" i="7"/>
  <c r="J306" i="7"/>
  <c r="Q306" i="7"/>
  <c r="I306" i="7"/>
  <c r="P306" i="7"/>
  <c r="H306" i="7"/>
  <c r="O306" i="7"/>
  <c r="G306" i="7"/>
  <c r="N306" i="7"/>
  <c r="M306" i="7"/>
  <c r="S306" i="7"/>
  <c r="K306" i="7"/>
  <c r="L306" i="7"/>
  <c r="E306" i="6"/>
  <c r="F306" i="6" s="1"/>
  <c r="G306" i="6" s="1"/>
  <c r="D305" i="6"/>
  <c r="G156" i="6"/>
  <c r="F156" i="6"/>
  <c r="D154" i="6"/>
  <c r="E155" i="6"/>
  <c r="F161" i="1"/>
  <c r="P161" i="1"/>
  <c r="N161" i="1"/>
  <c r="M161" i="1"/>
  <c r="L161" i="1"/>
  <c r="R161" i="1"/>
  <c r="J161" i="1"/>
  <c r="Q161" i="1"/>
  <c r="I161" i="1"/>
  <c r="O161" i="1"/>
  <c r="K161" i="1"/>
  <c r="S161" i="1"/>
  <c r="G161" i="1"/>
  <c r="H161" i="1"/>
  <c r="D159" i="1"/>
  <c r="E160" i="1"/>
  <c r="G313" i="1"/>
  <c r="S313" i="1"/>
  <c r="K313" i="1"/>
  <c r="R313" i="1"/>
  <c r="J313" i="1"/>
  <c r="P313" i="1"/>
  <c r="H313" i="1"/>
  <c r="N313" i="1"/>
  <c r="L313" i="1"/>
  <c r="I313" i="1"/>
  <c r="Q313" i="1"/>
  <c r="O313" i="1"/>
  <c r="M313" i="1"/>
  <c r="D311" i="1"/>
  <c r="E312" i="1"/>
  <c r="F312" i="1" s="1"/>
  <c r="P126" i="7" l="1"/>
  <c r="H126" i="7"/>
  <c r="K126" i="7"/>
  <c r="S126" i="7"/>
  <c r="J126" i="7"/>
  <c r="R126" i="7"/>
  <c r="I126" i="7"/>
  <c r="Q126" i="7"/>
  <c r="G126" i="7"/>
  <c r="O126" i="7"/>
  <c r="F126" i="7"/>
  <c r="N126" i="7"/>
  <c r="M126" i="7"/>
  <c r="L126" i="7"/>
  <c r="D124" i="7"/>
  <c r="E125" i="7"/>
  <c r="E304" i="7"/>
  <c r="F304" i="7" s="1"/>
  <c r="D303" i="7"/>
  <c r="R305" i="7"/>
  <c r="J305" i="7"/>
  <c r="Q305" i="7"/>
  <c r="I305" i="7"/>
  <c r="P305" i="7"/>
  <c r="H305" i="7"/>
  <c r="O305" i="7"/>
  <c r="G305" i="7"/>
  <c r="N305" i="7"/>
  <c r="M305" i="7"/>
  <c r="S305" i="7"/>
  <c r="K305" i="7"/>
  <c r="L305" i="7"/>
  <c r="E305" i="6"/>
  <c r="F305" i="6" s="1"/>
  <c r="G305" i="6" s="1"/>
  <c r="D304" i="6"/>
  <c r="F155" i="6"/>
  <c r="G155" i="6"/>
  <c r="D153" i="6"/>
  <c r="E154" i="6"/>
  <c r="F160" i="1"/>
  <c r="S160" i="1"/>
  <c r="K160" i="1"/>
  <c r="Q160" i="1"/>
  <c r="I160" i="1"/>
  <c r="P160" i="1"/>
  <c r="O160" i="1"/>
  <c r="M160" i="1"/>
  <c r="L160" i="1"/>
  <c r="R160" i="1"/>
  <c r="J160" i="1"/>
  <c r="H160" i="1"/>
  <c r="N160" i="1"/>
  <c r="G160" i="1"/>
  <c r="E159" i="1"/>
  <c r="D158" i="1"/>
  <c r="G312" i="1"/>
  <c r="O312" i="1"/>
  <c r="N312" i="1"/>
  <c r="L312" i="1"/>
  <c r="R312" i="1"/>
  <c r="J312" i="1"/>
  <c r="H312" i="1"/>
  <c r="S312" i="1"/>
  <c r="Q312" i="1"/>
  <c r="P312" i="1"/>
  <c r="M312" i="1"/>
  <c r="K312" i="1"/>
  <c r="I312" i="1"/>
  <c r="D310" i="1"/>
  <c r="E311" i="1"/>
  <c r="F311" i="1" s="1"/>
  <c r="P125" i="7" l="1"/>
  <c r="H125" i="7"/>
  <c r="R125" i="7"/>
  <c r="I125" i="7"/>
  <c r="Q125" i="7"/>
  <c r="G125" i="7"/>
  <c r="O125" i="7"/>
  <c r="F125" i="7"/>
  <c r="N125" i="7"/>
  <c r="M125" i="7"/>
  <c r="L125" i="7"/>
  <c r="K125" i="7"/>
  <c r="J125" i="7"/>
  <c r="S125" i="7"/>
  <c r="D123" i="7"/>
  <c r="E124" i="7"/>
  <c r="E303" i="7"/>
  <c r="F303" i="7" s="1"/>
  <c r="D302" i="7"/>
  <c r="R304" i="7"/>
  <c r="J304" i="7"/>
  <c r="Q304" i="7"/>
  <c r="I304" i="7"/>
  <c r="P304" i="7"/>
  <c r="H304" i="7"/>
  <c r="O304" i="7"/>
  <c r="G304" i="7"/>
  <c r="N304" i="7"/>
  <c r="M304" i="7"/>
  <c r="S304" i="7"/>
  <c r="K304" i="7"/>
  <c r="L304" i="7"/>
  <c r="E304" i="6"/>
  <c r="F304" i="6" s="1"/>
  <c r="G304" i="6" s="1"/>
  <c r="D303" i="6"/>
  <c r="G154" i="6"/>
  <c r="F154" i="6"/>
  <c r="E153" i="6"/>
  <c r="D152" i="6"/>
  <c r="F159" i="1"/>
  <c r="N159" i="1"/>
  <c r="L159" i="1"/>
  <c r="S159" i="1"/>
  <c r="K159" i="1"/>
  <c r="R159" i="1"/>
  <c r="J159" i="1"/>
  <c r="P159" i="1"/>
  <c r="O159" i="1"/>
  <c r="M159" i="1"/>
  <c r="Q159" i="1"/>
  <c r="I159" i="1"/>
  <c r="H159" i="1"/>
  <c r="G159" i="1"/>
  <c r="D157" i="1"/>
  <c r="E158" i="1"/>
  <c r="G311" i="1"/>
  <c r="S311" i="1"/>
  <c r="K311" i="1"/>
  <c r="R311" i="1"/>
  <c r="J311" i="1"/>
  <c r="P311" i="1"/>
  <c r="H311" i="1"/>
  <c r="N311" i="1"/>
  <c r="Q311" i="1"/>
  <c r="O311" i="1"/>
  <c r="M311" i="1"/>
  <c r="L311" i="1"/>
  <c r="I311" i="1"/>
  <c r="D309" i="1"/>
  <c r="E310" i="1"/>
  <c r="F310" i="1" s="1"/>
  <c r="P124" i="7" l="1"/>
  <c r="H124" i="7"/>
  <c r="O124" i="7"/>
  <c r="F124" i="7"/>
  <c r="N124" i="7"/>
  <c r="M124" i="7"/>
  <c r="L124" i="7"/>
  <c r="K124" i="7"/>
  <c r="S124" i="7"/>
  <c r="J124" i="7"/>
  <c r="R124" i="7"/>
  <c r="I124" i="7"/>
  <c r="Q124" i="7"/>
  <c r="G124" i="7"/>
  <c r="D122" i="7"/>
  <c r="E123" i="7"/>
  <c r="E302" i="7"/>
  <c r="F302" i="7" s="1"/>
  <c r="D301" i="7"/>
  <c r="R303" i="7"/>
  <c r="J303" i="7"/>
  <c r="Q303" i="7"/>
  <c r="I303" i="7"/>
  <c r="P303" i="7"/>
  <c r="H303" i="7"/>
  <c r="O303" i="7"/>
  <c r="G303" i="7"/>
  <c r="N303" i="7"/>
  <c r="M303" i="7"/>
  <c r="S303" i="7"/>
  <c r="K303" i="7"/>
  <c r="L303" i="7"/>
  <c r="E303" i="6"/>
  <c r="F303" i="6" s="1"/>
  <c r="G303" i="6" s="1"/>
  <c r="D302" i="6"/>
  <c r="D151" i="6"/>
  <c r="E152" i="6"/>
  <c r="F153" i="6"/>
  <c r="G153" i="6"/>
  <c r="F158" i="1"/>
  <c r="Q158" i="1"/>
  <c r="I158" i="1"/>
  <c r="O158" i="1"/>
  <c r="N158" i="1"/>
  <c r="M158" i="1"/>
  <c r="S158" i="1"/>
  <c r="K158" i="1"/>
  <c r="R158" i="1"/>
  <c r="J158" i="1"/>
  <c r="P158" i="1"/>
  <c r="L158" i="1"/>
  <c r="H158" i="1"/>
  <c r="G158" i="1"/>
  <c r="E157" i="1"/>
  <c r="D156" i="1"/>
  <c r="G310" i="1"/>
  <c r="O310" i="1"/>
  <c r="N310" i="1"/>
  <c r="R310" i="1"/>
  <c r="J310" i="1"/>
  <c r="P310" i="1"/>
  <c r="M310" i="1"/>
  <c r="L310" i="1"/>
  <c r="K310" i="1"/>
  <c r="I310" i="1"/>
  <c r="H310" i="1"/>
  <c r="S310" i="1"/>
  <c r="Q310" i="1"/>
  <c r="D308" i="1"/>
  <c r="E309" i="1"/>
  <c r="F309" i="1" s="1"/>
  <c r="E122" i="7" l="1"/>
  <c r="D121" i="7"/>
  <c r="P123" i="7"/>
  <c r="H123" i="7"/>
  <c r="M123" i="7"/>
  <c r="L123" i="7"/>
  <c r="K123" i="7"/>
  <c r="S123" i="7"/>
  <c r="J123" i="7"/>
  <c r="R123" i="7"/>
  <c r="I123" i="7"/>
  <c r="Q123" i="7"/>
  <c r="G123" i="7"/>
  <c r="O123" i="7"/>
  <c r="F123" i="7"/>
  <c r="N123" i="7"/>
  <c r="E301" i="7"/>
  <c r="F301" i="7" s="1"/>
  <c r="D300" i="7"/>
  <c r="R302" i="7"/>
  <c r="J302" i="7"/>
  <c r="Q302" i="7"/>
  <c r="I302" i="7"/>
  <c r="P302" i="7"/>
  <c r="H302" i="7"/>
  <c r="O302" i="7"/>
  <c r="G302" i="7"/>
  <c r="N302" i="7"/>
  <c r="M302" i="7"/>
  <c r="S302" i="7"/>
  <c r="K302" i="7"/>
  <c r="L302" i="7"/>
  <c r="E302" i="6"/>
  <c r="F302" i="6" s="1"/>
  <c r="G302" i="6" s="1"/>
  <c r="D301" i="6"/>
  <c r="D150" i="6"/>
  <c r="E151" i="6"/>
  <c r="G152" i="6"/>
  <c r="F152" i="6"/>
  <c r="F157" i="1"/>
  <c r="L157" i="1"/>
  <c r="R157" i="1"/>
  <c r="J157" i="1"/>
  <c r="Q157" i="1"/>
  <c r="I157" i="1"/>
  <c r="P157" i="1"/>
  <c r="N157" i="1"/>
  <c r="M157" i="1"/>
  <c r="S157" i="1"/>
  <c r="K157" i="1"/>
  <c r="O157" i="1"/>
  <c r="H157" i="1"/>
  <c r="G157" i="1"/>
  <c r="E156" i="1"/>
  <c r="D155" i="1"/>
  <c r="G309" i="1"/>
  <c r="S309" i="1"/>
  <c r="K309" i="1"/>
  <c r="R309" i="1"/>
  <c r="J309" i="1"/>
  <c r="N309" i="1"/>
  <c r="O309" i="1"/>
  <c r="M309" i="1"/>
  <c r="L309" i="1"/>
  <c r="I309" i="1"/>
  <c r="H309" i="1"/>
  <c r="Q309" i="1"/>
  <c r="P309" i="1"/>
  <c r="D307" i="1"/>
  <c r="E308" i="1"/>
  <c r="F308" i="1" s="1"/>
  <c r="E300" i="7" l="1"/>
  <c r="F300" i="7" s="1"/>
  <c r="D299" i="7"/>
  <c r="E121" i="7"/>
  <c r="D120" i="7"/>
  <c r="R301" i="7"/>
  <c r="J301" i="7"/>
  <c r="Q301" i="7"/>
  <c r="I301" i="7"/>
  <c r="P301" i="7"/>
  <c r="H301" i="7"/>
  <c r="O301" i="7"/>
  <c r="G301" i="7"/>
  <c r="N301" i="7"/>
  <c r="M301" i="7"/>
  <c r="S301" i="7"/>
  <c r="K301" i="7"/>
  <c r="L301" i="7"/>
  <c r="P122" i="7"/>
  <c r="H122" i="7"/>
  <c r="K122" i="7"/>
  <c r="S122" i="7"/>
  <c r="J122" i="7"/>
  <c r="R122" i="7"/>
  <c r="I122" i="7"/>
  <c r="Q122" i="7"/>
  <c r="G122" i="7"/>
  <c r="O122" i="7"/>
  <c r="F122" i="7"/>
  <c r="N122" i="7"/>
  <c r="M122" i="7"/>
  <c r="L122" i="7"/>
  <c r="E301" i="6"/>
  <c r="F301" i="6" s="1"/>
  <c r="G301" i="6" s="1"/>
  <c r="D300" i="6"/>
  <c r="D149" i="6"/>
  <c r="E150" i="6"/>
  <c r="G151" i="6"/>
  <c r="F151" i="6"/>
  <c r="F156" i="1"/>
  <c r="O156" i="1"/>
  <c r="M156" i="1"/>
  <c r="L156" i="1"/>
  <c r="S156" i="1"/>
  <c r="K156" i="1"/>
  <c r="Q156" i="1"/>
  <c r="I156" i="1"/>
  <c r="P156" i="1"/>
  <c r="N156" i="1"/>
  <c r="R156" i="1"/>
  <c r="J156" i="1"/>
  <c r="H156" i="1"/>
  <c r="G156" i="1"/>
  <c r="D154" i="1"/>
  <c r="E155" i="1"/>
  <c r="G308" i="1"/>
  <c r="O308" i="1"/>
  <c r="N308" i="1"/>
  <c r="R308" i="1"/>
  <c r="J308" i="1"/>
  <c r="M308" i="1"/>
  <c r="L308" i="1"/>
  <c r="K308" i="1"/>
  <c r="I308" i="1"/>
  <c r="H308" i="1"/>
  <c r="S308" i="1"/>
  <c r="Q308" i="1"/>
  <c r="P308" i="1"/>
  <c r="D306" i="1"/>
  <c r="E307" i="1"/>
  <c r="F307" i="1" s="1"/>
  <c r="E120" i="7" l="1"/>
  <c r="D119" i="7"/>
  <c r="P121" i="7"/>
  <c r="R121" i="7"/>
  <c r="I121" i="7"/>
  <c r="Q121" i="7"/>
  <c r="H121" i="7"/>
  <c r="O121" i="7"/>
  <c r="G121" i="7"/>
  <c r="N121" i="7"/>
  <c r="F121" i="7"/>
  <c r="M121" i="7"/>
  <c r="L121" i="7"/>
  <c r="K121" i="7"/>
  <c r="S121" i="7"/>
  <c r="J121" i="7"/>
  <c r="E299" i="7"/>
  <c r="F299" i="7" s="1"/>
  <c r="D298" i="7"/>
  <c r="R300" i="7"/>
  <c r="J300" i="7"/>
  <c r="Q300" i="7"/>
  <c r="I300" i="7"/>
  <c r="P300" i="7"/>
  <c r="H300" i="7"/>
  <c r="O300" i="7"/>
  <c r="G300" i="7"/>
  <c r="N300" i="7"/>
  <c r="M300" i="7"/>
  <c r="S300" i="7"/>
  <c r="K300" i="7"/>
  <c r="L300" i="7"/>
  <c r="E300" i="6"/>
  <c r="F300" i="6" s="1"/>
  <c r="G300" i="6" s="1"/>
  <c r="D299" i="6"/>
  <c r="D148" i="6"/>
  <c r="E149" i="6"/>
  <c r="G150" i="6"/>
  <c r="F150" i="6"/>
  <c r="F155" i="1"/>
  <c r="R155" i="1"/>
  <c r="J155" i="1"/>
  <c r="P155" i="1"/>
  <c r="O155" i="1"/>
  <c r="N155" i="1"/>
  <c r="L155" i="1"/>
  <c r="S155" i="1"/>
  <c r="K155" i="1"/>
  <c r="Q155" i="1"/>
  <c r="M155" i="1"/>
  <c r="I155" i="1"/>
  <c r="H155" i="1"/>
  <c r="G155" i="1"/>
  <c r="E154" i="1"/>
  <c r="D153" i="1"/>
  <c r="G307" i="1"/>
  <c r="S307" i="1"/>
  <c r="K307" i="1"/>
  <c r="R307" i="1"/>
  <c r="J307" i="1"/>
  <c r="N307" i="1"/>
  <c r="M307" i="1"/>
  <c r="L307" i="1"/>
  <c r="I307" i="1"/>
  <c r="H307" i="1"/>
  <c r="Q307" i="1"/>
  <c r="P307" i="1"/>
  <c r="O307" i="1"/>
  <c r="D305" i="1"/>
  <c r="E306" i="1"/>
  <c r="F306" i="1" s="1"/>
  <c r="E298" i="7" l="1"/>
  <c r="F298" i="7" s="1"/>
  <c r="D297" i="7"/>
  <c r="E119" i="7"/>
  <c r="D118" i="7"/>
  <c r="R299" i="7"/>
  <c r="J299" i="7"/>
  <c r="Q299" i="7"/>
  <c r="I299" i="7"/>
  <c r="P299" i="7"/>
  <c r="H299" i="7"/>
  <c r="O299" i="7"/>
  <c r="G299" i="7"/>
  <c r="N299" i="7"/>
  <c r="M299" i="7"/>
  <c r="S299" i="7"/>
  <c r="K299" i="7"/>
  <c r="L299" i="7"/>
  <c r="Q120" i="7"/>
  <c r="I120" i="7"/>
  <c r="P120" i="7"/>
  <c r="H120" i="7"/>
  <c r="O120" i="7"/>
  <c r="G120" i="7"/>
  <c r="N120" i="7"/>
  <c r="F120" i="7"/>
  <c r="M120" i="7"/>
  <c r="L120" i="7"/>
  <c r="S120" i="7"/>
  <c r="K120" i="7"/>
  <c r="R120" i="7"/>
  <c r="J120" i="7"/>
  <c r="E299" i="6"/>
  <c r="F299" i="6" s="1"/>
  <c r="G299" i="6" s="1"/>
  <c r="D298" i="6"/>
  <c r="F149" i="6"/>
  <c r="G149" i="6"/>
  <c r="D147" i="6"/>
  <c r="E148" i="6"/>
  <c r="F154" i="1"/>
  <c r="M154" i="1"/>
  <c r="S154" i="1"/>
  <c r="K154" i="1"/>
  <c r="R154" i="1"/>
  <c r="J154" i="1"/>
  <c r="Q154" i="1"/>
  <c r="I154" i="1"/>
  <c r="O154" i="1"/>
  <c r="N154" i="1"/>
  <c r="L154" i="1"/>
  <c r="P154" i="1"/>
  <c r="G154" i="1"/>
  <c r="H154" i="1"/>
  <c r="D152" i="1"/>
  <c r="E153" i="1"/>
  <c r="G306" i="1"/>
  <c r="O306" i="1"/>
  <c r="N306" i="1"/>
  <c r="R306" i="1"/>
  <c r="J306" i="1"/>
  <c r="L306" i="1"/>
  <c r="K306" i="1"/>
  <c r="I306" i="1"/>
  <c r="H306" i="1"/>
  <c r="S306" i="1"/>
  <c r="Q306" i="1"/>
  <c r="P306" i="1"/>
  <c r="M306" i="1"/>
  <c r="D304" i="1"/>
  <c r="E305" i="1"/>
  <c r="F305" i="1" s="1"/>
  <c r="E118" i="7" l="1"/>
  <c r="D117" i="7"/>
  <c r="Q119" i="7"/>
  <c r="I119" i="7"/>
  <c r="P119" i="7"/>
  <c r="H119" i="7"/>
  <c r="O119" i="7"/>
  <c r="G119" i="7"/>
  <c r="N119" i="7"/>
  <c r="F119" i="7"/>
  <c r="M119" i="7"/>
  <c r="L119" i="7"/>
  <c r="S119" i="7"/>
  <c r="K119" i="7"/>
  <c r="R119" i="7"/>
  <c r="J119" i="7"/>
  <c r="E297" i="7"/>
  <c r="F297" i="7" s="1"/>
  <c r="D296" i="7"/>
  <c r="R298" i="7"/>
  <c r="J298" i="7"/>
  <c r="Q298" i="7"/>
  <c r="I298" i="7"/>
  <c r="P298" i="7"/>
  <c r="H298" i="7"/>
  <c r="O298" i="7"/>
  <c r="G298" i="7"/>
  <c r="N298" i="7"/>
  <c r="M298" i="7"/>
  <c r="S298" i="7"/>
  <c r="K298" i="7"/>
  <c r="L298" i="7"/>
  <c r="E298" i="6"/>
  <c r="F298" i="6" s="1"/>
  <c r="G298" i="6" s="1"/>
  <c r="D297" i="6"/>
  <c r="G148" i="6"/>
  <c r="F148" i="6"/>
  <c r="D146" i="6"/>
  <c r="E147" i="6"/>
  <c r="F153" i="1"/>
  <c r="P153" i="1"/>
  <c r="N153" i="1"/>
  <c r="M153" i="1"/>
  <c r="L153" i="1"/>
  <c r="R153" i="1"/>
  <c r="J153" i="1"/>
  <c r="Q153" i="1"/>
  <c r="I153" i="1"/>
  <c r="O153" i="1"/>
  <c r="S153" i="1"/>
  <c r="K153" i="1"/>
  <c r="H153" i="1"/>
  <c r="G153" i="1"/>
  <c r="D151" i="1"/>
  <c r="E152" i="1"/>
  <c r="G305" i="1"/>
  <c r="S305" i="1"/>
  <c r="K305" i="1"/>
  <c r="R305" i="1"/>
  <c r="J305" i="1"/>
  <c r="N305" i="1"/>
  <c r="L305" i="1"/>
  <c r="I305" i="1"/>
  <c r="H305" i="1"/>
  <c r="Q305" i="1"/>
  <c r="P305" i="1"/>
  <c r="O305" i="1"/>
  <c r="M305" i="1"/>
  <c r="D303" i="1"/>
  <c r="E304" i="1"/>
  <c r="F304" i="1" s="1"/>
  <c r="E117" i="7" l="1"/>
  <c r="D116" i="7"/>
  <c r="R297" i="7"/>
  <c r="J297" i="7"/>
  <c r="Q297" i="7"/>
  <c r="I297" i="7"/>
  <c r="P297" i="7"/>
  <c r="H297" i="7"/>
  <c r="O297" i="7"/>
  <c r="G297" i="7"/>
  <c r="N297" i="7"/>
  <c r="M297" i="7"/>
  <c r="S297" i="7"/>
  <c r="K297" i="7"/>
  <c r="L297" i="7"/>
  <c r="E296" i="7"/>
  <c r="F296" i="7" s="1"/>
  <c r="D295" i="7"/>
  <c r="Q118" i="7"/>
  <c r="I118" i="7"/>
  <c r="P118" i="7"/>
  <c r="H118" i="7"/>
  <c r="O118" i="7"/>
  <c r="G118" i="7"/>
  <c r="N118" i="7"/>
  <c r="F118" i="7"/>
  <c r="M118" i="7"/>
  <c r="L118" i="7"/>
  <c r="S118" i="7"/>
  <c r="K118" i="7"/>
  <c r="R118" i="7"/>
  <c r="J118" i="7"/>
  <c r="E297" i="6"/>
  <c r="F297" i="6" s="1"/>
  <c r="G297" i="6" s="1"/>
  <c r="D296" i="6"/>
  <c r="F147" i="6"/>
  <c r="G147" i="6"/>
  <c r="D145" i="6"/>
  <c r="E146" i="6"/>
  <c r="F152" i="1"/>
  <c r="S152" i="1"/>
  <c r="K152" i="1"/>
  <c r="Q152" i="1"/>
  <c r="I152" i="1"/>
  <c r="P152" i="1"/>
  <c r="O152" i="1"/>
  <c r="M152" i="1"/>
  <c r="L152" i="1"/>
  <c r="R152" i="1"/>
  <c r="N152" i="1"/>
  <c r="J152" i="1"/>
  <c r="H152" i="1"/>
  <c r="G152" i="1"/>
  <c r="E151" i="1"/>
  <c r="D150" i="1"/>
  <c r="G304" i="1"/>
  <c r="O304" i="1"/>
  <c r="N304" i="1"/>
  <c r="R304" i="1"/>
  <c r="J304" i="1"/>
  <c r="K304" i="1"/>
  <c r="I304" i="1"/>
  <c r="H304" i="1"/>
  <c r="S304" i="1"/>
  <c r="Q304" i="1"/>
  <c r="P304" i="1"/>
  <c r="M304" i="1"/>
  <c r="L304" i="1"/>
  <c r="D302" i="1"/>
  <c r="E303" i="1"/>
  <c r="F303" i="1" s="1"/>
  <c r="R296" i="7" l="1"/>
  <c r="J296" i="7"/>
  <c r="Q296" i="7"/>
  <c r="I296" i="7"/>
  <c r="P296" i="7"/>
  <c r="H296" i="7"/>
  <c r="O296" i="7"/>
  <c r="G296" i="7"/>
  <c r="N296" i="7"/>
  <c r="M296" i="7"/>
  <c r="S296" i="7"/>
  <c r="K296" i="7"/>
  <c r="L296" i="7"/>
  <c r="E295" i="7"/>
  <c r="F295" i="7" s="1"/>
  <c r="D294" i="7"/>
  <c r="E116" i="7"/>
  <c r="D115" i="7"/>
  <c r="Q117" i="7"/>
  <c r="I117" i="7"/>
  <c r="P117" i="7"/>
  <c r="H117" i="7"/>
  <c r="O117" i="7"/>
  <c r="G117" i="7"/>
  <c r="N117" i="7"/>
  <c r="F117" i="7"/>
  <c r="M117" i="7"/>
  <c r="L117" i="7"/>
  <c r="S117" i="7"/>
  <c r="K117" i="7"/>
  <c r="R117" i="7"/>
  <c r="J117" i="7"/>
  <c r="E296" i="6"/>
  <c r="F296" i="6" s="1"/>
  <c r="G296" i="6" s="1"/>
  <c r="D295" i="6"/>
  <c r="G146" i="6"/>
  <c r="F146" i="6"/>
  <c r="E145" i="6"/>
  <c r="D144" i="6"/>
  <c r="F151" i="1"/>
  <c r="N151" i="1"/>
  <c r="L151" i="1"/>
  <c r="S151" i="1"/>
  <c r="K151" i="1"/>
  <c r="R151" i="1"/>
  <c r="J151" i="1"/>
  <c r="P151" i="1"/>
  <c r="O151" i="1"/>
  <c r="M151" i="1"/>
  <c r="I151" i="1"/>
  <c r="Q151" i="1"/>
  <c r="G151" i="1"/>
  <c r="H151" i="1"/>
  <c r="D149" i="1"/>
  <c r="E150" i="1"/>
  <c r="G303" i="1"/>
  <c r="S303" i="1"/>
  <c r="K303" i="1"/>
  <c r="R303" i="1"/>
  <c r="J303" i="1"/>
  <c r="N303" i="1"/>
  <c r="I303" i="1"/>
  <c r="H303" i="1"/>
  <c r="Q303" i="1"/>
  <c r="P303" i="1"/>
  <c r="O303" i="1"/>
  <c r="M303" i="1"/>
  <c r="L303" i="1"/>
  <c r="D301" i="1"/>
  <c r="E302" i="1"/>
  <c r="F302" i="1" s="1"/>
  <c r="Q116" i="7" l="1"/>
  <c r="I116" i="7"/>
  <c r="P116" i="7"/>
  <c r="H116" i="7"/>
  <c r="O116" i="7"/>
  <c r="G116" i="7"/>
  <c r="N116" i="7"/>
  <c r="F116" i="7"/>
  <c r="M116" i="7"/>
  <c r="L116" i="7"/>
  <c r="S116" i="7"/>
  <c r="K116" i="7"/>
  <c r="R116" i="7"/>
  <c r="J116" i="7"/>
  <c r="E115" i="7"/>
  <c r="D114" i="7"/>
  <c r="E294" i="7"/>
  <c r="F294" i="7" s="1"/>
  <c r="D293" i="7"/>
  <c r="R295" i="7"/>
  <c r="J295" i="7"/>
  <c r="Q295" i="7"/>
  <c r="I295" i="7"/>
  <c r="P295" i="7"/>
  <c r="H295" i="7"/>
  <c r="O295" i="7"/>
  <c r="G295" i="7"/>
  <c r="N295" i="7"/>
  <c r="M295" i="7"/>
  <c r="S295" i="7"/>
  <c r="K295" i="7"/>
  <c r="L295" i="7"/>
  <c r="E295" i="6"/>
  <c r="F295" i="6" s="1"/>
  <c r="G295" i="6" s="1"/>
  <c r="D294" i="6"/>
  <c r="F145" i="6"/>
  <c r="G145" i="6"/>
  <c r="D143" i="6"/>
  <c r="E144" i="6"/>
  <c r="F150" i="1"/>
  <c r="Q150" i="1"/>
  <c r="I150" i="1"/>
  <c r="O150" i="1"/>
  <c r="N150" i="1"/>
  <c r="M150" i="1"/>
  <c r="S150" i="1"/>
  <c r="K150" i="1"/>
  <c r="R150" i="1"/>
  <c r="J150" i="1"/>
  <c r="P150" i="1"/>
  <c r="L150" i="1"/>
  <c r="G150" i="1"/>
  <c r="H150" i="1"/>
  <c r="E149" i="1"/>
  <c r="D148" i="1"/>
  <c r="G302" i="1"/>
  <c r="O302" i="1"/>
  <c r="N302" i="1"/>
  <c r="R302" i="1"/>
  <c r="J302" i="1"/>
  <c r="I302" i="1"/>
  <c r="H302" i="1"/>
  <c r="S302" i="1"/>
  <c r="Q302" i="1"/>
  <c r="P302" i="1"/>
  <c r="M302" i="1"/>
  <c r="L302" i="1"/>
  <c r="K302" i="1"/>
  <c r="D300" i="1"/>
  <c r="E301" i="1"/>
  <c r="F301" i="1" s="1"/>
  <c r="E114" i="7" l="1"/>
  <c r="D113" i="7"/>
  <c r="Q115" i="7"/>
  <c r="I115" i="7"/>
  <c r="P115" i="7"/>
  <c r="H115" i="7"/>
  <c r="O115" i="7"/>
  <c r="G115" i="7"/>
  <c r="N115" i="7"/>
  <c r="F115" i="7"/>
  <c r="M115" i="7"/>
  <c r="L115" i="7"/>
  <c r="S115" i="7"/>
  <c r="K115" i="7"/>
  <c r="R115" i="7"/>
  <c r="J115" i="7"/>
  <c r="R294" i="7"/>
  <c r="J294" i="7"/>
  <c r="Q294" i="7"/>
  <c r="I294" i="7"/>
  <c r="P294" i="7"/>
  <c r="H294" i="7"/>
  <c r="O294" i="7"/>
  <c r="G294" i="7"/>
  <c r="N294" i="7"/>
  <c r="M294" i="7"/>
  <c r="S294" i="7"/>
  <c r="K294" i="7"/>
  <c r="L294" i="7"/>
  <c r="E293" i="7"/>
  <c r="F293" i="7" s="1"/>
  <c r="D292" i="7"/>
  <c r="D293" i="6"/>
  <c r="E294" i="6"/>
  <c r="F294" i="6" s="1"/>
  <c r="G294" i="6" s="1"/>
  <c r="G144" i="6"/>
  <c r="F144" i="6"/>
  <c r="D142" i="6"/>
  <c r="E143" i="6"/>
  <c r="F149" i="1"/>
  <c r="L149" i="1"/>
  <c r="R149" i="1"/>
  <c r="J149" i="1"/>
  <c r="Q149" i="1"/>
  <c r="I149" i="1"/>
  <c r="P149" i="1"/>
  <c r="N149" i="1"/>
  <c r="M149" i="1"/>
  <c r="S149" i="1"/>
  <c r="O149" i="1"/>
  <c r="K149" i="1"/>
  <c r="H149" i="1"/>
  <c r="G149" i="1"/>
  <c r="E148" i="1"/>
  <c r="D147" i="1"/>
  <c r="G301" i="1"/>
  <c r="S301" i="1"/>
  <c r="K301" i="1"/>
  <c r="R301" i="1"/>
  <c r="J301" i="1"/>
  <c r="N301" i="1"/>
  <c r="H301" i="1"/>
  <c r="Q301" i="1"/>
  <c r="P301" i="1"/>
  <c r="O301" i="1"/>
  <c r="M301" i="1"/>
  <c r="L301" i="1"/>
  <c r="I301" i="1"/>
  <c r="D299" i="1"/>
  <c r="E300" i="1"/>
  <c r="F300" i="1" s="1"/>
  <c r="E292" i="7" l="1"/>
  <c r="F292" i="7" s="1"/>
  <c r="D291" i="7"/>
  <c r="R293" i="7"/>
  <c r="J293" i="7"/>
  <c r="Q293" i="7"/>
  <c r="I293" i="7"/>
  <c r="P293" i="7"/>
  <c r="H293" i="7"/>
  <c r="O293" i="7"/>
  <c r="G293" i="7"/>
  <c r="N293" i="7"/>
  <c r="M293" i="7"/>
  <c r="S293" i="7"/>
  <c r="K293" i="7"/>
  <c r="L293" i="7"/>
  <c r="E113" i="7"/>
  <c r="D112" i="7"/>
  <c r="Q114" i="7"/>
  <c r="I114" i="7"/>
  <c r="P114" i="7"/>
  <c r="H114" i="7"/>
  <c r="O114" i="7"/>
  <c r="G114" i="7"/>
  <c r="N114" i="7"/>
  <c r="F114" i="7"/>
  <c r="M114" i="7"/>
  <c r="L114" i="7"/>
  <c r="S114" i="7"/>
  <c r="K114" i="7"/>
  <c r="R114" i="7"/>
  <c r="J114" i="7"/>
  <c r="D292" i="6"/>
  <c r="E293" i="6"/>
  <c r="F293" i="6" s="1"/>
  <c r="G293" i="6" s="1"/>
  <c r="G143" i="6"/>
  <c r="F143" i="6"/>
  <c r="D141" i="6"/>
  <c r="E142" i="6"/>
  <c r="F148" i="1"/>
  <c r="O148" i="1"/>
  <c r="M148" i="1"/>
  <c r="L148" i="1"/>
  <c r="S148" i="1"/>
  <c r="K148" i="1"/>
  <c r="Q148" i="1"/>
  <c r="I148" i="1"/>
  <c r="P148" i="1"/>
  <c r="N148" i="1"/>
  <c r="J148" i="1"/>
  <c r="R148" i="1"/>
  <c r="H148" i="1"/>
  <c r="G148" i="1"/>
  <c r="D146" i="1"/>
  <c r="E147" i="1"/>
  <c r="G300" i="1"/>
  <c r="O300" i="1"/>
  <c r="N300" i="1"/>
  <c r="R300" i="1"/>
  <c r="J300" i="1"/>
  <c r="H300" i="1"/>
  <c r="S300" i="1"/>
  <c r="Q300" i="1"/>
  <c r="P300" i="1"/>
  <c r="M300" i="1"/>
  <c r="L300" i="1"/>
  <c r="K300" i="1"/>
  <c r="I300" i="1"/>
  <c r="D298" i="1"/>
  <c r="E299" i="1"/>
  <c r="F299" i="1" s="1"/>
  <c r="E291" i="7" l="1"/>
  <c r="F291" i="7" s="1"/>
  <c r="D290" i="7"/>
  <c r="Q113" i="7"/>
  <c r="I113" i="7"/>
  <c r="P113" i="7"/>
  <c r="H113" i="7"/>
  <c r="O113" i="7"/>
  <c r="G113" i="7"/>
  <c r="N113" i="7"/>
  <c r="F113" i="7"/>
  <c r="M113" i="7"/>
  <c r="L113" i="7"/>
  <c r="S113" i="7"/>
  <c r="K113" i="7"/>
  <c r="R113" i="7"/>
  <c r="J113" i="7"/>
  <c r="R292" i="7"/>
  <c r="J292" i="7"/>
  <c r="Q292" i="7"/>
  <c r="I292" i="7"/>
  <c r="P292" i="7"/>
  <c r="H292" i="7"/>
  <c r="O292" i="7"/>
  <c r="G292" i="7"/>
  <c r="N292" i="7"/>
  <c r="M292" i="7"/>
  <c r="S292" i="7"/>
  <c r="K292" i="7"/>
  <c r="L292" i="7"/>
  <c r="E112" i="7"/>
  <c r="D111" i="7"/>
  <c r="D291" i="6"/>
  <c r="E292" i="6"/>
  <c r="F292" i="6" s="1"/>
  <c r="G292" i="6" s="1"/>
  <c r="G142" i="6"/>
  <c r="F142" i="6"/>
  <c r="D140" i="6"/>
  <c r="E141" i="6"/>
  <c r="F147" i="1"/>
  <c r="R147" i="1"/>
  <c r="J147" i="1"/>
  <c r="P147" i="1"/>
  <c r="O147" i="1"/>
  <c r="N147" i="1"/>
  <c r="L147" i="1"/>
  <c r="S147" i="1"/>
  <c r="K147" i="1"/>
  <c r="Q147" i="1"/>
  <c r="I147" i="1"/>
  <c r="M147" i="1"/>
  <c r="H147" i="1"/>
  <c r="G147" i="1"/>
  <c r="E146" i="1"/>
  <c r="D145" i="1"/>
  <c r="G299" i="1"/>
  <c r="S299" i="1"/>
  <c r="K299" i="1"/>
  <c r="R299" i="1"/>
  <c r="J299" i="1"/>
  <c r="N299" i="1"/>
  <c r="Q299" i="1"/>
  <c r="P299" i="1"/>
  <c r="O299" i="1"/>
  <c r="M299" i="1"/>
  <c r="L299" i="1"/>
  <c r="I299" i="1"/>
  <c r="H299" i="1"/>
  <c r="D297" i="1"/>
  <c r="E298" i="1"/>
  <c r="F298" i="1" s="1"/>
  <c r="R291" i="7" l="1"/>
  <c r="J291" i="7"/>
  <c r="Q291" i="7"/>
  <c r="I291" i="7"/>
  <c r="P291" i="7"/>
  <c r="H291" i="7"/>
  <c r="O291" i="7"/>
  <c r="G291" i="7"/>
  <c r="N291" i="7"/>
  <c r="M291" i="7"/>
  <c r="S291" i="7"/>
  <c r="K291" i="7"/>
  <c r="L291" i="7"/>
  <c r="E111" i="7"/>
  <c r="D110" i="7"/>
  <c r="Q112" i="7"/>
  <c r="I112" i="7"/>
  <c r="P112" i="7"/>
  <c r="H112" i="7"/>
  <c r="O112" i="7"/>
  <c r="G112" i="7"/>
  <c r="N112" i="7"/>
  <c r="F112" i="7"/>
  <c r="M112" i="7"/>
  <c r="L112" i="7"/>
  <c r="S112" i="7"/>
  <c r="K112" i="7"/>
  <c r="R112" i="7"/>
  <c r="J112" i="7"/>
  <c r="E290" i="7"/>
  <c r="F290" i="7" s="1"/>
  <c r="D289" i="7"/>
  <c r="D290" i="6"/>
  <c r="E291" i="6"/>
  <c r="F291" i="6" s="1"/>
  <c r="G291" i="6" s="1"/>
  <c r="F141" i="6"/>
  <c r="G141" i="6"/>
  <c r="D139" i="6"/>
  <c r="E140" i="6"/>
  <c r="F146" i="1"/>
  <c r="M146" i="1"/>
  <c r="S146" i="1"/>
  <c r="K146" i="1"/>
  <c r="R146" i="1"/>
  <c r="J146" i="1"/>
  <c r="Q146" i="1"/>
  <c r="I146" i="1"/>
  <c r="O146" i="1"/>
  <c r="N146" i="1"/>
  <c r="P146" i="1"/>
  <c r="L146" i="1"/>
  <c r="G146" i="1"/>
  <c r="H146" i="1"/>
  <c r="D144" i="1"/>
  <c r="E145" i="1"/>
  <c r="G298" i="1"/>
  <c r="O298" i="1"/>
  <c r="N298" i="1"/>
  <c r="R298" i="1"/>
  <c r="J298" i="1"/>
  <c r="S298" i="1"/>
  <c r="Q298" i="1"/>
  <c r="P298" i="1"/>
  <c r="M298" i="1"/>
  <c r="L298" i="1"/>
  <c r="K298" i="1"/>
  <c r="I298" i="1"/>
  <c r="H298" i="1"/>
  <c r="D296" i="1"/>
  <c r="E297" i="1"/>
  <c r="F297" i="1" s="1"/>
  <c r="E289" i="7" l="1"/>
  <c r="F289" i="7" s="1"/>
  <c r="D288" i="7"/>
  <c r="E110" i="7"/>
  <c r="D109" i="7"/>
  <c r="Q111" i="7"/>
  <c r="I111" i="7"/>
  <c r="P111" i="7"/>
  <c r="H111" i="7"/>
  <c r="O111" i="7"/>
  <c r="G111" i="7"/>
  <c r="N111" i="7"/>
  <c r="F111" i="7"/>
  <c r="M111" i="7"/>
  <c r="L111" i="7"/>
  <c r="S111" i="7"/>
  <c r="K111" i="7"/>
  <c r="R111" i="7"/>
  <c r="J111" i="7"/>
  <c r="R290" i="7"/>
  <c r="J290" i="7"/>
  <c r="Q290" i="7"/>
  <c r="I290" i="7"/>
  <c r="P290" i="7"/>
  <c r="H290" i="7"/>
  <c r="O290" i="7"/>
  <c r="G290" i="7"/>
  <c r="N290" i="7"/>
  <c r="M290" i="7"/>
  <c r="S290" i="7"/>
  <c r="K290" i="7"/>
  <c r="L290" i="7"/>
  <c r="E290" i="6"/>
  <c r="F290" i="6" s="1"/>
  <c r="G290" i="6" s="1"/>
  <c r="D289" i="6"/>
  <c r="G140" i="6"/>
  <c r="F140" i="6"/>
  <c r="D138" i="6"/>
  <c r="E139" i="6"/>
  <c r="F145" i="1"/>
  <c r="P145" i="1"/>
  <c r="N145" i="1"/>
  <c r="M145" i="1"/>
  <c r="L145" i="1"/>
  <c r="R145" i="1"/>
  <c r="J145" i="1"/>
  <c r="Q145" i="1"/>
  <c r="I145" i="1"/>
  <c r="O145" i="1"/>
  <c r="K145" i="1"/>
  <c r="S145" i="1"/>
  <c r="H145" i="1"/>
  <c r="G145" i="1"/>
  <c r="D143" i="1"/>
  <c r="E144" i="1"/>
  <c r="G297" i="1"/>
  <c r="S297" i="1"/>
  <c r="K297" i="1"/>
  <c r="R297" i="1"/>
  <c r="J297" i="1"/>
  <c r="N297" i="1"/>
  <c r="Q297" i="1"/>
  <c r="P297" i="1"/>
  <c r="O297" i="1"/>
  <c r="M297" i="1"/>
  <c r="L297" i="1"/>
  <c r="I297" i="1"/>
  <c r="H297" i="1"/>
  <c r="D295" i="1"/>
  <c r="E296" i="1"/>
  <c r="F296" i="1" s="1"/>
  <c r="E109" i="7" l="1"/>
  <c r="D108" i="7"/>
  <c r="Q110" i="7"/>
  <c r="I110" i="7"/>
  <c r="P110" i="7"/>
  <c r="H110" i="7"/>
  <c r="O110" i="7"/>
  <c r="G110" i="7"/>
  <c r="N110" i="7"/>
  <c r="F110" i="7"/>
  <c r="M110" i="7"/>
  <c r="L110" i="7"/>
  <c r="S110" i="7"/>
  <c r="K110" i="7"/>
  <c r="R110" i="7"/>
  <c r="J110" i="7"/>
  <c r="E288" i="7"/>
  <c r="F288" i="7" s="1"/>
  <c r="D287" i="7"/>
  <c r="R289" i="7"/>
  <c r="J289" i="7"/>
  <c r="Q289" i="7"/>
  <c r="I289" i="7"/>
  <c r="P289" i="7"/>
  <c r="H289" i="7"/>
  <c r="O289" i="7"/>
  <c r="G289" i="7"/>
  <c r="N289" i="7"/>
  <c r="M289" i="7"/>
  <c r="S289" i="7"/>
  <c r="K289" i="7"/>
  <c r="L289" i="7"/>
  <c r="D288" i="6"/>
  <c r="E289" i="6"/>
  <c r="F289" i="6" s="1"/>
  <c r="G289" i="6" s="1"/>
  <c r="F139" i="6"/>
  <c r="G139" i="6"/>
  <c r="D137" i="6"/>
  <c r="E138" i="6"/>
  <c r="F144" i="1"/>
  <c r="S144" i="1"/>
  <c r="K144" i="1"/>
  <c r="Q144" i="1"/>
  <c r="I144" i="1"/>
  <c r="P144" i="1"/>
  <c r="O144" i="1"/>
  <c r="M144" i="1"/>
  <c r="L144" i="1"/>
  <c r="R144" i="1"/>
  <c r="J144" i="1"/>
  <c r="N144" i="1"/>
  <c r="H144" i="1"/>
  <c r="G144" i="1"/>
  <c r="E143" i="1"/>
  <c r="D142" i="1"/>
  <c r="G296" i="1"/>
  <c r="O296" i="1"/>
  <c r="N296" i="1"/>
  <c r="R296" i="1"/>
  <c r="J296" i="1"/>
  <c r="Q296" i="1"/>
  <c r="P296" i="1"/>
  <c r="M296" i="1"/>
  <c r="L296" i="1"/>
  <c r="K296" i="1"/>
  <c r="I296" i="1"/>
  <c r="H296" i="1"/>
  <c r="S296" i="1"/>
  <c r="D294" i="1"/>
  <c r="E295" i="1"/>
  <c r="F295" i="1" s="1"/>
  <c r="Q109" i="7" l="1"/>
  <c r="I109" i="7"/>
  <c r="P109" i="7"/>
  <c r="H109" i="7"/>
  <c r="O109" i="7"/>
  <c r="G109" i="7"/>
  <c r="N109" i="7"/>
  <c r="F109" i="7"/>
  <c r="M109" i="7"/>
  <c r="L109" i="7"/>
  <c r="S109" i="7"/>
  <c r="K109" i="7"/>
  <c r="R109" i="7"/>
  <c r="J109" i="7"/>
  <c r="R288" i="7"/>
  <c r="J288" i="7"/>
  <c r="Q288" i="7"/>
  <c r="I288" i="7"/>
  <c r="P288" i="7"/>
  <c r="H288" i="7"/>
  <c r="O288" i="7"/>
  <c r="G288" i="7"/>
  <c r="N288" i="7"/>
  <c r="M288" i="7"/>
  <c r="S288" i="7"/>
  <c r="K288" i="7"/>
  <c r="L288" i="7"/>
  <c r="E287" i="7"/>
  <c r="F287" i="7" s="1"/>
  <c r="D286" i="7"/>
  <c r="E108" i="7"/>
  <c r="D107" i="7"/>
  <c r="D287" i="6"/>
  <c r="E288" i="6"/>
  <c r="F288" i="6" s="1"/>
  <c r="G288" i="6" s="1"/>
  <c r="G138" i="6"/>
  <c r="F138" i="6"/>
  <c r="E137" i="6"/>
  <c r="D136" i="6"/>
  <c r="F143" i="1"/>
  <c r="N143" i="1"/>
  <c r="L143" i="1"/>
  <c r="S143" i="1"/>
  <c r="K143" i="1"/>
  <c r="R143" i="1"/>
  <c r="J143" i="1"/>
  <c r="P143" i="1"/>
  <c r="O143" i="1"/>
  <c r="Q143" i="1"/>
  <c r="M143" i="1"/>
  <c r="I143" i="1"/>
  <c r="H143" i="1"/>
  <c r="G143" i="1"/>
  <c r="D141" i="1"/>
  <c r="E142" i="1"/>
  <c r="G295" i="1"/>
  <c r="S295" i="1"/>
  <c r="K295" i="1"/>
  <c r="R295" i="1"/>
  <c r="J295" i="1"/>
  <c r="N295" i="1"/>
  <c r="P295" i="1"/>
  <c r="O295" i="1"/>
  <c r="M295" i="1"/>
  <c r="L295" i="1"/>
  <c r="I295" i="1"/>
  <c r="H295" i="1"/>
  <c r="Q295" i="1"/>
  <c r="D293" i="1"/>
  <c r="E294" i="1"/>
  <c r="F294" i="1" s="1"/>
  <c r="E107" i="7" l="1"/>
  <c r="D106" i="7"/>
  <c r="Q108" i="7"/>
  <c r="I108" i="7"/>
  <c r="P108" i="7"/>
  <c r="H108" i="7"/>
  <c r="O108" i="7"/>
  <c r="G108" i="7"/>
  <c r="N108" i="7"/>
  <c r="F108" i="7"/>
  <c r="M108" i="7"/>
  <c r="L108" i="7"/>
  <c r="S108" i="7"/>
  <c r="K108" i="7"/>
  <c r="R108" i="7"/>
  <c r="J108" i="7"/>
  <c r="E286" i="7"/>
  <c r="F286" i="7" s="1"/>
  <c r="D285" i="7"/>
  <c r="R287" i="7"/>
  <c r="J287" i="7"/>
  <c r="Q287" i="7"/>
  <c r="I287" i="7"/>
  <c r="P287" i="7"/>
  <c r="H287" i="7"/>
  <c r="O287" i="7"/>
  <c r="G287" i="7"/>
  <c r="N287" i="7"/>
  <c r="M287" i="7"/>
  <c r="S287" i="7"/>
  <c r="K287" i="7"/>
  <c r="L287" i="7"/>
  <c r="E287" i="6"/>
  <c r="F287" i="6" s="1"/>
  <c r="G287" i="6" s="1"/>
  <c r="D286" i="6"/>
  <c r="D135" i="6"/>
  <c r="E136" i="6"/>
  <c r="F137" i="6"/>
  <c r="G137" i="6"/>
  <c r="F142" i="1"/>
  <c r="Q142" i="1"/>
  <c r="I142" i="1"/>
  <c r="O142" i="1"/>
  <c r="N142" i="1"/>
  <c r="M142" i="1"/>
  <c r="S142" i="1"/>
  <c r="K142" i="1"/>
  <c r="R142" i="1"/>
  <c r="J142" i="1"/>
  <c r="P142" i="1"/>
  <c r="L142" i="1"/>
  <c r="G142" i="1"/>
  <c r="H142" i="1"/>
  <c r="E141" i="1"/>
  <c r="D140" i="1"/>
  <c r="G294" i="1"/>
  <c r="O294" i="1"/>
  <c r="N294" i="1"/>
  <c r="R294" i="1"/>
  <c r="J294" i="1"/>
  <c r="P294" i="1"/>
  <c r="M294" i="1"/>
  <c r="L294" i="1"/>
  <c r="K294" i="1"/>
  <c r="I294" i="1"/>
  <c r="H294" i="1"/>
  <c r="S294" i="1"/>
  <c r="Q294" i="1"/>
  <c r="D292" i="1"/>
  <c r="E293" i="1"/>
  <c r="F293" i="1" s="1"/>
  <c r="E285" i="7" l="1"/>
  <c r="F285" i="7" s="1"/>
  <c r="D284" i="7"/>
  <c r="E106" i="7"/>
  <c r="D105" i="7"/>
  <c r="R286" i="7"/>
  <c r="J286" i="7"/>
  <c r="Q286" i="7"/>
  <c r="I286" i="7"/>
  <c r="P286" i="7"/>
  <c r="H286" i="7"/>
  <c r="O286" i="7"/>
  <c r="G286" i="7"/>
  <c r="N286" i="7"/>
  <c r="M286" i="7"/>
  <c r="S286" i="7"/>
  <c r="K286" i="7"/>
  <c r="L286" i="7"/>
  <c r="Q107" i="7"/>
  <c r="I107" i="7"/>
  <c r="P107" i="7"/>
  <c r="H107" i="7"/>
  <c r="O107" i="7"/>
  <c r="G107" i="7"/>
  <c r="N107" i="7"/>
  <c r="F107" i="7"/>
  <c r="M107" i="7"/>
  <c r="L107" i="7"/>
  <c r="S107" i="7"/>
  <c r="K107" i="7"/>
  <c r="R107" i="7"/>
  <c r="J107" i="7"/>
  <c r="E286" i="6"/>
  <c r="F286" i="6" s="1"/>
  <c r="G286" i="6" s="1"/>
  <c r="D285" i="6"/>
  <c r="G136" i="6"/>
  <c r="F136" i="6"/>
  <c r="D134" i="6"/>
  <c r="E135" i="6"/>
  <c r="F141" i="1"/>
  <c r="L141" i="1"/>
  <c r="R141" i="1"/>
  <c r="J141" i="1"/>
  <c r="Q141" i="1"/>
  <c r="I141" i="1"/>
  <c r="P141" i="1"/>
  <c r="N141" i="1"/>
  <c r="M141" i="1"/>
  <c r="S141" i="1"/>
  <c r="K141" i="1"/>
  <c r="O141" i="1"/>
  <c r="H141" i="1"/>
  <c r="G141" i="1"/>
  <c r="E140" i="1"/>
  <c r="D139" i="1"/>
  <c r="G293" i="1"/>
  <c r="S293" i="1"/>
  <c r="K293" i="1"/>
  <c r="R293" i="1"/>
  <c r="J293" i="1"/>
  <c r="N293" i="1"/>
  <c r="O293" i="1"/>
  <c r="M293" i="1"/>
  <c r="L293" i="1"/>
  <c r="I293" i="1"/>
  <c r="H293" i="1"/>
  <c r="Q293" i="1"/>
  <c r="P293" i="1"/>
  <c r="D291" i="1"/>
  <c r="E292" i="1"/>
  <c r="F292" i="1" s="1"/>
  <c r="E284" i="7" l="1"/>
  <c r="F284" i="7" s="1"/>
  <c r="D283" i="7"/>
  <c r="R285" i="7"/>
  <c r="J285" i="7"/>
  <c r="Q285" i="7"/>
  <c r="I285" i="7"/>
  <c r="P285" i="7"/>
  <c r="H285" i="7"/>
  <c r="O285" i="7"/>
  <c r="G285" i="7"/>
  <c r="N285" i="7"/>
  <c r="M285" i="7"/>
  <c r="S285" i="7"/>
  <c r="K285" i="7"/>
  <c r="L285" i="7"/>
  <c r="E105" i="7"/>
  <c r="D104" i="7"/>
  <c r="Q106" i="7"/>
  <c r="I106" i="7"/>
  <c r="P106" i="7"/>
  <c r="H106" i="7"/>
  <c r="O106" i="7"/>
  <c r="G106" i="7"/>
  <c r="N106" i="7"/>
  <c r="F106" i="7"/>
  <c r="M106" i="7"/>
  <c r="L106" i="7"/>
  <c r="S106" i="7"/>
  <c r="K106" i="7"/>
  <c r="R106" i="7"/>
  <c r="J106" i="7"/>
  <c r="E285" i="6"/>
  <c r="F285" i="6" s="1"/>
  <c r="G285" i="6" s="1"/>
  <c r="D284" i="6"/>
  <c r="G135" i="6"/>
  <c r="F135" i="6"/>
  <c r="D133" i="6"/>
  <c r="E134" i="6"/>
  <c r="F140" i="1"/>
  <c r="O140" i="1"/>
  <c r="M140" i="1"/>
  <c r="L140" i="1"/>
  <c r="S140" i="1"/>
  <c r="K140" i="1"/>
  <c r="Q140" i="1"/>
  <c r="I140" i="1"/>
  <c r="P140" i="1"/>
  <c r="R140" i="1"/>
  <c r="N140" i="1"/>
  <c r="J140" i="1"/>
  <c r="H140" i="1"/>
  <c r="G140" i="1"/>
  <c r="D138" i="1"/>
  <c r="E139" i="1"/>
  <c r="G292" i="1"/>
  <c r="O292" i="1"/>
  <c r="N292" i="1"/>
  <c r="R292" i="1"/>
  <c r="J292" i="1"/>
  <c r="M292" i="1"/>
  <c r="L292" i="1"/>
  <c r="K292" i="1"/>
  <c r="I292" i="1"/>
  <c r="H292" i="1"/>
  <c r="S292" i="1"/>
  <c r="Q292" i="1"/>
  <c r="P292" i="1"/>
  <c r="D290" i="1"/>
  <c r="E291" i="1"/>
  <c r="F291" i="1" s="1"/>
  <c r="R284" i="7" l="1"/>
  <c r="J284" i="7"/>
  <c r="Q284" i="7"/>
  <c r="I284" i="7"/>
  <c r="P284" i="7"/>
  <c r="H284" i="7"/>
  <c r="O284" i="7"/>
  <c r="G284" i="7"/>
  <c r="N284" i="7"/>
  <c r="M284" i="7"/>
  <c r="S284" i="7"/>
  <c r="K284" i="7"/>
  <c r="L284" i="7"/>
  <c r="Q105" i="7"/>
  <c r="I105" i="7"/>
  <c r="P105" i="7"/>
  <c r="H105" i="7"/>
  <c r="O105" i="7"/>
  <c r="G105" i="7"/>
  <c r="N105" i="7"/>
  <c r="F105" i="7"/>
  <c r="M105" i="7"/>
  <c r="L105" i="7"/>
  <c r="S105" i="7"/>
  <c r="K105" i="7"/>
  <c r="R105" i="7"/>
  <c r="J105" i="7"/>
  <c r="E283" i="7"/>
  <c r="F283" i="7" s="1"/>
  <c r="D282" i="7"/>
  <c r="E104" i="7"/>
  <c r="D103" i="7"/>
  <c r="D283" i="6"/>
  <c r="E284" i="6"/>
  <c r="F284" i="6" s="1"/>
  <c r="G284" i="6" s="1"/>
  <c r="G134" i="6"/>
  <c r="F134" i="6"/>
  <c r="D132" i="6"/>
  <c r="E133" i="6"/>
  <c r="F139" i="1"/>
  <c r="R139" i="1"/>
  <c r="J139" i="1"/>
  <c r="P139" i="1"/>
  <c r="O139" i="1"/>
  <c r="N139" i="1"/>
  <c r="L139" i="1"/>
  <c r="S139" i="1"/>
  <c r="K139" i="1"/>
  <c r="I139" i="1"/>
  <c r="Q139" i="1"/>
  <c r="M139" i="1"/>
  <c r="H139" i="1"/>
  <c r="G139" i="1"/>
  <c r="E138" i="1"/>
  <c r="D137" i="1"/>
  <c r="G291" i="1"/>
  <c r="S291" i="1"/>
  <c r="K291" i="1"/>
  <c r="R291" i="1"/>
  <c r="J291" i="1"/>
  <c r="N291" i="1"/>
  <c r="L291" i="1"/>
  <c r="I291" i="1"/>
  <c r="H291" i="1"/>
  <c r="Q291" i="1"/>
  <c r="P291" i="1"/>
  <c r="M291" i="1"/>
  <c r="O291" i="1"/>
  <c r="D289" i="1"/>
  <c r="E290" i="1"/>
  <c r="F290" i="1" s="1"/>
  <c r="E103" i="7" l="1"/>
  <c r="D102" i="7"/>
  <c r="Q104" i="7"/>
  <c r="I104" i="7"/>
  <c r="P104" i="7"/>
  <c r="H104" i="7"/>
  <c r="O104" i="7"/>
  <c r="G104" i="7"/>
  <c r="N104" i="7"/>
  <c r="F104" i="7"/>
  <c r="M104" i="7"/>
  <c r="L104" i="7"/>
  <c r="S104" i="7"/>
  <c r="K104" i="7"/>
  <c r="R104" i="7"/>
  <c r="J104" i="7"/>
  <c r="E282" i="7"/>
  <c r="F282" i="7" s="1"/>
  <c r="D281" i="7"/>
  <c r="R283" i="7"/>
  <c r="J283" i="7"/>
  <c r="Q283" i="7"/>
  <c r="I283" i="7"/>
  <c r="P283" i="7"/>
  <c r="H283" i="7"/>
  <c r="O283" i="7"/>
  <c r="G283" i="7"/>
  <c r="N283" i="7"/>
  <c r="M283" i="7"/>
  <c r="S283" i="7"/>
  <c r="K283" i="7"/>
  <c r="L283" i="7"/>
  <c r="D282" i="6"/>
  <c r="E283" i="6"/>
  <c r="F283" i="6" s="1"/>
  <c r="G283" i="6" s="1"/>
  <c r="F133" i="6"/>
  <c r="G133" i="6"/>
  <c r="D131" i="6"/>
  <c r="E132" i="6"/>
  <c r="F138" i="1"/>
  <c r="M138" i="1"/>
  <c r="S138" i="1"/>
  <c r="K138" i="1"/>
  <c r="R138" i="1"/>
  <c r="J138" i="1"/>
  <c r="Q138" i="1"/>
  <c r="I138" i="1"/>
  <c r="O138" i="1"/>
  <c r="N138" i="1"/>
  <c r="L138" i="1"/>
  <c r="P138" i="1"/>
  <c r="G138" i="1"/>
  <c r="H138" i="1"/>
  <c r="D136" i="1"/>
  <c r="E137" i="1"/>
  <c r="G290" i="1"/>
  <c r="O290" i="1"/>
  <c r="N290" i="1"/>
  <c r="R290" i="1"/>
  <c r="J290" i="1"/>
  <c r="K290" i="1"/>
  <c r="I290" i="1"/>
  <c r="H290" i="1"/>
  <c r="Q290" i="1"/>
  <c r="P290" i="1"/>
  <c r="M290" i="1"/>
  <c r="L290" i="1"/>
  <c r="S290" i="1"/>
  <c r="D288" i="1"/>
  <c r="E289" i="1"/>
  <c r="F289" i="1" s="1"/>
  <c r="D280" i="7" l="1"/>
  <c r="E281" i="7"/>
  <c r="F281" i="7" s="1"/>
  <c r="E102" i="7"/>
  <c r="D101" i="7"/>
  <c r="R282" i="7"/>
  <c r="J282" i="7"/>
  <c r="Q282" i="7"/>
  <c r="I282" i="7"/>
  <c r="P282" i="7"/>
  <c r="O282" i="7"/>
  <c r="G282" i="7"/>
  <c r="N282" i="7"/>
  <c r="M282" i="7"/>
  <c r="S282" i="7"/>
  <c r="K282" i="7"/>
  <c r="H282" i="7"/>
  <c r="L282" i="7"/>
  <c r="Q103" i="7"/>
  <c r="I103" i="7"/>
  <c r="P103" i="7"/>
  <c r="H103" i="7"/>
  <c r="O103" i="7"/>
  <c r="G103" i="7"/>
  <c r="N103" i="7"/>
  <c r="F103" i="7"/>
  <c r="M103" i="7"/>
  <c r="L103" i="7"/>
  <c r="S103" i="7"/>
  <c r="K103" i="7"/>
  <c r="R103" i="7"/>
  <c r="J103" i="7"/>
  <c r="D281" i="6"/>
  <c r="E282" i="6"/>
  <c r="F282" i="6" s="1"/>
  <c r="G282" i="6" s="1"/>
  <c r="F132" i="6"/>
  <c r="G132" i="6"/>
  <c r="D130" i="6"/>
  <c r="E131" i="6"/>
  <c r="F137" i="1"/>
  <c r="P137" i="1"/>
  <c r="N137" i="1"/>
  <c r="M137" i="1"/>
  <c r="L137" i="1"/>
  <c r="R137" i="1"/>
  <c r="J137" i="1"/>
  <c r="Q137" i="1"/>
  <c r="I137" i="1"/>
  <c r="S137" i="1"/>
  <c r="O137" i="1"/>
  <c r="K137" i="1"/>
  <c r="H137" i="1"/>
  <c r="G137" i="1"/>
  <c r="D135" i="1"/>
  <c r="E136" i="1"/>
  <c r="G289" i="1"/>
  <c r="S289" i="1"/>
  <c r="K289" i="1"/>
  <c r="R289" i="1"/>
  <c r="J289" i="1"/>
  <c r="N289" i="1"/>
  <c r="I289" i="1"/>
  <c r="H289" i="1"/>
  <c r="P289" i="1"/>
  <c r="O289" i="1"/>
  <c r="Q289" i="1"/>
  <c r="M289" i="1"/>
  <c r="L289" i="1"/>
  <c r="D287" i="1"/>
  <c r="E288" i="1"/>
  <c r="F288" i="1" s="1"/>
  <c r="E101" i="7" l="1"/>
  <c r="D100" i="7"/>
  <c r="Q102" i="7"/>
  <c r="I102" i="7"/>
  <c r="P102" i="7"/>
  <c r="H102" i="7"/>
  <c r="O102" i="7"/>
  <c r="G102" i="7"/>
  <c r="N102" i="7"/>
  <c r="F102" i="7"/>
  <c r="M102" i="7"/>
  <c r="L102" i="7"/>
  <c r="S102" i="7"/>
  <c r="K102" i="7"/>
  <c r="R102" i="7"/>
  <c r="J102" i="7"/>
  <c r="Q281" i="7"/>
  <c r="I281" i="7"/>
  <c r="K281" i="7"/>
  <c r="S281" i="7"/>
  <c r="J281" i="7"/>
  <c r="R281" i="7"/>
  <c r="H281" i="7"/>
  <c r="P281" i="7"/>
  <c r="G281" i="7"/>
  <c r="O281" i="7"/>
  <c r="N281" i="7"/>
  <c r="L281" i="7"/>
  <c r="M281" i="7"/>
  <c r="E280" i="7"/>
  <c r="F280" i="7" s="1"/>
  <c r="D279" i="7"/>
  <c r="E281" i="6"/>
  <c r="F281" i="6" s="1"/>
  <c r="G281" i="6" s="1"/>
  <c r="D280" i="6"/>
  <c r="G131" i="6"/>
  <c r="F131" i="6"/>
  <c r="D129" i="6"/>
  <c r="E130" i="6"/>
  <c r="F136" i="1"/>
  <c r="S136" i="1"/>
  <c r="K136" i="1"/>
  <c r="Q136" i="1"/>
  <c r="I136" i="1"/>
  <c r="P136" i="1"/>
  <c r="O136" i="1"/>
  <c r="M136" i="1"/>
  <c r="L136" i="1"/>
  <c r="J136" i="1"/>
  <c r="R136" i="1"/>
  <c r="N136" i="1"/>
  <c r="H136" i="1"/>
  <c r="G136" i="1"/>
  <c r="E135" i="1"/>
  <c r="D134" i="1"/>
  <c r="G288" i="1"/>
  <c r="O288" i="1"/>
  <c r="N288" i="1"/>
  <c r="R288" i="1"/>
  <c r="J288" i="1"/>
  <c r="I288" i="1"/>
  <c r="H288" i="1"/>
  <c r="S288" i="1"/>
  <c r="P288" i="1"/>
  <c r="M288" i="1"/>
  <c r="Q288" i="1"/>
  <c r="L288" i="1"/>
  <c r="K288" i="1"/>
  <c r="D286" i="1"/>
  <c r="E287" i="1"/>
  <c r="F287" i="1" s="1"/>
  <c r="Q101" i="7" l="1"/>
  <c r="I101" i="7"/>
  <c r="P101" i="7"/>
  <c r="H101" i="7"/>
  <c r="O101" i="7"/>
  <c r="G101" i="7"/>
  <c r="N101" i="7"/>
  <c r="F101" i="7"/>
  <c r="M101" i="7"/>
  <c r="L101" i="7"/>
  <c r="S101" i="7"/>
  <c r="K101" i="7"/>
  <c r="R101" i="7"/>
  <c r="J101" i="7"/>
  <c r="E279" i="7"/>
  <c r="F279" i="7" s="1"/>
  <c r="D278" i="7"/>
  <c r="Q280" i="7"/>
  <c r="I280" i="7"/>
  <c r="R280" i="7"/>
  <c r="H280" i="7"/>
  <c r="P280" i="7"/>
  <c r="G280" i="7"/>
  <c r="O280" i="7"/>
  <c r="N280" i="7"/>
  <c r="M280" i="7"/>
  <c r="L280" i="7"/>
  <c r="S280" i="7"/>
  <c r="J280" i="7"/>
  <c r="K280" i="7"/>
  <c r="E100" i="7"/>
  <c r="D99" i="7"/>
  <c r="D279" i="6"/>
  <c r="E280" i="6"/>
  <c r="F280" i="6" s="1"/>
  <c r="G280" i="6" s="1"/>
  <c r="G130" i="6"/>
  <c r="F130" i="6"/>
  <c r="D128" i="6"/>
  <c r="E129" i="6"/>
  <c r="F135" i="1"/>
  <c r="N135" i="1"/>
  <c r="L135" i="1"/>
  <c r="S135" i="1"/>
  <c r="K135" i="1"/>
  <c r="R135" i="1"/>
  <c r="J135" i="1"/>
  <c r="P135" i="1"/>
  <c r="O135" i="1"/>
  <c r="M135" i="1"/>
  <c r="I135" i="1"/>
  <c r="Q135" i="1"/>
  <c r="G135" i="1"/>
  <c r="H135" i="1"/>
  <c r="D133" i="1"/>
  <c r="E134" i="1"/>
  <c r="G287" i="1"/>
  <c r="S287" i="1"/>
  <c r="K287" i="1"/>
  <c r="R287" i="1"/>
  <c r="J287" i="1"/>
  <c r="N287" i="1"/>
  <c r="H287" i="1"/>
  <c r="Q287" i="1"/>
  <c r="O287" i="1"/>
  <c r="M287" i="1"/>
  <c r="P287" i="1"/>
  <c r="I287" i="1"/>
  <c r="L287" i="1"/>
  <c r="D285" i="1"/>
  <c r="E286" i="1"/>
  <c r="F286" i="1" s="1"/>
  <c r="E278" i="7" l="1"/>
  <c r="F278" i="7" s="1"/>
  <c r="D277" i="7"/>
  <c r="E99" i="7"/>
  <c r="D98" i="7"/>
  <c r="Q279" i="7"/>
  <c r="O279" i="7"/>
  <c r="G279" i="7"/>
  <c r="N279" i="7"/>
  <c r="M279" i="7"/>
  <c r="L279" i="7"/>
  <c r="K279" i="7"/>
  <c r="S279" i="7"/>
  <c r="J279" i="7"/>
  <c r="P279" i="7"/>
  <c r="H279" i="7"/>
  <c r="R279" i="7"/>
  <c r="I279" i="7"/>
  <c r="Q100" i="7"/>
  <c r="I100" i="7"/>
  <c r="P100" i="7"/>
  <c r="H100" i="7"/>
  <c r="O100" i="7"/>
  <c r="G100" i="7"/>
  <c r="N100" i="7"/>
  <c r="F100" i="7"/>
  <c r="M100" i="7"/>
  <c r="L100" i="7"/>
  <c r="S100" i="7"/>
  <c r="K100" i="7"/>
  <c r="R100" i="7"/>
  <c r="J100" i="7"/>
  <c r="D278" i="6"/>
  <c r="E279" i="6"/>
  <c r="F279" i="6" s="1"/>
  <c r="G279" i="6" s="1"/>
  <c r="F129" i="6"/>
  <c r="G129" i="6"/>
  <c r="D127" i="6"/>
  <c r="E128" i="6"/>
  <c r="F134" i="1"/>
  <c r="Q134" i="1"/>
  <c r="I134" i="1"/>
  <c r="O134" i="1"/>
  <c r="N134" i="1"/>
  <c r="M134" i="1"/>
  <c r="S134" i="1"/>
  <c r="K134" i="1"/>
  <c r="R134" i="1"/>
  <c r="J134" i="1"/>
  <c r="P134" i="1"/>
  <c r="L134" i="1"/>
  <c r="G134" i="1"/>
  <c r="H134" i="1"/>
  <c r="E133" i="1"/>
  <c r="D132" i="1"/>
  <c r="G286" i="1"/>
  <c r="O286" i="1"/>
  <c r="N286" i="1"/>
  <c r="R286" i="1"/>
  <c r="J286" i="1"/>
  <c r="H286" i="1"/>
  <c r="S286" i="1"/>
  <c r="Q286" i="1"/>
  <c r="M286" i="1"/>
  <c r="L286" i="1"/>
  <c r="P286" i="1"/>
  <c r="K286" i="1"/>
  <c r="I286" i="1"/>
  <c r="D284" i="1"/>
  <c r="E285" i="1"/>
  <c r="F285" i="1" s="1"/>
  <c r="E277" i="7" l="1"/>
  <c r="F277" i="7" s="1"/>
  <c r="D276" i="7"/>
  <c r="O278" i="7"/>
  <c r="G278" i="7"/>
  <c r="N278" i="7"/>
  <c r="M278" i="7"/>
  <c r="L278" i="7"/>
  <c r="S278" i="7"/>
  <c r="K278" i="7"/>
  <c r="R278" i="7"/>
  <c r="J278" i="7"/>
  <c r="P278" i="7"/>
  <c r="H278" i="7"/>
  <c r="Q278" i="7"/>
  <c r="I278" i="7"/>
  <c r="E98" i="7"/>
  <c r="D97" i="7"/>
  <c r="Q99" i="7"/>
  <c r="I99" i="7"/>
  <c r="P99" i="7"/>
  <c r="H99" i="7"/>
  <c r="O99" i="7"/>
  <c r="G99" i="7"/>
  <c r="N99" i="7"/>
  <c r="F99" i="7"/>
  <c r="M99" i="7"/>
  <c r="L99" i="7"/>
  <c r="S99" i="7"/>
  <c r="K99" i="7"/>
  <c r="R99" i="7"/>
  <c r="J99" i="7"/>
  <c r="D277" i="6"/>
  <c r="E278" i="6"/>
  <c r="F278" i="6" s="1"/>
  <c r="G278" i="6" s="1"/>
  <c r="G128" i="6"/>
  <c r="F128" i="6"/>
  <c r="D126" i="6"/>
  <c r="E127" i="6"/>
  <c r="F133" i="1"/>
  <c r="L133" i="1"/>
  <c r="R133" i="1"/>
  <c r="J133" i="1"/>
  <c r="Q133" i="1"/>
  <c r="I133" i="1"/>
  <c r="P133" i="1"/>
  <c r="N133" i="1"/>
  <c r="M133" i="1"/>
  <c r="K133" i="1"/>
  <c r="S133" i="1"/>
  <c r="O133" i="1"/>
  <c r="H133" i="1"/>
  <c r="G133" i="1"/>
  <c r="E132" i="1"/>
  <c r="D131" i="1"/>
  <c r="G285" i="1"/>
  <c r="S285" i="1"/>
  <c r="K285" i="1"/>
  <c r="R285" i="1"/>
  <c r="J285" i="1"/>
  <c r="N285" i="1"/>
  <c r="Q285" i="1"/>
  <c r="P285" i="1"/>
  <c r="M285" i="1"/>
  <c r="L285" i="1"/>
  <c r="H285" i="1"/>
  <c r="O285" i="1"/>
  <c r="I285" i="1"/>
  <c r="D283" i="1"/>
  <c r="E284" i="1"/>
  <c r="F284" i="1" s="1"/>
  <c r="Q98" i="7" l="1"/>
  <c r="I98" i="7"/>
  <c r="P98" i="7"/>
  <c r="H98" i="7"/>
  <c r="O98" i="7"/>
  <c r="G98" i="7"/>
  <c r="N98" i="7"/>
  <c r="F98" i="7"/>
  <c r="M98" i="7"/>
  <c r="L98" i="7"/>
  <c r="S98" i="7"/>
  <c r="R98" i="7"/>
  <c r="K98" i="7"/>
  <c r="J98" i="7"/>
  <c r="E276" i="7"/>
  <c r="F276" i="7" s="1"/>
  <c r="D275" i="7"/>
  <c r="E97" i="7"/>
  <c r="D96" i="7"/>
  <c r="O277" i="7"/>
  <c r="G277" i="7"/>
  <c r="N277" i="7"/>
  <c r="M277" i="7"/>
  <c r="L277" i="7"/>
  <c r="S277" i="7"/>
  <c r="K277" i="7"/>
  <c r="R277" i="7"/>
  <c r="J277" i="7"/>
  <c r="P277" i="7"/>
  <c r="H277" i="7"/>
  <c r="Q277" i="7"/>
  <c r="I277" i="7"/>
  <c r="E277" i="6"/>
  <c r="F277" i="6" s="1"/>
  <c r="G277" i="6" s="1"/>
  <c r="D276" i="6"/>
  <c r="F127" i="6"/>
  <c r="G127" i="6"/>
  <c r="E126" i="6"/>
  <c r="D125" i="6"/>
  <c r="F132" i="1"/>
  <c r="O132" i="1"/>
  <c r="M132" i="1"/>
  <c r="L132" i="1"/>
  <c r="S132" i="1"/>
  <c r="K132" i="1"/>
  <c r="Q132" i="1"/>
  <c r="I132" i="1"/>
  <c r="P132" i="1"/>
  <c r="N132" i="1"/>
  <c r="J132" i="1"/>
  <c r="R132" i="1"/>
  <c r="H132" i="1"/>
  <c r="G132" i="1"/>
  <c r="D130" i="1"/>
  <c r="E131" i="1"/>
  <c r="G284" i="1"/>
  <c r="O284" i="1"/>
  <c r="N284" i="1"/>
  <c r="R284" i="1"/>
  <c r="J284" i="1"/>
  <c r="S284" i="1"/>
  <c r="Q284" i="1"/>
  <c r="P284" i="1"/>
  <c r="L284" i="1"/>
  <c r="K284" i="1"/>
  <c r="I284" i="1"/>
  <c r="H284" i="1"/>
  <c r="M284" i="1"/>
  <c r="D282" i="1"/>
  <c r="E283" i="1"/>
  <c r="F283" i="1" s="1"/>
  <c r="E96" i="7" l="1"/>
  <c r="D95" i="7"/>
  <c r="E275" i="7"/>
  <c r="F275" i="7" s="1"/>
  <c r="D274" i="7"/>
  <c r="O276" i="7"/>
  <c r="G276" i="7"/>
  <c r="N276" i="7"/>
  <c r="M276" i="7"/>
  <c r="L276" i="7"/>
  <c r="S276" i="7"/>
  <c r="K276" i="7"/>
  <c r="R276" i="7"/>
  <c r="J276" i="7"/>
  <c r="P276" i="7"/>
  <c r="H276" i="7"/>
  <c r="I276" i="7"/>
  <c r="Q276" i="7"/>
  <c r="Q97" i="7"/>
  <c r="I97" i="7"/>
  <c r="P97" i="7"/>
  <c r="H97" i="7"/>
  <c r="O97" i="7"/>
  <c r="G97" i="7"/>
  <c r="N97" i="7"/>
  <c r="F97" i="7"/>
  <c r="M97" i="7"/>
  <c r="L97" i="7"/>
  <c r="S97" i="7"/>
  <c r="R97" i="7"/>
  <c r="K97" i="7"/>
  <c r="J97" i="7"/>
  <c r="D275" i="6"/>
  <c r="E276" i="6"/>
  <c r="F276" i="6" s="1"/>
  <c r="G276" i="6" s="1"/>
  <c r="D124" i="6"/>
  <c r="E125" i="6"/>
  <c r="G126" i="6"/>
  <c r="F126" i="6"/>
  <c r="F131" i="1"/>
  <c r="R131" i="1"/>
  <c r="J131" i="1"/>
  <c r="P131" i="1"/>
  <c r="O131" i="1"/>
  <c r="N131" i="1"/>
  <c r="L131" i="1"/>
  <c r="S131" i="1"/>
  <c r="K131" i="1"/>
  <c r="Q131" i="1"/>
  <c r="I131" i="1"/>
  <c r="M131" i="1"/>
  <c r="H131" i="1"/>
  <c r="G131" i="1"/>
  <c r="E130" i="1"/>
  <c r="D129" i="1"/>
  <c r="G283" i="1"/>
  <c r="S283" i="1"/>
  <c r="K283" i="1"/>
  <c r="R283" i="1"/>
  <c r="J283" i="1"/>
  <c r="N283" i="1"/>
  <c r="Q283" i="1"/>
  <c r="P283" i="1"/>
  <c r="O283" i="1"/>
  <c r="L283" i="1"/>
  <c r="I283" i="1"/>
  <c r="M283" i="1"/>
  <c r="H283" i="1"/>
  <c r="D281" i="1"/>
  <c r="E282" i="1"/>
  <c r="F282" i="1" s="1"/>
  <c r="Q96" i="7" l="1"/>
  <c r="I96" i="7"/>
  <c r="P96" i="7"/>
  <c r="H96" i="7"/>
  <c r="O96" i="7"/>
  <c r="G96" i="7"/>
  <c r="N96" i="7"/>
  <c r="F96" i="7"/>
  <c r="M96" i="7"/>
  <c r="L96" i="7"/>
  <c r="S96" i="7"/>
  <c r="R96" i="7"/>
  <c r="K96" i="7"/>
  <c r="J96" i="7"/>
  <c r="E95" i="7"/>
  <c r="D94" i="7"/>
  <c r="E274" i="7"/>
  <c r="F274" i="7" s="1"/>
  <c r="D273" i="7"/>
  <c r="O275" i="7"/>
  <c r="G275" i="7"/>
  <c r="N275" i="7"/>
  <c r="M275" i="7"/>
  <c r="L275" i="7"/>
  <c r="S275" i="7"/>
  <c r="K275" i="7"/>
  <c r="R275" i="7"/>
  <c r="J275" i="7"/>
  <c r="P275" i="7"/>
  <c r="H275" i="7"/>
  <c r="Q275" i="7"/>
  <c r="I275" i="7"/>
  <c r="E275" i="6"/>
  <c r="F275" i="6" s="1"/>
  <c r="G275" i="6" s="1"/>
  <c r="D274" i="6"/>
  <c r="D123" i="6"/>
  <c r="E124" i="6"/>
  <c r="F125" i="6"/>
  <c r="G125" i="6"/>
  <c r="F130" i="1"/>
  <c r="M130" i="1"/>
  <c r="S130" i="1"/>
  <c r="K130" i="1"/>
  <c r="R130" i="1"/>
  <c r="J130" i="1"/>
  <c r="Q130" i="1"/>
  <c r="I130" i="1"/>
  <c r="O130" i="1"/>
  <c r="N130" i="1"/>
  <c r="L130" i="1"/>
  <c r="P130" i="1"/>
  <c r="G130" i="1"/>
  <c r="H130" i="1"/>
  <c r="D128" i="1"/>
  <c r="E129" i="1"/>
  <c r="G282" i="1"/>
  <c r="O282" i="1"/>
  <c r="N282" i="1"/>
  <c r="R282" i="1"/>
  <c r="J282" i="1"/>
  <c r="Q282" i="1"/>
  <c r="P282" i="1"/>
  <c r="M282" i="1"/>
  <c r="K282" i="1"/>
  <c r="I282" i="1"/>
  <c r="H282" i="1"/>
  <c r="L282" i="1"/>
  <c r="S282" i="1"/>
  <c r="D280" i="1"/>
  <c r="E281" i="1"/>
  <c r="F281" i="1" s="1"/>
  <c r="E94" i="7" l="1"/>
  <c r="D93" i="7"/>
  <c r="E273" i="7"/>
  <c r="F273" i="7" s="1"/>
  <c r="D272" i="7"/>
  <c r="O274" i="7"/>
  <c r="G274" i="7"/>
  <c r="N274" i="7"/>
  <c r="M274" i="7"/>
  <c r="L274" i="7"/>
  <c r="S274" i="7"/>
  <c r="K274" i="7"/>
  <c r="R274" i="7"/>
  <c r="J274" i="7"/>
  <c r="P274" i="7"/>
  <c r="H274" i="7"/>
  <c r="Q274" i="7"/>
  <c r="I274" i="7"/>
  <c r="Q95" i="7"/>
  <c r="I95" i="7"/>
  <c r="P95" i="7"/>
  <c r="H95" i="7"/>
  <c r="O95" i="7"/>
  <c r="G95" i="7"/>
  <c r="N95" i="7"/>
  <c r="F95" i="7"/>
  <c r="M95" i="7"/>
  <c r="L95" i="7"/>
  <c r="S95" i="7"/>
  <c r="R95" i="7"/>
  <c r="K95" i="7"/>
  <c r="J95" i="7"/>
  <c r="E274" i="6"/>
  <c r="F274" i="6" s="1"/>
  <c r="G274" i="6" s="1"/>
  <c r="D273" i="6"/>
  <c r="E123" i="6"/>
  <c r="D122" i="6"/>
  <c r="F124" i="6"/>
  <c r="G124" i="6"/>
  <c r="F129" i="1"/>
  <c r="P129" i="1"/>
  <c r="N129" i="1"/>
  <c r="M129" i="1"/>
  <c r="L129" i="1"/>
  <c r="R129" i="1"/>
  <c r="J129" i="1"/>
  <c r="Q129" i="1"/>
  <c r="I129" i="1"/>
  <c r="O129" i="1"/>
  <c r="K129" i="1"/>
  <c r="S129" i="1"/>
  <c r="H129" i="1"/>
  <c r="G129" i="1"/>
  <c r="D127" i="1"/>
  <c r="E128" i="1"/>
  <c r="G281" i="1"/>
  <c r="S281" i="1"/>
  <c r="K281" i="1"/>
  <c r="R281" i="1"/>
  <c r="J281" i="1"/>
  <c r="N281" i="1"/>
  <c r="P281" i="1"/>
  <c r="O281" i="1"/>
  <c r="M281" i="1"/>
  <c r="I281" i="1"/>
  <c r="H281" i="1"/>
  <c r="L281" i="1"/>
  <c r="Q281" i="1"/>
  <c r="D279" i="1"/>
  <c r="E280" i="1"/>
  <c r="F280" i="1" s="1"/>
  <c r="Q94" i="7" l="1"/>
  <c r="I94" i="7"/>
  <c r="P94" i="7"/>
  <c r="H94" i="7"/>
  <c r="O94" i="7"/>
  <c r="G94" i="7"/>
  <c r="M94" i="7"/>
  <c r="L94" i="7"/>
  <c r="J94" i="7"/>
  <c r="F94" i="7"/>
  <c r="S94" i="7"/>
  <c r="R94" i="7"/>
  <c r="N94" i="7"/>
  <c r="K94" i="7"/>
  <c r="E272" i="7"/>
  <c r="F272" i="7" s="1"/>
  <c r="D271" i="7"/>
  <c r="O273" i="7"/>
  <c r="G273" i="7"/>
  <c r="N273" i="7"/>
  <c r="M273" i="7"/>
  <c r="L273" i="7"/>
  <c r="S273" i="7"/>
  <c r="K273" i="7"/>
  <c r="R273" i="7"/>
  <c r="J273" i="7"/>
  <c r="P273" i="7"/>
  <c r="H273" i="7"/>
  <c r="Q273" i="7"/>
  <c r="I273" i="7"/>
  <c r="D92" i="7"/>
  <c r="E93" i="7"/>
  <c r="E273" i="6"/>
  <c r="F273" i="6" s="1"/>
  <c r="G273" i="6" s="1"/>
  <c r="D272" i="6"/>
  <c r="F123" i="6"/>
  <c r="G123" i="6"/>
  <c r="D121" i="6"/>
  <c r="E122" i="6"/>
  <c r="F128" i="1"/>
  <c r="S128" i="1"/>
  <c r="K128" i="1"/>
  <c r="Q128" i="1"/>
  <c r="I128" i="1"/>
  <c r="P128" i="1"/>
  <c r="O128" i="1"/>
  <c r="M128" i="1"/>
  <c r="L128" i="1"/>
  <c r="R128" i="1"/>
  <c r="J128" i="1"/>
  <c r="N128" i="1"/>
  <c r="H128" i="1"/>
  <c r="G128" i="1"/>
  <c r="E127" i="1"/>
  <c r="D126" i="1"/>
  <c r="G280" i="1"/>
  <c r="O280" i="1"/>
  <c r="N280" i="1"/>
  <c r="R280" i="1"/>
  <c r="J280" i="1"/>
  <c r="P280" i="1"/>
  <c r="M280" i="1"/>
  <c r="L280" i="1"/>
  <c r="I280" i="1"/>
  <c r="H280" i="1"/>
  <c r="S280" i="1"/>
  <c r="Q280" i="1"/>
  <c r="K280" i="1"/>
  <c r="D278" i="1"/>
  <c r="E279" i="1"/>
  <c r="F279" i="1" s="1"/>
  <c r="E271" i="7" l="1"/>
  <c r="F271" i="7" s="1"/>
  <c r="D270" i="7"/>
  <c r="Q93" i="7"/>
  <c r="I93" i="7"/>
  <c r="P93" i="7"/>
  <c r="H93" i="7"/>
  <c r="O93" i="7"/>
  <c r="G93" i="7"/>
  <c r="M93" i="7"/>
  <c r="L93" i="7"/>
  <c r="S93" i="7"/>
  <c r="R93" i="7"/>
  <c r="N93" i="7"/>
  <c r="K93" i="7"/>
  <c r="J93" i="7"/>
  <c r="F93" i="7"/>
  <c r="O272" i="7"/>
  <c r="G272" i="7"/>
  <c r="N272" i="7"/>
  <c r="M272" i="7"/>
  <c r="L272" i="7"/>
  <c r="S272" i="7"/>
  <c r="K272" i="7"/>
  <c r="R272" i="7"/>
  <c r="J272" i="7"/>
  <c r="P272" i="7"/>
  <c r="H272" i="7"/>
  <c r="I272" i="7"/>
  <c r="Q272" i="7"/>
  <c r="D91" i="7"/>
  <c r="E92" i="7"/>
  <c r="E272" i="6"/>
  <c r="F272" i="6" s="1"/>
  <c r="G272" i="6" s="1"/>
  <c r="D271" i="6"/>
  <c r="G122" i="6"/>
  <c r="F122" i="6"/>
  <c r="E121" i="6"/>
  <c r="D120" i="6"/>
  <c r="F127" i="1"/>
  <c r="N127" i="1"/>
  <c r="L127" i="1"/>
  <c r="S127" i="1"/>
  <c r="K127" i="1"/>
  <c r="R127" i="1"/>
  <c r="J127" i="1"/>
  <c r="P127" i="1"/>
  <c r="O127" i="1"/>
  <c r="M127" i="1"/>
  <c r="Q127" i="1"/>
  <c r="I127" i="1"/>
  <c r="G127" i="1"/>
  <c r="H127" i="1"/>
  <c r="D125" i="1"/>
  <c r="E126" i="1"/>
  <c r="G279" i="1"/>
  <c r="S279" i="1"/>
  <c r="K279" i="1"/>
  <c r="R279" i="1"/>
  <c r="J279" i="1"/>
  <c r="N279" i="1"/>
  <c r="O279" i="1"/>
  <c r="M279" i="1"/>
  <c r="L279" i="1"/>
  <c r="H279" i="1"/>
  <c r="I279" i="1"/>
  <c r="Q279" i="1"/>
  <c r="P279" i="1"/>
  <c r="D277" i="1"/>
  <c r="E278" i="1"/>
  <c r="F278" i="1" s="1"/>
  <c r="O271" i="7" l="1"/>
  <c r="G271" i="7"/>
  <c r="N271" i="7"/>
  <c r="M271" i="7"/>
  <c r="L271" i="7"/>
  <c r="S271" i="7"/>
  <c r="K271" i="7"/>
  <c r="R271" i="7"/>
  <c r="J271" i="7"/>
  <c r="P271" i="7"/>
  <c r="H271" i="7"/>
  <c r="Q271" i="7"/>
  <c r="I271" i="7"/>
  <c r="E270" i="7"/>
  <c r="F270" i="7" s="1"/>
  <c r="D269" i="7"/>
  <c r="Q92" i="7"/>
  <c r="I92" i="7"/>
  <c r="P92" i="7"/>
  <c r="H92" i="7"/>
  <c r="O92" i="7"/>
  <c r="G92" i="7"/>
  <c r="L92" i="7"/>
  <c r="S92" i="7"/>
  <c r="R92" i="7"/>
  <c r="N92" i="7"/>
  <c r="M92" i="7"/>
  <c r="K92" i="7"/>
  <c r="J92" i="7"/>
  <c r="F92" i="7"/>
  <c r="D90" i="7"/>
  <c r="E91" i="7"/>
  <c r="E271" i="6"/>
  <c r="F271" i="6" s="1"/>
  <c r="G271" i="6" s="1"/>
  <c r="D270" i="6"/>
  <c r="D119" i="6"/>
  <c r="E120" i="6"/>
  <c r="G121" i="6"/>
  <c r="F121" i="6"/>
  <c r="F126" i="1"/>
  <c r="Q126" i="1"/>
  <c r="I126" i="1"/>
  <c r="O126" i="1"/>
  <c r="N126" i="1"/>
  <c r="M126" i="1"/>
  <c r="S126" i="1"/>
  <c r="K126" i="1"/>
  <c r="R126" i="1"/>
  <c r="J126" i="1"/>
  <c r="P126" i="1"/>
  <c r="L126" i="1"/>
  <c r="G126" i="1"/>
  <c r="H126" i="1"/>
  <c r="E125" i="1"/>
  <c r="D124" i="1"/>
  <c r="G278" i="1"/>
  <c r="O278" i="1"/>
  <c r="N278" i="1"/>
  <c r="R278" i="1"/>
  <c r="J278" i="1"/>
  <c r="M278" i="1"/>
  <c r="L278" i="1"/>
  <c r="K278" i="1"/>
  <c r="H278" i="1"/>
  <c r="S278" i="1"/>
  <c r="P278" i="1"/>
  <c r="I278" i="1"/>
  <c r="Q278" i="1"/>
  <c r="D276" i="1"/>
  <c r="E277" i="1"/>
  <c r="F277" i="1" s="1"/>
  <c r="Q91" i="7" l="1"/>
  <c r="I91" i="7"/>
  <c r="P91" i="7"/>
  <c r="H91" i="7"/>
  <c r="O91" i="7"/>
  <c r="G91" i="7"/>
  <c r="L91" i="7"/>
  <c r="S91" i="7"/>
  <c r="R91" i="7"/>
  <c r="N91" i="7"/>
  <c r="M91" i="7"/>
  <c r="K91" i="7"/>
  <c r="J91" i="7"/>
  <c r="F91" i="7"/>
  <c r="E269" i="7"/>
  <c r="F269" i="7" s="1"/>
  <c r="D268" i="7"/>
  <c r="D89" i="7"/>
  <c r="E90" i="7"/>
  <c r="O270" i="7"/>
  <c r="G270" i="7"/>
  <c r="N270" i="7"/>
  <c r="M270" i="7"/>
  <c r="L270" i="7"/>
  <c r="S270" i="7"/>
  <c r="K270" i="7"/>
  <c r="R270" i="7"/>
  <c r="J270" i="7"/>
  <c r="P270" i="7"/>
  <c r="H270" i="7"/>
  <c r="Q270" i="7"/>
  <c r="I270" i="7"/>
  <c r="E270" i="6"/>
  <c r="F270" i="6" s="1"/>
  <c r="G270" i="6" s="1"/>
  <c r="D269" i="6"/>
  <c r="G120" i="6"/>
  <c r="F120" i="6"/>
  <c r="E119" i="6"/>
  <c r="D118" i="6"/>
  <c r="F125" i="1"/>
  <c r="L125" i="1"/>
  <c r="R125" i="1"/>
  <c r="J125" i="1"/>
  <c r="Q125" i="1"/>
  <c r="I125" i="1"/>
  <c r="P125" i="1"/>
  <c r="N125" i="1"/>
  <c r="M125" i="1"/>
  <c r="S125" i="1"/>
  <c r="K125" i="1"/>
  <c r="O125" i="1"/>
  <c r="H125" i="1"/>
  <c r="G125" i="1"/>
  <c r="E124" i="1"/>
  <c r="D123" i="1"/>
  <c r="G277" i="1"/>
  <c r="S277" i="1"/>
  <c r="K277" i="1"/>
  <c r="R277" i="1"/>
  <c r="J277" i="1"/>
  <c r="N277" i="1"/>
  <c r="M277" i="1"/>
  <c r="L277" i="1"/>
  <c r="I277" i="1"/>
  <c r="Q277" i="1"/>
  <c r="O277" i="1"/>
  <c r="P277" i="1"/>
  <c r="H277" i="1"/>
  <c r="D275" i="1"/>
  <c r="E276" i="1"/>
  <c r="F276" i="1" s="1"/>
  <c r="E268" i="7" l="1"/>
  <c r="F268" i="7" s="1"/>
  <c r="D267" i="7"/>
  <c r="O269" i="7"/>
  <c r="G269" i="7"/>
  <c r="N269" i="7"/>
  <c r="M269" i="7"/>
  <c r="L269" i="7"/>
  <c r="S269" i="7"/>
  <c r="K269" i="7"/>
  <c r="R269" i="7"/>
  <c r="J269" i="7"/>
  <c r="P269" i="7"/>
  <c r="H269" i="7"/>
  <c r="Q269" i="7"/>
  <c r="I269" i="7"/>
  <c r="Q90" i="7"/>
  <c r="I90" i="7"/>
  <c r="P90" i="7"/>
  <c r="H90" i="7"/>
  <c r="O90" i="7"/>
  <c r="G90" i="7"/>
  <c r="L90" i="7"/>
  <c r="S90" i="7"/>
  <c r="R90" i="7"/>
  <c r="N90" i="7"/>
  <c r="M90" i="7"/>
  <c r="K90" i="7"/>
  <c r="J90" i="7"/>
  <c r="F90" i="7"/>
  <c r="D88" i="7"/>
  <c r="E89" i="7"/>
  <c r="E269" i="6"/>
  <c r="F269" i="6" s="1"/>
  <c r="G269" i="6" s="1"/>
  <c r="D268" i="6"/>
  <c r="D117" i="6"/>
  <c r="E118" i="6"/>
  <c r="G119" i="6"/>
  <c r="F119" i="6"/>
  <c r="F124" i="1"/>
  <c r="O124" i="1"/>
  <c r="M124" i="1"/>
  <c r="L124" i="1"/>
  <c r="S124" i="1"/>
  <c r="K124" i="1"/>
  <c r="Q124" i="1"/>
  <c r="I124" i="1"/>
  <c r="P124" i="1"/>
  <c r="N124" i="1"/>
  <c r="R124" i="1"/>
  <c r="J124" i="1"/>
  <c r="H124" i="1"/>
  <c r="G124" i="1"/>
  <c r="D122" i="1"/>
  <c r="E123" i="1"/>
  <c r="G276" i="1"/>
  <c r="O276" i="1"/>
  <c r="N276" i="1"/>
  <c r="R276" i="1"/>
  <c r="J276" i="1"/>
  <c r="L276" i="1"/>
  <c r="K276" i="1"/>
  <c r="I276" i="1"/>
  <c r="S276" i="1"/>
  <c r="Q276" i="1"/>
  <c r="M276" i="1"/>
  <c r="P276" i="1"/>
  <c r="H276" i="1"/>
  <c r="D274" i="1"/>
  <c r="E275" i="1"/>
  <c r="F275" i="1" s="1"/>
  <c r="O268" i="7" l="1"/>
  <c r="G268" i="7"/>
  <c r="N268" i="7"/>
  <c r="M268" i="7"/>
  <c r="S268" i="7"/>
  <c r="K268" i="7"/>
  <c r="R268" i="7"/>
  <c r="J268" i="7"/>
  <c r="P268" i="7"/>
  <c r="H268" i="7"/>
  <c r="L268" i="7"/>
  <c r="I268" i="7"/>
  <c r="Q268" i="7"/>
  <c r="E267" i="7"/>
  <c r="F267" i="7" s="1"/>
  <c r="D266" i="7"/>
  <c r="D87" i="7"/>
  <c r="E88" i="7"/>
  <c r="P89" i="7"/>
  <c r="H89" i="7"/>
  <c r="O89" i="7"/>
  <c r="G89" i="7"/>
  <c r="L89" i="7"/>
  <c r="I89" i="7"/>
  <c r="S89" i="7"/>
  <c r="F89" i="7"/>
  <c r="R89" i="7"/>
  <c r="Q89" i="7"/>
  <c r="N89" i="7"/>
  <c r="M89" i="7"/>
  <c r="K89" i="7"/>
  <c r="J89" i="7"/>
  <c r="E268" i="6"/>
  <c r="F268" i="6" s="1"/>
  <c r="G268" i="6" s="1"/>
  <c r="D267" i="6"/>
  <c r="G118" i="6"/>
  <c r="F118" i="6"/>
  <c r="E117" i="6"/>
  <c r="D116" i="6"/>
  <c r="F123" i="1"/>
  <c r="R123" i="1"/>
  <c r="J123" i="1"/>
  <c r="P123" i="1"/>
  <c r="O123" i="1"/>
  <c r="N123" i="1"/>
  <c r="L123" i="1"/>
  <c r="S123" i="1"/>
  <c r="K123" i="1"/>
  <c r="Q123" i="1"/>
  <c r="M123" i="1"/>
  <c r="I123" i="1"/>
  <c r="H123" i="1"/>
  <c r="G123" i="1"/>
  <c r="E122" i="1"/>
  <c r="D121" i="1"/>
  <c r="G275" i="1"/>
  <c r="S275" i="1"/>
  <c r="K275" i="1"/>
  <c r="R275" i="1"/>
  <c r="J275" i="1"/>
  <c r="N275" i="1"/>
  <c r="L275" i="1"/>
  <c r="I275" i="1"/>
  <c r="H275" i="1"/>
  <c r="Q275" i="1"/>
  <c r="P275" i="1"/>
  <c r="O275" i="1"/>
  <c r="M275" i="1"/>
  <c r="D273" i="1"/>
  <c r="E274" i="1"/>
  <c r="F274" i="1" s="1"/>
  <c r="O267" i="7" l="1"/>
  <c r="G267" i="7"/>
  <c r="N267" i="7"/>
  <c r="M267" i="7"/>
  <c r="S267" i="7"/>
  <c r="K267" i="7"/>
  <c r="R267" i="7"/>
  <c r="J267" i="7"/>
  <c r="P267" i="7"/>
  <c r="H267" i="7"/>
  <c r="Q267" i="7"/>
  <c r="L267" i="7"/>
  <c r="I267" i="7"/>
  <c r="D86" i="7"/>
  <c r="E87" i="7"/>
  <c r="E266" i="7"/>
  <c r="F266" i="7" s="1"/>
  <c r="D265" i="7"/>
  <c r="P88" i="7"/>
  <c r="H88" i="7"/>
  <c r="O88" i="7"/>
  <c r="G88" i="7"/>
  <c r="L88" i="7"/>
  <c r="K88" i="7"/>
  <c r="J88" i="7"/>
  <c r="I88" i="7"/>
  <c r="S88" i="7"/>
  <c r="F88" i="7"/>
  <c r="R88" i="7"/>
  <c r="Q88" i="7"/>
  <c r="N88" i="7"/>
  <c r="M88" i="7"/>
  <c r="E267" i="6"/>
  <c r="F267" i="6" s="1"/>
  <c r="G267" i="6" s="1"/>
  <c r="D266" i="6"/>
  <c r="D115" i="6"/>
  <c r="E116" i="6"/>
  <c r="G117" i="6"/>
  <c r="F117" i="6"/>
  <c r="F122" i="1"/>
  <c r="M122" i="1"/>
  <c r="S122" i="1"/>
  <c r="K122" i="1"/>
  <c r="R122" i="1"/>
  <c r="J122" i="1"/>
  <c r="Q122" i="1"/>
  <c r="I122" i="1"/>
  <c r="O122" i="1"/>
  <c r="N122" i="1"/>
  <c r="L122" i="1"/>
  <c r="P122" i="1"/>
  <c r="G122" i="1"/>
  <c r="H122" i="1"/>
  <c r="D120" i="1"/>
  <c r="E121" i="1"/>
  <c r="G274" i="1"/>
  <c r="O274" i="1"/>
  <c r="N274" i="1"/>
  <c r="R274" i="1"/>
  <c r="J274" i="1"/>
  <c r="I274" i="1"/>
  <c r="Q274" i="1"/>
  <c r="P274" i="1"/>
  <c r="H274" i="1"/>
  <c r="S274" i="1"/>
  <c r="M274" i="1"/>
  <c r="L274" i="1"/>
  <c r="K274" i="1"/>
  <c r="D272" i="1"/>
  <c r="E273" i="1"/>
  <c r="F273" i="1" s="1"/>
  <c r="O266" i="7" l="1"/>
  <c r="G266" i="7"/>
  <c r="N266" i="7"/>
  <c r="M266" i="7"/>
  <c r="S266" i="7"/>
  <c r="K266" i="7"/>
  <c r="R266" i="7"/>
  <c r="J266" i="7"/>
  <c r="P266" i="7"/>
  <c r="H266" i="7"/>
  <c r="L266" i="7"/>
  <c r="I266" i="7"/>
  <c r="Q266" i="7"/>
  <c r="D85" i="7"/>
  <c r="E86" i="7"/>
  <c r="P87" i="7"/>
  <c r="H87" i="7"/>
  <c r="O87" i="7"/>
  <c r="G87" i="7"/>
  <c r="L87" i="7"/>
  <c r="N87" i="7"/>
  <c r="M87" i="7"/>
  <c r="K87" i="7"/>
  <c r="J87" i="7"/>
  <c r="I87" i="7"/>
  <c r="S87" i="7"/>
  <c r="F87" i="7"/>
  <c r="R87" i="7"/>
  <c r="Q87" i="7"/>
  <c r="E265" i="7"/>
  <c r="F265" i="7" s="1"/>
  <c r="D264" i="7"/>
  <c r="E266" i="6"/>
  <c r="F266" i="6" s="1"/>
  <c r="G266" i="6" s="1"/>
  <c r="D265" i="6"/>
  <c r="G116" i="6"/>
  <c r="F116" i="6"/>
  <c r="E115" i="6"/>
  <c r="D114" i="6"/>
  <c r="F121" i="1"/>
  <c r="P121" i="1"/>
  <c r="N121" i="1"/>
  <c r="M121" i="1"/>
  <c r="L121" i="1"/>
  <c r="R121" i="1"/>
  <c r="J121" i="1"/>
  <c r="Q121" i="1"/>
  <c r="I121" i="1"/>
  <c r="O121" i="1"/>
  <c r="S121" i="1"/>
  <c r="K121" i="1"/>
  <c r="H121" i="1"/>
  <c r="G121" i="1"/>
  <c r="D119" i="1"/>
  <c r="E120" i="1"/>
  <c r="G273" i="1"/>
  <c r="S273" i="1"/>
  <c r="K273" i="1"/>
  <c r="R273" i="1"/>
  <c r="J273" i="1"/>
  <c r="N273" i="1"/>
  <c r="H273" i="1"/>
  <c r="P273" i="1"/>
  <c r="O273" i="1"/>
  <c r="M273" i="1"/>
  <c r="L273" i="1"/>
  <c r="Q273" i="1"/>
  <c r="I273" i="1"/>
  <c r="D271" i="1"/>
  <c r="E272" i="1"/>
  <c r="F272" i="1" s="1"/>
  <c r="O265" i="7" l="1"/>
  <c r="G265" i="7"/>
  <c r="N265" i="7"/>
  <c r="M265" i="7"/>
  <c r="S265" i="7"/>
  <c r="K265" i="7"/>
  <c r="R265" i="7"/>
  <c r="J265" i="7"/>
  <c r="P265" i="7"/>
  <c r="H265" i="7"/>
  <c r="Q265" i="7"/>
  <c r="L265" i="7"/>
  <c r="I265" i="7"/>
  <c r="P86" i="7"/>
  <c r="H86" i="7"/>
  <c r="O86" i="7"/>
  <c r="G86" i="7"/>
  <c r="L86" i="7"/>
  <c r="R86" i="7"/>
  <c r="Q86" i="7"/>
  <c r="N86" i="7"/>
  <c r="M86" i="7"/>
  <c r="K86" i="7"/>
  <c r="J86" i="7"/>
  <c r="I86" i="7"/>
  <c r="S86" i="7"/>
  <c r="F86" i="7"/>
  <c r="D84" i="7"/>
  <c r="E85" i="7"/>
  <c r="E264" i="7"/>
  <c r="F264" i="7" s="1"/>
  <c r="D263" i="7"/>
  <c r="E265" i="6"/>
  <c r="F265" i="6" s="1"/>
  <c r="G265" i="6" s="1"/>
  <c r="D264" i="6"/>
  <c r="D113" i="6"/>
  <c r="E114" i="6"/>
  <c r="G115" i="6"/>
  <c r="F115" i="6"/>
  <c r="F120" i="1"/>
  <c r="S120" i="1"/>
  <c r="K120" i="1"/>
  <c r="Q120" i="1"/>
  <c r="I120" i="1"/>
  <c r="P120" i="1"/>
  <c r="O120" i="1"/>
  <c r="M120" i="1"/>
  <c r="L120" i="1"/>
  <c r="R120" i="1"/>
  <c r="N120" i="1"/>
  <c r="J120" i="1"/>
  <c r="H120" i="1"/>
  <c r="G120" i="1"/>
  <c r="E119" i="1"/>
  <c r="D118" i="1"/>
  <c r="G272" i="1"/>
  <c r="O272" i="1"/>
  <c r="N272" i="1"/>
  <c r="R272" i="1"/>
  <c r="J272" i="1"/>
  <c r="H272" i="1"/>
  <c r="P272" i="1"/>
  <c r="M272" i="1"/>
  <c r="K272" i="1"/>
  <c r="S272" i="1"/>
  <c r="Q272" i="1"/>
  <c r="L272" i="1"/>
  <c r="I272" i="1"/>
  <c r="D270" i="1"/>
  <c r="E271" i="1"/>
  <c r="F271" i="1" s="1"/>
  <c r="E263" i="7" l="1"/>
  <c r="F263" i="7" s="1"/>
  <c r="D262" i="7"/>
  <c r="D83" i="7"/>
  <c r="E84" i="7"/>
  <c r="O264" i="7"/>
  <c r="G264" i="7"/>
  <c r="N264" i="7"/>
  <c r="M264" i="7"/>
  <c r="S264" i="7"/>
  <c r="K264" i="7"/>
  <c r="R264" i="7"/>
  <c r="J264" i="7"/>
  <c r="P264" i="7"/>
  <c r="H264" i="7"/>
  <c r="L264" i="7"/>
  <c r="I264" i="7"/>
  <c r="Q264" i="7"/>
  <c r="P85" i="7"/>
  <c r="H85" i="7"/>
  <c r="O85" i="7"/>
  <c r="G85" i="7"/>
  <c r="L85" i="7"/>
  <c r="I85" i="7"/>
  <c r="S85" i="7"/>
  <c r="F85" i="7"/>
  <c r="R85" i="7"/>
  <c r="Q85" i="7"/>
  <c r="N85" i="7"/>
  <c r="M85" i="7"/>
  <c r="K85" i="7"/>
  <c r="J85" i="7"/>
  <c r="E264" i="6"/>
  <c r="F264" i="6" s="1"/>
  <c r="G264" i="6" s="1"/>
  <c r="D263" i="6"/>
  <c r="G114" i="6"/>
  <c r="F114" i="6"/>
  <c r="D112" i="6"/>
  <c r="E113" i="6"/>
  <c r="F119" i="1"/>
  <c r="N119" i="1"/>
  <c r="L119" i="1"/>
  <c r="S119" i="1"/>
  <c r="K119" i="1"/>
  <c r="R119" i="1"/>
  <c r="J119" i="1"/>
  <c r="P119" i="1"/>
  <c r="O119" i="1"/>
  <c r="M119" i="1"/>
  <c r="I119" i="1"/>
  <c r="Q119" i="1"/>
  <c r="G119" i="1"/>
  <c r="H119" i="1"/>
  <c r="D117" i="1"/>
  <c r="E118" i="1"/>
  <c r="G271" i="1"/>
  <c r="S271" i="1"/>
  <c r="K271" i="1"/>
  <c r="R271" i="1"/>
  <c r="J271" i="1"/>
  <c r="N271" i="1"/>
  <c r="O271" i="1"/>
  <c r="M271" i="1"/>
  <c r="Q271" i="1"/>
  <c r="P271" i="1"/>
  <c r="H271" i="1"/>
  <c r="L271" i="1"/>
  <c r="I271" i="1"/>
  <c r="D269" i="1"/>
  <c r="E270" i="1"/>
  <c r="F270" i="1" s="1"/>
  <c r="O263" i="7" l="1"/>
  <c r="G263" i="7"/>
  <c r="N263" i="7"/>
  <c r="M263" i="7"/>
  <c r="S263" i="7"/>
  <c r="K263" i="7"/>
  <c r="R263" i="7"/>
  <c r="J263" i="7"/>
  <c r="P263" i="7"/>
  <c r="H263" i="7"/>
  <c r="Q263" i="7"/>
  <c r="L263" i="7"/>
  <c r="I263" i="7"/>
  <c r="P84" i="7"/>
  <c r="H84" i="7"/>
  <c r="L84" i="7"/>
  <c r="M84" i="7"/>
  <c r="K84" i="7"/>
  <c r="J84" i="7"/>
  <c r="S84" i="7"/>
  <c r="I84" i="7"/>
  <c r="R84" i="7"/>
  <c r="G84" i="7"/>
  <c r="Q84" i="7"/>
  <c r="F84" i="7"/>
  <c r="O84" i="7"/>
  <c r="N84" i="7"/>
  <c r="D82" i="7"/>
  <c r="E83" i="7"/>
  <c r="E262" i="7"/>
  <c r="F262" i="7" s="1"/>
  <c r="D261" i="7"/>
  <c r="E263" i="6"/>
  <c r="F263" i="6" s="1"/>
  <c r="G263" i="6" s="1"/>
  <c r="D262" i="6"/>
  <c r="G113" i="6"/>
  <c r="F113" i="6"/>
  <c r="D111" i="6"/>
  <c r="E112" i="6"/>
  <c r="F118" i="1"/>
  <c r="Q118" i="1"/>
  <c r="I118" i="1"/>
  <c r="O118" i="1"/>
  <c r="N118" i="1"/>
  <c r="M118" i="1"/>
  <c r="S118" i="1"/>
  <c r="K118" i="1"/>
  <c r="R118" i="1"/>
  <c r="J118" i="1"/>
  <c r="P118" i="1"/>
  <c r="L118" i="1"/>
  <c r="G118" i="1"/>
  <c r="H118" i="1"/>
  <c r="E117" i="1"/>
  <c r="D116" i="1"/>
  <c r="G270" i="1"/>
  <c r="O270" i="1"/>
  <c r="N270" i="1"/>
  <c r="R270" i="1"/>
  <c r="J270" i="1"/>
  <c r="S270" i="1"/>
  <c r="M270" i="1"/>
  <c r="L270" i="1"/>
  <c r="P270" i="1"/>
  <c r="I270" i="1"/>
  <c r="H270" i="1"/>
  <c r="K270" i="1"/>
  <c r="Q270" i="1"/>
  <c r="D268" i="1"/>
  <c r="E269" i="1"/>
  <c r="F269" i="1" s="1"/>
  <c r="E261" i="7" l="1"/>
  <c r="F261" i="7" s="1"/>
  <c r="D260" i="7"/>
  <c r="O262" i="7"/>
  <c r="G262" i="7"/>
  <c r="M262" i="7"/>
  <c r="S262" i="7"/>
  <c r="K262" i="7"/>
  <c r="R262" i="7"/>
  <c r="J262" i="7"/>
  <c r="P262" i="7"/>
  <c r="H262" i="7"/>
  <c r="Q262" i="7"/>
  <c r="N262" i="7"/>
  <c r="L262" i="7"/>
  <c r="I262" i="7"/>
  <c r="D81" i="7"/>
  <c r="E82" i="7"/>
  <c r="P83" i="7"/>
  <c r="H83" i="7"/>
  <c r="L83" i="7"/>
  <c r="R83" i="7"/>
  <c r="G83" i="7"/>
  <c r="Q83" i="7"/>
  <c r="F83" i="7"/>
  <c r="O83" i="7"/>
  <c r="N83" i="7"/>
  <c r="M83" i="7"/>
  <c r="K83" i="7"/>
  <c r="J83" i="7"/>
  <c r="S83" i="7"/>
  <c r="I83" i="7"/>
  <c r="E262" i="6"/>
  <c r="F262" i="6" s="1"/>
  <c r="G262" i="6" s="1"/>
  <c r="D261" i="6"/>
  <c r="G112" i="6"/>
  <c r="F112" i="6"/>
  <c r="E111" i="6"/>
  <c r="D110" i="6"/>
  <c r="F117" i="1"/>
  <c r="L117" i="1"/>
  <c r="R117" i="1"/>
  <c r="J117" i="1"/>
  <c r="Q117" i="1"/>
  <c r="I117" i="1"/>
  <c r="P117" i="1"/>
  <c r="N117" i="1"/>
  <c r="M117" i="1"/>
  <c r="S117" i="1"/>
  <c r="O117" i="1"/>
  <c r="K117" i="1"/>
  <c r="H117" i="1"/>
  <c r="G117" i="1"/>
  <c r="E116" i="1"/>
  <c r="D115" i="1"/>
  <c r="G269" i="1"/>
  <c r="S269" i="1"/>
  <c r="K269" i="1"/>
  <c r="R269" i="1"/>
  <c r="J269" i="1"/>
  <c r="N269" i="1"/>
  <c r="Q269" i="1"/>
  <c r="M269" i="1"/>
  <c r="L269" i="1"/>
  <c r="P269" i="1"/>
  <c r="O269" i="1"/>
  <c r="I269" i="1"/>
  <c r="H269" i="1"/>
  <c r="D267" i="1"/>
  <c r="E268" i="1"/>
  <c r="F268" i="1" s="1"/>
  <c r="D80" i="7" l="1"/>
  <c r="E81" i="7"/>
  <c r="E260" i="7"/>
  <c r="F260" i="7" s="1"/>
  <c r="D259" i="7"/>
  <c r="P82" i="7"/>
  <c r="H82" i="7"/>
  <c r="L82" i="7"/>
  <c r="M82" i="7"/>
  <c r="K82" i="7"/>
  <c r="J82" i="7"/>
  <c r="S82" i="7"/>
  <c r="I82" i="7"/>
  <c r="R82" i="7"/>
  <c r="G82" i="7"/>
  <c r="Q82" i="7"/>
  <c r="F82" i="7"/>
  <c r="O82" i="7"/>
  <c r="N82" i="7"/>
  <c r="O261" i="7"/>
  <c r="G261" i="7"/>
  <c r="M261" i="7"/>
  <c r="S261" i="7"/>
  <c r="K261" i="7"/>
  <c r="R261" i="7"/>
  <c r="J261" i="7"/>
  <c r="P261" i="7"/>
  <c r="H261" i="7"/>
  <c r="L261" i="7"/>
  <c r="I261" i="7"/>
  <c r="N261" i="7"/>
  <c r="Q261" i="7"/>
  <c r="E261" i="6"/>
  <c r="F261" i="6" s="1"/>
  <c r="G261" i="6" s="1"/>
  <c r="D260" i="6"/>
  <c r="D109" i="6"/>
  <c r="E110" i="6"/>
  <c r="G111" i="6"/>
  <c r="F111" i="6"/>
  <c r="F116" i="1"/>
  <c r="O116" i="1"/>
  <c r="M116" i="1"/>
  <c r="L116" i="1"/>
  <c r="S116" i="1"/>
  <c r="K116" i="1"/>
  <c r="Q116" i="1"/>
  <c r="I116" i="1"/>
  <c r="P116" i="1"/>
  <c r="N116" i="1"/>
  <c r="J116" i="1"/>
  <c r="R116" i="1"/>
  <c r="H116" i="1"/>
  <c r="G116" i="1"/>
  <c r="D114" i="1"/>
  <c r="E115" i="1"/>
  <c r="G268" i="1"/>
  <c r="O268" i="1"/>
  <c r="N268" i="1"/>
  <c r="R268" i="1"/>
  <c r="J268" i="1"/>
  <c r="Q268" i="1"/>
  <c r="L268" i="1"/>
  <c r="K268" i="1"/>
  <c r="S268" i="1"/>
  <c r="M268" i="1"/>
  <c r="I268" i="1"/>
  <c r="H268" i="1"/>
  <c r="P268" i="1"/>
  <c r="D266" i="1"/>
  <c r="E267" i="1"/>
  <c r="F267" i="1" s="1"/>
  <c r="E259" i="7" l="1"/>
  <c r="F259" i="7" s="1"/>
  <c r="D258" i="7"/>
  <c r="D79" i="7"/>
  <c r="E80" i="7"/>
  <c r="O260" i="7"/>
  <c r="G260" i="7"/>
  <c r="M260" i="7"/>
  <c r="S260" i="7"/>
  <c r="K260" i="7"/>
  <c r="R260" i="7"/>
  <c r="J260" i="7"/>
  <c r="P260" i="7"/>
  <c r="H260" i="7"/>
  <c r="Q260" i="7"/>
  <c r="N260" i="7"/>
  <c r="I260" i="7"/>
  <c r="L260" i="7"/>
  <c r="P81" i="7"/>
  <c r="H81" i="7"/>
  <c r="L81" i="7"/>
  <c r="R81" i="7"/>
  <c r="G81" i="7"/>
  <c r="Q81" i="7"/>
  <c r="F81" i="7"/>
  <c r="O81" i="7"/>
  <c r="N81" i="7"/>
  <c r="M81" i="7"/>
  <c r="K81" i="7"/>
  <c r="J81" i="7"/>
  <c r="S81" i="7"/>
  <c r="I81" i="7"/>
  <c r="E260" i="6"/>
  <c r="F260" i="6" s="1"/>
  <c r="G260" i="6" s="1"/>
  <c r="D259" i="6"/>
  <c r="G110" i="6"/>
  <c r="F110" i="6"/>
  <c r="D108" i="6"/>
  <c r="E109" i="6"/>
  <c r="F115" i="1"/>
  <c r="R115" i="1"/>
  <c r="J115" i="1"/>
  <c r="P115" i="1"/>
  <c r="O115" i="1"/>
  <c r="N115" i="1"/>
  <c r="L115" i="1"/>
  <c r="S115" i="1"/>
  <c r="K115" i="1"/>
  <c r="I115" i="1"/>
  <c r="Q115" i="1"/>
  <c r="M115" i="1"/>
  <c r="H115" i="1"/>
  <c r="G115" i="1"/>
  <c r="E114" i="1"/>
  <c r="D113" i="1"/>
  <c r="G267" i="1"/>
  <c r="S267" i="1"/>
  <c r="K267" i="1"/>
  <c r="R267" i="1"/>
  <c r="J267" i="1"/>
  <c r="N267" i="1"/>
  <c r="P267" i="1"/>
  <c r="L267" i="1"/>
  <c r="I267" i="1"/>
  <c r="H267" i="1"/>
  <c r="O267" i="1"/>
  <c r="M267" i="1"/>
  <c r="Q267" i="1"/>
  <c r="D265" i="1"/>
  <c r="E266" i="1"/>
  <c r="F266" i="1" s="1"/>
  <c r="D78" i="7" l="1"/>
  <c r="E79" i="7"/>
  <c r="O259" i="7"/>
  <c r="G259" i="7"/>
  <c r="M259" i="7"/>
  <c r="S259" i="7"/>
  <c r="K259" i="7"/>
  <c r="P259" i="7"/>
  <c r="H259" i="7"/>
  <c r="R259" i="7"/>
  <c r="Q259" i="7"/>
  <c r="N259" i="7"/>
  <c r="L259" i="7"/>
  <c r="I259" i="7"/>
  <c r="J259" i="7"/>
  <c r="P80" i="7"/>
  <c r="H80" i="7"/>
  <c r="L80" i="7"/>
  <c r="M80" i="7"/>
  <c r="K80" i="7"/>
  <c r="J80" i="7"/>
  <c r="S80" i="7"/>
  <c r="I80" i="7"/>
  <c r="R80" i="7"/>
  <c r="G80" i="7"/>
  <c r="Q80" i="7"/>
  <c r="F80" i="7"/>
  <c r="O80" i="7"/>
  <c r="N80" i="7"/>
  <c r="E258" i="7"/>
  <c r="F258" i="7" s="1"/>
  <c r="D257" i="7"/>
  <c r="E259" i="6"/>
  <c r="F259" i="6" s="1"/>
  <c r="G259" i="6" s="1"/>
  <c r="D258" i="6"/>
  <c r="D107" i="6"/>
  <c r="E108" i="6"/>
  <c r="G109" i="6"/>
  <c r="F109" i="6"/>
  <c r="F114" i="1"/>
  <c r="M114" i="1"/>
  <c r="S114" i="1"/>
  <c r="K114" i="1"/>
  <c r="R114" i="1"/>
  <c r="J114" i="1"/>
  <c r="Q114" i="1"/>
  <c r="I114" i="1"/>
  <c r="O114" i="1"/>
  <c r="N114" i="1"/>
  <c r="P114" i="1"/>
  <c r="L114" i="1"/>
  <c r="G114" i="1"/>
  <c r="H114" i="1"/>
  <c r="D112" i="1"/>
  <c r="E113" i="1"/>
  <c r="G266" i="1"/>
  <c r="O266" i="1"/>
  <c r="N266" i="1"/>
  <c r="R266" i="1"/>
  <c r="J266" i="1"/>
  <c r="P266" i="1"/>
  <c r="K266" i="1"/>
  <c r="I266" i="1"/>
  <c r="Q266" i="1"/>
  <c r="M266" i="1"/>
  <c r="S266" i="1"/>
  <c r="L266" i="1"/>
  <c r="H266" i="1"/>
  <c r="D264" i="1"/>
  <c r="E265" i="1"/>
  <c r="F265" i="1" s="1"/>
  <c r="E257" i="7" l="1"/>
  <c r="F257" i="7" s="1"/>
  <c r="D256" i="7"/>
  <c r="O258" i="7"/>
  <c r="G258" i="7"/>
  <c r="M258" i="7"/>
  <c r="S258" i="7"/>
  <c r="K258" i="7"/>
  <c r="P258" i="7"/>
  <c r="H258" i="7"/>
  <c r="R258" i="7"/>
  <c r="Q258" i="7"/>
  <c r="N258" i="7"/>
  <c r="L258" i="7"/>
  <c r="I258" i="7"/>
  <c r="J258" i="7"/>
  <c r="P79" i="7"/>
  <c r="H79" i="7"/>
  <c r="R79" i="7"/>
  <c r="I79" i="7"/>
  <c r="Q79" i="7"/>
  <c r="G79" i="7"/>
  <c r="O79" i="7"/>
  <c r="F79" i="7"/>
  <c r="N79" i="7"/>
  <c r="M79" i="7"/>
  <c r="L79" i="7"/>
  <c r="K79" i="7"/>
  <c r="S79" i="7"/>
  <c r="J79" i="7"/>
  <c r="D77" i="7"/>
  <c r="D76" i="7" s="1"/>
  <c r="D75" i="7" s="1"/>
  <c r="D74" i="7" s="1"/>
  <c r="D73" i="7" s="1"/>
  <c r="D72" i="7" s="1"/>
  <c r="D71" i="7" s="1"/>
  <c r="D70" i="7" s="1"/>
  <c r="D69" i="7" s="1"/>
  <c r="D68" i="7" s="1"/>
  <c r="D67" i="7" s="1"/>
  <c r="D66" i="7" s="1"/>
  <c r="D65" i="7" s="1"/>
  <c r="D64" i="7" s="1"/>
  <c r="D63" i="7" s="1"/>
  <c r="D62" i="7" s="1"/>
  <c r="D61" i="7" s="1"/>
  <c r="D60" i="7" s="1"/>
  <c r="D59" i="7" s="1"/>
  <c r="D58" i="7" s="1"/>
  <c r="D57" i="7" s="1"/>
  <c r="D56" i="7" s="1"/>
  <c r="D55" i="7" s="1"/>
  <c r="D54" i="7" s="1"/>
  <c r="D53" i="7" s="1"/>
  <c r="D52" i="7" s="1"/>
  <c r="D51" i="7" s="1"/>
  <c r="D50" i="7" s="1"/>
  <c r="D49" i="7" s="1"/>
  <c r="D48" i="7" s="1"/>
  <c r="D47" i="7" s="1"/>
  <c r="D46" i="7" s="1"/>
  <c r="D45" i="7" s="1"/>
  <c r="D44" i="7" s="1"/>
  <c r="D43" i="7" s="1"/>
  <c r="D42" i="7" s="1"/>
  <c r="D41" i="7" s="1"/>
  <c r="D40" i="7" s="1"/>
  <c r="D39" i="7" s="1"/>
  <c r="D38" i="7" s="1"/>
  <c r="D37" i="7" s="1"/>
  <c r="D36" i="7" s="1"/>
  <c r="D35" i="7" s="1"/>
  <c r="D34" i="7" s="1"/>
  <c r="D33" i="7" s="1"/>
  <c r="D32" i="7" s="1"/>
  <c r="D31" i="7" s="1"/>
  <c r="D30" i="7" s="1"/>
  <c r="D29" i="7" s="1"/>
  <c r="E78" i="7"/>
  <c r="E258" i="6"/>
  <c r="F258" i="6" s="1"/>
  <c r="G258" i="6" s="1"/>
  <c r="D257" i="6"/>
  <c r="G108" i="6"/>
  <c r="F108" i="6"/>
  <c r="E107" i="6"/>
  <c r="D106" i="6"/>
  <c r="F113" i="1"/>
  <c r="P113" i="1"/>
  <c r="N113" i="1"/>
  <c r="M113" i="1"/>
  <c r="L113" i="1"/>
  <c r="R113" i="1"/>
  <c r="J113" i="1"/>
  <c r="Q113" i="1"/>
  <c r="I113" i="1"/>
  <c r="O113" i="1"/>
  <c r="K113" i="1"/>
  <c r="S113" i="1"/>
  <c r="H113" i="1"/>
  <c r="G113" i="1"/>
  <c r="D111" i="1"/>
  <c r="E112" i="1"/>
  <c r="G265" i="1"/>
  <c r="S265" i="1"/>
  <c r="R265" i="1"/>
  <c r="N265" i="1"/>
  <c r="O265" i="1"/>
  <c r="K265" i="1"/>
  <c r="J265" i="1"/>
  <c r="M265" i="1"/>
  <c r="I265" i="1"/>
  <c r="H265" i="1"/>
  <c r="P265" i="1"/>
  <c r="Q265" i="1"/>
  <c r="L265" i="1"/>
  <c r="D263" i="1"/>
  <c r="E264" i="1"/>
  <c r="F264" i="1" s="1"/>
  <c r="P78" i="7" l="1"/>
  <c r="H78" i="7"/>
  <c r="O78" i="7"/>
  <c r="F78" i="7"/>
  <c r="N78" i="7"/>
  <c r="M78" i="7"/>
  <c r="L78" i="7"/>
  <c r="K78" i="7"/>
  <c r="S78" i="7"/>
  <c r="J78" i="7"/>
  <c r="R78" i="7"/>
  <c r="I78" i="7"/>
  <c r="Q78" i="7"/>
  <c r="G78" i="7"/>
  <c r="E256" i="7"/>
  <c r="F256" i="7" s="1"/>
  <c r="D255" i="7"/>
  <c r="O257" i="7"/>
  <c r="G257" i="7"/>
  <c r="M257" i="7"/>
  <c r="S257" i="7"/>
  <c r="K257" i="7"/>
  <c r="P257" i="7"/>
  <c r="H257" i="7"/>
  <c r="R257" i="7"/>
  <c r="Q257" i="7"/>
  <c r="N257" i="7"/>
  <c r="L257" i="7"/>
  <c r="I257" i="7"/>
  <c r="J257" i="7"/>
  <c r="D256" i="6"/>
  <c r="E257" i="6"/>
  <c r="F257" i="6" s="1"/>
  <c r="G257" i="6" s="1"/>
  <c r="D105" i="6"/>
  <c r="E106" i="6"/>
  <c r="G107" i="6"/>
  <c r="F107" i="6"/>
  <c r="F112" i="1"/>
  <c r="S112" i="1"/>
  <c r="Q112" i="1"/>
  <c r="P112" i="1"/>
  <c r="O112" i="1"/>
  <c r="M112" i="1"/>
  <c r="L112" i="1"/>
  <c r="R112" i="1"/>
  <c r="N112" i="1"/>
  <c r="K112" i="1"/>
  <c r="J112" i="1"/>
  <c r="I112" i="1"/>
  <c r="H112" i="1"/>
  <c r="G112" i="1"/>
  <c r="E111" i="1"/>
  <c r="D110" i="1"/>
  <c r="G264" i="1"/>
  <c r="R264" i="1"/>
  <c r="J264" i="1"/>
  <c r="O264" i="1"/>
  <c r="N264" i="1"/>
  <c r="L264" i="1"/>
  <c r="I264" i="1"/>
  <c r="H264" i="1"/>
  <c r="S264" i="1"/>
  <c r="Q264" i="1"/>
  <c r="P264" i="1"/>
  <c r="M264" i="1"/>
  <c r="K264" i="1"/>
  <c r="D262" i="1"/>
  <c r="E263" i="1"/>
  <c r="F263" i="1" s="1"/>
  <c r="O256" i="7" l="1"/>
  <c r="G256" i="7"/>
  <c r="M256" i="7"/>
  <c r="S256" i="7"/>
  <c r="K256" i="7"/>
  <c r="P256" i="7"/>
  <c r="H256" i="7"/>
  <c r="R256" i="7"/>
  <c r="Q256" i="7"/>
  <c r="N256" i="7"/>
  <c r="L256" i="7"/>
  <c r="I256" i="7"/>
  <c r="J256" i="7"/>
  <c r="B16" i="7"/>
  <c r="B15" i="7"/>
  <c r="B17" i="7"/>
  <c r="C16" i="7"/>
  <c r="E16" i="7" s="1"/>
  <c r="C17" i="7"/>
  <c r="E17" i="7" s="1"/>
  <c r="C15" i="7"/>
  <c r="E15" i="7" s="1"/>
  <c r="E255" i="7"/>
  <c r="F255" i="7" s="1"/>
  <c r="D254" i="7"/>
  <c r="E256" i="6"/>
  <c r="F256" i="6" s="1"/>
  <c r="G256" i="6" s="1"/>
  <c r="D255" i="6"/>
  <c r="G106" i="6"/>
  <c r="F106" i="6"/>
  <c r="D104" i="6"/>
  <c r="E105" i="6"/>
  <c r="F111" i="1"/>
  <c r="R111" i="1"/>
  <c r="J111" i="1"/>
  <c r="Q111" i="1"/>
  <c r="I111" i="1"/>
  <c r="N111" i="1"/>
  <c r="M111" i="1"/>
  <c r="P111" i="1"/>
  <c r="O111" i="1"/>
  <c r="L111" i="1"/>
  <c r="K111" i="1"/>
  <c r="S111" i="1"/>
  <c r="H111" i="1"/>
  <c r="G111" i="1"/>
  <c r="D109" i="1"/>
  <c r="E110" i="1"/>
  <c r="G263" i="1"/>
  <c r="N263" i="1"/>
  <c r="S263" i="1"/>
  <c r="K263" i="1"/>
  <c r="R263" i="1"/>
  <c r="J263" i="1"/>
  <c r="L263" i="1"/>
  <c r="H263" i="1"/>
  <c r="P263" i="1"/>
  <c r="M263" i="1"/>
  <c r="I263" i="1"/>
  <c r="Q263" i="1"/>
  <c r="O263" i="1"/>
  <c r="D261" i="1"/>
  <c r="E262" i="1"/>
  <c r="F262" i="1" s="1"/>
  <c r="E254" i="7" l="1"/>
  <c r="F254" i="7" s="1"/>
  <c r="D253" i="7"/>
  <c r="O255" i="7"/>
  <c r="G255" i="7"/>
  <c r="M255" i="7"/>
  <c r="S255" i="7"/>
  <c r="K255" i="7"/>
  <c r="P255" i="7"/>
  <c r="H255" i="7"/>
  <c r="R255" i="7"/>
  <c r="Q255" i="7"/>
  <c r="N255" i="7"/>
  <c r="L255" i="7"/>
  <c r="I255" i="7"/>
  <c r="J255" i="7"/>
  <c r="D254" i="6"/>
  <c r="E255" i="6"/>
  <c r="F255" i="6" s="1"/>
  <c r="G255" i="6" s="1"/>
  <c r="D103" i="6"/>
  <c r="E104" i="6"/>
  <c r="G105" i="6"/>
  <c r="F105" i="6"/>
  <c r="F110" i="1"/>
  <c r="M110" i="1"/>
  <c r="L110" i="1"/>
  <c r="O110" i="1"/>
  <c r="N110" i="1"/>
  <c r="K110" i="1"/>
  <c r="J110" i="1"/>
  <c r="I110" i="1"/>
  <c r="S110" i="1"/>
  <c r="R110" i="1"/>
  <c r="Q110" i="1"/>
  <c r="P110" i="1"/>
  <c r="G110" i="1"/>
  <c r="H110" i="1"/>
  <c r="E109" i="1"/>
  <c r="D108" i="1"/>
  <c r="G262" i="1"/>
  <c r="R262" i="1"/>
  <c r="J262" i="1"/>
  <c r="O262" i="1"/>
  <c r="N262" i="1"/>
  <c r="K262" i="1"/>
  <c r="H262" i="1"/>
  <c r="S262" i="1"/>
  <c r="I262" i="1"/>
  <c r="Q262" i="1"/>
  <c r="P262" i="1"/>
  <c r="M262" i="1"/>
  <c r="L262" i="1"/>
  <c r="D260" i="1"/>
  <c r="E261" i="1"/>
  <c r="F261" i="1" s="1"/>
  <c r="E253" i="7" l="1"/>
  <c r="F253" i="7" s="1"/>
  <c r="D252" i="7"/>
  <c r="O254" i="7"/>
  <c r="G254" i="7"/>
  <c r="M254" i="7"/>
  <c r="S254" i="7"/>
  <c r="K254" i="7"/>
  <c r="P254" i="7"/>
  <c r="H254" i="7"/>
  <c r="R254" i="7"/>
  <c r="Q254" i="7"/>
  <c r="N254" i="7"/>
  <c r="L254" i="7"/>
  <c r="I254" i="7"/>
  <c r="J254" i="7"/>
  <c r="D253" i="6"/>
  <c r="E254" i="6"/>
  <c r="F254" i="6" s="1"/>
  <c r="G254" i="6" s="1"/>
  <c r="G104" i="6"/>
  <c r="F104" i="6"/>
  <c r="E103" i="6"/>
  <c r="D102" i="6"/>
  <c r="F109" i="1"/>
  <c r="P109" i="1"/>
  <c r="O109" i="1"/>
  <c r="N109" i="1"/>
  <c r="M109" i="1"/>
  <c r="J109" i="1"/>
  <c r="I109" i="1"/>
  <c r="S109" i="1"/>
  <c r="R109" i="1"/>
  <c r="Q109" i="1"/>
  <c r="L109" i="1"/>
  <c r="K109" i="1"/>
  <c r="H109" i="1"/>
  <c r="G109" i="1"/>
  <c r="E108" i="1"/>
  <c r="D107" i="1"/>
  <c r="G261" i="1"/>
  <c r="N261" i="1"/>
  <c r="S261" i="1"/>
  <c r="K261" i="1"/>
  <c r="R261" i="1"/>
  <c r="J261" i="1"/>
  <c r="I261" i="1"/>
  <c r="Q261" i="1"/>
  <c r="O261" i="1"/>
  <c r="M261" i="1"/>
  <c r="L261" i="1"/>
  <c r="H261" i="1"/>
  <c r="P261" i="1"/>
  <c r="D259" i="1"/>
  <c r="E260" i="1"/>
  <c r="F260" i="1" s="1"/>
  <c r="E252" i="7" l="1"/>
  <c r="F252" i="7" s="1"/>
  <c r="D251" i="7"/>
  <c r="O253" i="7"/>
  <c r="G253" i="7"/>
  <c r="M253" i="7"/>
  <c r="S253" i="7"/>
  <c r="K253" i="7"/>
  <c r="P253" i="7"/>
  <c r="H253" i="7"/>
  <c r="R253" i="7"/>
  <c r="Q253" i="7"/>
  <c r="N253" i="7"/>
  <c r="L253" i="7"/>
  <c r="I253" i="7"/>
  <c r="J253" i="7"/>
  <c r="D252" i="6"/>
  <c r="E253" i="6"/>
  <c r="F253" i="6" s="1"/>
  <c r="G253" i="6" s="1"/>
  <c r="G103" i="6"/>
  <c r="F103" i="6"/>
  <c r="D101" i="6"/>
  <c r="E102" i="6"/>
  <c r="F108" i="1"/>
  <c r="S108" i="1"/>
  <c r="K108" i="1"/>
  <c r="R108" i="1"/>
  <c r="J108" i="1"/>
  <c r="O108" i="1"/>
  <c r="N108" i="1"/>
  <c r="Q108" i="1"/>
  <c r="P108" i="1"/>
  <c r="M108" i="1"/>
  <c r="L108" i="1"/>
  <c r="I108" i="1"/>
  <c r="G108" i="1"/>
  <c r="H108" i="1"/>
  <c r="D106" i="1"/>
  <c r="E107" i="1"/>
  <c r="G260" i="1"/>
  <c r="R260" i="1"/>
  <c r="J260" i="1"/>
  <c r="O260" i="1"/>
  <c r="N260" i="1"/>
  <c r="I260" i="1"/>
  <c r="S260" i="1"/>
  <c r="Q260" i="1"/>
  <c r="L260" i="1"/>
  <c r="H260" i="1"/>
  <c r="P260" i="1"/>
  <c r="M260" i="1"/>
  <c r="K260" i="1"/>
  <c r="D258" i="1"/>
  <c r="E259" i="1"/>
  <c r="F259" i="1" s="1"/>
  <c r="E251" i="7" l="1"/>
  <c r="F251" i="7" s="1"/>
  <c r="D250" i="7"/>
  <c r="O252" i="7"/>
  <c r="G252" i="7"/>
  <c r="M252" i="7"/>
  <c r="S252" i="7"/>
  <c r="K252" i="7"/>
  <c r="P252" i="7"/>
  <c r="H252" i="7"/>
  <c r="R252" i="7"/>
  <c r="Q252" i="7"/>
  <c r="N252" i="7"/>
  <c r="L252" i="7"/>
  <c r="I252" i="7"/>
  <c r="J252" i="7"/>
  <c r="D251" i="6"/>
  <c r="E252" i="6"/>
  <c r="F252" i="6" s="1"/>
  <c r="G252" i="6" s="1"/>
  <c r="G102" i="6"/>
  <c r="F102" i="6"/>
  <c r="D100" i="6"/>
  <c r="E101" i="6"/>
  <c r="F107" i="1"/>
  <c r="N107" i="1"/>
  <c r="M107" i="1"/>
  <c r="P107" i="1"/>
  <c r="O107" i="1"/>
  <c r="R107" i="1"/>
  <c r="Q107" i="1"/>
  <c r="L107" i="1"/>
  <c r="K107" i="1"/>
  <c r="J107" i="1"/>
  <c r="I107" i="1"/>
  <c r="S107" i="1"/>
  <c r="H107" i="1"/>
  <c r="G107" i="1"/>
  <c r="E106" i="1"/>
  <c r="D105" i="1"/>
  <c r="G259" i="1"/>
  <c r="N259" i="1"/>
  <c r="S259" i="1"/>
  <c r="K259" i="1"/>
  <c r="R259" i="1"/>
  <c r="J259" i="1"/>
  <c r="H259" i="1"/>
  <c r="Q259" i="1"/>
  <c r="P259" i="1"/>
  <c r="O259" i="1"/>
  <c r="M259" i="1"/>
  <c r="L259" i="1"/>
  <c r="I259" i="1"/>
  <c r="D257" i="1"/>
  <c r="E258" i="1"/>
  <c r="F258" i="1" s="1"/>
  <c r="E250" i="7" l="1"/>
  <c r="F250" i="7" s="1"/>
  <c r="D249" i="7"/>
  <c r="O251" i="7"/>
  <c r="G251" i="7"/>
  <c r="M251" i="7"/>
  <c r="S251" i="7"/>
  <c r="K251" i="7"/>
  <c r="P251" i="7"/>
  <c r="H251" i="7"/>
  <c r="R251" i="7"/>
  <c r="Q251" i="7"/>
  <c r="N251" i="7"/>
  <c r="L251" i="7"/>
  <c r="I251" i="7"/>
  <c r="J251" i="7"/>
  <c r="E251" i="6"/>
  <c r="F251" i="6" s="1"/>
  <c r="G251" i="6" s="1"/>
  <c r="D250" i="6"/>
  <c r="G101" i="6"/>
  <c r="F101" i="6"/>
  <c r="D99" i="6"/>
  <c r="E100" i="6"/>
  <c r="F106" i="1"/>
  <c r="Q106" i="1"/>
  <c r="I106" i="1"/>
  <c r="P106" i="1"/>
  <c r="O106" i="1"/>
  <c r="N106" i="1"/>
  <c r="M106" i="1"/>
  <c r="L106" i="1"/>
  <c r="K106" i="1"/>
  <c r="J106" i="1"/>
  <c r="S106" i="1"/>
  <c r="R106" i="1"/>
  <c r="G106" i="1"/>
  <c r="H106" i="1"/>
  <c r="D104" i="1"/>
  <c r="E105" i="1"/>
  <c r="G258" i="1"/>
  <c r="R258" i="1"/>
  <c r="J258" i="1"/>
  <c r="O258" i="1"/>
  <c r="N258" i="1"/>
  <c r="H258" i="1"/>
  <c r="Q258" i="1"/>
  <c r="P258" i="1"/>
  <c r="M258" i="1"/>
  <c r="K258" i="1"/>
  <c r="I258" i="1"/>
  <c r="S258" i="1"/>
  <c r="L258" i="1"/>
  <c r="D256" i="1"/>
  <c r="E257" i="1"/>
  <c r="F257" i="1" s="1"/>
  <c r="E249" i="7" l="1"/>
  <c r="F249" i="7" s="1"/>
  <c r="D248" i="7"/>
  <c r="O250" i="7"/>
  <c r="M250" i="7"/>
  <c r="S250" i="7"/>
  <c r="K250" i="7"/>
  <c r="P250" i="7"/>
  <c r="H250" i="7"/>
  <c r="G250" i="7"/>
  <c r="R250" i="7"/>
  <c r="Q250" i="7"/>
  <c r="N250" i="7"/>
  <c r="L250" i="7"/>
  <c r="I250" i="7"/>
  <c r="J250" i="7"/>
  <c r="E250" i="6"/>
  <c r="F250" i="6" s="1"/>
  <c r="G250" i="6" s="1"/>
  <c r="D249" i="6"/>
  <c r="G100" i="6"/>
  <c r="F100" i="6"/>
  <c r="E99" i="6"/>
  <c r="D98" i="6"/>
  <c r="F105" i="1"/>
  <c r="L105" i="1"/>
  <c r="S105" i="1"/>
  <c r="K105" i="1"/>
  <c r="P105" i="1"/>
  <c r="O105" i="1"/>
  <c r="J105" i="1"/>
  <c r="I105" i="1"/>
  <c r="R105" i="1"/>
  <c r="Q105" i="1"/>
  <c r="N105" i="1"/>
  <c r="M105" i="1"/>
  <c r="H105" i="1"/>
  <c r="G105" i="1"/>
  <c r="D103" i="1"/>
  <c r="E104" i="1"/>
  <c r="G257" i="1"/>
  <c r="N257" i="1"/>
  <c r="S257" i="1"/>
  <c r="K257" i="1"/>
  <c r="R257" i="1"/>
  <c r="J257" i="1"/>
  <c r="P257" i="1"/>
  <c r="O257" i="1"/>
  <c r="H257" i="1"/>
  <c r="Q257" i="1"/>
  <c r="M257" i="1"/>
  <c r="L257" i="1"/>
  <c r="I257" i="1"/>
  <c r="D255" i="1"/>
  <c r="E256" i="1"/>
  <c r="F256" i="1" s="1"/>
  <c r="M249" i="7" l="1"/>
  <c r="S249" i="7"/>
  <c r="K249" i="7"/>
  <c r="P249" i="7"/>
  <c r="H249" i="7"/>
  <c r="J249" i="7"/>
  <c r="I249" i="7"/>
  <c r="G249" i="7"/>
  <c r="R249" i="7"/>
  <c r="Q249" i="7"/>
  <c r="O249" i="7"/>
  <c r="L249" i="7"/>
  <c r="N249" i="7"/>
  <c r="E248" i="7"/>
  <c r="F248" i="7" s="1"/>
  <c r="D247" i="7"/>
  <c r="D248" i="6"/>
  <c r="E249" i="6"/>
  <c r="F249" i="6" s="1"/>
  <c r="G249" i="6" s="1"/>
  <c r="D97" i="6"/>
  <c r="E98" i="6"/>
  <c r="G99" i="6"/>
  <c r="F99" i="6"/>
  <c r="F104" i="1"/>
  <c r="O104" i="1"/>
  <c r="N104" i="1"/>
  <c r="Q104" i="1"/>
  <c r="P104" i="1"/>
  <c r="I104" i="1"/>
  <c r="S104" i="1"/>
  <c r="R104" i="1"/>
  <c r="M104" i="1"/>
  <c r="L104" i="1"/>
  <c r="K104" i="1"/>
  <c r="J104" i="1"/>
  <c r="H104" i="1"/>
  <c r="G104" i="1"/>
  <c r="E103" i="1"/>
  <c r="D102" i="1"/>
  <c r="G256" i="1"/>
  <c r="R256" i="1"/>
  <c r="J256" i="1"/>
  <c r="O256" i="1"/>
  <c r="N256" i="1"/>
  <c r="S256" i="1"/>
  <c r="P256" i="1"/>
  <c r="M256" i="1"/>
  <c r="L256" i="1"/>
  <c r="I256" i="1"/>
  <c r="K256" i="1"/>
  <c r="H256" i="1"/>
  <c r="Q256" i="1"/>
  <c r="D254" i="1"/>
  <c r="E255" i="1"/>
  <c r="F255" i="1" s="1"/>
  <c r="E247" i="7" l="1"/>
  <c r="F247" i="7" s="1"/>
  <c r="D246" i="7"/>
  <c r="M248" i="7"/>
  <c r="S248" i="7"/>
  <c r="K248" i="7"/>
  <c r="P248" i="7"/>
  <c r="H248" i="7"/>
  <c r="N248" i="7"/>
  <c r="L248" i="7"/>
  <c r="J248" i="7"/>
  <c r="I248" i="7"/>
  <c r="G248" i="7"/>
  <c r="R248" i="7"/>
  <c r="O248" i="7"/>
  <c r="Q248" i="7"/>
  <c r="E248" i="6"/>
  <c r="F248" i="6" s="1"/>
  <c r="G248" i="6" s="1"/>
  <c r="D247" i="6"/>
  <c r="D96" i="6"/>
  <c r="E97" i="6"/>
  <c r="G98" i="6"/>
  <c r="F98" i="6"/>
  <c r="F103" i="1"/>
  <c r="R103" i="1"/>
  <c r="J103" i="1"/>
  <c r="Q103" i="1"/>
  <c r="I103" i="1"/>
  <c r="P103" i="1"/>
  <c r="O103" i="1"/>
  <c r="S103" i="1"/>
  <c r="N103" i="1"/>
  <c r="M103" i="1"/>
  <c r="L103" i="1"/>
  <c r="K103" i="1"/>
  <c r="G103" i="1"/>
  <c r="H103" i="1"/>
  <c r="D101" i="1"/>
  <c r="E102" i="1"/>
  <c r="G255" i="1"/>
  <c r="N255" i="1"/>
  <c r="S255" i="1"/>
  <c r="K255" i="1"/>
  <c r="R255" i="1"/>
  <c r="J255" i="1"/>
  <c r="Q255" i="1"/>
  <c r="O255" i="1"/>
  <c r="M255" i="1"/>
  <c r="I255" i="1"/>
  <c r="L255" i="1"/>
  <c r="P255" i="1"/>
  <c r="H255" i="1"/>
  <c r="D253" i="1"/>
  <c r="E254" i="1"/>
  <c r="F254" i="1" s="1"/>
  <c r="D245" i="7" l="1"/>
  <c r="E246" i="7"/>
  <c r="F246" i="7" s="1"/>
  <c r="M247" i="7"/>
  <c r="S247" i="7"/>
  <c r="K247" i="7"/>
  <c r="P247" i="7"/>
  <c r="H247" i="7"/>
  <c r="Q247" i="7"/>
  <c r="O247" i="7"/>
  <c r="N247" i="7"/>
  <c r="L247" i="7"/>
  <c r="J247" i="7"/>
  <c r="I247" i="7"/>
  <c r="R247" i="7"/>
  <c r="G247" i="7"/>
  <c r="D246" i="6"/>
  <c r="E247" i="6"/>
  <c r="F247" i="6" s="1"/>
  <c r="G247" i="6" s="1"/>
  <c r="G97" i="6"/>
  <c r="F97" i="6"/>
  <c r="D95" i="6"/>
  <c r="E96" i="6"/>
  <c r="F102" i="1"/>
  <c r="M102" i="1"/>
  <c r="L102" i="1"/>
  <c r="Q102" i="1"/>
  <c r="P102" i="1"/>
  <c r="O102" i="1"/>
  <c r="N102" i="1"/>
  <c r="K102" i="1"/>
  <c r="J102" i="1"/>
  <c r="I102" i="1"/>
  <c r="S102" i="1"/>
  <c r="R102" i="1"/>
  <c r="G102" i="1"/>
  <c r="H102" i="1"/>
  <c r="E101" i="1"/>
  <c r="D100" i="1"/>
  <c r="G254" i="1"/>
  <c r="R254" i="1"/>
  <c r="J254" i="1"/>
  <c r="O254" i="1"/>
  <c r="N254" i="1"/>
  <c r="Q254" i="1"/>
  <c r="M254" i="1"/>
  <c r="L254" i="1"/>
  <c r="S254" i="1"/>
  <c r="P254" i="1"/>
  <c r="K254" i="1"/>
  <c r="I254" i="1"/>
  <c r="H254" i="1"/>
  <c r="D252" i="1"/>
  <c r="E253" i="1"/>
  <c r="F253" i="1" s="1"/>
  <c r="S246" i="7" l="1"/>
  <c r="K246" i="7"/>
  <c r="P246" i="7"/>
  <c r="H246" i="7"/>
  <c r="J246" i="7"/>
  <c r="I246" i="7"/>
  <c r="R246" i="7"/>
  <c r="G246" i="7"/>
  <c r="Q246" i="7"/>
  <c r="O246" i="7"/>
  <c r="N246" i="7"/>
  <c r="L246" i="7"/>
  <c r="M246" i="7"/>
  <c r="E245" i="7"/>
  <c r="F245" i="7" s="1"/>
  <c r="D244" i="7"/>
  <c r="E246" i="6"/>
  <c r="F246" i="6" s="1"/>
  <c r="G246" i="6" s="1"/>
  <c r="D245" i="6"/>
  <c r="G96" i="6"/>
  <c r="F96" i="6"/>
  <c r="E95" i="6"/>
  <c r="D94" i="6"/>
  <c r="F101" i="1"/>
  <c r="P101" i="1"/>
  <c r="O101" i="1"/>
  <c r="R101" i="1"/>
  <c r="Q101" i="1"/>
  <c r="L101" i="1"/>
  <c r="K101" i="1"/>
  <c r="J101" i="1"/>
  <c r="I101" i="1"/>
  <c r="S101" i="1"/>
  <c r="N101" i="1"/>
  <c r="M101" i="1"/>
  <c r="H101" i="1"/>
  <c r="G101" i="1"/>
  <c r="E100" i="1"/>
  <c r="D99" i="1"/>
  <c r="G253" i="1"/>
  <c r="N253" i="1"/>
  <c r="S253" i="1"/>
  <c r="K253" i="1"/>
  <c r="R253" i="1"/>
  <c r="J253" i="1"/>
  <c r="P253" i="1"/>
  <c r="M253" i="1"/>
  <c r="L253" i="1"/>
  <c r="O253" i="1"/>
  <c r="H253" i="1"/>
  <c r="Q253" i="1"/>
  <c r="I253" i="1"/>
  <c r="D251" i="1"/>
  <c r="E252" i="1"/>
  <c r="F252" i="1" s="1"/>
  <c r="E244" i="7" l="1"/>
  <c r="F244" i="7" s="1"/>
  <c r="D243" i="7"/>
  <c r="S245" i="7"/>
  <c r="K245" i="7"/>
  <c r="P245" i="7"/>
  <c r="H245" i="7"/>
  <c r="O245" i="7"/>
  <c r="N245" i="7"/>
  <c r="M245" i="7"/>
  <c r="L245" i="7"/>
  <c r="J245" i="7"/>
  <c r="I245" i="7"/>
  <c r="Q245" i="7"/>
  <c r="R245" i="7"/>
  <c r="G245" i="7"/>
  <c r="E245" i="6"/>
  <c r="F245" i="6" s="1"/>
  <c r="G245" i="6" s="1"/>
  <c r="D244" i="6"/>
  <c r="D93" i="6"/>
  <c r="E94" i="6"/>
  <c r="G95" i="6"/>
  <c r="F95" i="6"/>
  <c r="F100" i="1"/>
  <c r="S100" i="1"/>
  <c r="K100" i="1"/>
  <c r="R100" i="1"/>
  <c r="J100" i="1"/>
  <c r="Q100" i="1"/>
  <c r="P100" i="1"/>
  <c r="I100" i="1"/>
  <c r="O100" i="1"/>
  <c r="N100" i="1"/>
  <c r="M100" i="1"/>
  <c r="L100" i="1"/>
  <c r="H100" i="1"/>
  <c r="G100" i="1"/>
  <c r="D98" i="1"/>
  <c r="E99" i="1"/>
  <c r="G252" i="1"/>
  <c r="R252" i="1"/>
  <c r="J252" i="1"/>
  <c r="O252" i="1"/>
  <c r="N252" i="1"/>
  <c r="P252" i="1"/>
  <c r="L252" i="1"/>
  <c r="K252" i="1"/>
  <c r="S252" i="1"/>
  <c r="Q252" i="1"/>
  <c r="M252" i="1"/>
  <c r="I252" i="1"/>
  <c r="H252" i="1"/>
  <c r="D250" i="1"/>
  <c r="E251" i="1"/>
  <c r="F251" i="1" s="1"/>
  <c r="S244" i="7" l="1"/>
  <c r="K244" i="7"/>
  <c r="P244" i="7"/>
  <c r="H244" i="7"/>
  <c r="J244" i="7"/>
  <c r="I244" i="7"/>
  <c r="R244" i="7"/>
  <c r="G244" i="7"/>
  <c r="Q244" i="7"/>
  <c r="O244" i="7"/>
  <c r="N244" i="7"/>
  <c r="L244" i="7"/>
  <c r="M244" i="7"/>
  <c r="E243" i="7"/>
  <c r="F243" i="7" s="1"/>
  <c r="D242" i="7"/>
  <c r="E244" i="6"/>
  <c r="F244" i="6" s="1"/>
  <c r="G244" i="6" s="1"/>
  <c r="D243" i="6"/>
  <c r="G94" i="6"/>
  <c r="F94" i="6"/>
  <c r="D92" i="6"/>
  <c r="E93" i="6"/>
  <c r="F99" i="1"/>
  <c r="N99" i="1"/>
  <c r="M99" i="1"/>
  <c r="R99" i="1"/>
  <c r="Q99" i="1"/>
  <c r="S99" i="1"/>
  <c r="P99" i="1"/>
  <c r="O99" i="1"/>
  <c r="L99" i="1"/>
  <c r="K99" i="1"/>
  <c r="J99" i="1"/>
  <c r="I99" i="1"/>
  <c r="H99" i="1"/>
  <c r="G99" i="1"/>
  <c r="E98" i="1"/>
  <c r="D97" i="1"/>
  <c r="G251" i="1"/>
  <c r="N251" i="1"/>
  <c r="S251" i="1"/>
  <c r="K251" i="1"/>
  <c r="R251" i="1"/>
  <c r="J251" i="1"/>
  <c r="O251" i="1"/>
  <c r="L251" i="1"/>
  <c r="I251" i="1"/>
  <c r="Q251" i="1"/>
  <c r="M251" i="1"/>
  <c r="H251" i="1"/>
  <c r="P251" i="1"/>
  <c r="D249" i="1"/>
  <c r="E250" i="1"/>
  <c r="F250" i="1" s="1"/>
  <c r="Q243" i="7" l="1"/>
  <c r="I243" i="7"/>
  <c r="P243" i="7"/>
  <c r="H243" i="7"/>
  <c r="O243" i="7"/>
  <c r="G243" i="7"/>
  <c r="N243" i="7"/>
  <c r="M243" i="7"/>
  <c r="L243" i="7"/>
  <c r="R243" i="7"/>
  <c r="J243" i="7"/>
  <c r="K243" i="7"/>
  <c r="S243" i="7"/>
  <c r="E242" i="7"/>
  <c r="F242" i="7" s="1"/>
  <c r="D241" i="7"/>
  <c r="E243" i="6"/>
  <c r="F243" i="6" s="1"/>
  <c r="G243" i="6" s="1"/>
  <c r="D242" i="6"/>
  <c r="D91" i="6"/>
  <c r="E92" i="6"/>
  <c r="G93" i="6"/>
  <c r="F93" i="6"/>
  <c r="F98" i="1"/>
  <c r="Q98" i="1"/>
  <c r="I98" i="1"/>
  <c r="P98" i="1"/>
  <c r="S98" i="1"/>
  <c r="R98" i="1"/>
  <c r="O98" i="1"/>
  <c r="N98" i="1"/>
  <c r="M98" i="1"/>
  <c r="L98" i="1"/>
  <c r="K98" i="1"/>
  <c r="J98" i="1"/>
  <c r="G98" i="1"/>
  <c r="H98" i="1"/>
  <c r="D96" i="1"/>
  <c r="E97" i="1"/>
  <c r="G250" i="1"/>
  <c r="R250" i="1"/>
  <c r="J250" i="1"/>
  <c r="O250" i="1"/>
  <c r="N250" i="1"/>
  <c r="M250" i="1"/>
  <c r="K250" i="1"/>
  <c r="I250" i="1"/>
  <c r="H250" i="1"/>
  <c r="S250" i="1"/>
  <c r="Q250" i="1"/>
  <c r="P250" i="1"/>
  <c r="L250" i="1"/>
  <c r="D248" i="1"/>
  <c r="E249" i="1"/>
  <c r="F249" i="1" s="1"/>
  <c r="Q242" i="7" l="1"/>
  <c r="I242" i="7"/>
  <c r="P242" i="7"/>
  <c r="H242" i="7"/>
  <c r="O242" i="7"/>
  <c r="G242" i="7"/>
  <c r="N242" i="7"/>
  <c r="M242" i="7"/>
  <c r="L242" i="7"/>
  <c r="R242" i="7"/>
  <c r="J242" i="7"/>
  <c r="S242" i="7"/>
  <c r="K242" i="7"/>
  <c r="E241" i="7"/>
  <c r="F241" i="7" s="1"/>
  <c r="D240" i="7"/>
  <c r="E242" i="6"/>
  <c r="F242" i="6" s="1"/>
  <c r="G242" i="6" s="1"/>
  <c r="D241" i="6"/>
  <c r="G92" i="6"/>
  <c r="F92" i="6"/>
  <c r="E91" i="6"/>
  <c r="D90" i="6"/>
  <c r="F97" i="1"/>
  <c r="L97" i="1"/>
  <c r="S97" i="1"/>
  <c r="K97" i="1"/>
  <c r="R97" i="1"/>
  <c r="Q97" i="1"/>
  <c r="N97" i="1"/>
  <c r="M97" i="1"/>
  <c r="J97" i="1"/>
  <c r="I97" i="1"/>
  <c r="P97" i="1"/>
  <c r="O97" i="1"/>
  <c r="H97" i="1"/>
  <c r="G97" i="1"/>
  <c r="D95" i="1"/>
  <c r="E96" i="1"/>
  <c r="G249" i="1"/>
  <c r="N249" i="1"/>
  <c r="S249" i="1"/>
  <c r="K249" i="1"/>
  <c r="R249" i="1"/>
  <c r="J249" i="1"/>
  <c r="M249" i="1"/>
  <c r="I249" i="1"/>
  <c r="H249" i="1"/>
  <c r="P249" i="1"/>
  <c r="L249" i="1"/>
  <c r="O249" i="1"/>
  <c r="Q249" i="1"/>
  <c r="D247" i="1"/>
  <c r="E248" i="1"/>
  <c r="F248" i="1" s="1"/>
  <c r="E240" i="7" l="1"/>
  <c r="F240" i="7" s="1"/>
  <c r="D239" i="7"/>
  <c r="Q241" i="7"/>
  <c r="I241" i="7"/>
  <c r="P241" i="7"/>
  <c r="H241" i="7"/>
  <c r="O241" i="7"/>
  <c r="G241" i="7"/>
  <c r="N241" i="7"/>
  <c r="M241" i="7"/>
  <c r="L241" i="7"/>
  <c r="R241" i="7"/>
  <c r="J241" i="7"/>
  <c r="S241" i="7"/>
  <c r="K241" i="7"/>
  <c r="E241" i="6"/>
  <c r="F241" i="6" s="1"/>
  <c r="G241" i="6" s="1"/>
  <c r="D240" i="6"/>
  <c r="D89" i="6"/>
  <c r="E90" i="6"/>
  <c r="G91" i="6"/>
  <c r="F91" i="6"/>
  <c r="F96" i="1"/>
  <c r="O96" i="1"/>
  <c r="N96" i="1"/>
  <c r="S96" i="1"/>
  <c r="I96" i="1"/>
  <c r="R96" i="1"/>
  <c r="K96" i="1"/>
  <c r="J96" i="1"/>
  <c r="Q96" i="1"/>
  <c r="P96" i="1"/>
  <c r="M96" i="1"/>
  <c r="L96" i="1"/>
  <c r="H96" i="1"/>
  <c r="G96" i="1"/>
  <c r="E95" i="1"/>
  <c r="D94" i="1"/>
  <c r="G248" i="1"/>
  <c r="R248" i="1"/>
  <c r="J248" i="1"/>
  <c r="O248" i="1"/>
  <c r="N248" i="1"/>
  <c r="L248" i="1"/>
  <c r="I248" i="1"/>
  <c r="H248" i="1"/>
  <c r="M248" i="1"/>
  <c r="S248" i="1"/>
  <c r="P248" i="1"/>
  <c r="Q248" i="1"/>
  <c r="K248" i="1"/>
  <c r="D246" i="1"/>
  <c r="E247" i="1"/>
  <c r="F247" i="1" s="1"/>
  <c r="Q240" i="7" l="1"/>
  <c r="I240" i="7"/>
  <c r="P240" i="7"/>
  <c r="H240" i="7"/>
  <c r="O240" i="7"/>
  <c r="G240" i="7"/>
  <c r="N240" i="7"/>
  <c r="M240" i="7"/>
  <c r="L240" i="7"/>
  <c r="R240" i="7"/>
  <c r="J240" i="7"/>
  <c r="S240" i="7"/>
  <c r="K240" i="7"/>
  <c r="E239" i="7"/>
  <c r="F239" i="7" s="1"/>
  <c r="D238" i="7"/>
  <c r="D239" i="6"/>
  <c r="E240" i="6"/>
  <c r="F240" i="6" s="1"/>
  <c r="G240" i="6" s="1"/>
  <c r="G90" i="6"/>
  <c r="F90" i="6"/>
  <c r="D88" i="6"/>
  <c r="E89" i="6"/>
  <c r="F95" i="1"/>
  <c r="R95" i="1"/>
  <c r="J95" i="1"/>
  <c r="Q95" i="1"/>
  <c r="I95" i="1"/>
  <c r="S95" i="1"/>
  <c r="P95" i="1"/>
  <c r="O95" i="1"/>
  <c r="N95" i="1"/>
  <c r="M95" i="1"/>
  <c r="L95" i="1"/>
  <c r="K95" i="1"/>
  <c r="G95" i="1"/>
  <c r="H95" i="1"/>
  <c r="D93" i="1"/>
  <c r="E94" i="1"/>
  <c r="G247" i="1"/>
  <c r="N247" i="1"/>
  <c r="S247" i="1"/>
  <c r="K247" i="1"/>
  <c r="R247" i="1"/>
  <c r="J247" i="1"/>
  <c r="L247" i="1"/>
  <c r="H247" i="1"/>
  <c r="Q247" i="1"/>
  <c r="P247" i="1"/>
  <c r="O247" i="1"/>
  <c r="M247" i="1"/>
  <c r="I247" i="1"/>
  <c r="D245" i="1"/>
  <c r="E246" i="1"/>
  <c r="F246" i="1" s="1"/>
  <c r="Q239" i="7" l="1"/>
  <c r="I239" i="7"/>
  <c r="P239" i="7"/>
  <c r="H239" i="7"/>
  <c r="O239" i="7"/>
  <c r="G239" i="7"/>
  <c r="N239" i="7"/>
  <c r="M239" i="7"/>
  <c r="L239" i="7"/>
  <c r="R239" i="7"/>
  <c r="J239" i="7"/>
  <c r="K239" i="7"/>
  <c r="S239" i="7"/>
  <c r="E238" i="7"/>
  <c r="F238" i="7" s="1"/>
  <c r="D237" i="7"/>
  <c r="E239" i="6"/>
  <c r="F239" i="6" s="1"/>
  <c r="G239" i="6" s="1"/>
  <c r="D238" i="6"/>
  <c r="G89" i="6"/>
  <c r="F89" i="6"/>
  <c r="E88" i="6"/>
  <c r="D87" i="6"/>
  <c r="F94" i="1"/>
  <c r="M94" i="1"/>
  <c r="L94" i="1"/>
  <c r="S94" i="1"/>
  <c r="I94" i="1"/>
  <c r="R94" i="1"/>
  <c r="Q94" i="1"/>
  <c r="P94" i="1"/>
  <c r="O94" i="1"/>
  <c r="N94" i="1"/>
  <c r="K94" i="1"/>
  <c r="J94" i="1"/>
  <c r="G94" i="1"/>
  <c r="H94" i="1"/>
  <c r="E93" i="1"/>
  <c r="D92" i="1"/>
  <c r="G246" i="1"/>
  <c r="R246" i="1"/>
  <c r="J246" i="1"/>
  <c r="O246" i="1"/>
  <c r="N246" i="1"/>
  <c r="K246" i="1"/>
  <c r="H246" i="1"/>
  <c r="S246" i="1"/>
  <c r="P246" i="1"/>
  <c r="L246" i="1"/>
  <c r="I246" i="1"/>
  <c r="Q246" i="1"/>
  <c r="M246" i="1"/>
  <c r="D244" i="1"/>
  <c r="E245" i="1"/>
  <c r="F245" i="1" s="1"/>
  <c r="Q238" i="7" l="1"/>
  <c r="I238" i="7"/>
  <c r="P238" i="7"/>
  <c r="H238" i="7"/>
  <c r="O238" i="7"/>
  <c r="G238" i="7"/>
  <c r="N238" i="7"/>
  <c r="M238" i="7"/>
  <c r="L238" i="7"/>
  <c r="R238" i="7"/>
  <c r="J238" i="7"/>
  <c r="S238" i="7"/>
  <c r="K238" i="7"/>
  <c r="E237" i="7"/>
  <c r="F237" i="7" s="1"/>
  <c r="D236" i="7"/>
  <c r="E238" i="6"/>
  <c r="F238" i="6" s="1"/>
  <c r="G238" i="6" s="1"/>
  <c r="D237" i="6"/>
  <c r="E87" i="6"/>
  <c r="D86" i="6"/>
  <c r="G88" i="6"/>
  <c r="F88" i="6"/>
  <c r="F93" i="1"/>
  <c r="P93" i="1"/>
  <c r="O93" i="1"/>
  <c r="J93" i="1"/>
  <c r="S93" i="1"/>
  <c r="I93" i="1"/>
  <c r="N93" i="1"/>
  <c r="M93" i="1"/>
  <c r="L93" i="1"/>
  <c r="K93" i="1"/>
  <c r="R93" i="1"/>
  <c r="Q93" i="1"/>
  <c r="H93" i="1"/>
  <c r="G93" i="1"/>
  <c r="E92" i="1"/>
  <c r="D91" i="1"/>
  <c r="G245" i="1"/>
  <c r="N245" i="1"/>
  <c r="S245" i="1"/>
  <c r="K245" i="1"/>
  <c r="R245" i="1"/>
  <c r="J245" i="1"/>
  <c r="I245" i="1"/>
  <c r="Q245" i="1"/>
  <c r="H245" i="1"/>
  <c r="P245" i="1"/>
  <c r="O245" i="1"/>
  <c r="L245" i="1"/>
  <c r="M245" i="1"/>
  <c r="D243" i="1"/>
  <c r="E244" i="1"/>
  <c r="F244" i="1" s="1"/>
  <c r="E236" i="7" l="1"/>
  <c r="F236" i="7" s="1"/>
  <c r="D235" i="7"/>
  <c r="Q237" i="7"/>
  <c r="I237" i="7"/>
  <c r="P237" i="7"/>
  <c r="H237" i="7"/>
  <c r="O237" i="7"/>
  <c r="G237" i="7"/>
  <c r="N237" i="7"/>
  <c r="M237" i="7"/>
  <c r="L237" i="7"/>
  <c r="R237" i="7"/>
  <c r="J237" i="7"/>
  <c r="S237" i="7"/>
  <c r="K237" i="7"/>
  <c r="E237" i="6"/>
  <c r="F237" i="6" s="1"/>
  <c r="G237" i="6" s="1"/>
  <c r="D236" i="6"/>
  <c r="D85" i="6"/>
  <c r="E86" i="6"/>
  <c r="G87" i="6"/>
  <c r="F87" i="6"/>
  <c r="F92" i="1"/>
  <c r="S92" i="1"/>
  <c r="K92" i="1"/>
  <c r="R92" i="1"/>
  <c r="J92" i="1"/>
  <c r="I92" i="1"/>
  <c r="M92" i="1"/>
  <c r="L92" i="1"/>
  <c r="Q92" i="1"/>
  <c r="P92" i="1"/>
  <c r="O92" i="1"/>
  <c r="N92" i="1"/>
  <c r="H92" i="1"/>
  <c r="G92" i="1"/>
  <c r="D90" i="1"/>
  <c r="E91" i="1"/>
  <c r="G244" i="1"/>
  <c r="R244" i="1"/>
  <c r="J244" i="1"/>
  <c r="O244" i="1"/>
  <c r="N244" i="1"/>
  <c r="I244" i="1"/>
  <c r="S244" i="1"/>
  <c r="Q244" i="1"/>
  <c r="M244" i="1"/>
  <c r="L244" i="1"/>
  <c r="K244" i="1"/>
  <c r="H244" i="1"/>
  <c r="P244" i="1"/>
  <c r="D242" i="1"/>
  <c r="E243" i="1"/>
  <c r="F243" i="1" s="1"/>
  <c r="E235" i="7" l="1"/>
  <c r="F235" i="7" s="1"/>
  <c r="D234" i="7"/>
  <c r="Q236" i="7"/>
  <c r="I236" i="7"/>
  <c r="P236" i="7"/>
  <c r="H236" i="7"/>
  <c r="O236" i="7"/>
  <c r="G236" i="7"/>
  <c r="N236" i="7"/>
  <c r="M236" i="7"/>
  <c r="L236" i="7"/>
  <c r="R236" i="7"/>
  <c r="J236" i="7"/>
  <c r="S236" i="7"/>
  <c r="K236" i="7"/>
  <c r="E236" i="6"/>
  <c r="F236" i="6" s="1"/>
  <c r="G236" i="6" s="1"/>
  <c r="D235" i="6"/>
  <c r="G86" i="6"/>
  <c r="F86" i="6"/>
  <c r="E85" i="6"/>
  <c r="D84" i="6"/>
  <c r="F91" i="1"/>
  <c r="N91" i="1"/>
  <c r="M91" i="1"/>
  <c r="J91" i="1"/>
  <c r="S91" i="1"/>
  <c r="I91" i="1"/>
  <c r="R91" i="1"/>
  <c r="Q91" i="1"/>
  <c r="P91" i="1"/>
  <c r="O91" i="1"/>
  <c r="L91" i="1"/>
  <c r="K91" i="1"/>
  <c r="H91" i="1"/>
  <c r="G91" i="1"/>
  <c r="E90" i="1"/>
  <c r="D89" i="1"/>
  <c r="G243" i="1"/>
  <c r="N243" i="1"/>
  <c r="S243" i="1"/>
  <c r="K243" i="1"/>
  <c r="R243" i="1"/>
  <c r="J243" i="1"/>
  <c r="H243" i="1"/>
  <c r="Q243" i="1"/>
  <c r="P243" i="1"/>
  <c r="L243" i="1"/>
  <c r="O243" i="1"/>
  <c r="M243" i="1"/>
  <c r="I243" i="1"/>
  <c r="D241" i="1"/>
  <c r="E242" i="1"/>
  <c r="F242" i="1" s="1"/>
  <c r="E234" i="7" l="1"/>
  <c r="F234" i="7" s="1"/>
  <c r="D233" i="7"/>
  <c r="Q235" i="7"/>
  <c r="I235" i="7"/>
  <c r="P235" i="7"/>
  <c r="H235" i="7"/>
  <c r="O235" i="7"/>
  <c r="G235" i="7"/>
  <c r="N235" i="7"/>
  <c r="M235" i="7"/>
  <c r="L235" i="7"/>
  <c r="R235" i="7"/>
  <c r="J235" i="7"/>
  <c r="K235" i="7"/>
  <c r="S235" i="7"/>
  <c r="E235" i="6"/>
  <c r="F235" i="6" s="1"/>
  <c r="G235" i="6" s="1"/>
  <c r="D234" i="6"/>
  <c r="E84" i="6"/>
  <c r="D83" i="6"/>
  <c r="G85" i="6"/>
  <c r="F85" i="6"/>
  <c r="F90" i="1"/>
  <c r="Q90" i="1"/>
  <c r="I90" i="1"/>
  <c r="P90" i="1"/>
  <c r="K90" i="1"/>
  <c r="J90" i="1"/>
  <c r="S90" i="1"/>
  <c r="R90" i="1"/>
  <c r="O90" i="1"/>
  <c r="N90" i="1"/>
  <c r="M90" i="1"/>
  <c r="L90" i="1"/>
  <c r="G90" i="1"/>
  <c r="H90" i="1"/>
  <c r="D88" i="1"/>
  <c r="E89" i="1"/>
  <c r="G242" i="1"/>
  <c r="R242" i="1"/>
  <c r="J242" i="1"/>
  <c r="O242" i="1"/>
  <c r="N242" i="1"/>
  <c r="H242" i="1"/>
  <c r="Q242" i="1"/>
  <c r="P242" i="1"/>
  <c r="S242" i="1"/>
  <c r="M242" i="1"/>
  <c r="L242" i="1"/>
  <c r="K242" i="1"/>
  <c r="I242" i="1"/>
  <c r="D240" i="1"/>
  <c r="E241" i="1"/>
  <c r="F241" i="1" s="1"/>
  <c r="E233" i="7" l="1"/>
  <c r="F233" i="7" s="1"/>
  <c r="D232" i="7"/>
  <c r="Q234" i="7"/>
  <c r="I234" i="7"/>
  <c r="P234" i="7"/>
  <c r="H234" i="7"/>
  <c r="O234" i="7"/>
  <c r="G234" i="7"/>
  <c r="N234" i="7"/>
  <c r="M234" i="7"/>
  <c r="L234" i="7"/>
  <c r="R234" i="7"/>
  <c r="J234" i="7"/>
  <c r="S234" i="7"/>
  <c r="K234" i="7"/>
  <c r="E234" i="6"/>
  <c r="F234" i="6" s="1"/>
  <c r="G234" i="6" s="1"/>
  <c r="D233" i="6"/>
  <c r="E83" i="6"/>
  <c r="D82" i="6"/>
  <c r="G84" i="6"/>
  <c r="F84" i="6"/>
  <c r="F89" i="1"/>
  <c r="L89" i="1"/>
  <c r="S89" i="1"/>
  <c r="K89" i="1"/>
  <c r="J89" i="1"/>
  <c r="I89" i="1"/>
  <c r="P89" i="1"/>
  <c r="O89" i="1"/>
  <c r="N89" i="1"/>
  <c r="M89" i="1"/>
  <c r="R89" i="1"/>
  <c r="Q89" i="1"/>
  <c r="H89" i="1"/>
  <c r="G89" i="1"/>
  <c r="D87" i="1"/>
  <c r="E88" i="1"/>
  <c r="G241" i="1"/>
  <c r="N241" i="1"/>
  <c r="S241" i="1"/>
  <c r="R241" i="1"/>
  <c r="J241" i="1"/>
  <c r="H241" i="1"/>
  <c r="P241" i="1"/>
  <c r="O241" i="1"/>
  <c r="M241" i="1"/>
  <c r="K241" i="1"/>
  <c r="I241" i="1"/>
  <c r="Q241" i="1"/>
  <c r="L241" i="1"/>
  <c r="D239" i="1"/>
  <c r="E240" i="1"/>
  <c r="F240" i="1" s="1"/>
  <c r="Q233" i="7" l="1"/>
  <c r="I233" i="7"/>
  <c r="P233" i="7"/>
  <c r="H233" i="7"/>
  <c r="O233" i="7"/>
  <c r="G233" i="7"/>
  <c r="N233" i="7"/>
  <c r="M233" i="7"/>
  <c r="L233" i="7"/>
  <c r="R233" i="7"/>
  <c r="J233" i="7"/>
  <c r="S233" i="7"/>
  <c r="K233" i="7"/>
  <c r="E232" i="7"/>
  <c r="F232" i="7" s="1"/>
  <c r="D231" i="7"/>
  <c r="E233" i="6"/>
  <c r="F233" i="6" s="1"/>
  <c r="G233" i="6" s="1"/>
  <c r="D232" i="6"/>
  <c r="D81" i="6"/>
  <c r="E82" i="6"/>
  <c r="G83" i="6"/>
  <c r="F83" i="6"/>
  <c r="F88" i="1"/>
  <c r="O88" i="1"/>
  <c r="N88" i="1"/>
  <c r="K88" i="1"/>
  <c r="J88" i="1"/>
  <c r="M88" i="1"/>
  <c r="L88" i="1"/>
  <c r="I88" i="1"/>
  <c r="S88" i="1"/>
  <c r="R88" i="1"/>
  <c r="Q88" i="1"/>
  <c r="P88" i="1"/>
  <c r="H88" i="1"/>
  <c r="G88" i="1"/>
  <c r="E87" i="1"/>
  <c r="D86" i="1"/>
  <c r="G240" i="1"/>
  <c r="R240" i="1"/>
  <c r="J240" i="1"/>
  <c r="N240" i="1"/>
  <c r="I240" i="1"/>
  <c r="Q240" i="1"/>
  <c r="P240" i="1"/>
  <c r="K240" i="1"/>
  <c r="S240" i="1"/>
  <c r="O240" i="1"/>
  <c r="L240" i="1"/>
  <c r="M240" i="1"/>
  <c r="H240" i="1"/>
  <c r="D238" i="1"/>
  <c r="E239" i="1"/>
  <c r="F239" i="1" s="1"/>
  <c r="E231" i="7" l="1"/>
  <c r="F231" i="7" s="1"/>
  <c r="D230" i="7"/>
  <c r="Q232" i="7"/>
  <c r="I232" i="7"/>
  <c r="P232" i="7"/>
  <c r="H232" i="7"/>
  <c r="O232" i="7"/>
  <c r="G232" i="7"/>
  <c r="N232" i="7"/>
  <c r="M232" i="7"/>
  <c r="L232" i="7"/>
  <c r="R232" i="7"/>
  <c r="J232" i="7"/>
  <c r="S232" i="7"/>
  <c r="K232" i="7"/>
  <c r="E232" i="6"/>
  <c r="F232" i="6" s="1"/>
  <c r="G232" i="6" s="1"/>
  <c r="D231" i="6"/>
  <c r="G82" i="6"/>
  <c r="F82" i="6"/>
  <c r="D80" i="6"/>
  <c r="E81" i="6"/>
  <c r="F87" i="1"/>
  <c r="R87" i="1"/>
  <c r="J87" i="1"/>
  <c r="Q87" i="1"/>
  <c r="I87" i="1"/>
  <c r="L87" i="1"/>
  <c r="K87" i="1"/>
  <c r="S87" i="1"/>
  <c r="P87" i="1"/>
  <c r="O87" i="1"/>
  <c r="N87" i="1"/>
  <c r="M87" i="1"/>
  <c r="H87" i="1"/>
  <c r="G87" i="1"/>
  <c r="D85" i="1"/>
  <c r="E86" i="1"/>
  <c r="G239" i="1"/>
  <c r="N239" i="1"/>
  <c r="R239" i="1"/>
  <c r="J239" i="1"/>
  <c r="K239" i="1"/>
  <c r="S239" i="1"/>
  <c r="H239" i="1"/>
  <c r="Q239" i="1"/>
  <c r="P239" i="1"/>
  <c r="O239" i="1"/>
  <c r="M239" i="1"/>
  <c r="L239" i="1"/>
  <c r="I239" i="1"/>
  <c r="D237" i="1"/>
  <c r="E238" i="1"/>
  <c r="F238" i="1" s="1"/>
  <c r="E230" i="7" l="1"/>
  <c r="F230" i="7" s="1"/>
  <c r="D229" i="7"/>
  <c r="Q231" i="7"/>
  <c r="I231" i="7"/>
  <c r="P231" i="7"/>
  <c r="H231" i="7"/>
  <c r="O231" i="7"/>
  <c r="G231" i="7"/>
  <c r="N231" i="7"/>
  <c r="M231" i="7"/>
  <c r="L231" i="7"/>
  <c r="R231" i="7"/>
  <c r="J231" i="7"/>
  <c r="K231" i="7"/>
  <c r="S231" i="7"/>
  <c r="E231" i="6"/>
  <c r="F231" i="6" s="1"/>
  <c r="G231" i="6" s="1"/>
  <c r="D230" i="6"/>
  <c r="F81" i="6"/>
  <c r="G81" i="6"/>
  <c r="D79" i="6"/>
  <c r="E80" i="6"/>
  <c r="F86" i="1"/>
  <c r="M86" i="1"/>
  <c r="L86" i="1"/>
  <c r="K86" i="1"/>
  <c r="J86" i="1"/>
  <c r="S86" i="1"/>
  <c r="R86" i="1"/>
  <c r="Q86" i="1"/>
  <c r="P86" i="1"/>
  <c r="O86" i="1"/>
  <c r="N86" i="1"/>
  <c r="I86" i="1"/>
  <c r="G86" i="1"/>
  <c r="H86" i="1"/>
  <c r="E85" i="1"/>
  <c r="D84" i="1"/>
  <c r="G238" i="1"/>
  <c r="R238" i="1"/>
  <c r="J238" i="1"/>
  <c r="N238" i="1"/>
  <c r="L238" i="1"/>
  <c r="I238" i="1"/>
  <c r="S238" i="1"/>
  <c r="H238" i="1"/>
  <c r="P238" i="1"/>
  <c r="M238" i="1"/>
  <c r="K238" i="1"/>
  <c r="Q238" i="1"/>
  <c r="O238" i="1"/>
  <c r="D236" i="1"/>
  <c r="E237" i="1"/>
  <c r="F237" i="1" s="1"/>
  <c r="Q230" i="7" l="1"/>
  <c r="I230" i="7"/>
  <c r="P230" i="7"/>
  <c r="H230" i="7"/>
  <c r="O230" i="7"/>
  <c r="G230" i="7"/>
  <c r="N230" i="7"/>
  <c r="M230" i="7"/>
  <c r="L230" i="7"/>
  <c r="R230" i="7"/>
  <c r="J230" i="7"/>
  <c r="S230" i="7"/>
  <c r="K230" i="7"/>
  <c r="E229" i="7"/>
  <c r="F229" i="7" s="1"/>
  <c r="D228" i="7"/>
  <c r="E230" i="6"/>
  <c r="F230" i="6" s="1"/>
  <c r="G230" i="6" s="1"/>
  <c r="D229" i="6"/>
  <c r="F80" i="6"/>
  <c r="G80" i="6"/>
  <c r="E79" i="6"/>
  <c r="D78" i="6"/>
  <c r="F85" i="1"/>
  <c r="P85" i="1"/>
  <c r="O85" i="1"/>
  <c r="L85" i="1"/>
  <c r="K85" i="1"/>
  <c r="R85" i="1"/>
  <c r="Q85" i="1"/>
  <c r="N85" i="1"/>
  <c r="M85" i="1"/>
  <c r="J85" i="1"/>
  <c r="I85" i="1"/>
  <c r="S85" i="1"/>
  <c r="H85" i="1"/>
  <c r="G85" i="1"/>
  <c r="E84" i="1"/>
  <c r="D83" i="1"/>
  <c r="G237" i="1"/>
  <c r="N237" i="1"/>
  <c r="R237" i="1"/>
  <c r="J237" i="1"/>
  <c r="M237" i="1"/>
  <c r="K237" i="1"/>
  <c r="I237" i="1"/>
  <c r="L237" i="1"/>
  <c r="S237" i="1"/>
  <c r="Q237" i="1"/>
  <c r="O237" i="1"/>
  <c r="P237" i="1"/>
  <c r="H237" i="1"/>
  <c r="D235" i="1"/>
  <c r="E236" i="1"/>
  <c r="F236" i="1" s="1"/>
  <c r="E228" i="7" l="1"/>
  <c r="F228" i="7" s="1"/>
  <c r="D227" i="7"/>
  <c r="Q229" i="7"/>
  <c r="I229" i="7"/>
  <c r="P229" i="7"/>
  <c r="H229" i="7"/>
  <c r="O229" i="7"/>
  <c r="G229" i="7"/>
  <c r="N229" i="7"/>
  <c r="M229" i="7"/>
  <c r="L229" i="7"/>
  <c r="R229" i="7"/>
  <c r="J229" i="7"/>
  <c r="S229" i="7"/>
  <c r="K229" i="7"/>
  <c r="E229" i="6"/>
  <c r="F229" i="6" s="1"/>
  <c r="G229" i="6" s="1"/>
  <c r="D228" i="6"/>
  <c r="D77" i="6"/>
  <c r="D76" i="6" s="1"/>
  <c r="D75" i="6" s="1"/>
  <c r="D74" i="6" s="1"/>
  <c r="D73" i="6" s="1"/>
  <c r="D72" i="6" s="1"/>
  <c r="D71" i="6" s="1"/>
  <c r="D70" i="6" s="1"/>
  <c r="D69" i="6" s="1"/>
  <c r="D68" i="6" s="1"/>
  <c r="D67" i="6" s="1"/>
  <c r="D66" i="6" s="1"/>
  <c r="D65" i="6" s="1"/>
  <c r="D64" i="6" s="1"/>
  <c r="D63" i="6" s="1"/>
  <c r="D62" i="6" s="1"/>
  <c r="D61" i="6" s="1"/>
  <c r="D60" i="6" s="1"/>
  <c r="D59" i="6" s="1"/>
  <c r="D58" i="6" s="1"/>
  <c r="D57" i="6" s="1"/>
  <c r="D56" i="6" s="1"/>
  <c r="D55" i="6" s="1"/>
  <c r="D54" i="6" s="1"/>
  <c r="D53" i="6" s="1"/>
  <c r="D52" i="6" s="1"/>
  <c r="D51" i="6" s="1"/>
  <c r="D50" i="6" s="1"/>
  <c r="D49" i="6" s="1"/>
  <c r="D48" i="6" s="1"/>
  <c r="D47" i="6" s="1"/>
  <c r="D46" i="6" s="1"/>
  <c r="D45" i="6" s="1"/>
  <c r="D44" i="6" s="1"/>
  <c r="D43" i="6" s="1"/>
  <c r="D42" i="6" s="1"/>
  <c r="D41" i="6" s="1"/>
  <c r="D40" i="6" s="1"/>
  <c r="D39" i="6" s="1"/>
  <c r="D38" i="6" s="1"/>
  <c r="D37" i="6" s="1"/>
  <c r="D36" i="6" s="1"/>
  <c r="D35" i="6" s="1"/>
  <c r="D34" i="6" s="1"/>
  <c r="D33" i="6" s="1"/>
  <c r="D32" i="6" s="1"/>
  <c r="D31" i="6" s="1"/>
  <c r="D30" i="6" s="1"/>
  <c r="D29" i="6" s="1"/>
  <c r="E78" i="6"/>
  <c r="F79" i="6"/>
  <c r="G79" i="6"/>
  <c r="F84" i="1"/>
  <c r="S84" i="1"/>
  <c r="K84" i="1"/>
  <c r="R84" i="1"/>
  <c r="J84" i="1"/>
  <c r="M84" i="1"/>
  <c r="L84" i="1"/>
  <c r="O84" i="1"/>
  <c r="N84" i="1"/>
  <c r="I84" i="1"/>
  <c r="Q84" i="1"/>
  <c r="P84" i="1"/>
  <c r="H84" i="1"/>
  <c r="G84" i="1"/>
  <c r="D82" i="1"/>
  <c r="E83" i="1"/>
  <c r="G236" i="1"/>
  <c r="R236" i="1"/>
  <c r="J236" i="1"/>
  <c r="N236" i="1"/>
  <c r="O236" i="1"/>
  <c r="L236" i="1"/>
  <c r="K236" i="1"/>
  <c r="S236" i="1"/>
  <c r="Q236" i="1"/>
  <c r="P236" i="1"/>
  <c r="M236" i="1"/>
  <c r="I236" i="1"/>
  <c r="H236" i="1"/>
  <c r="D234" i="1"/>
  <c r="E235" i="1"/>
  <c r="F235" i="1" s="1"/>
  <c r="E227" i="7" l="1"/>
  <c r="F227" i="7" s="1"/>
  <c r="D226" i="7"/>
  <c r="Q228" i="7"/>
  <c r="I228" i="7"/>
  <c r="P228" i="7"/>
  <c r="H228" i="7"/>
  <c r="O228" i="7"/>
  <c r="G228" i="7"/>
  <c r="N228" i="7"/>
  <c r="M228" i="7"/>
  <c r="L228" i="7"/>
  <c r="R228" i="7"/>
  <c r="J228" i="7"/>
  <c r="S228" i="7"/>
  <c r="K228" i="7"/>
  <c r="E228" i="6"/>
  <c r="F228" i="6" s="1"/>
  <c r="G228" i="6" s="1"/>
  <c r="D227" i="6"/>
  <c r="F78" i="6"/>
  <c r="G78" i="6"/>
  <c r="F83" i="1"/>
  <c r="N83" i="1"/>
  <c r="M83" i="1"/>
  <c r="L83" i="1"/>
  <c r="K83" i="1"/>
  <c r="J83" i="1"/>
  <c r="I83" i="1"/>
  <c r="S83" i="1"/>
  <c r="R83" i="1"/>
  <c r="Q83" i="1"/>
  <c r="P83" i="1"/>
  <c r="O83" i="1"/>
  <c r="H83" i="1"/>
  <c r="G83" i="1"/>
  <c r="E82" i="1"/>
  <c r="D81" i="1"/>
  <c r="G235" i="1"/>
  <c r="N235" i="1"/>
  <c r="R235" i="1"/>
  <c r="J235" i="1"/>
  <c r="P235" i="1"/>
  <c r="M235" i="1"/>
  <c r="L235" i="1"/>
  <c r="S235" i="1"/>
  <c r="O235" i="1"/>
  <c r="K235" i="1"/>
  <c r="I235" i="1"/>
  <c r="H235" i="1"/>
  <c r="Q235" i="1"/>
  <c r="D233" i="1"/>
  <c r="E234" i="1"/>
  <c r="F234" i="1" s="1"/>
  <c r="Q227" i="7" l="1"/>
  <c r="I227" i="7"/>
  <c r="P227" i="7"/>
  <c r="H227" i="7"/>
  <c r="O227" i="7"/>
  <c r="G227" i="7"/>
  <c r="N227" i="7"/>
  <c r="M227" i="7"/>
  <c r="L227" i="7"/>
  <c r="R227" i="7"/>
  <c r="J227" i="7"/>
  <c r="K227" i="7"/>
  <c r="S227" i="7"/>
  <c r="E226" i="7"/>
  <c r="F226" i="7" s="1"/>
  <c r="D225" i="7"/>
  <c r="D224" i="7" s="1"/>
  <c r="D223" i="7" s="1"/>
  <c r="D222" i="7" s="1"/>
  <c r="D221" i="7" s="1"/>
  <c r="D220" i="7" s="1"/>
  <c r="D219" i="7" s="1"/>
  <c r="D218" i="7" s="1"/>
  <c r="D217" i="7" s="1"/>
  <c r="D216" i="7" s="1"/>
  <c r="D215" i="7" s="1"/>
  <c r="D214" i="7" s="1"/>
  <c r="D213" i="7" s="1"/>
  <c r="D212" i="7" s="1"/>
  <c r="D211" i="7" s="1"/>
  <c r="D210" i="7" s="1"/>
  <c r="D209" i="7" s="1"/>
  <c r="D208" i="7" s="1"/>
  <c r="D207" i="7" s="1"/>
  <c r="D206" i="7" s="1"/>
  <c r="D205" i="7" s="1"/>
  <c r="D204" i="7" s="1"/>
  <c r="D203" i="7" s="1"/>
  <c r="D202" i="7" s="1"/>
  <c r="D201" i="7" s="1"/>
  <c r="D200" i="7" s="1"/>
  <c r="D199" i="7" s="1"/>
  <c r="D198" i="7" s="1"/>
  <c r="D197" i="7" s="1"/>
  <c r="D196" i="7" s="1"/>
  <c r="D195" i="7" s="1"/>
  <c r="D194" i="7" s="1"/>
  <c r="D193" i="7" s="1"/>
  <c r="D192" i="7" s="1"/>
  <c r="D191" i="7" s="1"/>
  <c r="D190" i="7" s="1"/>
  <c r="D189" i="7" s="1"/>
  <c r="D188" i="7" s="1"/>
  <c r="D187" i="7" s="1"/>
  <c r="D186" i="7" s="1"/>
  <c r="D185" i="7" s="1"/>
  <c r="D184" i="7" s="1"/>
  <c r="D183" i="7" s="1"/>
  <c r="D182" i="7" s="1"/>
  <c r="D181" i="7" s="1"/>
  <c r="D180" i="7" s="1"/>
  <c r="D179" i="7" s="1"/>
  <c r="D178" i="7" s="1"/>
  <c r="D177" i="7" s="1"/>
  <c r="E227" i="6"/>
  <c r="F227" i="6" s="1"/>
  <c r="G227" i="6" s="1"/>
  <c r="D226" i="6"/>
  <c r="B17" i="6"/>
  <c r="E17" i="6" s="1"/>
  <c r="B15" i="6"/>
  <c r="E15" i="6" s="1"/>
  <c r="B16" i="6"/>
  <c r="E16" i="6" s="1"/>
  <c r="F82" i="1"/>
  <c r="Q82" i="1"/>
  <c r="I82" i="1"/>
  <c r="P82" i="1"/>
  <c r="M82" i="1"/>
  <c r="L82" i="1"/>
  <c r="S82" i="1"/>
  <c r="R82" i="1"/>
  <c r="O82" i="1"/>
  <c r="N82" i="1"/>
  <c r="K82" i="1"/>
  <c r="J82" i="1"/>
  <c r="G82" i="1"/>
  <c r="H82" i="1"/>
  <c r="D80" i="1"/>
  <c r="E81" i="1"/>
  <c r="G234" i="1"/>
  <c r="R234" i="1"/>
  <c r="J234" i="1"/>
  <c r="N234" i="1"/>
  <c r="Q234" i="1"/>
  <c r="O234" i="1"/>
  <c r="M234" i="1"/>
  <c r="L234" i="1"/>
  <c r="I234" i="1"/>
  <c r="H234" i="1"/>
  <c r="P234" i="1"/>
  <c r="S234" i="1"/>
  <c r="K234" i="1"/>
  <c r="D232" i="1"/>
  <c r="E233" i="1"/>
  <c r="F233" i="1" s="1"/>
  <c r="Q226" i="7" l="1"/>
  <c r="I226" i="7"/>
  <c r="P226" i="7"/>
  <c r="H226" i="7"/>
  <c r="C19" i="7" s="1"/>
  <c r="E19" i="7" s="1"/>
  <c r="O226" i="7"/>
  <c r="G226" i="7"/>
  <c r="B19" i="7" s="1"/>
  <c r="N226" i="7"/>
  <c r="M226" i="7"/>
  <c r="L226" i="7"/>
  <c r="R226" i="7"/>
  <c r="J226" i="7"/>
  <c r="S226" i="7"/>
  <c r="K226" i="7"/>
  <c r="D225" i="6"/>
  <c r="D224" i="6" s="1"/>
  <c r="D223" i="6" s="1"/>
  <c r="D222" i="6" s="1"/>
  <c r="D221" i="6" s="1"/>
  <c r="D220" i="6" s="1"/>
  <c r="D219" i="6" s="1"/>
  <c r="D218" i="6" s="1"/>
  <c r="D217" i="6" s="1"/>
  <c r="D216" i="6" s="1"/>
  <c r="D215" i="6" s="1"/>
  <c r="D214" i="6" s="1"/>
  <c r="D213" i="6" s="1"/>
  <c r="D212" i="6" s="1"/>
  <c r="D211" i="6" s="1"/>
  <c r="D210" i="6" s="1"/>
  <c r="D209" i="6" s="1"/>
  <c r="D208" i="6" s="1"/>
  <c r="D207" i="6" s="1"/>
  <c r="D206" i="6" s="1"/>
  <c r="D205" i="6" s="1"/>
  <c r="D204" i="6" s="1"/>
  <c r="D203" i="6" s="1"/>
  <c r="D202" i="6" s="1"/>
  <c r="D201" i="6" s="1"/>
  <c r="D200" i="6" s="1"/>
  <c r="D199" i="6" s="1"/>
  <c r="D198" i="6" s="1"/>
  <c r="D197" i="6" s="1"/>
  <c r="D196" i="6" s="1"/>
  <c r="D195" i="6" s="1"/>
  <c r="D194" i="6" s="1"/>
  <c r="D193" i="6" s="1"/>
  <c r="D192" i="6" s="1"/>
  <c r="D191" i="6" s="1"/>
  <c r="D190" i="6" s="1"/>
  <c r="D189" i="6" s="1"/>
  <c r="D188" i="6" s="1"/>
  <c r="D187" i="6" s="1"/>
  <c r="D186" i="6" s="1"/>
  <c r="D185" i="6" s="1"/>
  <c r="D184" i="6" s="1"/>
  <c r="D183" i="6" s="1"/>
  <c r="D182" i="6" s="1"/>
  <c r="D181" i="6" s="1"/>
  <c r="D180" i="6" s="1"/>
  <c r="D179" i="6" s="1"/>
  <c r="D178" i="6" s="1"/>
  <c r="D177" i="6" s="1"/>
  <c r="E226" i="6"/>
  <c r="F226" i="6" s="1"/>
  <c r="G226" i="6" s="1"/>
  <c r="B19" i="6" s="1"/>
  <c r="E19" i="6" s="1"/>
  <c r="F81" i="1"/>
  <c r="L81" i="1"/>
  <c r="S81" i="1"/>
  <c r="K81" i="1"/>
  <c r="N81" i="1"/>
  <c r="M81" i="1"/>
  <c r="R81" i="1"/>
  <c r="Q81" i="1"/>
  <c r="P81" i="1"/>
  <c r="O81" i="1"/>
  <c r="J81" i="1"/>
  <c r="I81" i="1"/>
  <c r="H81" i="1"/>
  <c r="G81" i="1"/>
  <c r="D79" i="1"/>
  <c r="E80" i="1"/>
  <c r="G233" i="1"/>
  <c r="N233" i="1"/>
  <c r="R233" i="1"/>
  <c r="J233" i="1"/>
  <c r="S233" i="1"/>
  <c r="H233" i="1"/>
  <c r="P233" i="1"/>
  <c r="O233" i="1"/>
  <c r="I233" i="1"/>
  <c r="Q233" i="1"/>
  <c r="M233" i="1"/>
  <c r="L233" i="1"/>
  <c r="K233" i="1"/>
  <c r="D231" i="1"/>
  <c r="E232" i="1"/>
  <c r="F232" i="1" s="1"/>
  <c r="F80" i="1" l="1"/>
  <c r="O80" i="1"/>
  <c r="N80" i="1"/>
  <c r="M80" i="1"/>
  <c r="L80" i="1"/>
  <c r="Q80" i="1"/>
  <c r="P80" i="1"/>
  <c r="K80" i="1"/>
  <c r="J80" i="1"/>
  <c r="I80" i="1"/>
  <c r="S80" i="1"/>
  <c r="R80" i="1"/>
  <c r="H80" i="1"/>
  <c r="G80" i="1"/>
  <c r="E79" i="1"/>
  <c r="G232" i="1"/>
  <c r="R232" i="1"/>
  <c r="J232" i="1"/>
  <c r="N232" i="1"/>
  <c r="I232" i="1"/>
  <c r="Q232" i="1"/>
  <c r="P232" i="1"/>
  <c r="O232" i="1"/>
  <c r="M232" i="1"/>
  <c r="L232" i="1"/>
  <c r="K232" i="1"/>
  <c r="H232" i="1"/>
  <c r="S232" i="1"/>
  <c r="D230" i="1"/>
  <c r="E231" i="1"/>
  <c r="F231" i="1" s="1"/>
  <c r="F79" i="1" l="1"/>
  <c r="R79" i="1"/>
  <c r="J79" i="1"/>
  <c r="Q79" i="1"/>
  <c r="I79" i="1"/>
  <c r="N79" i="1"/>
  <c r="M79" i="1"/>
  <c r="L79" i="1"/>
  <c r="K79" i="1"/>
  <c r="S79" i="1"/>
  <c r="P79" i="1"/>
  <c r="O79" i="1"/>
  <c r="G79" i="1"/>
  <c r="H79" i="1"/>
  <c r="D77" i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E78" i="1"/>
  <c r="G231" i="1"/>
  <c r="N231" i="1"/>
  <c r="R231" i="1"/>
  <c r="J231" i="1"/>
  <c r="K231" i="1"/>
  <c r="S231" i="1"/>
  <c r="H231" i="1"/>
  <c r="Q231" i="1"/>
  <c r="O231" i="1"/>
  <c r="L231" i="1"/>
  <c r="I231" i="1"/>
  <c r="P231" i="1"/>
  <c r="M231" i="1"/>
  <c r="D229" i="1"/>
  <c r="E230" i="1"/>
  <c r="F230" i="1" s="1"/>
  <c r="F78" i="1" l="1"/>
  <c r="M78" i="1"/>
  <c r="L78" i="1"/>
  <c r="O78" i="1"/>
  <c r="N78" i="1"/>
  <c r="I78" i="1"/>
  <c r="S78" i="1"/>
  <c r="R78" i="1"/>
  <c r="Q78" i="1"/>
  <c r="P78" i="1"/>
  <c r="K78" i="1"/>
  <c r="J78" i="1"/>
  <c r="G78" i="1"/>
  <c r="H78" i="1"/>
  <c r="G230" i="1"/>
  <c r="R230" i="1"/>
  <c r="J230" i="1"/>
  <c r="N230" i="1"/>
  <c r="L230" i="1"/>
  <c r="I230" i="1"/>
  <c r="S230" i="1"/>
  <c r="H230" i="1"/>
  <c r="K230" i="1"/>
  <c r="Q230" i="1"/>
  <c r="P230" i="1"/>
  <c r="M230" i="1"/>
  <c r="O230" i="1"/>
  <c r="D228" i="1"/>
  <c r="E229" i="1"/>
  <c r="F229" i="1" s="1"/>
  <c r="B16" i="1" l="1"/>
  <c r="B15" i="1"/>
  <c r="B17" i="1"/>
  <c r="C15" i="1"/>
  <c r="E15" i="1" s="1"/>
  <c r="C17" i="1"/>
  <c r="E17" i="1" s="1"/>
  <c r="C16" i="1"/>
  <c r="E16" i="1" s="1"/>
  <c r="G229" i="1"/>
  <c r="N229" i="1"/>
  <c r="R229" i="1"/>
  <c r="J229" i="1"/>
  <c r="M229" i="1"/>
  <c r="K229" i="1"/>
  <c r="I229" i="1"/>
  <c r="Q229" i="1"/>
  <c r="P229" i="1"/>
  <c r="O229" i="1"/>
  <c r="L229" i="1"/>
  <c r="H229" i="1"/>
  <c r="S229" i="1"/>
  <c r="D227" i="1"/>
  <c r="E228" i="1"/>
  <c r="F228" i="1" s="1"/>
  <c r="G228" i="1" l="1"/>
  <c r="R228" i="1"/>
  <c r="J228" i="1"/>
  <c r="N228" i="1"/>
  <c r="O228" i="1"/>
  <c r="L228" i="1"/>
  <c r="K228" i="1"/>
  <c r="Q228" i="1"/>
  <c r="M228" i="1"/>
  <c r="I228" i="1"/>
  <c r="H228" i="1"/>
  <c r="S228" i="1"/>
  <c r="P228" i="1"/>
  <c r="D226" i="1"/>
  <c r="E227" i="1"/>
  <c r="F227" i="1" s="1"/>
  <c r="G227" i="1" l="1"/>
  <c r="N227" i="1"/>
  <c r="R227" i="1"/>
  <c r="J227" i="1"/>
  <c r="P227" i="1"/>
  <c r="M227" i="1"/>
  <c r="L227" i="1"/>
  <c r="K227" i="1"/>
  <c r="H227" i="1"/>
  <c r="S227" i="1"/>
  <c r="O227" i="1"/>
  <c r="Q227" i="1"/>
  <c r="I227" i="1"/>
  <c r="D225" i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F226" i="1"/>
  <c r="G226" i="1" l="1"/>
  <c r="B19" i="1" s="1"/>
  <c r="R226" i="1"/>
  <c r="J226" i="1"/>
  <c r="N226" i="1"/>
  <c r="Q226" i="1"/>
  <c r="O226" i="1"/>
  <c r="M226" i="1"/>
  <c r="H226" i="1"/>
  <c r="P226" i="1"/>
  <c r="S226" i="1"/>
  <c r="L226" i="1"/>
  <c r="K226" i="1"/>
  <c r="I226" i="1"/>
  <c r="C19" i="1" l="1"/>
  <c r="E19" i="1" s="1"/>
</calcChain>
</file>

<file path=xl/sharedStrings.xml><?xml version="1.0" encoding="utf-8"?>
<sst xmlns="http://schemas.openxmlformats.org/spreadsheetml/2006/main" count="3847" uniqueCount="295">
  <si>
    <t>meting &gt;DL, conc &lt; 5.3 RGW</t>
  </si>
  <si>
    <t>meting &gt;DL</t>
  </si>
  <si>
    <t>alle meting, conc &lt;7.1 RGW</t>
  </si>
  <si>
    <t>alle meting</t>
  </si>
  <si>
    <t>Locatiecode
(EN = enexis, ST = Stedin, LI = Liander</t>
  </si>
  <si>
    <t>Diepte m-mv</t>
  </si>
  <si>
    <t>Benzeen maximaal (&lt;I) en gemiddeld (&gt;I); GSSD in mg/kg d.s.</t>
  </si>
  <si>
    <t>STRZ14</t>
  </si>
  <si>
    <t>0,45-0,65</t>
  </si>
  <si>
    <t>EN003</t>
  </si>
  <si>
    <t>0,26-0,46</t>
  </si>
  <si>
    <t>EN020</t>
  </si>
  <si>
    <t>0,48 - 0,58</t>
  </si>
  <si>
    <t>LIFR11</t>
  </si>
  <si>
    <t>0,4-0,6</t>
  </si>
  <si>
    <t>EN41429523</t>
  </si>
  <si>
    <t>0,06 - 0,26</t>
  </si>
  <si>
    <t>ST-18385</t>
  </si>
  <si>
    <t>0,30-0,50</t>
  </si>
  <si>
    <t>ST-19562</t>
  </si>
  <si>
    <t>0,40 - 0,60</t>
  </si>
  <si>
    <t>STRZ01</t>
  </si>
  <si>
    <t>0,07-0,27</t>
  </si>
  <si>
    <t>LIZA07</t>
  </si>
  <si>
    <t>0,24-0,44</t>
  </si>
  <si>
    <t>LIOOS03</t>
  </si>
  <si>
    <t>0,46-0,66</t>
  </si>
  <si>
    <t>LILEI04</t>
  </si>
  <si>
    <t>0,04-0,24</t>
  </si>
  <si>
    <t>STRZ08</t>
  </si>
  <si>
    <t>0,52-0,72</t>
  </si>
  <si>
    <t>EN029</t>
  </si>
  <si>
    <t>0,30 - 0,50</t>
  </si>
  <si>
    <t>LIAD16</t>
  </si>
  <si>
    <t>0,47-0,67</t>
  </si>
  <si>
    <t>EN009</t>
  </si>
  <si>
    <t>LIVGF02</t>
  </si>
  <si>
    <t>LIZA06</t>
  </si>
  <si>
    <t>LIAD05</t>
  </si>
  <si>
    <t>0,5-0,7</t>
  </si>
  <si>
    <t>ST-19345</t>
  </si>
  <si>
    <t>0,10-0,30</t>
  </si>
  <si>
    <t>STRZ09</t>
  </si>
  <si>
    <t>0,31-0,51</t>
  </si>
  <si>
    <t>EN016</t>
  </si>
  <si>
    <t>0,08 - 0,28</t>
  </si>
  <si>
    <t>ST-19353</t>
  </si>
  <si>
    <t>EN102</t>
  </si>
  <si>
    <t>ST-18510</t>
  </si>
  <si>
    <t>0,10 - 0,30</t>
  </si>
  <si>
    <t>EN005</t>
  </si>
  <si>
    <t>0,27-0,47</t>
  </si>
  <si>
    <t>EN031</t>
  </si>
  <si>
    <t>ST-14478</t>
  </si>
  <si>
    <t>EN035</t>
  </si>
  <si>
    <t>0,44 - 0,64</t>
  </si>
  <si>
    <t>EN006</t>
  </si>
  <si>
    <t>0,08-0,28</t>
  </si>
  <si>
    <t>LIFR07</t>
  </si>
  <si>
    <t>0,2-0,4</t>
  </si>
  <si>
    <t>LIFR01</t>
  </si>
  <si>
    <t>EN41333557</t>
  </si>
  <si>
    <t>ST-19047</t>
  </si>
  <si>
    <t>EN103</t>
  </si>
  <si>
    <t>EN002</t>
  </si>
  <si>
    <t>0,06-0,26</t>
  </si>
  <si>
    <t>LIVGF08</t>
  </si>
  <si>
    <t>1,7-1,9</t>
  </si>
  <si>
    <t>ST-18408</t>
  </si>
  <si>
    <t>EN41431365</t>
  </si>
  <si>
    <t>0,8 - 1,00</t>
  </si>
  <si>
    <t>EN036</t>
  </si>
  <si>
    <t>LIFR08</t>
  </si>
  <si>
    <t>0,7-0,9</t>
  </si>
  <si>
    <t>LIOOS06</t>
  </si>
  <si>
    <t>EN024</t>
  </si>
  <si>
    <t>0,47 - 0,67</t>
  </si>
  <si>
    <t>LIVGF10</t>
  </si>
  <si>
    <t>LIVGF13</t>
  </si>
  <si>
    <t>EN41428281</t>
  </si>
  <si>
    <t>0,00 - 0,20</t>
  </si>
  <si>
    <t>LIVGF05</t>
  </si>
  <si>
    <t>0,34-0,54</t>
  </si>
  <si>
    <t>LIVGF06</t>
  </si>
  <si>
    <t>0,44-0,64</t>
  </si>
  <si>
    <t>ST-18983</t>
  </si>
  <si>
    <t>ST-19420</t>
  </si>
  <si>
    <t>EN101</t>
  </si>
  <si>
    <t>&lt; 0,18</t>
  </si>
  <si>
    <t>EN104</t>
  </si>
  <si>
    <t>EN105</t>
  </si>
  <si>
    <t>EN010</t>
  </si>
  <si>
    <t>0,24-0,46</t>
  </si>
  <si>
    <t>&lt;0,06</t>
  </si>
  <si>
    <t>EN011</t>
  </si>
  <si>
    <t>&lt;0,07</t>
  </si>
  <si>
    <t>EN41424989</t>
  </si>
  <si>
    <t>EN41429535</t>
  </si>
  <si>
    <t>EN41431375</t>
  </si>
  <si>
    <t>EN015</t>
  </si>
  <si>
    <t>0,42 - 0,54</t>
  </si>
  <si>
    <t>&lt;0,11</t>
  </si>
  <si>
    <t>LIVGF11</t>
  </si>
  <si>
    <t>0,48-0,68</t>
  </si>
  <si>
    <t>&lt;0,14</t>
  </si>
  <si>
    <t>EN004</t>
  </si>
  <si>
    <t>&lt;0,15</t>
  </si>
  <si>
    <t>EN037</t>
  </si>
  <si>
    <t>0,46 - 0,66</t>
  </si>
  <si>
    <t>ST-18373</t>
  </si>
  <si>
    <t>0,25-0,45</t>
  </si>
  <si>
    <t>&lt;0,17</t>
  </si>
  <si>
    <t>STRZ02</t>
  </si>
  <si>
    <t>&lt;0,175</t>
  </si>
  <si>
    <t>STRZ11</t>
  </si>
  <si>
    <t>STDE03</t>
  </si>
  <si>
    <t>STKI01</t>
  </si>
  <si>
    <t>LIVGF03</t>
  </si>
  <si>
    <t>0,21-0,41</t>
  </si>
  <si>
    <t>LIVGF04</t>
  </si>
  <si>
    <t>0,42-0,62</t>
  </si>
  <si>
    <t>LIFR02</t>
  </si>
  <si>
    <t>LIFR05</t>
  </si>
  <si>
    <t>LIVGF07</t>
  </si>
  <si>
    <t>0,43-0,63</t>
  </si>
  <si>
    <t>LIVGF09</t>
  </si>
  <si>
    <t>LIFR09</t>
  </si>
  <si>
    <t>0,05-0,25</t>
  </si>
  <si>
    <t>LIFR10</t>
  </si>
  <si>
    <t>LIVGF15</t>
  </si>
  <si>
    <t>LIVGF18</t>
  </si>
  <si>
    <t>LIVGF19</t>
  </si>
  <si>
    <t>LIZA03</t>
  </si>
  <si>
    <t>0,46-0,6</t>
  </si>
  <si>
    <t>LIZA05</t>
  </si>
  <si>
    <t>0,47-0,6</t>
  </si>
  <si>
    <t>LIOOS02</t>
  </si>
  <si>
    <t>LIOOS05</t>
  </si>
  <si>
    <t>LINHN01</t>
  </si>
  <si>
    <t>LINHN02</t>
  </si>
  <si>
    <t>0,4-0,55</t>
  </si>
  <si>
    <t>LINHN04</t>
  </si>
  <si>
    <t>LINHN06</t>
  </si>
  <si>
    <t>0,51-0,65</t>
  </si>
  <si>
    <t>LINHN07</t>
  </si>
  <si>
    <t>LIAD01</t>
  </si>
  <si>
    <t>LIAD02</t>
  </si>
  <si>
    <t>LIAD03</t>
  </si>
  <si>
    <t>LIAD04</t>
  </si>
  <si>
    <t>0,49-0,69</t>
  </si>
  <si>
    <t>LIAD06</t>
  </si>
  <si>
    <t>0,51-0,71</t>
  </si>
  <si>
    <t>LIAD07</t>
  </si>
  <si>
    <t>LIRBNH01</t>
  </si>
  <si>
    <t>LIRBNH02</t>
  </si>
  <si>
    <t>0,27-0,4</t>
  </si>
  <si>
    <t>LIRBNH03</t>
  </si>
  <si>
    <t>LIRBNH06</t>
  </si>
  <si>
    <t>LIAD17</t>
  </si>
  <si>
    <t>LIAD18</t>
  </si>
  <si>
    <t>0,1-0,3</t>
  </si>
  <si>
    <t>LIAD20</t>
  </si>
  <si>
    <t>LILEI03</t>
  </si>
  <si>
    <t>LILEI05</t>
  </si>
  <si>
    <t>0,2-0,35</t>
  </si>
  <si>
    <t>LILEI07</t>
  </si>
  <si>
    <t>EN013</t>
  </si>
  <si>
    <t>0,27 - 0,47</t>
  </si>
  <si>
    <t>&lt;0,18</t>
  </si>
  <si>
    <t>EN014</t>
  </si>
  <si>
    <t>0,26 - 0,46</t>
  </si>
  <si>
    <t>EN017</t>
  </si>
  <si>
    <t>0,48 - 0,68</t>
  </si>
  <si>
    <t>EN019</t>
  </si>
  <si>
    <t>EN021</t>
  </si>
  <si>
    <t>0,04 - 0,24</t>
  </si>
  <si>
    <t>EN023</t>
  </si>
  <si>
    <t>0,52 - 0,72</t>
  </si>
  <si>
    <t>EN039</t>
  </si>
  <si>
    <t>0,50 - 0,70</t>
  </si>
  <si>
    <t>EN040</t>
  </si>
  <si>
    <t>EN041</t>
  </si>
  <si>
    <t>EN042</t>
  </si>
  <si>
    <t>0,49 - 0,69</t>
  </si>
  <si>
    <t>EN41424986</t>
  </si>
  <si>
    <t>EN41429501</t>
  </si>
  <si>
    <t>EN41429505</t>
  </si>
  <si>
    <t>EN41431360</t>
  </si>
  <si>
    <t>EN027</t>
  </si>
  <si>
    <t>ST-19350</t>
  </si>
  <si>
    <t>ST-18376</t>
  </si>
  <si>
    <t>ST-18393</t>
  </si>
  <si>
    <t>ST-18970</t>
  </si>
  <si>
    <t>ST-18411</t>
  </si>
  <si>
    <t>ST-18415</t>
  </si>
  <si>
    <t>ST-18383</t>
  </si>
  <si>
    <t>ST-18471</t>
  </si>
  <si>
    <t>ST-18412</t>
  </si>
  <si>
    <t>ST-18479</t>
  </si>
  <si>
    <t>ST-18480</t>
  </si>
  <si>
    <t>ST-18450</t>
  </si>
  <si>
    <t>ST-18451</t>
  </si>
  <si>
    <t>ST-18467</t>
  </si>
  <si>
    <t>ST-18472</t>
  </si>
  <si>
    <t>ST-18394</t>
  </si>
  <si>
    <t>ST-14790</t>
  </si>
  <si>
    <t>ST-14763</t>
  </si>
  <si>
    <t>ST-13879</t>
  </si>
  <si>
    <t>ST-13897</t>
  </si>
  <si>
    <t>ST-13862</t>
  </si>
  <si>
    <t>ST-14776</t>
  </si>
  <si>
    <t>ST-13887</t>
  </si>
  <si>
    <t>ST-19519</t>
  </si>
  <si>
    <t>ST-18474</t>
  </si>
  <si>
    <t>ST-18478</t>
  </si>
  <si>
    <t>ST-18861</t>
  </si>
  <si>
    <t>A</t>
  </si>
  <si>
    <t>B</t>
  </si>
  <si>
    <t>Model</t>
  </si>
  <si>
    <t>regressie-parameter</t>
  </si>
  <si>
    <t>overgang</t>
  </si>
  <si>
    <t>regressiemodel</t>
  </si>
  <si>
    <t>model o.b.v. permeatie-meting &gt;DL</t>
  </si>
  <si>
    <t>Locatie</t>
  </si>
  <si>
    <t>Concentratie in bodem</t>
  </si>
  <si>
    <t>rangnummer</t>
  </si>
  <si>
    <t>Rekenwaarde (ge-extrapoleerde kansverdeling indiend concentratie "&lt;=" )</t>
  </si>
  <si>
    <t>Benzeen concentratie/RGW [-]</t>
  </si>
  <si>
    <t>[-]</t>
  </si>
  <si>
    <t>[mg/kg d.s.]</t>
  </si>
  <si>
    <t>r</t>
  </si>
  <si>
    <t>contactlengte</t>
  </si>
  <si>
    <t>&lt;0,05</t>
  </si>
  <si>
    <t>&lt;0,050</t>
  </si>
  <si>
    <t>Berekening</t>
  </si>
  <si>
    <t>RGW P10</t>
  </si>
  <si>
    <t>RGWP90</t>
  </si>
  <si>
    <t>Methode 1: Toets aan gecorrigeerde RGW</t>
  </si>
  <si>
    <t>Methode 2: Kans concentratie &gt; DW norm</t>
  </si>
  <si>
    <t>correctie waterverbruik + contactlengte KANSVERDELING [m]</t>
  </si>
  <si>
    <t>zonder correctie</t>
  </si>
  <si>
    <t>ongecorrigeerd</t>
  </si>
  <si>
    <t>best guess</t>
  </si>
  <si>
    <t>10-percentiel</t>
  </si>
  <si>
    <t>50-percentiel</t>
  </si>
  <si>
    <t>90-percentie</t>
  </si>
  <si>
    <t>STAP 4: ANALYSES en TOETSING</t>
  </si>
  <si>
    <t>Analyses in grondmonsters (in mg/kg d.s. tenzij anders aangegeven)</t>
  </si>
  <si>
    <r>
      <rPr>
        <b/>
        <u/>
        <sz val="8"/>
        <color theme="1"/>
        <rFont val="Microsoft JhengHei"/>
        <family val="2"/>
      </rPr>
      <t>Gecorrigeerde toetswaarde</t>
    </r>
    <r>
      <rPr>
        <sz val="8"/>
        <color theme="1"/>
        <rFont val="Microsoft JhengHei"/>
        <family val="2"/>
      </rPr>
      <t xml:space="preserve"> grondmonsters (in mg/kg d.s. tenzij anders aangegeven)</t>
    </r>
  </si>
  <si>
    <t>Lutum (%)</t>
  </si>
  <si>
    <t>OS (%)</t>
  </si>
  <si>
    <t>Benzeen</t>
  </si>
  <si>
    <t>Adviesbureau</t>
  </si>
  <si>
    <t>&lt;0,7</t>
  </si>
  <si>
    <t>&lt;0,08</t>
  </si>
  <si>
    <t>&lt;2,0</t>
  </si>
  <si>
    <t>&lt;2</t>
  </si>
  <si>
    <t>&lt;0,04</t>
  </si>
  <si>
    <t>&lt;0,12</t>
  </si>
  <si>
    <t>&lt;0,13</t>
  </si>
  <si>
    <t>&lt;0,16</t>
  </si>
  <si>
    <t>&lt;0,09</t>
  </si>
  <si>
    <t>&lt;0,5</t>
  </si>
  <si>
    <t>&lt;1</t>
  </si>
  <si>
    <t>&lt;0.5</t>
  </si>
  <si>
    <t>&lt;0,0493</t>
  </si>
  <si>
    <t>&lt;0,135</t>
  </si>
  <si>
    <t>LILEI02</t>
  </si>
  <si>
    <t>overschrijdings-frequentie</t>
  </si>
  <si>
    <t>aantal/jaar (o.b.v. 2500 locaties nabij leiding)</t>
  </si>
  <si>
    <t>Risicogrenwaarde</t>
  </si>
  <si>
    <t>Correctiefactor waterverbruik * contactlengte</t>
  </si>
  <si>
    <t>correctie waterverbruik, lengte</t>
  </si>
  <si>
    <t>niet relevant bij piekconcentratie</t>
  </si>
  <si>
    <t>waterverbruik en contactlengte zijn</t>
  </si>
  <si>
    <t>location</t>
  </si>
  <si>
    <t>depth</t>
  </si>
  <si>
    <t>value</t>
  </si>
  <si>
    <t>num</t>
  </si>
  <si>
    <t>ext_value</t>
  </si>
  <si>
    <t>Buitendiam</t>
  </si>
  <si>
    <t>Wanddikte</t>
  </si>
  <si>
    <t>Lengte_GIS</t>
  </si>
  <si>
    <t>mean</t>
  </si>
  <si>
    <t>std</t>
  </si>
  <si>
    <t>count</t>
  </si>
  <si>
    <t>Binnendiam</t>
  </si>
  <si>
    <t>Buiten diameter (mm)</t>
  </si>
  <si>
    <t>Binnen diameter (mm)</t>
  </si>
  <si>
    <t>Wanddikte (mm)</t>
  </si>
  <si>
    <t>Lengte (m)</t>
  </si>
  <si>
    <t>min</t>
  </si>
  <si>
    <t>max</t>
  </si>
  <si>
    <t>From PWN data: Aansluitleidingen_inBedrijf_16012023_PWN.xlsx</t>
  </si>
  <si>
    <t>Binnen diameter: wanddikte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</si>
</sst>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0.000"/>
    <numFmt numFmtId="167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2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Microsoft JhengHei"/>
      <family val="2"/>
    </font>
    <font>
      <sz val="8"/>
      <color theme="1"/>
      <name val="Microsoft JhengHei"/>
      <family val="2"/>
    </font>
    <font>
      <b/>
      <u/>
      <sz val="8"/>
      <color theme="1"/>
      <name val="Microsoft JhengHei"/>
      <family val="2"/>
    </font>
    <font>
      <i/>
      <sz val="8"/>
      <color theme="1"/>
      <name val="Microsoft JhengHei"/>
      <family val="2"/>
    </font>
    <font>
      <sz val="8"/>
      <name val="Microsoft JhengHe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</cellStyleXfs>
  <cellXfs count="200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0" fontId="0" fillId="0" borderId="19" xfId="10" applyFont="1" applyBorder="1"/>
    <xf numFmtId="0" fontId="5" fillId="0" borderId="0" xfId="2" applyFont="1"/>
    <xf numFmtId="0" fontId="5" fillId="0" borderId="0" xfId="2" applyFont="1" applyAlignment="1">
      <alignment horizontal="center"/>
    </xf>
    <xf numFmtId="2" fontId="5" fillId="0" borderId="0" xfId="3" applyNumberFormat="1" applyFont="1" applyFill="1" applyBorder="1" applyAlignment="1">
      <alignment horizontal="left"/>
    </xf>
    <xf numFmtId="10" fontId="5" fillId="0" borderId="0" xfId="1" applyNumberFormat="1" applyFont="1" applyFill="1" applyBorder="1" applyAlignment="1">
      <alignment wrapText="1"/>
    </xf>
    <xf numFmtId="0" fontId="5" fillId="0" borderId="0" xfId="2" applyFont="1" applyAlignment="1">
      <alignment horizontal="left"/>
    </xf>
    <xf numFmtId="0" fontId="0" fillId="0" borderId="0" xfId="10" applyFont="1" applyAlignment="1">
      <alignment vertical="top" wrapText="1"/>
    </xf>
    <xf numFmtId="0" fontId="0" fillId="0" borderId="0" xfId="10" applyFont="1" applyAlignment="1">
      <alignment horizontal="left" vertical="top" wrapText="1"/>
    </xf>
    <xf numFmtId="0" fontId="5" fillId="0" borderId="0" xfId="2" applyFont="1" applyAlignment="1">
      <alignment wrapText="1"/>
    </xf>
    <xf numFmtId="0" fontId="7" fillId="0" borderId="18" xfId="10" applyFont="1" applyBorder="1" applyAlignment="1">
      <alignment vertical="center" wrapText="1"/>
    </xf>
    <xf numFmtId="0" fontId="0" fillId="0" borderId="21" xfId="10" applyFont="1" applyBorder="1" applyAlignment="1">
      <alignment horizontal="center"/>
    </xf>
    <xf numFmtId="166" fontId="5" fillId="3" borderId="1" xfId="10" applyNumberFormat="1" applyFont="1" applyFill="1" applyBorder="1" applyAlignment="1">
      <alignment horizontal="right"/>
    </xf>
    <xf numFmtId="166" fontId="5" fillId="0" borderId="0" xfId="2" applyNumberFormat="1" applyFont="1"/>
    <xf numFmtId="0" fontId="7" fillId="0" borderId="17" xfId="10" applyFont="1" applyBorder="1" applyAlignment="1">
      <alignment vertical="center" wrapText="1"/>
    </xf>
    <xf numFmtId="0" fontId="0" fillId="0" borderId="20" xfId="10" applyFont="1" applyBorder="1" applyAlignment="1">
      <alignment horizontal="center"/>
    </xf>
    <xf numFmtId="166" fontId="5" fillId="3" borderId="14" xfId="10" applyNumberFormat="1" applyFont="1" applyFill="1" applyBorder="1" applyAlignment="1">
      <alignment horizontal="right"/>
    </xf>
    <xf numFmtId="0" fontId="0" fillId="0" borderId="18" xfId="10" applyFont="1" applyBorder="1"/>
    <xf numFmtId="0" fontId="0" fillId="0" borderId="13" xfId="10" applyFont="1" applyBorder="1" applyAlignment="1">
      <alignment horizontal="center"/>
    </xf>
    <xf numFmtId="166" fontId="5" fillId="3" borderId="9" xfId="10" applyNumberFormat="1" applyFont="1" applyFill="1" applyBorder="1" applyAlignment="1">
      <alignment horizontal="right"/>
    </xf>
    <xf numFmtId="0" fontId="0" fillId="0" borderId="13" xfId="10" applyFont="1" applyBorder="1"/>
    <xf numFmtId="166" fontId="5" fillId="3" borderId="9" xfId="10" applyNumberFormat="1" applyFont="1" applyFill="1" applyBorder="1" applyAlignment="1">
      <alignment horizontal="right" wrapText="1"/>
    </xf>
    <xf numFmtId="0" fontId="8" fillId="0" borderId="13" xfId="10" applyFont="1" applyBorder="1" applyAlignment="1">
      <alignment horizontal="center" vertical="center" wrapText="1"/>
    </xf>
    <xf numFmtId="166" fontId="5" fillId="3" borderId="9" xfId="10" applyNumberFormat="1" applyFont="1" applyFill="1" applyBorder="1" applyAlignment="1">
      <alignment horizontal="right" vertical="center" wrapText="1"/>
    </xf>
    <xf numFmtId="0" fontId="7" fillId="0" borderId="13" xfId="10" applyFont="1" applyBorder="1" applyAlignment="1">
      <alignment horizontal="center" vertical="center" wrapText="1"/>
    </xf>
    <xf numFmtId="0" fontId="7" fillId="0" borderId="13" xfId="10" applyFont="1" applyBorder="1" applyAlignment="1">
      <alignment vertical="center" wrapText="1"/>
    </xf>
    <xf numFmtId="49" fontId="0" fillId="0" borderId="19" xfId="10" applyNumberFormat="1" applyFont="1" applyBorder="1" applyAlignment="1">
      <alignment horizontal="left"/>
    </xf>
    <xf numFmtId="0" fontId="0" fillId="0" borderId="19" xfId="10" applyFont="1" applyBorder="1" applyAlignment="1">
      <alignment vertical="top"/>
    </xf>
    <xf numFmtId="0" fontId="7" fillId="0" borderId="19" xfId="10" applyFont="1" applyBorder="1" applyAlignment="1">
      <alignment vertical="center" wrapText="1"/>
    </xf>
    <xf numFmtId="0" fontId="0" fillId="0" borderId="19" xfId="10" applyFont="1" applyBorder="1" applyAlignment="1">
      <alignment horizontal="left"/>
    </xf>
    <xf numFmtId="0" fontId="0" fillId="0" borderId="12" xfId="10" applyFont="1" applyBorder="1" applyAlignment="1">
      <alignment horizontal="center"/>
    </xf>
    <xf numFmtId="166" fontId="5" fillId="3" borderId="12" xfId="10" applyNumberFormat="1" applyFont="1" applyFill="1" applyBorder="1" applyAlignment="1">
      <alignment horizontal="right" wrapText="1"/>
    </xf>
    <xf numFmtId="166" fontId="0" fillId="5" borderId="9" xfId="10" applyNumberFormat="1" applyFont="1" applyFill="1" applyBorder="1"/>
    <xf numFmtId="166" fontId="0" fillId="2" borderId="9" xfId="10" applyNumberFormat="1" applyFont="1" applyFill="1" applyBorder="1"/>
    <xf numFmtId="166" fontId="0" fillId="2" borderId="9" xfId="10" applyNumberFormat="1" applyFont="1" applyFill="1" applyBorder="1" applyAlignment="1">
      <alignment wrapText="1"/>
    </xf>
    <xf numFmtId="166" fontId="0" fillId="2" borderId="12" xfId="10" applyNumberFormat="1" applyFont="1" applyFill="1" applyBorder="1"/>
    <xf numFmtId="0" fontId="0" fillId="0" borderId="13" xfId="11" applyFont="1" applyBorder="1" applyAlignment="1">
      <alignment horizontal="center"/>
    </xf>
    <xf numFmtId="0" fontId="0" fillId="0" borderId="13" xfId="10" applyFont="1" applyBorder="1" applyAlignment="1">
      <alignment horizontal="right" vertical="center" wrapText="1"/>
    </xf>
    <xf numFmtId="166" fontId="0" fillId="6" borderId="14" xfId="10" applyNumberFormat="1" applyFont="1" applyFill="1" applyBorder="1"/>
    <xf numFmtId="166" fontId="0" fillId="0" borderId="14" xfId="10" applyNumberFormat="1" applyFont="1" applyBorder="1"/>
    <xf numFmtId="0" fontId="5" fillId="4" borderId="0" xfId="2" applyFont="1" applyFill="1"/>
    <xf numFmtId="166" fontId="0" fillId="0" borderId="14" xfId="10" applyNumberFormat="1" applyFont="1" applyBorder="1" applyAlignment="1">
      <alignment wrapText="1"/>
    </xf>
    <xf numFmtId="166" fontId="0" fillId="0" borderId="9" xfId="10" applyNumberFormat="1" applyFont="1" applyBorder="1"/>
    <xf numFmtId="166" fontId="0" fillId="0" borderId="9" xfId="10" applyNumberFormat="1" applyFont="1" applyBorder="1" applyAlignment="1">
      <alignment wrapText="1"/>
    </xf>
    <xf numFmtId="166" fontId="0" fillId="0" borderId="12" xfId="10" applyNumberFormat="1" applyFont="1" applyBorder="1"/>
    <xf numFmtId="166" fontId="0" fillId="0" borderId="15" xfId="10" applyNumberFormat="1" applyFont="1" applyBorder="1"/>
    <xf numFmtId="166" fontId="0" fillId="0" borderId="1" xfId="10" applyNumberFormat="1" applyFont="1" applyBorder="1"/>
    <xf numFmtId="0" fontId="0" fillId="0" borderId="0" xfId="10" applyFont="1" applyAlignment="1">
      <alignment horizontal="center"/>
    </xf>
    <xf numFmtId="166" fontId="0" fillId="0" borderId="0" xfId="10" applyNumberFormat="1" applyFont="1"/>
    <xf numFmtId="0" fontId="0" fillId="0" borderId="0" xfId="10" applyFont="1" applyAlignment="1">
      <alignment vertical="top"/>
    </xf>
    <xf numFmtId="0" fontId="0" fillId="0" borderId="0" xfId="10" applyFont="1" applyAlignment="1">
      <alignment horizontal="right" vertical="center" wrapText="1"/>
    </xf>
    <xf numFmtId="0" fontId="0" fillId="0" borderId="0" xfId="11" applyFont="1" applyAlignment="1">
      <alignment horizontal="center"/>
    </xf>
    <xf numFmtId="0" fontId="0" fillId="0" borderId="16" xfId="11" applyFont="1" applyBorder="1" applyAlignment="1">
      <alignment horizontal="center"/>
    </xf>
    <xf numFmtId="0" fontId="0" fillId="0" borderId="13" xfId="10" applyFont="1" applyBorder="1" applyAlignment="1">
      <alignment horizontal="right"/>
    </xf>
    <xf numFmtId="10" fontId="5" fillId="0" borderId="0" xfId="2" applyNumberFormat="1" applyFont="1"/>
    <xf numFmtId="0" fontId="0" fillId="0" borderId="0" xfId="0" applyAlignment="1">
      <alignment vertical="top"/>
    </xf>
    <xf numFmtId="0" fontId="0" fillId="8" borderId="7" xfId="0" applyFill="1" applyBorder="1"/>
    <xf numFmtId="0" fontId="0" fillId="8" borderId="6" xfId="0" applyFill="1" applyBorder="1"/>
    <xf numFmtId="0" fontId="0" fillId="7" borderId="8" xfId="0" applyFill="1" applyBorder="1"/>
    <xf numFmtId="0" fontId="0" fillId="7" borderId="7" xfId="0" applyFill="1" applyBorder="1"/>
    <xf numFmtId="0" fontId="0" fillId="7" borderId="6" xfId="0" applyFill="1" applyBorder="1"/>
    <xf numFmtId="0" fontId="5" fillId="0" borderId="5" xfId="2" applyFont="1" applyBorder="1"/>
    <xf numFmtId="0" fontId="0" fillId="0" borderId="4" xfId="0" applyBorder="1"/>
    <xf numFmtId="0" fontId="5" fillId="0" borderId="3" xfId="2" applyFont="1" applyBorder="1"/>
    <xf numFmtId="0" fontId="0" fillId="0" borderId="2" xfId="0" applyBorder="1"/>
    <xf numFmtId="0" fontId="5" fillId="0" borderId="2" xfId="2" applyFont="1" applyBorder="1" applyAlignment="1">
      <alignment horizontal="center"/>
    </xf>
    <xf numFmtId="0" fontId="0" fillId="0" borderId="1" xfId="0" applyBorder="1"/>
    <xf numFmtId="0" fontId="0" fillId="7" borderId="3" xfId="0" applyFill="1" applyBorder="1"/>
    <xf numFmtId="0" fontId="0" fillId="7" borderId="2" xfId="0" applyFill="1" applyBorder="1"/>
    <xf numFmtId="0" fontId="0" fillId="7" borderId="1" xfId="0" applyFill="1" applyBorder="1"/>
    <xf numFmtId="2" fontId="5" fillId="0" borderId="8" xfId="3" applyNumberFormat="1" applyFont="1" applyFill="1" applyBorder="1" applyAlignment="1">
      <alignment horizontal="left"/>
    </xf>
    <xf numFmtId="0" fontId="5" fillId="0" borderId="7" xfId="2" applyFont="1" applyBorder="1"/>
    <xf numFmtId="0" fontId="5" fillId="0" borderId="3" xfId="2" applyFont="1" applyBorder="1" applyAlignment="1">
      <alignment horizontal="left"/>
    </xf>
    <xf numFmtId="0" fontId="5" fillId="0" borderId="2" xfId="2" applyFont="1" applyBorder="1"/>
    <xf numFmtId="2" fontId="5" fillId="0" borderId="7" xfId="3" applyNumberFormat="1" applyFont="1" applyFill="1" applyBorder="1" applyAlignment="1">
      <alignment horizontal="center"/>
    </xf>
    <xf numFmtId="0" fontId="0" fillId="0" borderId="6" xfId="0" applyBorder="1"/>
    <xf numFmtId="0" fontId="0" fillId="8" borderId="0" xfId="10" applyFont="1" applyFill="1" applyAlignment="1">
      <alignment horizontal="left" vertical="top" wrapText="1"/>
    </xf>
    <xf numFmtId="0" fontId="5" fillId="8" borderId="0" xfId="2" applyFont="1" applyFill="1" applyAlignment="1">
      <alignment wrapText="1"/>
    </xf>
    <xf numFmtId="0" fontId="0" fillId="8" borderId="3" xfId="10" applyFont="1" applyFill="1" applyBorder="1" applyAlignment="1">
      <alignment vertical="top" wrapText="1"/>
    </xf>
    <xf numFmtId="0" fontId="0" fillId="8" borderId="2" xfId="10" applyFont="1" applyFill="1" applyBorder="1" applyAlignment="1">
      <alignment horizontal="left" vertical="top" wrapText="1"/>
    </xf>
    <xf numFmtId="0" fontId="5" fillId="8" borderId="2" xfId="2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5" fillId="8" borderId="11" xfId="2" applyFont="1" applyFill="1" applyBorder="1" applyAlignment="1">
      <alignment vertical="top"/>
    </xf>
    <xf numFmtId="0" fontId="0" fillId="8" borderId="7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8" xfId="0" applyFill="1" applyBorder="1"/>
    <xf numFmtId="0" fontId="0" fillId="8" borderId="5" xfId="10" applyFont="1" applyFill="1" applyBorder="1" applyAlignment="1">
      <alignment vertical="top" wrapText="1"/>
    </xf>
    <xf numFmtId="0" fontId="0" fillId="8" borderId="4" xfId="0" applyFill="1" applyBorder="1" applyAlignment="1">
      <alignment wrapText="1"/>
    </xf>
    <xf numFmtId="0" fontId="0" fillId="8" borderId="24" xfId="0" applyFill="1" applyBorder="1" applyAlignment="1">
      <alignment vertical="top" wrapText="1"/>
    </xf>
    <xf numFmtId="0" fontId="0" fillId="8" borderId="5" xfId="0" applyFill="1" applyBorder="1"/>
    <xf numFmtId="0" fontId="0" fillId="8" borderId="3" xfId="0" applyFill="1" applyBorder="1"/>
    <xf numFmtId="0" fontId="0" fillId="7" borderId="0" xfId="10" applyFont="1" applyFill="1" applyAlignment="1">
      <alignment vertical="top"/>
    </xf>
    <xf numFmtId="2" fontId="5" fillId="0" borderId="5" xfId="3" applyNumberFormat="1" applyFont="1" applyFill="1" applyBorder="1" applyAlignment="1">
      <alignment horizontal="left"/>
    </xf>
    <xf numFmtId="2" fontId="5" fillId="0" borderId="0" xfId="3" applyNumberFormat="1" applyFont="1" applyFill="1" applyBorder="1" applyAlignment="1">
      <alignment horizontal="center"/>
    </xf>
    <xf numFmtId="167" fontId="0" fillId="0" borderId="0" xfId="1" applyNumberFormat="1" applyFont="1"/>
    <xf numFmtId="0" fontId="5" fillId="7" borderId="11" xfId="2" applyFont="1" applyFill="1" applyBorder="1"/>
    <xf numFmtId="0" fontId="5" fillId="7" borderId="9" xfId="2" applyFont="1" applyFill="1" applyBorder="1"/>
    <xf numFmtId="0" fontId="5" fillId="7" borderId="10" xfId="2" applyFont="1" applyFill="1" applyBorder="1"/>
    <xf numFmtId="0" fontId="0" fillId="7" borderId="9" xfId="0" applyFill="1" applyBorder="1"/>
    <xf numFmtId="0" fontId="0" fillId="7" borderId="10" xfId="0" applyFill="1" applyBorder="1"/>
    <xf numFmtId="0" fontId="5" fillId="8" borderId="0" xfId="2" applyFont="1" applyFill="1"/>
    <xf numFmtId="0" fontId="5" fillId="8" borderId="0" xfId="2" applyFont="1" applyFill="1" applyAlignment="1">
      <alignment horizontal="center"/>
    </xf>
    <xf numFmtId="0" fontId="5" fillId="7" borderId="10" xfId="2" applyFont="1" applyFill="1" applyBorder="1" applyAlignment="1">
      <alignment vertical="top" wrapText="1"/>
    </xf>
    <xf numFmtId="0" fontId="5" fillId="7" borderId="10" xfId="2" applyFont="1" applyFill="1" applyBorder="1" applyAlignment="1">
      <alignment horizontal="center"/>
    </xf>
    <xf numFmtId="0" fontId="5" fillId="8" borderId="7" xfId="2" applyFont="1" applyFill="1" applyBorder="1"/>
    <xf numFmtId="0" fontId="5" fillId="8" borderId="7" xfId="2" applyFont="1" applyFill="1" applyBorder="1" applyAlignment="1">
      <alignment horizontal="center"/>
    </xf>
    <xf numFmtId="167" fontId="0" fillId="0" borderId="0" xfId="1" applyNumberFormat="1" applyFont="1" applyBorder="1"/>
    <xf numFmtId="10" fontId="5" fillId="0" borderId="2" xfId="1" applyNumberFormat="1" applyFont="1" applyFill="1" applyBorder="1" applyAlignment="1">
      <alignment wrapText="1"/>
    </xf>
    <xf numFmtId="167" fontId="0" fillId="0" borderId="2" xfId="1" applyNumberFormat="1" applyFont="1" applyBorder="1"/>
    <xf numFmtId="0" fontId="5" fillId="8" borderId="24" xfId="2" applyFont="1" applyFill="1" applyBorder="1" applyAlignment="1">
      <alignment horizontal="left"/>
    </xf>
    <xf numFmtId="0" fontId="0" fillId="8" borderId="23" xfId="0" applyFill="1" applyBorder="1" applyAlignment="1">
      <alignment horizontal="right"/>
    </xf>
    <xf numFmtId="0" fontId="0" fillId="8" borderId="22" xfId="0" applyFill="1" applyBorder="1" applyAlignment="1">
      <alignment horizontal="right"/>
    </xf>
    <xf numFmtId="0" fontId="0" fillId="8" borderId="23" xfId="10" applyFont="1" applyFill="1" applyBorder="1" applyAlignment="1">
      <alignment vertical="top"/>
    </xf>
    <xf numFmtId="0" fontId="5" fillId="8" borderId="22" xfId="2" applyFont="1" applyFill="1" applyBorder="1" applyAlignment="1">
      <alignment horizontal="left"/>
    </xf>
    <xf numFmtId="0" fontId="9" fillId="4" borderId="25" xfId="0" applyFont="1" applyFill="1" applyBorder="1" applyAlignment="1">
      <alignment horizontal="center" vertical="center"/>
    </xf>
    <xf numFmtId="0" fontId="10" fillId="0" borderId="0" xfId="0" applyFont="1"/>
    <xf numFmtId="0" fontId="10" fillId="4" borderId="28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4" borderId="14" xfId="0" applyFont="1" applyFill="1" applyBorder="1" applyAlignment="1">
      <alignment horizontal="left" vertical="top" wrapText="1"/>
    </xf>
    <xf numFmtId="0" fontId="10" fillId="4" borderId="12" xfId="0" applyFont="1" applyFill="1" applyBorder="1" applyAlignment="1">
      <alignment horizontal="left" vertical="top" wrapText="1"/>
    </xf>
    <xf numFmtId="0" fontId="12" fillId="4" borderId="19" xfId="0" applyFont="1" applyFill="1" applyBorder="1"/>
    <xf numFmtId="0" fontId="12" fillId="4" borderId="30" xfId="0" applyFont="1" applyFill="1" applyBorder="1" applyAlignment="1">
      <alignment horizontal="center"/>
    </xf>
    <xf numFmtId="0" fontId="12" fillId="0" borderId="0" xfId="0" applyFont="1"/>
    <xf numFmtId="0" fontId="10" fillId="0" borderId="19" xfId="0" applyFont="1" applyBorder="1"/>
    <xf numFmtId="0" fontId="10" fillId="0" borderId="14" xfId="0" applyFont="1" applyBorder="1"/>
    <xf numFmtId="0" fontId="10" fillId="0" borderId="12" xfId="0" applyFont="1" applyBorder="1"/>
    <xf numFmtId="0" fontId="10" fillId="0" borderId="9" xfId="0" applyFont="1" applyBorder="1"/>
    <xf numFmtId="0" fontId="10" fillId="6" borderId="9" xfId="0" applyFont="1" applyFill="1" applyBorder="1"/>
    <xf numFmtId="0" fontId="13" fillId="3" borderId="9" xfId="0" applyFont="1" applyFill="1" applyBorder="1"/>
    <xf numFmtId="0" fontId="10" fillId="0" borderId="19" xfId="0" applyFont="1" applyBorder="1" applyAlignment="1">
      <alignment horizontal="left"/>
    </xf>
    <xf numFmtId="0" fontId="10" fillId="2" borderId="9" xfId="0" applyFont="1" applyFill="1" applyBorder="1"/>
    <xf numFmtId="0" fontId="10" fillId="0" borderId="31" xfId="0" applyFont="1" applyBorder="1" applyAlignment="1">
      <alignment horizontal="left"/>
    </xf>
    <xf numFmtId="0" fontId="10" fillId="0" borderId="19" xfId="0" applyFont="1" applyBorder="1" applyAlignment="1">
      <alignment vertical="top"/>
    </xf>
    <xf numFmtId="0" fontId="10" fillId="3" borderId="9" xfId="0" applyFont="1" applyFill="1" applyBorder="1"/>
    <xf numFmtId="0" fontId="10" fillId="5" borderId="9" xfId="0" applyFont="1" applyFill="1" applyBorder="1"/>
    <xf numFmtId="0" fontId="10" fillId="2" borderId="12" xfId="0" applyFont="1" applyFill="1" applyBorder="1"/>
    <xf numFmtId="0" fontId="10" fillId="0" borderId="9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3" borderId="9" xfId="0" applyFont="1" applyFill="1" applyBorder="1" applyAlignment="1">
      <alignment wrapText="1"/>
    </xf>
    <xf numFmtId="0" fontId="10" fillId="2" borderId="9" xfId="0" applyFont="1" applyFill="1" applyBorder="1" applyAlignment="1">
      <alignment wrapText="1"/>
    </xf>
    <xf numFmtId="0" fontId="10" fillId="5" borderId="9" xfId="0" applyFont="1" applyFill="1" applyBorder="1" applyAlignment="1">
      <alignment wrapText="1"/>
    </xf>
    <xf numFmtId="0" fontId="14" fillId="0" borderId="19" xfId="0" applyFont="1" applyBorder="1" applyAlignment="1">
      <alignment vertical="center" wrapText="1"/>
    </xf>
    <xf numFmtId="0" fontId="10" fillId="0" borderId="15" xfId="0" applyFont="1" applyBorder="1"/>
    <xf numFmtId="166" fontId="10" fillId="0" borderId="14" xfId="0" applyNumberFormat="1" applyFont="1" applyBorder="1"/>
    <xf numFmtId="166" fontId="10" fillId="2" borderId="14" xfId="0" applyNumberFormat="1" applyFont="1" applyFill="1" applyBorder="1"/>
    <xf numFmtId="166" fontId="10" fillId="3" borderId="14" xfId="0" applyNumberFormat="1" applyFont="1" applyFill="1" applyBorder="1"/>
    <xf numFmtId="166" fontId="10" fillId="5" borderId="14" xfId="0" applyNumberFormat="1" applyFont="1" applyFill="1" applyBorder="1"/>
    <xf numFmtId="166" fontId="10" fillId="6" borderId="14" xfId="0" applyNumberFormat="1" applyFont="1" applyFill="1" applyBorder="1"/>
    <xf numFmtId="0" fontId="15" fillId="0" borderId="19" xfId="0" applyFont="1" applyBorder="1"/>
    <xf numFmtId="166" fontId="10" fillId="0" borderId="9" xfId="0" applyNumberFormat="1" applyFont="1" applyBorder="1"/>
    <xf numFmtId="49" fontId="15" fillId="0" borderId="19" xfId="0" applyNumberFormat="1" applyFont="1" applyBorder="1" applyAlignment="1">
      <alignment horizontal="left"/>
    </xf>
    <xf numFmtId="166" fontId="10" fillId="0" borderId="12" xfId="0" applyNumberFormat="1" applyFont="1" applyBorder="1"/>
    <xf numFmtId="166" fontId="10" fillId="2" borderId="15" xfId="0" applyNumberFormat="1" applyFont="1" applyFill="1" applyBorder="1"/>
    <xf numFmtId="166" fontId="10" fillId="3" borderId="15" xfId="0" applyNumberFormat="1" applyFont="1" applyFill="1" applyBorder="1"/>
    <xf numFmtId="166" fontId="10" fillId="0" borderId="9" xfId="0" applyNumberFormat="1" applyFont="1" applyBorder="1" applyAlignment="1">
      <alignment wrapText="1"/>
    </xf>
    <xf numFmtId="0" fontId="10" fillId="0" borderId="18" xfId="0" applyFont="1" applyBorder="1"/>
    <xf numFmtId="0" fontId="10" fillId="0" borderId="32" xfId="0" applyFont="1" applyBorder="1"/>
    <xf numFmtId="0" fontId="10" fillId="0" borderId="22" xfId="0" applyFont="1" applyBorder="1"/>
    <xf numFmtId="0" fontId="10" fillId="2" borderId="1" xfId="0" applyFont="1" applyFill="1" applyBorder="1"/>
    <xf numFmtId="0" fontId="10" fillId="0" borderId="6" xfId="0" applyFont="1" applyBorder="1"/>
    <xf numFmtId="0" fontId="10" fillId="0" borderId="24" xfId="0" applyFont="1" applyBorder="1"/>
    <xf numFmtId="0" fontId="10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0" fillId="0" borderId="33" xfId="0" applyFont="1" applyBorder="1"/>
    <xf numFmtId="0" fontId="10" fillId="0" borderId="34" xfId="0" applyFont="1" applyBorder="1" applyAlignment="1">
      <alignment wrapText="1"/>
    </xf>
    <xf numFmtId="0" fontId="10" fillId="0" borderId="35" xfId="0" applyFont="1" applyBorder="1" applyAlignment="1">
      <alignment wrapText="1"/>
    </xf>
    <xf numFmtId="0" fontId="10" fillId="0" borderId="34" xfId="0" applyFont="1" applyBorder="1"/>
    <xf numFmtId="0" fontId="5" fillId="7" borderId="11" xfId="2" applyFont="1" applyFill="1" applyBorder="1" applyAlignment="1">
      <alignment horizontal="left" vertical="top" wrapText="1"/>
    </xf>
    <xf numFmtId="0" fontId="0" fillId="7" borderId="9" xfId="0" applyFill="1" applyBorder="1" applyAlignment="1">
      <alignment wrapText="1"/>
    </xf>
    <xf numFmtId="1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2" fontId="5" fillId="2" borderId="7" xfId="3" applyNumberFormat="1" applyFont="1" applyFill="1" applyBorder="1" applyAlignment="1">
      <alignment horizontal="center"/>
    </xf>
    <xf numFmtId="0" fontId="0" fillId="8" borderId="7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 wrapText="1"/>
    </xf>
    <xf numFmtId="0" fontId="0" fillId="8" borderId="8" xfId="10" applyFont="1" applyFill="1" applyBorder="1" applyAlignment="1">
      <alignment horizontal="center" vertical="top" wrapText="1"/>
    </xf>
    <xf numFmtId="0" fontId="0" fillId="8" borderId="5" xfId="10" applyFont="1" applyFill="1" applyBorder="1" applyAlignment="1">
      <alignment horizontal="center" vertical="top" wrapText="1"/>
    </xf>
    <xf numFmtId="0" fontId="0" fillId="8" borderId="7" xfId="10" applyFont="1" applyFill="1" applyBorder="1" applyAlignment="1">
      <alignment horizontal="center" vertical="top" wrapText="1"/>
    </xf>
    <xf numFmtId="0" fontId="0" fillId="8" borderId="0" xfId="10" applyFont="1" applyFill="1" applyAlignment="1">
      <alignment horizontal="center" vertical="top" wrapText="1"/>
    </xf>
    <xf numFmtId="0" fontId="5" fillId="8" borderId="7" xfId="2" applyFont="1" applyFill="1" applyBorder="1" applyAlignment="1">
      <alignment horizontal="center" vertical="top" wrapText="1"/>
    </xf>
    <xf numFmtId="0" fontId="5" fillId="8" borderId="0" xfId="2" applyFont="1" applyFill="1" applyAlignment="1">
      <alignment horizontal="center" vertical="top" wrapText="1"/>
    </xf>
    <xf numFmtId="0" fontId="0" fillId="8" borderId="6" xfId="0" applyFill="1" applyBorder="1" applyAlignment="1">
      <alignment horizontal="center" vertical="top" wrapText="1"/>
    </xf>
    <xf numFmtId="0" fontId="0" fillId="8" borderId="4" xfId="0" applyFill="1" applyBorder="1" applyAlignment="1">
      <alignment horizontal="center" vertical="top" wrapText="1"/>
    </xf>
    <xf numFmtId="0" fontId="9" fillId="4" borderId="26" xfId="0" applyFont="1" applyFill="1" applyBorder="1" applyAlignment="1">
      <alignment horizontal="center"/>
    </xf>
    <xf numFmtId="0" fontId="9" fillId="4" borderId="27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left" vertical="top" wrapText="1"/>
    </xf>
    <xf numFmtId="0" fontId="10" fillId="4" borderId="18" xfId="0" applyFont="1" applyFill="1" applyBorder="1" applyAlignment="1">
      <alignment horizontal="left" vertical="top" wrapText="1"/>
    </xf>
    <xf numFmtId="0" fontId="10" fillId="4" borderId="28" xfId="0" applyFont="1" applyFill="1" applyBorder="1" applyAlignment="1">
      <alignment horizontal="center" vertical="top" wrapText="1"/>
    </xf>
    <xf numFmtId="0" fontId="10" fillId="4" borderId="29" xfId="0" applyFont="1" applyFill="1" applyBorder="1" applyAlignment="1">
      <alignment horizontal="center" vertical="top" wrapText="1"/>
    </xf>
    <xf numFmtId="0" fontId="12" fillId="4" borderId="15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6" fillId="0" borderId="37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36" xfId="0" applyFont="1" applyBorder="1" applyAlignment="1">
      <alignment vertical="center" wrapText="1"/>
    </xf>
    <xf numFmtId="0" fontId="16" fillId="0" borderId="38" xfId="0" applyFont="1" applyBorder="1" applyAlignment="1">
      <alignment vertical="center" wrapText="1"/>
    </xf>
    <xf numFmtId="9" fontId="16" fillId="0" borderId="38" xfId="0" applyNumberFormat="1" applyFont="1" applyBorder="1" applyAlignment="1">
      <alignment vertical="center" wrapText="1"/>
    </xf>
  </cellXfs>
  <cellStyles count="12">
    <cellStyle name="Comma 2" xfId="5" xr:uid="{00000000-0005-0000-0000-000000000000}"/>
    <cellStyle name="Comma 3" xfId="3" xr:uid="{00000000-0005-0000-0000-000001000000}"/>
    <cellStyle name="Normal" xfId="0" builtinId="0"/>
    <cellStyle name="Normal 2" xfId="6" xr:uid="{00000000-0005-0000-0000-000003000000}"/>
    <cellStyle name="Normal 3" xfId="7" xr:uid="{00000000-0005-0000-0000-000004000000}"/>
    <cellStyle name="Normal 4" xfId="9" xr:uid="{00000000-0005-0000-0000-000005000000}"/>
    <cellStyle name="Normal 5" xfId="10" xr:uid="{00000000-0005-0000-0000-000006000000}"/>
    <cellStyle name="Normal 6" xfId="2" xr:uid="{00000000-0005-0000-0000-000007000000}"/>
    <cellStyle name="Percent" xfId="1" builtinId="5"/>
    <cellStyle name="Percent 2" xfId="8" xr:uid="{00000000-0005-0000-0000-000009000000}"/>
    <cellStyle name="Percent 3" xfId="4" xr:uid="{00000000-0005-0000-0000-00000A000000}"/>
    <cellStyle name="Standaard 2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78975911891321193"/>
        </c:manualLayout>
      </c:layout>
      <c:scatterChart>
        <c:scatterStyle val="lineMarker"/>
        <c:varyColors val="0"/>
        <c:ser>
          <c:idx val="0"/>
          <c:order val="0"/>
          <c:tx>
            <c:v>meting &gt; DL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79135268823127E-2"/>
                  <c:y val="0.219294785326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RGW_AH!$D$177:$D$225</c:f>
              <c:numCache>
                <c:formatCode>General</c:formatCode>
                <c:ptCount val="49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xVal>
          <c:yVal>
            <c:numRef>
              <c:f>RGW_AH!$C$177:$C$225</c:f>
              <c:numCache>
                <c:formatCode>0.000</c:formatCode>
                <c:ptCount val="49"/>
                <c:pt idx="0">
                  <c:v>8.8000000000000007</c:v>
                </c:pt>
                <c:pt idx="1">
                  <c:v>8.1</c:v>
                </c:pt>
                <c:pt idx="2">
                  <c:v>6.42</c:v>
                </c:pt>
                <c:pt idx="3">
                  <c:v>4.88</c:v>
                </c:pt>
                <c:pt idx="4">
                  <c:v>3.9</c:v>
                </c:pt>
                <c:pt idx="5">
                  <c:v>3.4674999999999998</c:v>
                </c:pt>
                <c:pt idx="6">
                  <c:v>3.25</c:v>
                </c:pt>
                <c:pt idx="7">
                  <c:v>2.67</c:v>
                </c:pt>
                <c:pt idx="8">
                  <c:v>2.5</c:v>
                </c:pt>
                <c:pt idx="9">
                  <c:v>2.46</c:v>
                </c:pt>
                <c:pt idx="10">
                  <c:v>2.4550000000000001</c:v>
                </c:pt>
                <c:pt idx="11">
                  <c:v>2.4</c:v>
                </c:pt>
                <c:pt idx="12">
                  <c:v>2.2599999999999998</c:v>
                </c:pt>
                <c:pt idx="13">
                  <c:v>2.25</c:v>
                </c:pt>
                <c:pt idx="14">
                  <c:v>2.2200000000000002</c:v>
                </c:pt>
                <c:pt idx="15">
                  <c:v>2.0499999999999998</c:v>
                </c:pt>
                <c:pt idx="16">
                  <c:v>1.95</c:v>
                </c:pt>
                <c:pt idx="17">
                  <c:v>1.9</c:v>
                </c:pt>
                <c:pt idx="18">
                  <c:v>1.8</c:v>
                </c:pt>
                <c:pt idx="19">
                  <c:v>1.7778</c:v>
                </c:pt>
                <c:pt idx="20">
                  <c:v>1.73</c:v>
                </c:pt>
                <c:pt idx="21">
                  <c:v>1.72</c:v>
                </c:pt>
                <c:pt idx="22">
                  <c:v>1.7</c:v>
                </c:pt>
                <c:pt idx="23">
                  <c:v>1.7</c:v>
                </c:pt>
                <c:pt idx="24">
                  <c:v>1.5</c:v>
                </c:pt>
                <c:pt idx="25">
                  <c:v>1.4</c:v>
                </c:pt>
                <c:pt idx="26">
                  <c:v>1.35</c:v>
                </c:pt>
                <c:pt idx="27">
                  <c:v>1.2</c:v>
                </c:pt>
                <c:pt idx="28">
                  <c:v>1.05</c:v>
                </c:pt>
                <c:pt idx="29">
                  <c:v>1</c:v>
                </c:pt>
                <c:pt idx="30">
                  <c:v>1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0.8</c:v>
                </c:pt>
                <c:pt idx="35">
                  <c:v>0.78300000000000003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</c:v>
                </c:pt>
                <c:pt idx="39">
                  <c:v>0.35</c:v>
                </c:pt>
                <c:pt idx="40">
                  <c:v>0.35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0.222</c:v>
                </c:pt>
                <c:pt idx="46">
                  <c:v>0.21</c:v>
                </c:pt>
                <c:pt idx="47">
                  <c:v>0.2</c:v>
                </c:pt>
                <c:pt idx="48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B-477B-AAEE-C41FD033B254}"/>
            </c:ext>
          </c:extLst>
        </c:ser>
        <c:ser>
          <c:idx val="1"/>
          <c:order val="1"/>
          <c:tx>
            <c:v>extrapolatie, meting &lt; DL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RGW_AH!$D$226:$D$321</c:f>
              <c:numCache>
                <c:formatCode>General</c:formatCode>
                <c:ptCount val="96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70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</c:numCache>
            </c:numRef>
          </c:xVal>
          <c:yVal>
            <c:numRef>
              <c:f>RGW_AH!$E$226:$E$321</c:f>
              <c:numCache>
                <c:formatCode>General</c:formatCode>
                <c:ptCount val="96"/>
                <c:pt idx="0">
                  <c:v>0.1673624948021227</c:v>
                </c:pt>
                <c:pt idx="1">
                  <c:v>0.15603215184216962</c:v>
                </c:pt>
                <c:pt idx="2">
                  <c:v>0.14546886647024987</c:v>
                </c:pt>
                <c:pt idx="3">
                  <c:v>0.13562070933652476</c:v>
                </c:pt>
                <c:pt idx="4">
                  <c:v>0.12643926667775143</c:v>
                </c:pt>
                <c:pt idx="5">
                  <c:v>0.11787940231412745</c:v>
                </c:pt>
                <c:pt idx="6">
                  <c:v>0.10989903575880999</c:v>
                </c:pt>
                <c:pt idx="7">
                  <c:v>0.10245893534929056</c:v>
                </c:pt>
                <c:pt idx="8">
                  <c:v>9.5522525383654688E-2</c:v>
                </c:pt>
                <c:pt idx="9">
                  <c:v>8.9055706313604044E-2</c:v>
                </c:pt>
                <c:pt idx="10">
                  <c:v>8.3026687110305225E-2</c:v>
                </c:pt>
                <c:pt idx="11">
                  <c:v>7.7405828978973509E-2</c:v>
                </c:pt>
                <c:pt idx="12">
                  <c:v>7.216549965388673E-2</c:v>
                </c:pt>
                <c:pt idx="13">
                  <c:v>6.7279937557542163E-2</c:v>
                </c:pt>
                <c:pt idx="14">
                  <c:v>6.2725125156158718E-2</c:v>
                </c:pt>
                <c:pt idx="15">
                  <c:v>5.8478670888937517E-2</c:v>
                </c:pt>
                <c:pt idx="16">
                  <c:v>5.4519699090642575E-2</c:v>
                </c:pt>
                <c:pt idx="17">
                  <c:v>5.0828747366358243E-2</c:v>
                </c:pt>
                <c:pt idx="18">
                  <c:v>4.7387670913915519E-2</c:v>
                </c:pt>
                <c:pt idx="19">
                  <c:v>4.4179553323634192E-2</c:v>
                </c:pt>
                <c:pt idx="20">
                  <c:v>4.1188623416870143E-2</c:v>
                </c:pt>
                <c:pt idx="21">
                  <c:v>3.8400177714544396E-2</c:v>
                </c:pt>
                <c:pt idx="22">
                  <c:v>3.5800508154507353E-2</c:v>
                </c:pt>
                <c:pt idx="23">
                  <c:v>3.3376834702395185E-2</c:v>
                </c:pt>
                <c:pt idx="24">
                  <c:v>3.1117242524691814E-2</c:v>
                </c:pt>
                <c:pt idx="25">
                  <c:v>2.9010623415137746E-2</c:v>
                </c:pt>
                <c:pt idx="26">
                  <c:v>2.7046621186536959E-2</c:v>
                </c:pt>
                <c:pt idx="27">
                  <c:v>2.5215580759506289E-2</c:v>
                </c:pt>
                <c:pt idx="28">
                  <c:v>2.3508500697886785E-2</c:v>
                </c:pt>
                <c:pt idx="29">
                  <c:v>2.1916988957479965E-2</c:v>
                </c:pt>
                <c:pt idx="30">
                  <c:v>2.0433221630568661E-2</c:v>
                </c:pt>
                <c:pt idx="31">
                  <c:v>1.9049904483409721E-2</c:v>
                </c:pt>
                <c:pt idx="32">
                  <c:v>1.7760237097615931E-2</c:v>
                </c:pt>
                <c:pt idx="33">
                  <c:v>1.6557879439145377E-2</c:v>
                </c:pt>
                <c:pt idx="34">
                  <c:v>1.5436920690550686E-2</c:v>
                </c:pt>
                <c:pt idx="35">
                  <c:v>1.4391850193266744E-2</c:v>
                </c:pt>
                <c:pt idx="36">
                  <c:v>1.3417530357088541E-2</c:v>
                </c:pt>
                <c:pt idx="37">
                  <c:v>1.2509171403661498E-2</c:v>
                </c:pt>
                <c:pt idx="38">
                  <c:v>1.1662307819822729E-2</c:v>
                </c:pt>
                <c:pt idx="39">
                  <c:v>1.0872776405037332E-2</c:v>
                </c:pt>
                <c:pt idx="40">
                  <c:v>1.0136695805010353E-2</c:v>
                </c:pt>
                <c:pt idx="41">
                  <c:v>9.4504474308613039E-3</c:v>
                </c:pt>
                <c:pt idx="42">
                  <c:v>8.8106576700593617E-3</c:v>
                </c:pt>
                <c:pt idx="43">
                  <c:v>8.2141813016678479E-3</c:v>
                </c:pt>
                <c:pt idx="44">
                  <c:v>7.6580860343669586E-3</c:v>
                </c:pt>
                <c:pt idx="45">
                  <c:v>7.1396380912432979E-3</c:v>
                </c:pt>
                <c:pt idx="46">
                  <c:v>6.6562887704807493E-3</c:v>
                </c:pt>
                <c:pt idx="47">
                  <c:v>6.2056619158846818E-3</c:v>
                </c:pt>
                <c:pt idx="48">
                  <c:v>5.7855422356443429E-3</c:v>
                </c:pt>
                <c:pt idx="49">
                  <c:v>5.3938644119082167E-3</c:v>
                </c:pt>
                <c:pt idx="50">
                  <c:v>5.0287029476347367E-3</c:v>
                </c:pt>
                <c:pt idx="51">
                  <c:v>4.6882627008052779E-3</c:v>
                </c:pt>
                <c:pt idx="52">
                  <c:v>4.3708700594653847E-3</c:v>
                </c:pt>
                <c:pt idx="53">
                  <c:v>4.0749647142105478E-3</c:v>
                </c:pt>
                <c:pt idx="54">
                  <c:v>3.7990919876698627E-3</c:v>
                </c:pt>
                <c:pt idx="55">
                  <c:v>3.5418956832791878E-3</c:v>
                </c:pt>
                <c:pt idx="56">
                  <c:v>3.3021114181881438E-3</c:v>
                </c:pt>
                <c:pt idx="57">
                  <c:v>3.0785604075254237E-3</c:v>
                </c:pt>
                <c:pt idx="58">
                  <c:v>2.8701436694656994E-3</c:v>
                </c:pt>
                <c:pt idx="59">
                  <c:v>2.6758366226101084E-3</c:v>
                </c:pt>
                <c:pt idx="60">
                  <c:v>2.4946840491209231E-3</c:v>
                </c:pt>
                <c:pt idx="61">
                  <c:v>2.3257953988490457E-3</c:v>
                </c:pt>
                <c:pt idx="62">
                  <c:v>2.1683404113693396E-3</c:v>
                </c:pt>
                <c:pt idx="63">
                  <c:v>2.0215450344015914E-3</c:v>
                </c:pt>
                <c:pt idx="64">
                  <c:v>1.884687618551994E-3</c:v>
                </c:pt>
                <c:pt idx="65">
                  <c:v>1.7570953696684015E-3</c:v>
                </c:pt>
                <c:pt idx="66">
                  <c:v>1.6381410413690599E-3</c:v>
                </c:pt>
                <c:pt idx="67">
                  <c:v>1.5272398514852034E-3</c:v>
                </c:pt>
                <c:pt idx="68">
                  <c:v>1.4238466072586859E-3</c:v>
                </c:pt>
                <c:pt idx="69">
                  <c:v>1.3274530251620479E-3</c:v>
                </c:pt>
                <c:pt idx="70">
                  <c:v>1.2375852321652001E-3</c:v>
                </c:pt>
                <c:pt idx="71">
                  <c:v>1.1538014361648845E-3</c:v>
                </c:pt>
                <c:pt idx="72">
                  <c:v>1.0756897541247051E-3</c:v>
                </c:pt>
                <c:pt idx="73">
                  <c:v>1.0028661872488011E-3</c:v>
                </c:pt>
                <c:pt idx="74">
                  <c:v>9.3497273323508046E-4</c:v>
                </c:pt>
                <c:pt idx="75">
                  <c:v>8.7167562632780573E-4</c:v>
                </c:pt>
                <c:pt idx="76">
                  <c:v>8.1266369651758702E-4</c:v>
                </c:pt>
                <c:pt idx="77">
                  <c:v>7.576468398225784E-4</c:v>
                </c:pt>
                <c:pt idx="78">
                  <c:v>7.0635459213074035E-4</c:v>
                </c:pt>
                <c:pt idx="79">
                  <c:v>6.5853479959214608E-4</c:v>
                </c:pt>
                <c:pt idx="80">
                  <c:v>6.1395237902495234E-4</c:v>
                </c:pt>
                <c:pt idx="81">
                  <c:v>5.7238816224115959E-4</c:v>
                </c:pt>
                <c:pt idx="82">
                  <c:v>5.3363781861084133E-4</c:v>
                </c:pt>
                <c:pt idx="83">
                  <c:v>4.9751085056814592E-4</c:v>
                </c:pt>
                <c:pt idx="84">
                  <c:v>4.6382965712095327E-4</c:v>
                </c:pt>
                <c:pt idx="85">
                  <c:v>4.3242866076038039E-4</c:v>
                </c:pt>
                <c:pt idx="86">
                  <c:v>4.0315349347800207E-4</c:v>
                </c:pt>
                <c:pt idx="87">
                  <c:v>3.7586023788922936E-4</c:v>
                </c:pt>
                <c:pt idx="88">
                  <c:v>3.5041471973219172E-4</c:v>
                </c:pt>
                <c:pt idx="89">
                  <c:v>3.2669184826403041E-4</c:v>
                </c:pt>
                <c:pt idx="90">
                  <c:v>3.0457500131197675E-4</c:v>
                </c:pt>
                <c:pt idx="91">
                  <c:v>2.8395545195611307E-4</c:v>
                </c:pt>
                <c:pt idx="92">
                  <c:v>2.6473183402537435E-4</c:v>
                </c:pt>
                <c:pt idx="93">
                  <c:v>2.4680964377915896E-4</c:v>
                </c:pt>
                <c:pt idx="94">
                  <c:v>2.3010077532480171E-4</c:v>
                </c:pt>
                <c:pt idx="95">
                  <c:v>2.1452308748701234E-4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B-477B-AAEE-C41FD033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32"/>
        <c:axId val="191427616"/>
      </c:scatterChart>
      <c:valAx>
        <c:axId val="191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616"/>
        <c:crossesAt val="1.0000000000000007E-13"/>
        <c:crossBetween val="midCat"/>
      </c:valAx>
      <c:valAx>
        <c:axId val="19142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 d.s.)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32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02481883531589"/>
          <c:y val="8.0478411721288015E-2"/>
          <c:w val="0.33231563981071022"/>
          <c:h val="0.245153707264456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81294765237678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RGW_AH!$A$27</c:f>
              <c:strCache>
                <c:ptCount val="1"/>
                <c:pt idx="0">
                  <c:v>Methode 1: Toets aan gecorrigeerde RGW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RGW_AH!$D$177:$D$321</c:f>
              <c:numCache>
                <c:formatCode>General</c:formatCode>
                <c:ptCount val="145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94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90</c:v>
                </c:pt>
                <c:pt idx="56">
                  <c:v>89</c:v>
                </c:pt>
                <c:pt idx="57">
                  <c:v>88</c:v>
                </c:pt>
                <c:pt idx="58">
                  <c:v>87</c:v>
                </c:pt>
                <c:pt idx="59">
                  <c:v>86</c:v>
                </c:pt>
                <c:pt idx="60">
                  <c:v>85</c:v>
                </c:pt>
                <c:pt idx="61">
                  <c:v>84</c:v>
                </c:pt>
                <c:pt idx="62">
                  <c:v>83</c:v>
                </c:pt>
                <c:pt idx="63">
                  <c:v>82</c:v>
                </c:pt>
                <c:pt idx="64">
                  <c:v>81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77</c:v>
                </c:pt>
                <c:pt idx="69">
                  <c:v>76</c:v>
                </c:pt>
                <c:pt idx="70">
                  <c:v>75</c:v>
                </c:pt>
                <c:pt idx="71">
                  <c:v>74</c:v>
                </c:pt>
                <c:pt idx="72">
                  <c:v>73</c:v>
                </c:pt>
                <c:pt idx="73">
                  <c:v>72</c:v>
                </c:pt>
                <c:pt idx="74">
                  <c:v>71</c:v>
                </c:pt>
                <c:pt idx="75">
                  <c:v>70</c:v>
                </c:pt>
                <c:pt idx="76">
                  <c:v>69</c:v>
                </c:pt>
                <c:pt idx="77">
                  <c:v>68</c:v>
                </c:pt>
                <c:pt idx="78">
                  <c:v>67</c:v>
                </c:pt>
                <c:pt idx="79">
                  <c:v>66</c:v>
                </c:pt>
                <c:pt idx="80">
                  <c:v>65</c:v>
                </c:pt>
                <c:pt idx="81">
                  <c:v>64</c:v>
                </c:pt>
                <c:pt idx="82">
                  <c:v>63</c:v>
                </c:pt>
                <c:pt idx="83">
                  <c:v>62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58</c:v>
                </c:pt>
                <c:pt idx="88">
                  <c:v>57</c:v>
                </c:pt>
                <c:pt idx="89">
                  <c:v>56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51</c:v>
                </c:pt>
                <c:pt idx="95">
                  <c:v>50</c:v>
                </c:pt>
                <c:pt idx="96">
                  <c:v>49</c:v>
                </c:pt>
                <c:pt idx="97">
                  <c:v>48</c:v>
                </c:pt>
                <c:pt idx="98">
                  <c:v>47</c:v>
                </c:pt>
                <c:pt idx="99">
                  <c:v>46</c:v>
                </c:pt>
                <c:pt idx="100">
                  <c:v>45</c:v>
                </c:pt>
                <c:pt idx="101">
                  <c:v>44</c:v>
                </c:pt>
                <c:pt idx="102">
                  <c:v>43</c:v>
                </c:pt>
                <c:pt idx="103">
                  <c:v>42</c:v>
                </c:pt>
                <c:pt idx="104">
                  <c:v>41</c:v>
                </c:pt>
                <c:pt idx="105">
                  <c:v>40</c:v>
                </c:pt>
                <c:pt idx="106">
                  <c:v>39</c:v>
                </c:pt>
                <c:pt idx="107">
                  <c:v>38</c:v>
                </c:pt>
                <c:pt idx="108">
                  <c:v>37</c:v>
                </c:pt>
                <c:pt idx="109">
                  <c:v>36</c:v>
                </c:pt>
                <c:pt idx="110">
                  <c:v>35</c:v>
                </c:pt>
                <c:pt idx="111">
                  <c:v>34</c:v>
                </c:pt>
                <c:pt idx="112">
                  <c:v>33</c:v>
                </c:pt>
                <c:pt idx="113">
                  <c:v>32</c:v>
                </c:pt>
                <c:pt idx="114">
                  <c:v>31</c:v>
                </c:pt>
                <c:pt idx="115">
                  <c:v>30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25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21</c:v>
                </c:pt>
                <c:pt idx="125">
                  <c:v>20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14</c:v>
                </c:pt>
                <c:pt idx="132">
                  <c:v>13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</c:numCache>
            </c:numRef>
          </c:xVal>
          <c:yVal>
            <c:numRef>
              <c:f>RGW_AH!$G$177:$G$321</c:f>
              <c:numCache>
                <c:formatCode>General</c:formatCode>
                <c:ptCount val="145"/>
                <c:pt idx="0">
                  <c:v>0.2153776851936112</c:v>
                </c:pt>
                <c:pt idx="1">
                  <c:v>0.18754531627661922</c:v>
                </c:pt>
                <c:pt idx="2">
                  <c:v>0.12722729918876755</c:v>
                </c:pt>
                <c:pt idx="3">
                  <c:v>8.0487675111215143E-2</c:v>
                </c:pt>
                <c:pt idx="4">
                  <c:v>5.5361084233272018E-2</c:v>
                </c:pt>
                <c:pt idx="5">
                  <c:v>4.5497216414544531E-2</c:v>
                </c:pt>
                <c:pt idx="6">
                  <c:v>4.0833764046736512E-2</c:v>
                </c:pt>
                <c:pt idx="7">
                  <c:v>2.941028491753684E-2</c:v>
                </c:pt>
                <c:pt idx="8">
                  <c:v>2.6351320464653591E-2</c:v>
                </c:pt>
                <c:pt idx="9">
                  <c:v>2.5651242116750548E-2</c:v>
                </c:pt>
                <c:pt idx="10">
                  <c:v>2.5564264381404321E-2</c:v>
                </c:pt>
                <c:pt idx="11">
                  <c:v>2.4615347944839754E-2</c:v>
                </c:pt>
                <c:pt idx="12">
                  <c:v>2.2265372251081474E-2</c:v>
                </c:pt>
                <c:pt idx="13">
                  <c:v>2.2101147746438964E-2</c:v>
                </c:pt>
                <c:pt idx="14">
                  <c:v>2.1611404279457718E-2</c:v>
                </c:pt>
                <c:pt idx="15">
                  <c:v>1.8920091298927123E-2</c:v>
                </c:pt>
                <c:pt idx="16">
                  <c:v>1.7404642709755152E-2</c:v>
                </c:pt>
                <c:pt idx="17">
                  <c:v>1.6666046665995641E-2</c:v>
                </c:pt>
                <c:pt idx="18">
                  <c:v>1.5227662830214298E-2</c:v>
                </c:pt>
                <c:pt idx="19">
                  <c:v>1.4915432412350483E-2</c:v>
                </c:pt>
                <c:pt idx="20">
                  <c:v>1.425198959710019E-2</c:v>
                </c:pt>
                <c:pt idx="21">
                  <c:v>1.4114728258519215E-2</c:v>
                </c:pt>
                <c:pt idx="22">
                  <c:v>1.3841806107538056E-2</c:v>
                </c:pt>
                <c:pt idx="23">
                  <c:v>1.3841806107538056E-2</c:v>
                </c:pt>
                <c:pt idx="24">
                  <c:v>1.1231766855796629E-2</c:v>
                </c:pt>
                <c:pt idx="25">
                  <c:v>1.0009847818525852E-2</c:v>
                </c:pt>
                <c:pt idx="26">
                  <c:v>9.420208716541853E-3</c:v>
                </c:pt>
                <c:pt idx="27">
                  <c:v>7.7386731508188294E-3</c:v>
                </c:pt>
                <c:pt idx="28">
                  <c:v>6.1923393446982229E-3</c:v>
                </c:pt>
                <c:pt idx="29">
                  <c:v>5.7079654029867288E-3</c:v>
                </c:pt>
                <c:pt idx="30">
                  <c:v>5.7079654029867288E-3</c:v>
                </c:pt>
                <c:pt idx="31">
                  <c:v>5.2395395000488449E-3</c:v>
                </c:pt>
                <c:pt idx="32">
                  <c:v>5.2395395000488449E-3</c:v>
                </c:pt>
                <c:pt idx="33">
                  <c:v>5.2395395000488449E-3</c:v>
                </c:pt>
                <c:pt idx="34">
                  <c:v>3.9327809397235926E-3</c:v>
                </c:pt>
                <c:pt idx="35">
                  <c:v>3.7942611382189252E-3</c:v>
                </c:pt>
                <c:pt idx="36">
                  <c:v>2.1039858075468897E-3</c:v>
                </c:pt>
                <c:pt idx="37">
                  <c:v>1.7944933668571706E-3</c:v>
                </c:pt>
                <c:pt idx="38">
                  <c:v>1.2364036589891526E-3</c:v>
                </c:pt>
                <c:pt idx="39">
                  <c:v>9.8934673609742487E-4</c:v>
                </c:pt>
                <c:pt idx="40">
                  <c:v>9.8934673609742487E-4</c:v>
                </c:pt>
                <c:pt idx="41">
                  <c:v>7.6486987237883014E-4</c:v>
                </c:pt>
                <c:pt idx="42">
                  <c:v>7.6486987237883014E-4</c:v>
                </c:pt>
                <c:pt idx="43">
                  <c:v>7.2278403266178243E-4</c:v>
                </c:pt>
                <c:pt idx="44">
                  <c:v>6.8165864923879296E-4</c:v>
                </c:pt>
                <c:pt idx="45">
                  <c:v>4.6268240852003449E-4</c:v>
                </c:pt>
                <c:pt idx="46">
                  <c:v>4.2169089379391394E-4</c:v>
                </c:pt>
                <c:pt idx="47">
                  <c:v>3.8870560842099879E-4</c:v>
                </c:pt>
                <c:pt idx="48">
                  <c:v>1.0923309404865164E-4</c:v>
                </c:pt>
                <c:pt idx="49">
                  <c:v>2.88706281318452E-4</c:v>
                </c:pt>
                <c:pt idx="50">
                  <c:v>2.5682242780294289E-4</c:v>
                </c:pt>
                <c:pt idx="51">
                  <c:v>2.2845973118902933E-4</c:v>
                </c:pt>
                <c:pt idx="52">
                  <c:v>2.0322932549727052E-4</c:v>
                </c:pt>
                <c:pt idx="53">
                  <c:v>1.8078528993760307E-4</c:v>
                </c:pt>
                <c:pt idx="54">
                  <c:v>1.6081990617177028E-4</c:v>
                </c:pt>
                <c:pt idx="55">
                  <c:v>1.4305943934942643E-4</c:v>
                </c:pt>
                <c:pt idx="56">
                  <c:v>1.2726038507392674E-4</c:v>
                </c:pt>
                <c:pt idx="57">
                  <c:v>1.1320613084192838E-4</c:v>
                </c:pt>
                <c:pt idx="58">
                  <c:v>1.0070398618356464E-4</c:v>
                </c:pt>
                <c:pt idx="59">
                  <c:v>8.9582540785003919E-5</c:v>
                </c:pt>
                <c:pt idx="60">
                  <c:v>7.9689314372012975E-5</c:v>
                </c:pt>
                <c:pt idx="61">
                  <c:v>7.0888666133306653E-5</c:v>
                </c:pt>
                <c:pt idx="62">
                  <c:v>6.3059935020902928E-5</c:v>
                </c:pt>
                <c:pt idx="63">
                  <c:v>5.6095785430107526E-5</c:v>
                </c:pt>
                <c:pt idx="64">
                  <c:v>4.9900735577630721E-5</c:v>
                </c:pt>
                <c:pt idx="65">
                  <c:v>4.4389848401198359E-5</c:v>
                </c:pt>
                <c:pt idx="66">
                  <c:v>3.9487567032271983E-5</c:v>
                </c:pt>
                <c:pt idx="67">
                  <c:v>3.5126678875661106E-5</c:v>
                </c:pt>
                <c:pt idx="68">
                  <c:v>3.1247394093067337E-5</c:v>
                </c:pt>
                <c:pt idx="69">
                  <c:v>2.7796525856134844E-5</c:v>
                </c:pt>
                <c:pt idx="70">
                  <c:v>2.4726761129888754E-5</c:v>
                </c:pt>
                <c:pt idx="71">
                  <c:v>2.1996011988657758E-5</c:v>
                </c:pt>
                <c:pt idx="72">
                  <c:v>1.9566838570715527E-5</c:v>
                </c:pt>
                <c:pt idx="73">
                  <c:v>1.7405935760076136E-5</c:v>
                </c:pt>
                <c:pt idx="74">
                  <c:v>1.5483676557608416E-5</c:v>
                </c:pt>
                <c:pt idx="75">
                  <c:v>1.3773705880871512E-5</c:v>
                </c:pt>
                <c:pt idx="76">
                  <c:v>1.2252579223474655E-5</c:v>
                </c:pt>
                <c:pt idx="77">
                  <c:v>1.0899441219810903E-5</c:v>
                </c:pt>
                <c:pt idx="78">
                  <c:v>9.6957397081349881E-6</c:v>
                </c:pt>
                <c:pt idx="79">
                  <c:v>8.6249713716550047E-6</c:v>
                </c:pt>
                <c:pt idx="80">
                  <c:v>7.6724554702570256E-6</c:v>
                </c:pt>
                <c:pt idx="81">
                  <c:v>6.8251325606175586E-6</c:v>
                </c:pt>
                <c:pt idx="82">
                  <c:v>6.0713854450616297E-6</c:v>
                </c:pt>
                <c:pt idx="83">
                  <c:v>5.4008798942904115E-6</c:v>
                </c:pt>
                <c:pt idx="84">
                  <c:v>4.8044229602118942E-6</c:v>
                </c:pt>
                <c:pt idx="85">
                  <c:v>4.2738369362764527E-6</c:v>
                </c:pt>
                <c:pt idx="86">
                  <c:v>3.8018472372539213E-6</c:v>
                </c:pt>
                <c:pt idx="87">
                  <c:v>3.3819826612309271E-6</c:v>
                </c:pt>
                <c:pt idx="88">
                  <c:v>3.0084866663733096E-6</c:v>
                </c:pt>
                <c:pt idx="89">
                  <c:v>2.676238446016082E-6</c:v>
                </c:pt>
                <c:pt idx="90">
                  <c:v>2.3806827199831283E-6</c:v>
                </c:pt>
                <c:pt idx="91">
                  <c:v>2.1177672795423991E-6</c:v>
                </c:pt>
                <c:pt idx="92">
                  <c:v>1.8838874297084828E-6</c:v>
                </c:pt>
                <c:pt idx="93">
                  <c:v>1.6758365671701646E-6</c:v>
                </c:pt>
                <c:pt idx="94">
                  <c:v>1.4907622162430721E-6</c:v>
                </c:pt>
                <c:pt idx="95">
                  <c:v>1.3261269200794899E-6</c:v>
                </c:pt>
                <c:pt idx="96">
                  <c:v>1.1796734509353625E-6</c:v>
                </c:pt>
                <c:pt idx="97">
                  <c:v>1.049393862510785E-6</c:v>
                </c:pt>
                <c:pt idx="98">
                  <c:v>9.3350196005694788E-7</c:v>
                </c:pt>
                <c:pt idx="99">
                  <c:v>8.3040881080168059E-7</c:v>
                </c:pt>
                <c:pt idx="100">
                  <c:v>7.3870095892995652E-7</c:v>
                </c:pt>
                <c:pt idx="101">
                  <c:v>6.5712104643643789E-7</c:v>
                </c:pt>
                <c:pt idx="102">
                  <c:v>5.8455057415278626E-7</c:v>
                </c:pt>
                <c:pt idx="103">
                  <c:v>5.1999456659527779E-7</c:v>
                </c:pt>
                <c:pt idx="104">
                  <c:v>4.6256793038053839E-7</c:v>
                </c:pt>
                <c:pt idx="105">
                  <c:v>4.1148331917681712E-7</c:v>
                </c:pt>
                <c:pt idx="106">
                  <c:v>3.6604033881354155E-7</c:v>
                </c:pt>
                <c:pt idx="107">
                  <c:v>3.256159445461187E-7</c:v>
                </c:pt>
                <c:pt idx="108">
                  <c:v>2.8965589881794627E-7</c:v>
                </c:pt>
                <c:pt idx="109">
                  <c:v>2.5766717240146891E-7</c:v>
                </c:pt>
                <c:pt idx="110">
                  <c:v>2.2921118473439769E-7</c:v>
                </c:pt>
                <c:pt idx="111">
                  <c:v>2.038977907728485E-7</c:v>
                </c:pt>
                <c:pt idx="112">
                  <c:v>1.813799319183452E-7</c:v>
                </c:pt>
                <c:pt idx="113">
                  <c:v>1.6134887768035791E-7</c:v>
                </c:pt>
                <c:pt idx="114">
                  <c:v>1.4352999283532101E-7</c:v>
                </c:pt>
                <c:pt idx="115">
                  <c:v>1.2767897204788044E-7</c:v>
                </c:pt>
                <c:pt idx="116">
                  <c:v>1.1357849032924727E-7</c:v>
                </c:pt>
                <c:pt idx="117">
                  <c:v>1.0103522340885801E-7</c:v>
                </c:pt>
                <c:pt idx="118">
                  <c:v>8.98771971672278E-8</c:v>
                </c:pt>
                <c:pt idx="119">
                  <c:v>7.9951429789470117E-8</c:v>
                </c:pt>
                <c:pt idx="120">
                  <c:v>7.1121834312289718E-8</c:v>
                </c:pt>
                <c:pt idx="121">
                  <c:v>6.3267352807378927E-8</c:v>
                </c:pt>
                <c:pt idx="122">
                  <c:v>5.6280296619988737E-8</c:v>
                </c:pt>
                <c:pt idx="123">
                  <c:v>5.0064869906560894E-8</c:v>
                </c:pt>
                <c:pt idx="124">
                  <c:v>4.4535856228423838E-8</c:v>
                </c:pt>
                <c:pt idx="125">
                  <c:v>3.9617450194131277E-8</c:v>
                </c:pt>
                <c:pt idx="126">
                  <c:v>3.5242218131707405E-8</c:v>
                </c:pt>
                <c:pt idx="127">
                  <c:v>3.135017354112384E-8</c:v>
                </c:pt>
                <c:pt idx="128">
                  <c:v>2.7887954651024835E-8</c:v>
                </c:pt>
                <c:pt idx="129">
                  <c:v>2.4808092803614428E-8</c:v>
                </c:pt>
                <c:pt idx="130">
                  <c:v>2.206836163691659E-8</c:v>
                </c:pt>
                <c:pt idx="131">
                  <c:v>1.9631198141389419E-8</c:v>
                </c:pt>
                <c:pt idx="132">
                  <c:v>1.7463187653306026E-8</c:v>
                </c:pt>
                <c:pt idx="133">
                  <c:v>1.553460572391694E-8</c:v>
                </c:pt>
                <c:pt idx="134">
                  <c:v>1.3819010583206365E-8</c:v>
                </c:pt>
                <c:pt idx="135">
                  <c:v>1.2292880610723374E-8</c:v>
                </c:pt>
                <c:pt idx="136">
                  <c:v>1.0935291843045574E-8</c:v>
                </c:pt>
                <c:pt idx="137">
                  <c:v>9.7276310963491269E-9</c:v>
                </c:pt>
                <c:pt idx="138">
                  <c:v>8.6533407708580888E-9</c:v>
                </c:pt>
                <c:pt idx="139">
                  <c:v>7.6976918383241214E-9</c:v>
                </c:pt>
                <c:pt idx="140">
                  <c:v>6.8475819000857863E-9</c:v>
                </c:pt>
                <c:pt idx="141">
                  <c:v>6.0913555469883113E-9</c:v>
                </c:pt>
                <c:pt idx="142">
                  <c:v>5.4186445582140884E-9</c:v>
                </c:pt>
                <c:pt idx="143">
                  <c:v>4.820225748073495E-9</c:v>
                </c:pt>
                <c:pt idx="144">
                  <c:v>4.2878945117685306E-9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2-4BD0-8C1F-8C868F49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90800"/>
        <c:axId val="369197856"/>
      </c:scatterChart>
      <c:valAx>
        <c:axId val="3691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7856"/>
        <c:crossesAt val="1.0000000000000007E-13"/>
        <c:crossBetween val="midCat"/>
      </c:valAx>
      <c:valAx>
        <c:axId val="36919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Overschrijdingskans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0800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2497812773405"/>
          <c:y val="7.9860017497812769E-2"/>
          <c:w val="0.30407502187226598"/>
          <c:h val="0.229168853893263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78975911891321193"/>
        </c:manualLayout>
      </c:layout>
      <c:scatterChart>
        <c:scatterStyle val="lineMarker"/>
        <c:varyColors val="0"/>
        <c:ser>
          <c:idx val="0"/>
          <c:order val="0"/>
          <c:tx>
            <c:v>meting &gt; DL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79135268823127E-2"/>
                  <c:y val="0.219294785326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RGW!$D$177:$D$225</c:f>
              <c:numCache>
                <c:formatCode>General</c:formatCode>
                <c:ptCount val="49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xVal>
          <c:yVal>
            <c:numRef>
              <c:f>RGW!$C$177:$C$225</c:f>
              <c:numCache>
                <c:formatCode>0.000</c:formatCode>
                <c:ptCount val="49"/>
                <c:pt idx="0">
                  <c:v>8.8000000000000007</c:v>
                </c:pt>
                <c:pt idx="1">
                  <c:v>8.1</c:v>
                </c:pt>
                <c:pt idx="2">
                  <c:v>6.42</c:v>
                </c:pt>
                <c:pt idx="3">
                  <c:v>4.88</c:v>
                </c:pt>
                <c:pt idx="4">
                  <c:v>3.9</c:v>
                </c:pt>
                <c:pt idx="5">
                  <c:v>3.4674999999999998</c:v>
                </c:pt>
                <c:pt idx="6">
                  <c:v>3.25</c:v>
                </c:pt>
                <c:pt idx="7">
                  <c:v>2.67</c:v>
                </c:pt>
                <c:pt idx="8">
                  <c:v>2.5</c:v>
                </c:pt>
                <c:pt idx="9">
                  <c:v>2.46</c:v>
                </c:pt>
                <c:pt idx="10">
                  <c:v>2.4550000000000001</c:v>
                </c:pt>
                <c:pt idx="11">
                  <c:v>2.4</c:v>
                </c:pt>
                <c:pt idx="12">
                  <c:v>2.2599999999999998</c:v>
                </c:pt>
                <c:pt idx="13">
                  <c:v>2.25</c:v>
                </c:pt>
                <c:pt idx="14">
                  <c:v>2.2200000000000002</c:v>
                </c:pt>
                <c:pt idx="15">
                  <c:v>2.0499999999999998</c:v>
                </c:pt>
                <c:pt idx="16">
                  <c:v>1.95</c:v>
                </c:pt>
                <c:pt idx="17">
                  <c:v>1.9</c:v>
                </c:pt>
                <c:pt idx="18">
                  <c:v>1.8</c:v>
                </c:pt>
                <c:pt idx="19">
                  <c:v>1.7778</c:v>
                </c:pt>
                <c:pt idx="20">
                  <c:v>1.73</c:v>
                </c:pt>
                <c:pt idx="21">
                  <c:v>1.72</c:v>
                </c:pt>
                <c:pt idx="22">
                  <c:v>1.7</c:v>
                </c:pt>
                <c:pt idx="23">
                  <c:v>1.7</c:v>
                </c:pt>
                <c:pt idx="24">
                  <c:v>1.5</c:v>
                </c:pt>
                <c:pt idx="25">
                  <c:v>1.4</c:v>
                </c:pt>
                <c:pt idx="26">
                  <c:v>1.35</c:v>
                </c:pt>
                <c:pt idx="27">
                  <c:v>1.2</c:v>
                </c:pt>
                <c:pt idx="28">
                  <c:v>1.05</c:v>
                </c:pt>
                <c:pt idx="29">
                  <c:v>1</c:v>
                </c:pt>
                <c:pt idx="30">
                  <c:v>1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0.8</c:v>
                </c:pt>
                <c:pt idx="35">
                  <c:v>0.78300000000000003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</c:v>
                </c:pt>
                <c:pt idx="39">
                  <c:v>0.35</c:v>
                </c:pt>
                <c:pt idx="40">
                  <c:v>0.35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0.222</c:v>
                </c:pt>
                <c:pt idx="46">
                  <c:v>0.21</c:v>
                </c:pt>
                <c:pt idx="47">
                  <c:v>0.2</c:v>
                </c:pt>
                <c:pt idx="48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3-414A-9CCE-7893CB5C5034}"/>
            </c:ext>
          </c:extLst>
        </c:ser>
        <c:ser>
          <c:idx val="1"/>
          <c:order val="1"/>
          <c:tx>
            <c:v>extrapolatie, meting &lt; DL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RGW!$D$226:$D$321</c:f>
              <c:numCache>
                <c:formatCode>General</c:formatCode>
                <c:ptCount val="96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70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</c:numCache>
            </c:numRef>
          </c:xVal>
          <c:yVal>
            <c:numRef>
              <c:f>RGW!$E$226:$E$321</c:f>
              <c:numCache>
                <c:formatCode>General</c:formatCode>
                <c:ptCount val="96"/>
                <c:pt idx="0">
                  <c:v>0.1673624948021227</c:v>
                </c:pt>
                <c:pt idx="1">
                  <c:v>0.15603215184216962</c:v>
                </c:pt>
                <c:pt idx="2">
                  <c:v>0.14546886647024987</c:v>
                </c:pt>
                <c:pt idx="3">
                  <c:v>0.13562070933652476</c:v>
                </c:pt>
                <c:pt idx="4">
                  <c:v>0.12643926667775143</c:v>
                </c:pt>
                <c:pt idx="5">
                  <c:v>0.11787940231412745</c:v>
                </c:pt>
                <c:pt idx="6">
                  <c:v>0.10989903575880999</c:v>
                </c:pt>
                <c:pt idx="7">
                  <c:v>0.10245893534929056</c:v>
                </c:pt>
                <c:pt idx="8">
                  <c:v>9.5522525383654688E-2</c:v>
                </c:pt>
                <c:pt idx="9">
                  <c:v>8.9055706313604044E-2</c:v>
                </c:pt>
                <c:pt idx="10">
                  <c:v>8.3026687110305225E-2</c:v>
                </c:pt>
                <c:pt idx="11">
                  <c:v>7.7405828978973509E-2</c:v>
                </c:pt>
                <c:pt idx="12">
                  <c:v>7.216549965388673E-2</c:v>
                </c:pt>
                <c:pt idx="13">
                  <c:v>6.7279937557542163E-2</c:v>
                </c:pt>
                <c:pt idx="14">
                  <c:v>6.2725125156158718E-2</c:v>
                </c:pt>
                <c:pt idx="15">
                  <c:v>5.8478670888937517E-2</c:v>
                </c:pt>
                <c:pt idx="16">
                  <c:v>5.4519699090642575E-2</c:v>
                </c:pt>
                <c:pt idx="17">
                  <c:v>5.0828747366358243E-2</c:v>
                </c:pt>
                <c:pt idx="18">
                  <c:v>4.7387670913915519E-2</c:v>
                </c:pt>
                <c:pt idx="19">
                  <c:v>4.4179553323634192E-2</c:v>
                </c:pt>
                <c:pt idx="20">
                  <c:v>4.1188623416870143E-2</c:v>
                </c:pt>
                <c:pt idx="21">
                  <c:v>3.8400177714544396E-2</c:v>
                </c:pt>
                <c:pt idx="22">
                  <c:v>3.5800508154507353E-2</c:v>
                </c:pt>
                <c:pt idx="23">
                  <c:v>3.3376834702395185E-2</c:v>
                </c:pt>
                <c:pt idx="24">
                  <c:v>3.1117242524691814E-2</c:v>
                </c:pt>
                <c:pt idx="25">
                  <c:v>2.9010623415137746E-2</c:v>
                </c:pt>
                <c:pt idx="26">
                  <c:v>2.7046621186536959E-2</c:v>
                </c:pt>
                <c:pt idx="27">
                  <c:v>2.5215580759506289E-2</c:v>
                </c:pt>
                <c:pt idx="28">
                  <c:v>2.3508500697886785E-2</c:v>
                </c:pt>
                <c:pt idx="29">
                  <c:v>2.1916988957479965E-2</c:v>
                </c:pt>
                <c:pt idx="30">
                  <c:v>2.0433221630568661E-2</c:v>
                </c:pt>
                <c:pt idx="31">
                  <c:v>1.9049904483409721E-2</c:v>
                </c:pt>
                <c:pt idx="32">
                  <c:v>1.7760237097615931E-2</c:v>
                </c:pt>
                <c:pt idx="33">
                  <c:v>1.6557879439145377E-2</c:v>
                </c:pt>
                <c:pt idx="34">
                  <c:v>1.5436920690550686E-2</c:v>
                </c:pt>
                <c:pt idx="35">
                  <c:v>1.4391850193266744E-2</c:v>
                </c:pt>
                <c:pt idx="36">
                  <c:v>1.3417530357088541E-2</c:v>
                </c:pt>
                <c:pt idx="37">
                  <c:v>1.2509171403661498E-2</c:v>
                </c:pt>
                <c:pt idx="38">
                  <c:v>1.1662307819822729E-2</c:v>
                </c:pt>
                <c:pt idx="39">
                  <c:v>1.0872776405037332E-2</c:v>
                </c:pt>
                <c:pt idx="40">
                  <c:v>1.0136695805010353E-2</c:v>
                </c:pt>
                <c:pt idx="41">
                  <c:v>9.4504474308613039E-3</c:v>
                </c:pt>
                <c:pt idx="42">
                  <c:v>8.8106576700593617E-3</c:v>
                </c:pt>
                <c:pt idx="43">
                  <c:v>8.2141813016678479E-3</c:v>
                </c:pt>
                <c:pt idx="44">
                  <c:v>7.6580860343669586E-3</c:v>
                </c:pt>
                <c:pt idx="45">
                  <c:v>7.1396380912432979E-3</c:v>
                </c:pt>
                <c:pt idx="46">
                  <c:v>6.6562887704807493E-3</c:v>
                </c:pt>
                <c:pt idx="47">
                  <c:v>6.2056619158846818E-3</c:v>
                </c:pt>
                <c:pt idx="48">
                  <c:v>5.7855422356443429E-3</c:v>
                </c:pt>
                <c:pt idx="49">
                  <c:v>5.3938644119082167E-3</c:v>
                </c:pt>
                <c:pt idx="50">
                  <c:v>5.0287029476347367E-3</c:v>
                </c:pt>
                <c:pt idx="51">
                  <c:v>4.6882627008052779E-3</c:v>
                </c:pt>
                <c:pt idx="52">
                  <c:v>4.3708700594653847E-3</c:v>
                </c:pt>
                <c:pt idx="53">
                  <c:v>4.0749647142105478E-3</c:v>
                </c:pt>
                <c:pt idx="54">
                  <c:v>3.7990919876698627E-3</c:v>
                </c:pt>
                <c:pt idx="55">
                  <c:v>3.5418956832791878E-3</c:v>
                </c:pt>
                <c:pt idx="56">
                  <c:v>3.3021114181881438E-3</c:v>
                </c:pt>
                <c:pt idx="57">
                  <c:v>3.0785604075254237E-3</c:v>
                </c:pt>
                <c:pt idx="58">
                  <c:v>2.8701436694656994E-3</c:v>
                </c:pt>
                <c:pt idx="59">
                  <c:v>2.6758366226101084E-3</c:v>
                </c:pt>
                <c:pt idx="60">
                  <c:v>2.4946840491209231E-3</c:v>
                </c:pt>
                <c:pt idx="61">
                  <c:v>2.3257953988490457E-3</c:v>
                </c:pt>
                <c:pt idx="62">
                  <c:v>2.1683404113693396E-3</c:v>
                </c:pt>
                <c:pt idx="63">
                  <c:v>2.0215450344015914E-3</c:v>
                </c:pt>
                <c:pt idx="64">
                  <c:v>1.884687618551994E-3</c:v>
                </c:pt>
                <c:pt idx="65">
                  <c:v>1.7570953696684015E-3</c:v>
                </c:pt>
                <c:pt idx="66">
                  <c:v>1.6381410413690599E-3</c:v>
                </c:pt>
                <c:pt idx="67">
                  <c:v>1.5272398514852034E-3</c:v>
                </c:pt>
                <c:pt idx="68">
                  <c:v>1.4238466072586859E-3</c:v>
                </c:pt>
                <c:pt idx="69">
                  <c:v>1.3274530251620479E-3</c:v>
                </c:pt>
                <c:pt idx="70">
                  <c:v>1.2375852321652001E-3</c:v>
                </c:pt>
                <c:pt idx="71">
                  <c:v>1.1538014361648845E-3</c:v>
                </c:pt>
                <c:pt idx="72">
                  <c:v>1.0756897541247051E-3</c:v>
                </c:pt>
                <c:pt idx="73">
                  <c:v>1.0028661872488011E-3</c:v>
                </c:pt>
                <c:pt idx="74">
                  <c:v>9.3497273323508046E-4</c:v>
                </c:pt>
                <c:pt idx="75">
                  <c:v>8.7167562632780573E-4</c:v>
                </c:pt>
                <c:pt idx="76">
                  <c:v>8.1266369651758702E-4</c:v>
                </c:pt>
                <c:pt idx="77">
                  <c:v>7.576468398225784E-4</c:v>
                </c:pt>
                <c:pt idx="78">
                  <c:v>7.0635459213074035E-4</c:v>
                </c:pt>
                <c:pt idx="79">
                  <c:v>6.5853479959214608E-4</c:v>
                </c:pt>
                <c:pt idx="80">
                  <c:v>6.1395237902495234E-4</c:v>
                </c:pt>
                <c:pt idx="81">
                  <c:v>5.7238816224115959E-4</c:v>
                </c:pt>
                <c:pt idx="82">
                  <c:v>5.3363781861084133E-4</c:v>
                </c:pt>
                <c:pt idx="83">
                  <c:v>4.9751085056814592E-4</c:v>
                </c:pt>
                <c:pt idx="84">
                  <c:v>4.6382965712095327E-4</c:v>
                </c:pt>
                <c:pt idx="85">
                  <c:v>4.3242866076038039E-4</c:v>
                </c:pt>
                <c:pt idx="86">
                  <c:v>4.0315349347800207E-4</c:v>
                </c:pt>
                <c:pt idx="87">
                  <c:v>3.7586023788922936E-4</c:v>
                </c:pt>
                <c:pt idx="88">
                  <c:v>3.5041471973219172E-4</c:v>
                </c:pt>
                <c:pt idx="89">
                  <c:v>3.2669184826403041E-4</c:v>
                </c:pt>
                <c:pt idx="90">
                  <c:v>3.0457500131197675E-4</c:v>
                </c:pt>
                <c:pt idx="91">
                  <c:v>2.8395545195611307E-4</c:v>
                </c:pt>
                <c:pt idx="92">
                  <c:v>2.6473183402537435E-4</c:v>
                </c:pt>
                <c:pt idx="93">
                  <c:v>2.4680964377915896E-4</c:v>
                </c:pt>
                <c:pt idx="94">
                  <c:v>2.3010077532480171E-4</c:v>
                </c:pt>
                <c:pt idx="95">
                  <c:v>2.1452308748701234E-4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43-414A-9CCE-7893CB5C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32"/>
        <c:axId val="191427616"/>
      </c:scatterChart>
      <c:valAx>
        <c:axId val="191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616"/>
        <c:crossesAt val="1.0000000000000007E-13"/>
        <c:crossBetween val="midCat"/>
      </c:valAx>
      <c:valAx>
        <c:axId val="19142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 d.s.)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32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02481883531589"/>
          <c:y val="8.0478411721288015E-2"/>
          <c:w val="0.33231563981071022"/>
          <c:h val="0.245153707264456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81294765237678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RGW!$A$27</c:f>
              <c:strCache>
                <c:ptCount val="1"/>
                <c:pt idx="0">
                  <c:v>Methode 1: Toets aan gecorrigeerde RGW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RGW!$D$177:$D$321</c:f>
              <c:numCache>
                <c:formatCode>General</c:formatCode>
                <c:ptCount val="145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94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90</c:v>
                </c:pt>
                <c:pt idx="56">
                  <c:v>89</c:v>
                </c:pt>
                <c:pt idx="57">
                  <c:v>88</c:v>
                </c:pt>
                <c:pt idx="58">
                  <c:v>87</c:v>
                </c:pt>
                <c:pt idx="59">
                  <c:v>86</c:v>
                </c:pt>
                <c:pt idx="60">
                  <c:v>85</c:v>
                </c:pt>
                <c:pt idx="61">
                  <c:v>84</c:v>
                </c:pt>
                <c:pt idx="62">
                  <c:v>83</c:v>
                </c:pt>
                <c:pt idx="63">
                  <c:v>82</c:v>
                </c:pt>
                <c:pt idx="64">
                  <c:v>81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77</c:v>
                </c:pt>
                <c:pt idx="69">
                  <c:v>76</c:v>
                </c:pt>
                <c:pt idx="70">
                  <c:v>75</c:v>
                </c:pt>
                <c:pt idx="71">
                  <c:v>74</c:v>
                </c:pt>
                <c:pt idx="72">
                  <c:v>73</c:v>
                </c:pt>
                <c:pt idx="73">
                  <c:v>72</c:v>
                </c:pt>
                <c:pt idx="74">
                  <c:v>71</c:v>
                </c:pt>
                <c:pt idx="75">
                  <c:v>70</c:v>
                </c:pt>
                <c:pt idx="76">
                  <c:v>69</c:v>
                </c:pt>
                <c:pt idx="77">
                  <c:v>68</c:v>
                </c:pt>
                <c:pt idx="78">
                  <c:v>67</c:v>
                </c:pt>
                <c:pt idx="79">
                  <c:v>66</c:v>
                </c:pt>
                <c:pt idx="80">
                  <c:v>65</c:v>
                </c:pt>
                <c:pt idx="81">
                  <c:v>64</c:v>
                </c:pt>
                <c:pt idx="82">
                  <c:v>63</c:v>
                </c:pt>
                <c:pt idx="83">
                  <c:v>62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58</c:v>
                </c:pt>
                <c:pt idx="88">
                  <c:v>57</c:v>
                </c:pt>
                <c:pt idx="89">
                  <c:v>56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51</c:v>
                </c:pt>
                <c:pt idx="95">
                  <c:v>50</c:v>
                </c:pt>
                <c:pt idx="96">
                  <c:v>49</c:v>
                </c:pt>
                <c:pt idx="97">
                  <c:v>48</c:v>
                </c:pt>
                <c:pt idx="98">
                  <c:v>47</c:v>
                </c:pt>
                <c:pt idx="99">
                  <c:v>46</c:v>
                </c:pt>
                <c:pt idx="100">
                  <c:v>45</c:v>
                </c:pt>
                <c:pt idx="101">
                  <c:v>44</c:v>
                </c:pt>
                <c:pt idx="102">
                  <c:v>43</c:v>
                </c:pt>
                <c:pt idx="103">
                  <c:v>42</c:v>
                </c:pt>
                <c:pt idx="104">
                  <c:v>41</c:v>
                </c:pt>
                <c:pt idx="105">
                  <c:v>40</c:v>
                </c:pt>
                <c:pt idx="106">
                  <c:v>39</c:v>
                </c:pt>
                <c:pt idx="107">
                  <c:v>38</c:v>
                </c:pt>
                <c:pt idx="108">
                  <c:v>37</c:v>
                </c:pt>
                <c:pt idx="109">
                  <c:v>36</c:v>
                </c:pt>
                <c:pt idx="110">
                  <c:v>35</c:v>
                </c:pt>
                <c:pt idx="111">
                  <c:v>34</c:v>
                </c:pt>
                <c:pt idx="112">
                  <c:v>33</c:v>
                </c:pt>
                <c:pt idx="113">
                  <c:v>32</c:v>
                </c:pt>
                <c:pt idx="114">
                  <c:v>31</c:v>
                </c:pt>
                <c:pt idx="115">
                  <c:v>30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25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21</c:v>
                </c:pt>
                <c:pt idx="125">
                  <c:v>20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14</c:v>
                </c:pt>
                <c:pt idx="132">
                  <c:v>13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</c:numCache>
            </c:numRef>
          </c:xVal>
          <c:yVal>
            <c:numRef>
              <c:f>RGW!$G$177:$G$321</c:f>
              <c:numCache>
                <c:formatCode>General</c:formatCode>
                <c:ptCount val="145"/>
                <c:pt idx="0">
                  <c:v>0.2153776851936112</c:v>
                </c:pt>
                <c:pt idx="1">
                  <c:v>0.18754531627661922</c:v>
                </c:pt>
                <c:pt idx="2">
                  <c:v>0.12722729918876755</c:v>
                </c:pt>
                <c:pt idx="3">
                  <c:v>8.0487675111215143E-2</c:v>
                </c:pt>
                <c:pt idx="4">
                  <c:v>5.5361084233272018E-2</c:v>
                </c:pt>
                <c:pt idx="5">
                  <c:v>4.5497216414544531E-2</c:v>
                </c:pt>
                <c:pt idx="6">
                  <c:v>4.0833764046736512E-2</c:v>
                </c:pt>
                <c:pt idx="7">
                  <c:v>2.941028491753684E-2</c:v>
                </c:pt>
                <c:pt idx="8">
                  <c:v>2.6351320464653591E-2</c:v>
                </c:pt>
                <c:pt idx="9">
                  <c:v>2.5651242116750548E-2</c:v>
                </c:pt>
                <c:pt idx="10">
                  <c:v>2.5564264381404321E-2</c:v>
                </c:pt>
                <c:pt idx="11">
                  <c:v>2.4615347944839754E-2</c:v>
                </c:pt>
                <c:pt idx="12">
                  <c:v>2.2265372251081474E-2</c:v>
                </c:pt>
                <c:pt idx="13">
                  <c:v>2.2101147746438964E-2</c:v>
                </c:pt>
                <c:pt idx="14">
                  <c:v>2.1611404279457718E-2</c:v>
                </c:pt>
                <c:pt idx="15">
                  <c:v>1.8920091298927123E-2</c:v>
                </c:pt>
                <c:pt idx="16">
                  <c:v>1.7404642709755152E-2</c:v>
                </c:pt>
                <c:pt idx="17">
                  <c:v>1.6666046665995641E-2</c:v>
                </c:pt>
                <c:pt idx="18">
                  <c:v>1.5227662830214298E-2</c:v>
                </c:pt>
                <c:pt idx="19">
                  <c:v>1.4915432412350483E-2</c:v>
                </c:pt>
                <c:pt idx="20">
                  <c:v>1.425198959710019E-2</c:v>
                </c:pt>
                <c:pt idx="21">
                  <c:v>1.4114728258519215E-2</c:v>
                </c:pt>
                <c:pt idx="22">
                  <c:v>1.3841806107538056E-2</c:v>
                </c:pt>
                <c:pt idx="23">
                  <c:v>1.3841806107538056E-2</c:v>
                </c:pt>
                <c:pt idx="24">
                  <c:v>1.1231766855796629E-2</c:v>
                </c:pt>
                <c:pt idx="25">
                  <c:v>1.0009847818525852E-2</c:v>
                </c:pt>
                <c:pt idx="26">
                  <c:v>9.420208716541853E-3</c:v>
                </c:pt>
                <c:pt idx="27">
                  <c:v>7.7386731508188294E-3</c:v>
                </c:pt>
                <c:pt idx="28">
                  <c:v>6.1923393446982229E-3</c:v>
                </c:pt>
                <c:pt idx="29">
                  <c:v>5.7079654029867288E-3</c:v>
                </c:pt>
                <c:pt idx="30">
                  <c:v>5.7079654029867288E-3</c:v>
                </c:pt>
                <c:pt idx="31">
                  <c:v>5.2395395000488449E-3</c:v>
                </c:pt>
                <c:pt idx="32">
                  <c:v>5.2395395000488449E-3</c:v>
                </c:pt>
                <c:pt idx="33">
                  <c:v>5.2395395000488449E-3</c:v>
                </c:pt>
                <c:pt idx="34">
                  <c:v>3.9327809397235926E-3</c:v>
                </c:pt>
                <c:pt idx="35">
                  <c:v>3.7942611382189252E-3</c:v>
                </c:pt>
                <c:pt idx="36">
                  <c:v>2.1039858075468897E-3</c:v>
                </c:pt>
                <c:pt idx="37">
                  <c:v>1.7944933668571706E-3</c:v>
                </c:pt>
                <c:pt idx="38">
                  <c:v>1.2364036589891526E-3</c:v>
                </c:pt>
                <c:pt idx="39">
                  <c:v>9.8934673609742487E-4</c:v>
                </c:pt>
                <c:pt idx="40">
                  <c:v>9.8934673609742487E-4</c:v>
                </c:pt>
                <c:pt idx="41">
                  <c:v>7.6486987237883014E-4</c:v>
                </c:pt>
                <c:pt idx="42">
                  <c:v>7.6486987237883014E-4</c:v>
                </c:pt>
                <c:pt idx="43">
                  <c:v>7.2278403266178243E-4</c:v>
                </c:pt>
                <c:pt idx="44">
                  <c:v>6.8165864923879296E-4</c:v>
                </c:pt>
                <c:pt idx="45">
                  <c:v>4.6268240852003449E-4</c:v>
                </c:pt>
                <c:pt idx="46">
                  <c:v>4.2169089379391394E-4</c:v>
                </c:pt>
                <c:pt idx="47">
                  <c:v>3.8870560842099879E-4</c:v>
                </c:pt>
                <c:pt idx="48">
                  <c:v>1.0923309404865164E-4</c:v>
                </c:pt>
                <c:pt idx="49">
                  <c:v>2.88706281318452E-4</c:v>
                </c:pt>
                <c:pt idx="50">
                  <c:v>2.5682242780294289E-4</c:v>
                </c:pt>
                <c:pt idx="51">
                  <c:v>2.2845973118902933E-4</c:v>
                </c:pt>
                <c:pt idx="52">
                  <c:v>2.0322932549727052E-4</c:v>
                </c:pt>
                <c:pt idx="53">
                  <c:v>1.8078528993760307E-4</c:v>
                </c:pt>
                <c:pt idx="54">
                  <c:v>1.6081990617177028E-4</c:v>
                </c:pt>
                <c:pt idx="55">
                  <c:v>1.4305943934942643E-4</c:v>
                </c:pt>
                <c:pt idx="56">
                  <c:v>1.2726038507392674E-4</c:v>
                </c:pt>
                <c:pt idx="57">
                  <c:v>1.1320613084192838E-4</c:v>
                </c:pt>
                <c:pt idx="58">
                  <c:v>1.0070398618356464E-4</c:v>
                </c:pt>
                <c:pt idx="59">
                  <c:v>8.9582540785003919E-5</c:v>
                </c:pt>
                <c:pt idx="60">
                  <c:v>7.9689314372012975E-5</c:v>
                </c:pt>
                <c:pt idx="61">
                  <c:v>7.0888666133306653E-5</c:v>
                </c:pt>
                <c:pt idx="62">
                  <c:v>6.3059935020902928E-5</c:v>
                </c:pt>
                <c:pt idx="63">
                  <c:v>5.6095785430107526E-5</c:v>
                </c:pt>
                <c:pt idx="64">
                  <c:v>4.9900735577630721E-5</c:v>
                </c:pt>
                <c:pt idx="65">
                  <c:v>4.4389848401198359E-5</c:v>
                </c:pt>
                <c:pt idx="66">
                  <c:v>3.9487567032271983E-5</c:v>
                </c:pt>
                <c:pt idx="67">
                  <c:v>3.5126678875661106E-5</c:v>
                </c:pt>
                <c:pt idx="68">
                  <c:v>3.1247394093067337E-5</c:v>
                </c:pt>
                <c:pt idx="69">
                  <c:v>2.7796525856134844E-5</c:v>
                </c:pt>
                <c:pt idx="70">
                  <c:v>2.4726761129888754E-5</c:v>
                </c:pt>
                <c:pt idx="71">
                  <c:v>2.1996011988657758E-5</c:v>
                </c:pt>
                <c:pt idx="72">
                  <c:v>1.9566838570715527E-5</c:v>
                </c:pt>
                <c:pt idx="73">
                  <c:v>1.7405935760076136E-5</c:v>
                </c:pt>
                <c:pt idx="74">
                  <c:v>1.5483676557608416E-5</c:v>
                </c:pt>
                <c:pt idx="75">
                  <c:v>1.3773705880871512E-5</c:v>
                </c:pt>
                <c:pt idx="76">
                  <c:v>1.2252579223474655E-5</c:v>
                </c:pt>
                <c:pt idx="77">
                  <c:v>1.0899441219810903E-5</c:v>
                </c:pt>
                <c:pt idx="78">
                  <c:v>9.6957397081349881E-6</c:v>
                </c:pt>
                <c:pt idx="79">
                  <c:v>8.6249713716550047E-6</c:v>
                </c:pt>
                <c:pt idx="80">
                  <c:v>7.6724554702570256E-6</c:v>
                </c:pt>
                <c:pt idx="81">
                  <c:v>6.8251325606175586E-6</c:v>
                </c:pt>
                <c:pt idx="82">
                  <c:v>6.0713854450616297E-6</c:v>
                </c:pt>
                <c:pt idx="83">
                  <c:v>5.4008798942904115E-6</c:v>
                </c:pt>
                <c:pt idx="84">
                  <c:v>4.8044229602118942E-6</c:v>
                </c:pt>
                <c:pt idx="85">
                  <c:v>4.2738369362764527E-6</c:v>
                </c:pt>
                <c:pt idx="86">
                  <c:v>3.8018472372539213E-6</c:v>
                </c:pt>
                <c:pt idx="87">
                  <c:v>3.3819826612309271E-6</c:v>
                </c:pt>
                <c:pt idx="88">
                  <c:v>3.0084866663733096E-6</c:v>
                </c:pt>
                <c:pt idx="89">
                  <c:v>2.676238446016082E-6</c:v>
                </c:pt>
                <c:pt idx="90">
                  <c:v>2.3806827199831283E-6</c:v>
                </c:pt>
                <c:pt idx="91">
                  <c:v>2.1177672795423991E-6</c:v>
                </c:pt>
                <c:pt idx="92">
                  <c:v>1.8838874297084828E-6</c:v>
                </c:pt>
                <c:pt idx="93">
                  <c:v>1.6758365671701646E-6</c:v>
                </c:pt>
                <c:pt idx="94">
                  <c:v>1.4907622162430721E-6</c:v>
                </c:pt>
                <c:pt idx="95">
                  <c:v>1.3261269200794899E-6</c:v>
                </c:pt>
                <c:pt idx="96">
                  <c:v>1.1796734509353625E-6</c:v>
                </c:pt>
                <c:pt idx="97">
                  <c:v>1.049393862510785E-6</c:v>
                </c:pt>
                <c:pt idx="98">
                  <c:v>9.3350196005694788E-7</c:v>
                </c:pt>
                <c:pt idx="99">
                  <c:v>8.3040881080168059E-7</c:v>
                </c:pt>
                <c:pt idx="100">
                  <c:v>7.3870095892995652E-7</c:v>
                </c:pt>
                <c:pt idx="101">
                  <c:v>6.5712104643643789E-7</c:v>
                </c:pt>
                <c:pt idx="102">
                  <c:v>5.8455057415278626E-7</c:v>
                </c:pt>
                <c:pt idx="103">
                  <c:v>5.1999456659527779E-7</c:v>
                </c:pt>
                <c:pt idx="104">
                  <c:v>4.6256793038053839E-7</c:v>
                </c:pt>
                <c:pt idx="105">
                  <c:v>4.1148331917681712E-7</c:v>
                </c:pt>
                <c:pt idx="106">
                  <c:v>3.6604033881354155E-7</c:v>
                </c:pt>
                <c:pt idx="107">
                  <c:v>3.256159445461187E-7</c:v>
                </c:pt>
                <c:pt idx="108">
                  <c:v>2.8965589881794627E-7</c:v>
                </c:pt>
                <c:pt idx="109">
                  <c:v>2.5766717240146891E-7</c:v>
                </c:pt>
                <c:pt idx="110">
                  <c:v>2.2921118473439769E-7</c:v>
                </c:pt>
                <c:pt idx="111">
                  <c:v>2.038977907728485E-7</c:v>
                </c:pt>
                <c:pt idx="112">
                  <c:v>1.813799319183452E-7</c:v>
                </c:pt>
                <c:pt idx="113">
                  <c:v>1.6134887768035791E-7</c:v>
                </c:pt>
                <c:pt idx="114">
                  <c:v>1.4352999283532101E-7</c:v>
                </c:pt>
                <c:pt idx="115">
                  <c:v>1.2767897204788044E-7</c:v>
                </c:pt>
                <c:pt idx="116">
                  <c:v>1.1357849032924727E-7</c:v>
                </c:pt>
                <c:pt idx="117">
                  <c:v>1.0103522340885801E-7</c:v>
                </c:pt>
                <c:pt idx="118">
                  <c:v>8.98771971672278E-8</c:v>
                </c:pt>
                <c:pt idx="119">
                  <c:v>7.9951429789470117E-8</c:v>
                </c:pt>
                <c:pt idx="120">
                  <c:v>7.1121834312289718E-8</c:v>
                </c:pt>
                <c:pt idx="121">
                  <c:v>6.3267352807378927E-8</c:v>
                </c:pt>
                <c:pt idx="122">
                  <c:v>5.6280296619988737E-8</c:v>
                </c:pt>
                <c:pt idx="123">
                  <c:v>5.0064869906560894E-8</c:v>
                </c:pt>
                <c:pt idx="124">
                  <c:v>4.4535856228423838E-8</c:v>
                </c:pt>
                <c:pt idx="125">
                  <c:v>3.9617450194131277E-8</c:v>
                </c:pt>
                <c:pt idx="126">
                  <c:v>3.5242218131707405E-8</c:v>
                </c:pt>
                <c:pt idx="127">
                  <c:v>3.135017354112384E-8</c:v>
                </c:pt>
                <c:pt idx="128">
                  <c:v>2.7887954651024835E-8</c:v>
                </c:pt>
                <c:pt idx="129">
                  <c:v>2.4808092803614428E-8</c:v>
                </c:pt>
                <c:pt idx="130">
                  <c:v>2.206836163691659E-8</c:v>
                </c:pt>
                <c:pt idx="131">
                  <c:v>1.9631198141389419E-8</c:v>
                </c:pt>
                <c:pt idx="132">
                  <c:v>1.7463187653306026E-8</c:v>
                </c:pt>
                <c:pt idx="133">
                  <c:v>1.553460572391694E-8</c:v>
                </c:pt>
                <c:pt idx="134">
                  <c:v>1.3819010583206365E-8</c:v>
                </c:pt>
                <c:pt idx="135">
                  <c:v>1.2292880610723374E-8</c:v>
                </c:pt>
                <c:pt idx="136">
                  <c:v>1.0935291843045574E-8</c:v>
                </c:pt>
                <c:pt idx="137">
                  <c:v>9.7276310963491269E-9</c:v>
                </c:pt>
                <c:pt idx="138">
                  <c:v>8.6533407708580888E-9</c:v>
                </c:pt>
                <c:pt idx="139">
                  <c:v>7.6976918383241214E-9</c:v>
                </c:pt>
                <c:pt idx="140">
                  <c:v>6.8475819000857863E-9</c:v>
                </c:pt>
                <c:pt idx="141">
                  <c:v>6.0913555469883113E-9</c:v>
                </c:pt>
                <c:pt idx="142">
                  <c:v>5.4186445582140884E-9</c:v>
                </c:pt>
                <c:pt idx="143">
                  <c:v>4.820225748073495E-9</c:v>
                </c:pt>
                <c:pt idx="144">
                  <c:v>4.2878945117685306E-9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7-4297-9D22-4094E7BD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90800"/>
        <c:axId val="369197856"/>
      </c:scatterChart>
      <c:valAx>
        <c:axId val="3691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7856"/>
        <c:crossesAt val="1.0000000000000007E-13"/>
        <c:crossBetween val="midCat"/>
      </c:valAx>
      <c:valAx>
        <c:axId val="36919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Overschrijdingskans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0800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2497812773405"/>
          <c:y val="7.9860017497812769E-2"/>
          <c:w val="0.30407502187226598"/>
          <c:h val="0.229168853893263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710046</xdr:colOff>
      <xdr:row>11</xdr:row>
      <xdr:rowOff>190499</xdr:rowOff>
    </xdr:from>
    <xdr:to>
      <xdr:col>3</xdr:col>
      <xdr:colOff>86591</xdr:colOff>
      <xdr:row>19</xdr:row>
      <xdr:rowOff>121227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7F83C42-79C4-4B3A-BBE2-0299228F4537}"/>
            </a:ext>
          </a:extLst>
        </xdr:cNvPr>
        <xdr:cNvSpPr/>
      </xdr:nvSpPr>
      <xdr:spPr>
        <a:xfrm>
          <a:off x="1767321" y="2285999"/>
          <a:ext cx="843395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244185</xdr:colOff>
      <xdr:row>28</xdr:row>
      <xdr:rowOff>155864</xdr:rowOff>
    </xdr:from>
    <xdr:to>
      <xdr:col>28</xdr:col>
      <xdr:colOff>595744</xdr:colOff>
      <xdr:row>40</xdr:row>
      <xdr:rowOff>25976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E9B99-5DB3-4A1F-8D0D-AD3DD8AF2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225136</xdr:colOff>
      <xdr:row>41</xdr:row>
      <xdr:rowOff>102177</xdr:rowOff>
    </xdr:from>
    <xdr:to>
      <xdr:col>28</xdr:col>
      <xdr:colOff>471919</xdr:colOff>
      <xdr:row>52</xdr:row>
      <xdr:rowOff>154131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97777-7043-4457-98B4-514B91CB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710046</xdr:colOff>
      <xdr:row>11</xdr:row>
      <xdr:rowOff>190499</xdr:rowOff>
    </xdr:from>
    <xdr:to>
      <xdr:col>3</xdr:col>
      <xdr:colOff>86591</xdr:colOff>
      <xdr:row>19</xdr:row>
      <xdr:rowOff>121227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66455" y="2476499"/>
          <a:ext cx="831272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244185</xdr:colOff>
      <xdr:row>28</xdr:row>
      <xdr:rowOff>155864</xdr:rowOff>
    </xdr:from>
    <xdr:to>
      <xdr:col>28</xdr:col>
      <xdr:colOff>595744</xdr:colOff>
      <xdr:row>40</xdr:row>
      <xdr:rowOff>25976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225136</xdr:colOff>
      <xdr:row>41</xdr:row>
      <xdr:rowOff>102177</xdr:rowOff>
    </xdr:from>
    <xdr:to>
      <xdr:col>28</xdr:col>
      <xdr:colOff>471919</xdr:colOff>
      <xdr:row>52</xdr:row>
      <xdr:rowOff>154131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1021773</xdr:colOff>
      <xdr:row>11</xdr:row>
      <xdr:rowOff>190498</xdr:rowOff>
    </xdr:from>
    <xdr:to>
      <xdr:col>2</xdr:col>
      <xdr:colOff>69272</xdr:colOff>
      <xdr:row>19</xdr:row>
      <xdr:rowOff>121226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1773" y="2285998"/>
          <a:ext cx="831272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7911-D0A3-4FF6-8241-3FEDFDB6ECF6}">
  <dimension ref="A1:U323"/>
  <sheetViews>
    <sheetView topLeftCell="A61" zoomScaleNormal="100" workbookViewId="0">
      <selection activeCell="U1" sqref="U1:U13"/>
    </sheetView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21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  <c r="U1" s="89" t="s">
        <v>231</v>
      </c>
    </row>
    <row r="2" spans="1:21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  <c r="U2" s="88">
        <v>4</v>
      </c>
    </row>
    <row r="3" spans="1:21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  <c r="U3" s="84">
        <v>5</v>
      </c>
    </row>
    <row r="4" spans="1:21" x14ac:dyDescent="0.25">
      <c r="A4" s="63" t="s">
        <v>1</v>
      </c>
      <c r="D4" s="5">
        <v>0.1694</v>
      </c>
      <c r="E4" s="5">
        <v>-0.43780000000000002</v>
      </c>
      <c r="F4" s="64"/>
      <c r="H4" s="4"/>
      <c r="U4" s="84">
        <v>0.5</v>
      </c>
    </row>
    <row r="5" spans="1:21" x14ac:dyDescent="0.25">
      <c r="A5" s="63" t="s">
        <v>2</v>
      </c>
      <c r="D5" s="5">
        <v>1.0648</v>
      </c>
      <c r="E5" s="5">
        <v>-1.5363</v>
      </c>
      <c r="F5" s="64">
        <v>7.1</v>
      </c>
      <c r="H5" s="4"/>
      <c r="U5" s="84">
        <v>1</v>
      </c>
    </row>
    <row r="6" spans="1:21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  <c r="U6" s="84">
        <v>4.5</v>
      </c>
    </row>
    <row r="7" spans="1:21" x14ac:dyDescent="0.25">
      <c r="A7" s="4"/>
      <c r="B7" s="4"/>
      <c r="C7" s="4"/>
      <c r="D7" s="4"/>
      <c r="E7" s="4"/>
      <c r="F7" s="4"/>
      <c r="U7" s="84">
        <v>6</v>
      </c>
    </row>
    <row r="8" spans="1:21" x14ac:dyDescent="0.25">
      <c r="A8" s="72" t="s">
        <v>270</v>
      </c>
      <c r="B8" s="73"/>
      <c r="C8" s="73"/>
      <c r="D8" s="76">
        <v>2.7</v>
      </c>
      <c r="E8" s="77" t="s">
        <v>229</v>
      </c>
      <c r="G8" s="6"/>
      <c r="H8" s="7"/>
      <c r="U8" s="84">
        <v>18</v>
      </c>
    </row>
    <row r="9" spans="1:21" x14ac:dyDescent="0.25">
      <c r="A9" s="96" t="s">
        <v>235</v>
      </c>
      <c r="B9" s="4"/>
      <c r="C9" s="4"/>
      <c r="D9" s="97">
        <f>0.15*D8</f>
        <v>0.40500000000000003</v>
      </c>
      <c r="E9" s="64" t="s">
        <v>229</v>
      </c>
      <c r="G9" s="6"/>
      <c r="H9" s="7"/>
      <c r="U9" s="84">
        <v>2</v>
      </c>
    </row>
    <row r="10" spans="1:21" x14ac:dyDescent="0.25">
      <c r="A10" s="96" t="s">
        <v>236</v>
      </c>
      <c r="B10" s="4"/>
      <c r="C10" s="4"/>
      <c r="D10" s="97">
        <f>D8*7.1</f>
        <v>19.170000000000002</v>
      </c>
      <c r="E10" s="64" t="s">
        <v>229</v>
      </c>
      <c r="G10" s="6"/>
      <c r="H10" s="7"/>
      <c r="U10" s="84">
        <v>10</v>
      </c>
    </row>
    <row r="11" spans="1:21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  <c r="U11" s="84">
        <v>0.5</v>
      </c>
    </row>
    <row r="12" spans="1:21" x14ac:dyDescent="0.25">
      <c r="A12" s="8"/>
      <c r="B12" s="4"/>
      <c r="C12" s="4"/>
      <c r="D12" s="4"/>
      <c r="E12" s="5"/>
      <c r="U12" s="84">
        <v>3</v>
      </c>
    </row>
    <row r="13" spans="1:21" ht="60" x14ac:dyDescent="0.25">
      <c r="A13" s="171" t="s">
        <v>268</v>
      </c>
      <c r="B13" s="106" t="s">
        <v>241</v>
      </c>
      <c r="C13" s="106" t="s">
        <v>272</v>
      </c>
      <c r="D13" s="107"/>
      <c r="E13" s="172" t="s">
        <v>269</v>
      </c>
      <c r="U13" s="83">
        <v>2</v>
      </c>
    </row>
    <row r="14" spans="1:21" x14ac:dyDescent="0.25">
      <c r="A14" s="113" t="s">
        <v>237</v>
      </c>
      <c r="B14" s="108"/>
      <c r="C14" s="108"/>
      <c r="D14" s="109"/>
      <c r="E14" s="59"/>
    </row>
    <row r="15" spans="1:21" x14ac:dyDescent="0.25">
      <c r="A15" s="114" t="s">
        <v>243</v>
      </c>
      <c r="B15" s="110">
        <f>COUNTIF(G29:G173,"&gt;=3")/COUNT(G29:G173)</f>
        <v>0</v>
      </c>
      <c r="C15" s="110">
        <f>COUNTIF(H29:S173,"&gt;=3")/COUNT(H29:S173)</f>
        <v>0</v>
      </c>
      <c r="D15" s="5"/>
      <c r="E15" s="173">
        <f>2500*C15</f>
        <v>0</v>
      </c>
      <c r="G15" s="98"/>
      <c r="H15" s="98"/>
      <c r="I15" s="98"/>
    </row>
    <row r="16" spans="1:21" x14ac:dyDescent="0.25">
      <c r="A16" s="114" t="s">
        <v>244</v>
      </c>
      <c r="B16" s="110">
        <f>COUNTIF(G29:G173,"&gt;=2")/COUNT(G29:G173)</f>
        <v>4.8275862068965517E-2</v>
      </c>
      <c r="C16" s="110">
        <f>COUNTIF(H29:S173,"&gt;=2")/COUNT(H29:S173)</f>
        <v>1.1494252873563218E-2</v>
      </c>
      <c r="D16" s="5"/>
      <c r="E16" s="173">
        <f>2500*C16</f>
        <v>28.735632183908045</v>
      </c>
    </row>
    <row r="17" spans="1:19" x14ac:dyDescent="0.25">
      <c r="A17" s="115" t="s">
        <v>245</v>
      </c>
      <c r="B17" s="112">
        <f>COUNTIF(G29:G173,"&gt;=1")/COUNT(G29:G173)</f>
        <v>0.2620689655172414</v>
      </c>
      <c r="C17" s="112">
        <f>COUNTIF(H29:S173,"&gt;=1")/COUNT(H29:S173)</f>
        <v>0.12413793103448276</v>
      </c>
      <c r="D17" s="67"/>
      <c r="E17" s="174">
        <f>2500*C17</f>
        <v>310.34482758620692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8.155746973655403E-3</v>
      </c>
      <c r="C19" s="111">
        <f>AVERAGE(H177:S321)</f>
        <v>1.7949168012199987E-3</v>
      </c>
      <c r="D19" s="67"/>
      <c r="E19" s="174">
        <f>2500*C19</f>
        <v>4.4872920030499968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179" t="s">
        <v>4</v>
      </c>
      <c r="B22" s="181" t="s">
        <v>5</v>
      </c>
      <c r="C22" s="181" t="s">
        <v>6</v>
      </c>
      <c r="D22" s="183" t="s">
        <v>225</v>
      </c>
      <c r="E22" s="181" t="s">
        <v>226</v>
      </c>
      <c r="F22" s="185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180"/>
      <c r="B23" s="182"/>
      <c r="C23" s="182"/>
      <c r="D23" s="184"/>
      <c r="E23" s="182"/>
      <c r="F23" s="186"/>
      <c r="G23" s="92" t="s">
        <v>240</v>
      </c>
      <c r="H23" s="177" t="s">
        <v>239</v>
      </c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8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 t="shared" ref="E29:E76" si="1">C29</f>
        <v>8.8000000000000007</v>
      </c>
      <c r="F29">
        <f>E29/D$8</f>
        <v>3.2592592592592595</v>
      </c>
      <c r="G29">
        <f t="shared" ref="G29:G92" si="2">IF($E29&gt;$D$10,3,IF($E29&gt;$D$8,2,IF($E29&gt;$D$9,1,0)))</f>
        <v>2</v>
      </c>
      <c r="H29">
        <f t="shared" ref="H29:S44" si="3">IF($E29*$D$11*H$25&gt;$D$10,3,IF($E29*$D$11*H$25&gt;$D$8,2,IF($E29*$D$11*H$25&gt;$D$9,1,0)))</f>
        <v>1</v>
      </c>
      <c r="I29">
        <f t="shared" si="3"/>
        <v>2</v>
      </c>
      <c r="J29">
        <f t="shared" si="3"/>
        <v>0</v>
      </c>
      <c r="K29">
        <f t="shared" si="3"/>
        <v>1</v>
      </c>
      <c r="L29">
        <f t="shared" si="3"/>
        <v>1</v>
      </c>
      <c r="M29">
        <f t="shared" si="3"/>
        <v>2</v>
      </c>
      <c r="N29">
        <f t="shared" si="3"/>
        <v>2</v>
      </c>
      <c r="O29">
        <f t="shared" si="3"/>
        <v>1</v>
      </c>
      <c r="P29">
        <f t="shared" si="3"/>
        <v>2</v>
      </c>
      <c r="Q29">
        <f t="shared" si="3"/>
        <v>0</v>
      </c>
      <c r="R29">
        <f t="shared" si="3"/>
        <v>1</v>
      </c>
      <c r="S29">
        <f t="shared" si="3"/>
        <v>1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si="1"/>
        <v>8.1</v>
      </c>
      <c r="F30">
        <f t="shared" ref="F30:F93" si="4">E30/D$8</f>
        <v>2.9999999999999996</v>
      </c>
      <c r="G30">
        <f t="shared" si="2"/>
        <v>2</v>
      </c>
      <c r="H30">
        <f t="shared" si="3"/>
        <v>1</v>
      </c>
      <c r="I30">
        <f t="shared" si="3"/>
        <v>1</v>
      </c>
      <c r="J30">
        <f t="shared" si="3"/>
        <v>0</v>
      </c>
      <c r="K30">
        <f t="shared" si="3"/>
        <v>1</v>
      </c>
      <c r="L30">
        <f t="shared" si="3"/>
        <v>1</v>
      </c>
      <c r="M30">
        <f t="shared" si="3"/>
        <v>2</v>
      </c>
      <c r="N30">
        <f t="shared" si="3"/>
        <v>2</v>
      </c>
      <c r="O30">
        <f t="shared" si="3"/>
        <v>1</v>
      </c>
      <c r="P30">
        <f t="shared" si="3"/>
        <v>2</v>
      </c>
      <c r="Q30">
        <f t="shared" si="3"/>
        <v>0</v>
      </c>
      <c r="R30">
        <f t="shared" si="3"/>
        <v>1</v>
      </c>
      <c r="S30">
        <f t="shared" si="3"/>
        <v>1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1"/>
        <v>6.42</v>
      </c>
      <c r="F31">
        <f t="shared" si="4"/>
        <v>2.3777777777777778</v>
      </c>
      <c r="G31">
        <f t="shared" si="2"/>
        <v>2</v>
      </c>
      <c r="H31">
        <f t="shared" si="3"/>
        <v>1</v>
      </c>
      <c r="I31">
        <f t="shared" si="3"/>
        <v>1</v>
      </c>
      <c r="J31">
        <f t="shared" si="3"/>
        <v>0</v>
      </c>
      <c r="K31">
        <f t="shared" si="3"/>
        <v>1</v>
      </c>
      <c r="L31">
        <f t="shared" si="3"/>
        <v>1</v>
      </c>
      <c r="M31">
        <f t="shared" si="3"/>
        <v>1</v>
      </c>
      <c r="N31">
        <f t="shared" si="3"/>
        <v>2</v>
      </c>
      <c r="O31">
        <f t="shared" si="3"/>
        <v>1</v>
      </c>
      <c r="P31">
        <f t="shared" si="3"/>
        <v>2</v>
      </c>
      <c r="Q31">
        <f t="shared" si="3"/>
        <v>0</v>
      </c>
      <c r="R31">
        <f t="shared" si="3"/>
        <v>1</v>
      </c>
      <c r="S31">
        <f t="shared" si="3"/>
        <v>1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1"/>
        <v>4.88</v>
      </c>
      <c r="F32">
        <f t="shared" si="4"/>
        <v>1.8074074074074074</v>
      </c>
      <c r="G32">
        <f t="shared" si="2"/>
        <v>2</v>
      </c>
      <c r="H32">
        <f t="shared" si="3"/>
        <v>1</v>
      </c>
      <c r="I32">
        <f t="shared" si="3"/>
        <v>1</v>
      </c>
      <c r="J32">
        <f t="shared" si="3"/>
        <v>0</v>
      </c>
      <c r="K32">
        <f t="shared" si="3"/>
        <v>0</v>
      </c>
      <c r="L32">
        <f t="shared" si="3"/>
        <v>1</v>
      </c>
      <c r="M32">
        <f t="shared" si="3"/>
        <v>1</v>
      </c>
      <c r="N32">
        <f t="shared" si="3"/>
        <v>2</v>
      </c>
      <c r="O32">
        <f t="shared" si="3"/>
        <v>1</v>
      </c>
      <c r="P32">
        <f t="shared" si="3"/>
        <v>2</v>
      </c>
      <c r="Q32">
        <f t="shared" si="3"/>
        <v>0</v>
      </c>
      <c r="R32">
        <f t="shared" si="3"/>
        <v>1</v>
      </c>
      <c r="S32">
        <f t="shared" si="3"/>
        <v>1</v>
      </c>
    </row>
    <row r="33" spans="1:19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1"/>
        <v>3.9</v>
      </c>
      <c r="F33">
        <f t="shared" si="4"/>
        <v>1.4444444444444444</v>
      </c>
      <c r="G33">
        <f t="shared" si="2"/>
        <v>2</v>
      </c>
      <c r="H33">
        <f t="shared" si="3"/>
        <v>1</v>
      </c>
      <c r="I33">
        <f t="shared" si="3"/>
        <v>1</v>
      </c>
      <c r="J33">
        <f t="shared" si="3"/>
        <v>0</v>
      </c>
      <c r="K33">
        <f t="shared" si="3"/>
        <v>0</v>
      </c>
      <c r="L33">
        <f t="shared" si="3"/>
        <v>1</v>
      </c>
      <c r="M33">
        <f t="shared" si="3"/>
        <v>1</v>
      </c>
      <c r="N33">
        <f t="shared" si="3"/>
        <v>2</v>
      </c>
      <c r="O33">
        <f t="shared" si="3"/>
        <v>1</v>
      </c>
      <c r="P33">
        <f t="shared" si="3"/>
        <v>1</v>
      </c>
      <c r="Q33">
        <f t="shared" si="3"/>
        <v>0</v>
      </c>
      <c r="R33">
        <f t="shared" si="3"/>
        <v>1</v>
      </c>
      <c r="S33">
        <f t="shared" si="3"/>
        <v>1</v>
      </c>
    </row>
    <row r="34" spans="1:19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1"/>
        <v>3.4674999999999998</v>
      </c>
      <c r="F34">
        <f t="shared" si="4"/>
        <v>1.2842592592592592</v>
      </c>
      <c r="G34">
        <f t="shared" si="2"/>
        <v>2</v>
      </c>
      <c r="H34">
        <f t="shared" si="3"/>
        <v>1</v>
      </c>
      <c r="I34">
        <f t="shared" si="3"/>
        <v>1</v>
      </c>
      <c r="J34">
        <f t="shared" si="3"/>
        <v>0</v>
      </c>
      <c r="K34">
        <f t="shared" si="3"/>
        <v>0</v>
      </c>
      <c r="L34">
        <f t="shared" si="3"/>
        <v>1</v>
      </c>
      <c r="M34">
        <f t="shared" si="3"/>
        <v>1</v>
      </c>
      <c r="N34">
        <f t="shared" si="3"/>
        <v>2</v>
      </c>
      <c r="O34">
        <f t="shared" si="3"/>
        <v>1</v>
      </c>
      <c r="P34">
        <f t="shared" si="3"/>
        <v>1</v>
      </c>
      <c r="Q34">
        <f t="shared" si="3"/>
        <v>0</v>
      </c>
      <c r="R34">
        <f t="shared" si="3"/>
        <v>1</v>
      </c>
      <c r="S34">
        <f t="shared" si="3"/>
        <v>1</v>
      </c>
    </row>
    <row r="35" spans="1:19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1"/>
        <v>3.25</v>
      </c>
      <c r="F35">
        <f t="shared" si="4"/>
        <v>1.2037037037037037</v>
      </c>
      <c r="G35">
        <f t="shared" si="2"/>
        <v>2</v>
      </c>
      <c r="H35">
        <f t="shared" si="3"/>
        <v>1</v>
      </c>
      <c r="I35">
        <f t="shared" si="3"/>
        <v>1</v>
      </c>
      <c r="J35">
        <f t="shared" si="3"/>
        <v>0</v>
      </c>
      <c r="K35">
        <f t="shared" si="3"/>
        <v>0</v>
      </c>
      <c r="L35">
        <f t="shared" si="3"/>
        <v>1</v>
      </c>
      <c r="M35">
        <f t="shared" si="3"/>
        <v>1</v>
      </c>
      <c r="N35">
        <f t="shared" si="3"/>
        <v>2</v>
      </c>
      <c r="O35">
        <f t="shared" si="3"/>
        <v>1</v>
      </c>
      <c r="P35">
        <f t="shared" si="3"/>
        <v>1</v>
      </c>
      <c r="Q35">
        <f t="shared" si="3"/>
        <v>0</v>
      </c>
      <c r="R35">
        <f t="shared" si="3"/>
        <v>1</v>
      </c>
      <c r="S35">
        <f t="shared" si="3"/>
        <v>1</v>
      </c>
    </row>
    <row r="36" spans="1:19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1"/>
        <v>2.67</v>
      </c>
      <c r="F36">
        <f t="shared" si="4"/>
        <v>0.98888888888888882</v>
      </c>
      <c r="G36">
        <f t="shared" si="2"/>
        <v>1</v>
      </c>
      <c r="H36">
        <f t="shared" si="3"/>
        <v>1</v>
      </c>
      <c r="I36">
        <f t="shared" si="3"/>
        <v>1</v>
      </c>
      <c r="J36">
        <f t="shared" si="3"/>
        <v>0</v>
      </c>
      <c r="K36">
        <f t="shared" si="3"/>
        <v>0</v>
      </c>
      <c r="L36">
        <f t="shared" si="3"/>
        <v>1</v>
      </c>
      <c r="M36">
        <f t="shared" si="3"/>
        <v>1</v>
      </c>
      <c r="N36">
        <f t="shared" si="3"/>
        <v>2</v>
      </c>
      <c r="O36">
        <f t="shared" si="3"/>
        <v>0</v>
      </c>
      <c r="P36">
        <f t="shared" si="3"/>
        <v>1</v>
      </c>
      <c r="Q36">
        <f t="shared" si="3"/>
        <v>0</v>
      </c>
      <c r="R36">
        <f t="shared" si="3"/>
        <v>1</v>
      </c>
      <c r="S36">
        <f t="shared" si="3"/>
        <v>0</v>
      </c>
    </row>
    <row r="37" spans="1:19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1"/>
        <v>2.5</v>
      </c>
      <c r="F37">
        <f t="shared" si="4"/>
        <v>0.92592592592592582</v>
      </c>
      <c r="G37">
        <f t="shared" si="2"/>
        <v>1</v>
      </c>
      <c r="H37">
        <f t="shared" si="3"/>
        <v>1</v>
      </c>
      <c r="I37">
        <f t="shared" si="3"/>
        <v>1</v>
      </c>
      <c r="J37">
        <f t="shared" si="3"/>
        <v>0</v>
      </c>
      <c r="K37">
        <f t="shared" si="3"/>
        <v>0</v>
      </c>
      <c r="L37">
        <f t="shared" si="3"/>
        <v>1</v>
      </c>
      <c r="M37">
        <f t="shared" si="3"/>
        <v>1</v>
      </c>
      <c r="N37">
        <f t="shared" si="3"/>
        <v>2</v>
      </c>
      <c r="O37">
        <f t="shared" si="3"/>
        <v>0</v>
      </c>
      <c r="P37">
        <f t="shared" si="3"/>
        <v>1</v>
      </c>
      <c r="Q37">
        <f t="shared" si="3"/>
        <v>0</v>
      </c>
      <c r="R37">
        <f t="shared" si="3"/>
        <v>1</v>
      </c>
      <c r="S37">
        <f t="shared" si="3"/>
        <v>0</v>
      </c>
    </row>
    <row r="38" spans="1:19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1"/>
        <v>2.46</v>
      </c>
      <c r="F38">
        <f t="shared" si="4"/>
        <v>0.91111111111111098</v>
      </c>
      <c r="G38">
        <f t="shared" si="2"/>
        <v>1</v>
      </c>
      <c r="H38">
        <f t="shared" si="3"/>
        <v>1</v>
      </c>
      <c r="I38">
        <f t="shared" si="3"/>
        <v>1</v>
      </c>
      <c r="J38">
        <f t="shared" si="3"/>
        <v>0</v>
      </c>
      <c r="K38">
        <f t="shared" si="3"/>
        <v>0</v>
      </c>
      <c r="L38">
        <f t="shared" si="3"/>
        <v>1</v>
      </c>
      <c r="M38">
        <f t="shared" si="3"/>
        <v>1</v>
      </c>
      <c r="N38">
        <f t="shared" si="3"/>
        <v>2</v>
      </c>
      <c r="O38">
        <f t="shared" si="3"/>
        <v>0</v>
      </c>
      <c r="P38">
        <f t="shared" si="3"/>
        <v>1</v>
      </c>
      <c r="Q38">
        <f t="shared" si="3"/>
        <v>0</v>
      </c>
      <c r="R38">
        <f t="shared" si="3"/>
        <v>1</v>
      </c>
      <c r="S38">
        <f t="shared" si="3"/>
        <v>0</v>
      </c>
    </row>
    <row r="39" spans="1:19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1"/>
        <v>2.4550000000000001</v>
      </c>
      <c r="F39">
        <f t="shared" si="4"/>
        <v>0.90925925925925921</v>
      </c>
      <c r="G39">
        <f t="shared" si="2"/>
        <v>1</v>
      </c>
      <c r="H39">
        <f t="shared" si="3"/>
        <v>1</v>
      </c>
      <c r="I39">
        <f t="shared" si="3"/>
        <v>1</v>
      </c>
      <c r="J39">
        <f t="shared" si="3"/>
        <v>0</v>
      </c>
      <c r="K39">
        <f t="shared" si="3"/>
        <v>0</v>
      </c>
      <c r="L39">
        <f t="shared" si="3"/>
        <v>1</v>
      </c>
      <c r="M39">
        <f t="shared" si="3"/>
        <v>1</v>
      </c>
      <c r="N39">
        <f t="shared" si="3"/>
        <v>2</v>
      </c>
      <c r="O39">
        <f t="shared" si="3"/>
        <v>0</v>
      </c>
      <c r="P39">
        <f t="shared" si="3"/>
        <v>1</v>
      </c>
      <c r="Q39">
        <f t="shared" si="3"/>
        <v>0</v>
      </c>
      <c r="R39">
        <f t="shared" si="3"/>
        <v>1</v>
      </c>
      <c r="S39">
        <f t="shared" si="3"/>
        <v>0</v>
      </c>
    </row>
    <row r="40" spans="1:19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1"/>
        <v>2.4</v>
      </c>
      <c r="F40">
        <f t="shared" si="4"/>
        <v>0.88888888888888884</v>
      </c>
      <c r="G40">
        <f t="shared" si="2"/>
        <v>1</v>
      </c>
      <c r="H40">
        <f t="shared" si="3"/>
        <v>1</v>
      </c>
      <c r="I40">
        <f t="shared" si="3"/>
        <v>1</v>
      </c>
      <c r="J40">
        <f t="shared" si="3"/>
        <v>0</v>
      </c>
      <c r="K40">
        <f t="shared" si="3"/>
        <v>0</v>
      </c>
      <c r="L40">
        <f t="shared" si="3"/>
        <v>1</v>
      </c>
      <c r="M40">
        <f t="shared" si="3"/>
        <v>1</v>
      </c>
      <c r="N40">
        <f t="shared" si="3"/>
        <v>2</v>
      </c>
      <c r="O40">
        <f t="shared" si="3"/>
        <v>0</v>
      </c>
      <c r="P40">
        <f t="shared" si="3"/>
        <v>1</v>
      </c>
      <c r="Q40">
        <f t="shared" si="3"/>
        <v>0</v>
      </c>
      <c r="R40">
        <f t="shared" si="3"/>
        <v>1</v>
      </c>
      <c r="S40">
        <f t="shared" si="3"/>
        <v>0</v>
      </c>
    </row>
    <row r="41" spans="1:19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1"/>
        <v>2.2599999999999998</v>
      </c>
      <c r="F41">
        <f t="shared" si="4"/>
        <v>0.83703703703703691</v>
      </c>
      <c r="G41">
        <f t="shared" si="2"/>
        <v>1</v>
      </c>
      <c r="H41">
        <f t="shared" si="3"/>
        <v>1</v>
      </c>
      <c r="I41">
        <f t="shared" si="3"/>
        <v>1</v>
      </c>
      <c r="J41">
        <f t="shared" si="3"/>
        <v>0</v>
      </c>
      <c r="K41">
        <f t="shared" si="3"/>
        <v>0</v>
      </c>
      <c r="L41">
        <f t="shared" si="3"/>
        <v>1</v>
      </c>
      <c r="M41">
        <f t="shared" si="3"/>
        <v>1</v>
      </c>
      <c r="N41">
        <f t="shared" si="3"/>
        <v>2</v>
      </c>
      <c r="O41">
        <f t="shared" si="3"/>
        <v>0</v>
      </c>
      <c r="P41">
        <f t="shared" si="3"/>
        <v>1</v>
      </c>
      <c r="Q41">
        <f t="shared" si="3"/>
        <v>0</v>
      </c>
      <c r="R41">
        <f t="shared" si="3"/>
        <v>1</v>
      </c>
      <c r="S41">
        <f t="shared" si="3"/>
        <v>0</v>
      </c>
    </row>
    <row r="42" spans="1:19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1"/>
        <v>2.25</v>
      </c>
      <c r="F42">
        <f t="shared" si="4"/>
        <v>0.83333333333333326</v>
      </c>
      <c r="G42">
        <f t="shared" si="2"/>
        <v>1</v>
      </c>
      <c r="H42">
        <f t="shared" si="3"/>
        <v>1</v>
      </c>
      <c r="I42">
        <f t="shared" si="3"/>
        <v>1</v>
      </c>
      <c r="J42">
        <f t="shared" si="3"/>
        <v>0</v>
      </c>
      <c r="K42">
        <f t="shared" si="3"/>
        <v>0</v>
      </c>
      <c r="L42">
        <f t="shared" si="3"/>
        <v>1</v>
      </c>
      <c r="M42">
        <f t="shared" si="3"/>
        <v>1</v>
      </c>
      <c r="N42">
        <f t="shared" si="3"/>
        <v>1</v>
      </c>
      <c r="O42">
        <f t="shared" si="3"/>
        <v>0</v>
      </c>
      <c r="P42">
        <f t="shared" si="3"/>
        <v>1</v>
      </c>
      <c r="Q42">
        <f t="shared" si="3"/>
        <v>0</v>
      </c>
      <c r="R42">
        <f t="shared" si="3"/>
        <v>1</v>
      </c>
      <c r="S42">
        <f t="shared" si="3"/>
        <v>0</v>
      </c>
    </row>
    <row r="43" spans="1:19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1"/>
        <v>2.2200000000000002</v>
      </c>
      <c r="F43">
        <f t="shared" si="4"/>
        <v>0.82222222222222219</v>
      </c>
      <c r="G43">
        <f t="shared" si="2"/>
        <v>1</v>
      </c>
      <c r="H43">
        <f t="shared" si="3"/>
        <v>1</v>
      </c>
      <c r="I43">
        <f t="shared" si="3"/>
        <v>1</v>
      </c>
      <c r="J43">
        <f t="shared" si="3"/>
        <v>0</v>
      </c>
      <c r="K43">
        <f t="shared" si="3"/>
        <v>0</v>
      </c>
      <c r="L43">
        <f t="shared" si="3"/>
        <v>1</v>
      </c>
      <c r="M43">
        <f t="shared" si="3"/>
        <v>1</v>
      </c>
      <c r="N43">
        <f t="shared" si="3"/>
        <v>1</v>
      </c>
      <c r="O43">
        <f t="shared" si="3"/>
        <v>0</v>
      </c>
      <c r="P43">
        <f t="shared" si="3"/>
        <v>1</v>
      </c>
      <c r="Q43">
        <f t="shared" si="3"/>
        <v>0</v>
      </c>
      <c r="R43">
        <f t="shared" si="3"/>
        <v>1</v>
      </c>
      <c r="S43">
        <f t="shared" si="3"/>
        <v>0</v>
      </c>
    </row>
    <row r="44" spans="1:19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1"/>
        <v>2.0499999999999998</v>
      </c>
      <c r="F44">
        <f t="shared" si="4"/>
        <v>0.75925925925925919</v>
      </c>
      <c r="G44">
        <f t="shared" si="2"/>
        <v>1</v>
      </c>
      <c r="H44">
        <f t="shared" si="3"/>
        <v>1</v>
      </c>
      <c r="I44">
        <f t="shared" si="3"/>
        <v>1</v>
      </c>
      <c r="J44">
        <f t="shared" si="3"/>
        <v>0</v>
      </c>
      <c r="K44">
        <f t="shared" si="3"/>
        <v>0</v>
      </c>
      <c r="L44">
        <f t="shared" si="3"/>
        <v>1</v>
      </c>
      <c r="M44">
        <f t="shared" si="3"/>
        <v>1</v>
      </c>
      <c r="N44">
        <f t="shared" si="3"/>
        <v>1</v>
      </c>
      <c r="O44">
        <f t="shared" si="3"/>
        <v>0</v>
      </c>
      <c r="P44">
        <f t="shared" si="3"/>
        <v>1</v>
      </c>
      <c r="Q44">
        <f t="shared" si="3"/>
        <v>0</v>
      </c>
      <c r="R44">
        <f t="shared" si="3"/>
        <v>1</v>
      </c>
      <c r="S44">
        <f t="shared" si="3"/>
        <v>0</v>
      </c>
    </row>
    <row r="45" spans="1:19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1"/>
        <v>1.95</v>
      </c>
      <c r="F45">
        <f t="shared" si="4"/>
        <v>0.72222222222222221</v>
      </c>
      <c r="G45">
        <f t="shared" si="2"/>
        <v>1</v>
      </c>
      <c r="H45">
        <f t="shared" ref="H45:S60" si="5">IF($E45*$D$11*H$25&gt;$D$10,3,IF($E45*$D$11*H$25&gt;$D$8,2,IF($E45*$D$11*H$25&gt;$D$9,1,0)))</f>
        <v>1</v>
      </c>
      <c r="I45">
        <f t="shared" si="5"/>
        <v>1</v>
      </c>
      <c r="J45">
        <f t="shared" si="5"/>
        <v>0</v>
      </c>
      <c r="K45">
        <f t="shared" si="5"/>
        <v>0</v>
      </c>
      <c r="L45">
        <f t="shared" si="5"/>
        <v>1</v>
      </c>
      <c r="M45">
        <f t="shared" si="5"/>
        <v>1</v>
      </c>
      <c r="N45">
        <f t="shared" si="5"/>
        <v>1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1"/>
        <v>1.9</v>
      </c>
      <c r="F46">
        <f t="shared" si="4"/>
        <v>0.70370370370370361</v>
      </c>
      <c r="G46">
        <f t="shared" si="2"/>
        <v>1</v>
      </c>
      <c r="H46">
        <f t="shared" si="5"/>
        <v>1</v>
      </c>
      <c r="I46">
        <f t="shared" si="5"/>
        <v>1</v>
      </c>
      <c r="J46">
        <f t="shared" si="5"/>
        <v>0</v>
      </c>
      <c r="K46">
        <f t="shared" si="5"/>
        <v>0</v>
      </c>
      <c r="L46">
        <f t="shared" si="5"/>
        <v>1</v>
      </c>
      <c r="M46">
        <f t="shared" si="5"/>
        <v>1</v>
      </c>
      <c r="N46">
        <f t="shared" si="5"/>
        <v>1</v>
      </c>
      <c r="O46">
        <f t="shared" si="5"/>
        <v>0</v>
      </c>
      <c r="P46">
        <f t="shared" si="5"/>
        <v>1</v>
      </c>
      <c r="Q46">
        <f t="shared" si="5"/>
        <v>0</v>
      </c>
      <c r="R46">
        <f t="shared" si="5"/>
        <v>0</v>
      </c>
      <c r="S46">
        <f t="shared" si="5"/>
        <v>0</v>
      </c>
    </row>
    <row r="47" spans="1:19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1"/>
        <v>1.8</v>
      </c>
      <c r="F47">
        <f t="shared" si="4"/>
        <v>0.66666666666666663</v>
      </c>
      <c r="G47">
        <f t="shared" si="2"/>
        <v>1</v>
      </c>
      <c r="H47">
        <f t="shared" si="5"/>
        <v>1</v>
      </c>
      <c r="I47">
        <f t="shared" si="5"/>
        <v>1</v>
      </c>
      <c r="J47">
        <f t="shared" si="5"/>
        <v>0</v>
      </c>
      <c r="K47">
        <f t="shared" si="5"/>
        <v>0</v>
      </c>
      <c r="L47">
        <f t="shared" si="5"/>
        <v>1</v>
      </c>
      <c r="M47">
        <f t="shared" si="5"/>
        <v>1</v>
      </c>
      <c r="N47">
        <f t="shared" si="5"/>
        <v>1</v>
      </c>
      <c r="O47">
        <f t="shared" si="5"/>
        <v>0</v>
      </c>
      <c r="P47">
        <f t="shared" si="5"/>
        <v>1</v>
      </c>
      <c r="Q47">
        <f t="shared" si="5"/>
        <v>0</v>
      </c>
      <c r="R47">
        <f t="shared" si="5"/>
        <v>0</v>
      </c>
      <c r="S47">
        <f t="shared" si="5"/>
        <v>0</v>
      </c>
    </row>
    <row r="48" spans="1:19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1"/>
        <v>1.7778</v>
      </c>
      <c r="F48">
        <f t="shared" si="4"/>
        <v>0.65844444444444439</v>
      </c>
      <c r="G48">
        <f t="shared" si="2"/>
        <v>1</v>
      </c>
      <c r="H48">
        <f t="shared" si="5"/>
        <v>1</v>
      </c>
      <c r="I48">
        <f t="shared" si="5"/>
        <v>1</v>
      </c>
      <c r="J48">
        <f t="shared" si="5"/>
        <v>0</v>
      </c>
      <c r="K48">
        <f t="shared" si="5"/>
        <v>0</v>
      </c>
      <c r="L48">
        <f t="shared" si="5"/>
        <v>1</v>
      </c>
      <c r="M48">
        <f t="shared" si="5"/>
        <v>1</v>
      </c>
      <c r="N48">
        <f t="shared" si="5"/>
        <v>1</v>
      </c>
      <c r="O48">
        <f t="shared" si="5"/>
        <v>0</v>
      </c>
      <c r="P48">
        <f t="shared" si="5"/>
        <v>1</v>
      </c>
      <c r="Q48">
        <f t="shared" si="5"/>
        <v>0</v>
      </c>
      <c r="R48">
        <f t="shared" si="5"/>
        <v>0</v>
      </c>
      <c r="S48">
        <f t="shared" si="5"/>
        <v>0</v>
      </c>
    </row>
    <row r="49" spans="1:19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1"/>
        <v>1.73</v>
      </c>
      <c r="F49">
        <f t="shared" si="4"/>
        <v>0.64074074074074072</v>
      </c>
      <c r="G49">
        <f t="shared" si="2"/>
        <v>1</v>
      </c>
      <c r="H49">
        <f t="shared" si="5"/>
        <v>1</v>
      </c>
      <c r="I49">
        <f t="shared" si="5"/>
        <v>1</v>
      </c>
      <c r="J49">
        <f t="shared" si="5"/>
        <v>0</v>
      </c>
      <c r="K49">
        <f t="shared" si="5"/>
        <v>0</v>
      </c>
      <c r="L49">
        <f t="shared" si="5"/>
        <v>1</v>
      </c>
      <c r="M49">
        <f t="shared" si="5"/>
        <v>1</v>
      </c>
      <c r="N49">
        <f t="shared" si="5"/>
        <v>1</v>
      </c>
      <c r="O49">
        <f t="shared" si="5"/>
        <v>0</v>
      </c>
      <c r="P49">
        <f t="shared" si="5"/>
        <v>1</v>
      </c>
      <c r="Q49">
        <f t="shared" si="5"/>
        <v>0</v>
      </c>
      <c r="R49">
        <f t="shared" si="5"/>
        <v>0</v>
      </c>
      <c r="S49">
        <f t="shared" si="5"/>
        <v>0</v>
      </c>
    </row>
    <row r="50" spans="1:19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1"/>
        <v>1.72</v>
      </c>
      <c r="F50">
        <f t="shared" si="4"/>
        <v>0.63703703703703696</v>
      </c>
      <c r="G50">
        <f t="shared" si="2"/>
        <v>1</v>
      </c>
      <c r="H50">
        <f t="shared" si="5"/>
        <v>1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1</v>
      </c>
      <c r="M50">
        <f t="shared" si="5"/>
        <v>1</v>
      </c>
      <c r="N50">
        <f t="shared" si="5"/>
        <v>1</v>
      </c>
      <c r="O50">
        <f t="shared" si="5"/>
        <v>0</v>
      </c>
      <c r="P50">
        <f t="shared" si="5"/>
        <v>1</v>
      </c>
      <c r="Q50">
        <f t="shared" si="5"/>
        <v>0</v>
      </c>
      <c r="R50">
        <f t="shared" si="5"/>
        <v>0</v>
      </c>
      <c r="S50">
        <f t="shared" si="5"/>
        <v>0</v>
      </c>
    </row>
    <row r="51" spans="1:19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1"/>
        <v>1.7</v>
      </c>
      <c r="F51">
        <f t="shared" si="4"/>
        <v>0.62962962962962954</v>
      </c>
      <c r="G51">
        <f t="shared" si="2"/>
        <v>1</v>
      </c>
      <c r="H51">
        <f t="shared" si="5"/>
        <v>1</v>
      </c>
      <c r="I51">
        <f t="shared" si="5"/>
        <v>1</v>
      </c>
      <c r="J51">
        <f t="shared" si="5"/>
        <v>0</v>
      </c>
      <c r="K51">
        <f t="shared" si="5"/>
        <v>0</v>
      </c>
      <c r="L51">
        <f t="shared" si="5"/>
        <v>1</v>
      </c>
      <c r="M51">
        <f t="shared" si="5"/>
        <v>1</v>
      </c>
      <c r="N51">
        <f t="shared" si="5"/>
        <v>1</v>
      </c>
      <c r="O51">
        <f t="shared" si="5"/>
        <v>0</v>
      </c>
      <c r="P51">
        <f t="shared" si="5"/>
        <v>1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1"/>
        <v>1.7</v>
      </c>
      <c r="F52">
        <f t="shared" si="4"/>
        <v>0.62962962962962954</v>
      </c>
      <c r="G52">
        <f t="shared" si="2"/>
        <v>1</v>
      </c>
      <c r="H52">
        <f t="shared" si="5"/>
        <v>1</v>
      </c>
      <c r="I52">
        <f t="shared" si="5"/>
        <v>1</v>
      </c>
      <c r="J52">
        <f t="shared" si="5"/>
        <v>0</v>
      </c>
      <c r="K52">
        <f t="shared" si="5"/>
        <v>0</v>
      </c>
      <c r="L52">
        <f t="shared" si="5"/>
        <v>1</v>
      </c>
      <c r="M52">
        <f t="shared" si="5"/>
        <v>1</v>
      </c>
      <c r="N52">
        <f t="shared" si="5"/>
        <v>1</v>
      </c>
      <c r="O52">
        <f t="shared" si="5"/>
        <v>0</v>
      </c>
      <c r="P52">
        <f t="shared" si="5"/>
        <v>1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1"/>
        <v>1.5</v>
      </c>
      <c r="F53">
        <f t="shared" si="4"/>
        <v>0.55555555555555547</v>
      </c>
      <c r="G53">
        <f t="shared" si="2"/>
        <v>1</v>
      </c>
      <c r="H53">
        <f t="shared" si="5"/>
        <v>0</v>
      </c>
      <c r="I53">
        <f t="shared" si="5"/>
        <v>1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1</v>
      </c>
      <c r="N53">
        <f t="shared" si="5"/>
        <v>1</v>
      </c>
      <c r="O53">
        <f t="shared" si="5"/>
        <v>0</v>
      </c>
      <c r="P53">
        <f t="shared" si="5"/>
        <v>1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1"/>
        <v>1.4</v>
      </c>
      <c r="F54">
        <f t="shared" si="4"/>
        <v>0.51851851851851849</v>
      </c>
      <c r="G54">
        <f t="shared" si="2"/>
        <v>1</v>
      </c>
      <c r="H54">
        <f t="shared" si="5"/>
        <v>0</v>
      </c>
      <c r="I54">
        <f t="shared" si="5"/>
        <v>1</v>
      </c>
      <c r="J54">
        <f t="shared" si="5"/>
        <v>0</v>
      </c>
      <c r="K54">
        <f t="shared" si="5"/>
        <v>0</v>
      </c>
      <c r="L54">
        <f t="shared" si="5"/>
        <v>1</v>
      </c>
      <c r="M54">
        <f t="shared" si="5"/>
        <v>1</v>
      </c>
      <c r="N54">
        <f t="shared" si="5"/>
        <v>1</v>
      </c>
      <c r="O54">
        <f t="shared" si="5"/>
        <v>0</v>
      </c>
      <c r="P54">
        <f t="shared" si="5"/>
        <v>1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1"/>
        <v>1.35</v>
      </c>
      <c r="F55">
        <f t="shared" si="4"/>
        <v>0.5</v>
      </c>
      <c r="G55">
        <f t="shared" si="2"/>
        <v>1</v>
      </c>
      <c r="H55">
        <f t="shared" si="5"/>
        <v>0</v>
      </c>
      <c r="I55">
        <f t="shared" si="5"/>
        <v>1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1</v>
      </c>
      <c r="N55">
        <f t="shared" si="5"/>
        <v>1</v>
      </c>
      <c r="O55">
        <f t="shared" si="5"/>
        <v>0</v>
      </c>
      <c r="P55">
        <f t="shared" si="5"/>
        <v>1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1"/>
        <v>1.2</v>
      </c>
      <c r="F56">
        <f t="shared" si="4"/>
        <v>0.44444444444444442</v>
      </c>
      <c r="G56">
        <f t="shared" si="2"/>
        <v>1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1</v>
      </c>
      <c r="N56">
        <f t="shared" si="5"/>
        <v>1</v>
      </c>
      <c r="O56">
        <f t="shared" si="5"/>
        <v>0</v>
      </c>
      <c r="P56">
        <f t="shared" si="5"/>
        <v>1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1"/>
        <v>1.05</v>
      </c>
      <c r="F57">
        <f t="shared" si="4"/>
        <v>0.3888888888888889</v>
      </c>
      <c r="G57">
        <f t="shared" si="2"/>
        <v>1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1</v>
      </c>
      <c r="N57">
        <f t="shared" si="5"/>
        <v>1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1"/>
        <v>1</v>
      </c>
      <c r="F58">
        <f t="shared" si="4"/>
        <v>0.37037037037037035</v>
      </c>
      <c r="G58">
        <f t="shared" si="2"/>
        <v>1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1</v>
      </c>
      <c r="O58">
        <f t="shared" si="5"/>
        <v>0</v>
      </c>
      <c r="P58">
        <f t="shared" si="5"/>
        <v>1</v>
      </c>
      <c r="Q58">
        <f t="shared" si="5"/>
        <v>0</v>
      </c>
      <c r="R58">
        <f t="shared" si="5"/>
        <v>0</v>
      </c>
      <c r="S58">
        <f t="shared" si="5"/>
        <v>0</v>
      </c>
    </row>
    <row r="59" spans="1:19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1"/>
        <v>1</v>
      </c>
      <c r="F59">
        <f t="shared" si="4"/>
        <v>0.37037037037037035</v>
      </c>
      <c r="G59">
        <f t="shared" si="2"/>
        <v>1</v>
      </c>
      <c r="H59">
        <f t="shared" si="5"/>
        <v>0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1</v>
      </c>
      <c r="O59">
        <f t="shared" si="5"/>
        <v>0</v>
      </c>
      <c r="P59">
        <f t="shared" si="5"/>
        <v>1</v>
      </c>
      <c r="Q59">
        <f t="shared" si="5"/>
        <v>0</v>
      </c>
      <c r="R59">
        <f t="shared" si="5"/>
        <v>0</v>
      </c>
      <c r="S59">
        <f t="shared" si="5"/>
        <v>0</v>
      </c>
    </row>
    <row r="60" spans="1:19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1"/>
        <v>0.95</v>
      </c>
      <c r="F60">
        <f t="shared" si="4"/>
        <v>0.3518518518518518</v>
      </c>
      <c r="G60">
        <f t="shared" si="2"/>
        <v>1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1</v>
      </c>
      <c r="O60">
        <f t="shared" si="5"/>
        <v>0</v>
      </c>
      <c r="P60">
        <f t="shared" si="5"/>
        <v>1</v>
      </c>
      <c r="Q60">
        <f t="shared" si="5"/>
        <v>0</v>
      </c>
      <c r="R60">
        <f t="shared" si="5"/>
        <v>0</v>
      </c>
      <c r="S60">
        <f t="shared" si="5"/>
        <v>0</v>
      </c>
    </row>
    <row r="61" spans="1:19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1"/>
        <v>0.95</v>
      </c>
      <c r="F61">
        <f t="shared" si="4"/>
        <v>0.3518518518518518</v>
      </c>
      <c r="G61">
        <f t="shared" si="2"/>
        <v>1</v>
      </c>
      <c r="H61">
        <f t="shared" ref="H61:S76" si="6">IF($E61*$D$11*H$25&gt;$D$10,3,IF($E61*$D$11*H$25&gt;$D$8,2,IF($E61*$D$11*H$25&gt;$D$9,1,0)))</f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1</v>
      </c>
      <c r="O61">
        <f t="shared" si="6"/>
        <v>0</v>
      </c>
      <c r="P61">
        <f t="shared" si="6"/>
        <v>1</v>
      </c>
      <c r="Q61">
        <f t="shared" si="6"/>
        <v>0</v>
      </c>
      <c r="R61">
        <f t="shared" si="6"/>
        <v>0</v>
      </c>
      <c r="S61">
        <f t="shared" si="6"/>
        <v>0</v>
      </c>
    </row>
    <row r="62" spans="1:19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1"/>
        <v>0.95</v>
      </c>
      <c r="F62">
        <f t="shared" si="4"/>
        <v>0.3518518518518518</v>
      </c>
      <c r="G62">
        <f t="shared" si="2"/>
        <v>1</v>
      </c>
      <c r="H62">
        <f t="shared" si="6"/>
        <v>0</v>
      </c>
      <c r="I62">
        <f t="shared" si="6"/>
        <v>0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1</v>
      </c>
      <c r="O62">
        <f t="shared" si="6"/>
        <v>0</v>
      </c>
      <c r="P62">
        <f t="shared" si="6"/>
        <v>1</v>
      </c>
      <c r="Q62">
        <f t="shared" si="6"/>
        <v>0</v>
      </c>
      <c r="R62">
        <f t="shared" si="6"/>
        <v>0</v>
      </c>
      <c r="S62">
        <f t="shared" si="6"/>
        <v>0</v>
      </c>
    </row>
    <row r="63" spans="1:19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1"/>
        <v>0.8</v>
      </c>
      <c r="F63">
        <f t="shared" si="4"/>
        <v>0.29629629629629628</v>
      </c>
      <c r="G63">
        <f t="shared" si="2"/>
        <v>1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1</v>
      </c>
      <c r="O63">
        <f t="shared" si="6"/>
        <v>0</v>
      </c>
      <c r="P63">
        <f t="shared" si="6"/>
        <v>1</v>
      </c>
      <c r="Q63">
        <f t="shared" si="6"/>
        <v>0</v>
      </c>
      <c r="R63">
        <f t="shared" si="6"/>
        <v>0</v>
      </c>
      <c r="S63">
        <f t="shared" si="6"/>
        <v>0</v>
      </c>
    </row>
    <row r="64" spans="1:19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1"/>
        <v>0.78300000000000003</v>
      </c>
      <c r="F64">
        <f t="shared" si="4"/>
        <v>0.28999999999999998</v>
      </c>
      <c r="G64">
        <f t="shared" si="2"/>
        <v>1</v>
      </c>
      <c r="H64">
        <f t="shared" si="6"/>
        <v>0</v>
      </c>
      <c r="I64">
        <f t="shared" si="6"/>
        <v>0</v>
      </c>
      <c r="J64">
        <f t="shared" si="6"/>
        <v>0</v>
      </c>
      <c r="K64">
        <f t="shared" si="6"/>
        <v>0</v>
      </c>
      <c r="L64">
        <f t="shared" si="6"/>
        <v>0</v>
      </c>
      <c r="M64">
        <f t="shared" si="6"/>
        <v>0</v>
      </c>
      <c r="N64">
        <f t="shared" si="6"/>
        <v>1</v>
      </c>
      <c r="O64">
        <f t="shared" si="6"/>
        <v>0</v>
      </c>
      <c r="P64">
        <f t="shared" si="6"/>
        <v>1</v>
      </c>
      <c r="Q64">
        <f t="shared" si="6"/>
        <v>0</v>
      </c>
      <c r="R64">
        <f t="shared" si="6"/>
        <v>0</v>
      </c>
      <c r="S64">
        <f t="shared" si="6"/>
        <v>0</v>
      </c>
    </row>
    <row r="65" spans="1:19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1"/>
        <v>0.55000000000000004</v>
      </c>
      <c r="F65">
        <f t="shared" si="4"/>
        <v>0.20370370370370372</v>
      </c>
      <c r="G65">
        <f t="shared" si="2"/>
        <v>1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1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</row>
    <row r="66" spans="1:19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1"/>
        <v>0.5</v>
      </c>
      <c r="F66">
        <f t="shared" si="4"/>
        <v>0.18518518518518517</v>
      </c>
      <c r="G66">
        <f t="shared" si="2"/>
        <v>1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1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</row>
    <row r="67" spans="1:19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1"/>
        <v>0.4</v>
      </c>
      <c r="F67">
        <f t="shared" si="4"/>
        <v>0.14814814814814814</v>
      </c>
      <c r="G67">
        <f t="shared" si="2"/>
        <v>0</v>
      </c>
      <c r="H67">
        <f t="shared" si="6"/>
        <v>0</v>
      </c>
      <c r="I67">
        <f t="shared" si="6"/>
        <v>0</v>
      </c>
      <c r="J67">
        <f t="shared" si="6"/>
        <v>0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1</v>
      </c>
      <c r="O67">
        <f t="shared" si="6"/>
        <v>0</v>
      </c>
      <c r="P67">
        <f t="shared" si="6"/>
        <v>0</v>
      </c>
      <c r="Q67">
        <f t="shared" si="6"/>
        <v>0</v>
      </c>
      <c r="R67">
        <f t="shared" si="6"/>
        <v>0</v>
      </c>
      <c r="S67">
        <f t="shared" si="6"/>
        <v>0</v>
      </c>
    </row>
    <row r="68" spans="1:19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1"/>
        <v>0.35</v>
      </c>
      <c r="F68">
        <f t="shared" si="4"/>
        <v>0.12962962962962962</v>
      </c>
      <c r="G68">
        <f t="shared" si="2"/>
        <v>0</v>
      </c>
      <c r="H68">
        <f t="shared" si="6"/>
        <v>0</v>
      </c>
      <c r="I68">
        <f t="shared" si="6"/>
        <v>0</v>
      </c>
      <c r="J68">
        <f t="shared" si="6"/>
        <v>0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1</v>
      </c>
      <c r="O68">
        <f t="shared" si="6"/>
        <v>0</v>
      </c>
      <c r="P68">
        <f t="shared" si="6"/>
        <v>0</v>
      </c>
      <c r="Q68">
        <f t="shared" si="6"/>
        <v>0</v>
      </c>
      <c r="R68">
        <f t="shared" si="6"/>
        <v>0</v>
      </c>
      <c r="S68">
        <f t="shared" si="6"/>
        <v>0</v>
      </c>
    </row>
    <row r="69" spans="1:19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1"/>
        <v>0.35</v>
      </c>
      <c r="F69">
        <f t="shared" si="4"/>
        <v>0.12962962962962962</v>
      </c>
      <c r="G69">
        <f t="shared" si="2"/>
        <v>0</v>
      </c>
      <c r="H69">
        <f t="shared" si="6"/>
        <v>0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1</v>
      </c>
      <c r="O69">
        <f t="shared" si="6"/>
        <v>0</v>
      </c>
      <c r="P69">
        <f t="shared" si="6"/>
        <v>0</v>
      </c>
      <c r="Q69">
        <f t="shared" si="6"/>
        <v>0</v>
      </c>
      <c r="R69">
        <f t="shared" si="6"/>
        <v>0</v>
      </c>
      <c r="S69">
        <f t="shared" si="6"/>
        <v>0</v>
      </c>
    </row>
    <row r="70" spans="1:19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1"/>
        <v>0.3</v>
      </c>
      <c r="F70">
        <f t="shared" si="4"/>
        <v>0.1111111111111111</v>
      </c>
      <c r="G70">
        <f t="shared" si="2"/>
        <v>0</v>
      </c>
      <c r="H70">
        <f t="shared" si="6"/>
        <v>0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f t="shared" si="6"/>
        <v>0</v>
      </c>
      <c r="S70">
        <f t="shared" si="6"/>
        <v>0</v>
      </c>
    </row>
    <row r="71" spans="1:19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1"/>
        <v>0.3</v>
      </c>
      <c r="F71">
        <f t="shared" si="4"/>
        <v>0.1111111111111111</v>
      </c>
      <c r="G71">
        <f t="shared" si="2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0</v>
      </c>
      <c r="S71">
        <f t="shared" si="6"/>
        <v>0</v>
      </c>
    </row>
    <row r="72" spans="1:19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1"/>
        <v>0.28999999999999998</v>
      </c>
      <c r="F72">
        <f t="shared" si="4"/>
        <v>0.1074074074074074</v>
      </c>
      <c r="G72">
        <f t="shared" si="2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0</v>
      </c>
    </row>
    <row r="73" spans="1:19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1"/>
        <v>0.28000000000000003</v>
      </c>
      <c r="F73">
        <f t="shared" si="4"/>
        <v>0.1037037037037037</v>
      </c>
      <c r="G73">
        <f t="shared" si="2"/>
        <v>0</v>
      </c>
      <c r="H73">
        <f t="shared" si="6"/>
        <v>0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</row>
    <row r="74" spans="1:19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1"/>
        <v>0.222</v>
      </c>
      <c r="F74">
        <f t="shared" si="4"/>
        <v>8.2222222222222224E-2</v>
      </c>
      <c r="G74">
        <f t="shared" si="2"/>
        <v>0</v>
      </c>
      <c r="H74">
        <f t="shared" si="6"/>
        <v>0</v>
      </c>
      <c r="I74">
        <f t="shared" si="6"/>
        <v>0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</row>
    <row r="75" spans="1:19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1"/>
        <v>0.21</v>
      </c>
      <c r="F75">
        <f t="shared" si="4"/>
        <v>7.7777777777777765E-2</v>
      </c>
      <c r="G75">
        <f t="shared" si="2"/>
        <v>0</v>
      </c>
      <c r="H75">
        <f t="shared" si="6"/>
        <v>0</v>
      </c>
      <c r="I75">
        <f t="shared" si="6"/>
        <v>0</v>
      </c>
      <c r="J75">
        <f t="shared" si="6"/>
        <v>0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</row>
    <row r="76" spans="1:19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1"/>
        <v>0.2</v>
      </c>
      <c r="F76">
        <f t="shared" si="4"/>
        <v>7.407407407407407E-2</v>
      </c>
      <c r="G76">
        <f t="shared" si="2"/>
        <v>0</v>
      </c>
      <c r="H76">
        <f t="shared" si="6"/>
        <v>0</v>
      </c>
      <c r="I76">
        <f t="shared" si="6"/>
        <v>0</v>
      </c>
      <c r="J76">
        <f t="shared" si="6"/>
        <v>0</v>
      </c>
      <c r="K76">
        <f t="shared" si="6"/>
        <v>0</v>
      </c>
      <c r="L76">
        <f t="shared" si="6"/>
        <v>0</v>
      </c>
      <c r="M76">
        <f t="shared" si="6"/>
        <v>0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</row>
    <row r="77" spans="1:19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4"/>
        <v>3.4629629629629628E-2</v>
      </c>
      <c r="G77">
        <f t="shared" si="2"/>
        <v>0</v>
      </c>
      <c r="H77">
        <f t="shared" ref="H77:S92" si="7">IF($E77*$D$11*H$25&gt;$D$10,3,IF($E77*$D$11*H$25&gt;$D$8,2,IF($E77*$D$11*H$25&gt;$D$9,1,0)))</f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 s="29" t="s">
        <v>87</v>
      </c>
      <c r="B78" s="20" t="s">
        <v>32</v>
      </c>
      <c r="C78" s="41" t="s">
        <v>88</v>
      </c>
      <c r="D78" s="4">
        <f>D79+1</f>
        <v>96</v>
      </c>
      <c r="E78" s="42">
        <f>0.0002*EXP(0.0701*D78)</f>
        <v>0.1673624948021227</v>
      </c>
      <c r="F78">
        <f t="shared" si="4"/>
        <v>6.1986109185971368E-2</v>
      </c>
      <c r="G78">
        <f t="shared" si="2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8">0.0002*EXP(0.0701*D79)</f>
        <v>0.15603215184216962</v>
      </c>
      <c r="F79">
        <f t="shared" si="4"/>
        <v>5.7789685867470228E-2</v>
      </c>
      <c r="G79">
        <f t="shared" si="2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8"/>
        <v>0.14546886647024987</v>
      </c>
      <c r="F80">
        <f t="shared" si="4"/>
        <v>5.3877357951944392E-2</v>
      </c>
      <c r="G80">
        <f t="shared" si="2"/>
        <v>0</v>
      </c>
      <c r="H80">
        <f t="shared" si="7"/>
        <v>0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0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8"/>
        <v>0.13562070933652476</v>
      </c>
      <c r="F81">
        <f t="shared" si="4"/>
        <v>5.0229892346861017E-2</v>
      </c>
      <c r="G81">
        <f t="shared" si="2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0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8"/>
        <v>0.12643926667775143</v>
      </c>
      <c r="F82">
        <f t="shared" si="4"/>
        <v>4.6829358028796821E-2</v>
      </c>
      <c r="G82">
        <f t="shared" si="2"/>
        <v>0</v>
      </c>
      <c r="H82">
        <f t="shared" si="7"/>
        <v>0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0</v>
      </c>
      <c r="R82">
        <f t="shared" si="7"/>
        <v>0</v>
      </c>
      <c r="S82">
        <f t="shared" si="7"/>
        <v>0</v>
      </c>
    </row>
    <row r="83" spans="1:19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8"/>
        <v>0.11787940231412745</v>
      </c>
      <c r="F83">
        <f t="shared" si="4"/>
        <v>4.3659037894121275E-2</v>
      </c>
      <c r="G83">
        <f t="shared" si="2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  <c r="R83">
        <f t="shared" si="7"/>
        <v>0</v>
      </c>
      <c r="S83">
        <f t="shared" si="7"/>
        <v>0</v>
      </c>
    </row>
    <row r="84" spans="1:19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8"/>
        <v>0.10989903575880999</v>
      </c>
      <c r="F84">
        <f t="shared" si="4"/>
        <v>4.0703346577337034E-2</v>
      </c>
      <c r="G84">
        <f t="shared" si="2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  <c r="R84">
        <f t="shared" si="7"/>
        <v>0</v>
      </c>
      <c r="S84">
        <f t="shared" si="7"/>
        <v>0</v>
      </c>
    </row>
    <row r="85" spans="1:19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8"/>
        <v>0.10245893534929056</v>
      </c>
      <c r="F85">
        <f t="shared" si="4"/>
        <v>3.7947753833070572E-2</v>
      </c>
      <c r="G85">
        <f t="shared" si="2"/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  <c r="R85">
        <f t="shared" si="7"/>
        <v>0</v>
      </c>
      <c r="S85">
        <f t="shared" si="7"/>
        <v>0</v>
      </c>
    </row>
    <row r="86" spans="1:19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8"/>
        <v>9.5522525383654688E-2</v>
      </c>
      <c r="F86">
        <f t="shared" si="4"/>
        <v>3.5378713105057288E-2</v>
      </c>
      <c r="G86">
        <f t="shared" si="2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  <c r="R86">
        <f t="shared" si="7"/>
        <v>0</v>
      </c>
      <c r="S86">
        <f t="shared" si="7"/>
        <v>0</v>
      </c>
    </row>
    <row r="87" spans="1:19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8"/>
        <v>8.9055706313604044E-2</v>
      </c>
      <c r="F87">
        <f t="shared" si="4"/>
        <v>3.2983594930964456E-2</v>
      </c>
      <c r="G87">
        <f t="shared" si="2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  <c r="O87">
        <f t="shared" si="7"/>
        <v>0</v>
      </c>
      <c r="P87">
        <f t="shared" si="7"/>
        <v>0</v>
      </c>
      <c r="Q87">
        <f t="shared" si="7"/>
        <v>0</v>
      </c>
      <c r="R87">
        <f t="shared" si="7"/>
        <v>0</v>
      </c>
      <c r="S87">
        <f t="shared" si="7"/>
        <v>0</v>
      </c>
    </row>
    <row r="88" spans="1:19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8"/>
        <v>8.3026687110305225E-2</v>
      </c>
      <c r="F88">
        <f t="shared" si="4"/>
        <v>3.0750624855668599E-2</v>
      </c>
      <c r="G88">
        <f t="shared" si="2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</row>
    <row r="89" spans="1:19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8"/>
        <v>7.7405828978973509E-2</v>
      </c>
      <c r="F89">
        <f t="shared" si="4"/>
        <v>2.8668825547767965E-2</v>
      </c>
      <c r="G89">
        <f t="shared" si="2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</row>
    <row r="90" spans="1:19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8"/>
        <v>7.216549965388673E-2</v>
      </c>
      <c r="F90">
        <f t="shared" si="4"/>
        <v>2.6727962834772863E-2</v>
      </c>
      <c r="G90">
        <f t="shared" si="2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</row>
    <row r="91" spans="1:19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8"/>
        <v>6.7279937557542163E-2</v>
      </c>
      <c r="F91">
        <f t="shared" si="4"/>
        <v>2.4918495391682283E-2</v>
      </c>
      <c r="G91">
        <f t="shared" si="2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</row>
    <row r="92" spans="1:19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8"/>
        <v>6.2725125156158718E-2</v>
      </c>
      <c r="F92">
        <f t="shared" si="4"/>
        <v>2.323152783561434E-2</v>
      </c>
      <c r="G92">
        <f t="shared" si="2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</row>
    <row r="93" spans="1:19" x14ac:dyDescent="0.25">
      <c r="A93" s="3" t="s">
        <v>115</v>
      </c>
      <c r="B93" s="38" t="s">
        <v>34</v>
      </c>
      <c r="C93" s="46" t="s">
        <v>113</v>
      </c>
      <c r="D93" s="4">
        <f t="shared" ref="D93:D156" si="9">D94+1</f>
        <v>81</v>
      </c>
      <c r="E93" s="42">
        <f t="shared" si="8"/>
        <v>5.8478670888937517E-2</v>
      </c>
      <c r="F93">
        <f t="shared" si="4"/>
        <v>2.1658766995902783E-2</v>
      </c>
      <c r="G93">
        <f t="shared" ref="G93:G156" si="10">IF($E93&gt;$D$10,3,IF($E93&gt;$D$8,2,IF($E93&gt;$D$9,1,0)))</f>
        <v>0</v>
      </c>
      <c r="H93">
        <f t="shared" ref="H93:S108" si="11">IF($E93*$D$11*H$25&gt;$D$10,3,IF($E93*$D$11*H$25&gt;$D$8,2,IF($E93*$D$11*H$25&gt;$D$9,1,0)))</f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0</v>
      </c>
      <c r="Q93">
        <f t="shared" si="11"/>
        <v>0</v>
      </c>
      <c r="R93">
        <f t="shared" si="11"/>
        <v>0</v>
      </c>
      <c r="S93">
        <f t="shared" si="11"/>
        <v>0</v>
      </c>
    </row>
    <row r="94" spans="1:19" x14ac:dyDescent="0.25">
      <c r="A94" s="3" t="s">
        <v>116</v>
      </c>
      <c r="B94" s="38" t="s">
        <v>39</v>
      </c>
      <c r="C94" s="46" t="s">
        <v>113</v>
      </c>
      <c r="D94" s="4">
        <f t="shared" si="9"/>
        <v>80</v>
      </c>
      <c r="E94" s="42">
        <f t="shared" si="8"/>
        <v>5.4519699090642575E-2</v>
      </c>
      <c r="F94">
        <f t="shared" ref="F94:F157" si="12">E94/D$8</f>
        <v>2.0192481144682434E-2</v>
      </c>
      <c r="G94">
        <f t="shared" si="10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11"/>
        <v>0</v>
      </c>
      <c r="S94">
        <f t="shared" si="11"/>
        <v>0</v>
      </c>
    </row>
    <row r="95" spans="1:19" x14ac:dyDescent="0.25">
      <c r="A95" s="3" t="s">
        <v>117</v>
      </c>
      <c r="B95" s="20" t="s">
        <v>118</v>
      </c>
      <c r="C95" s="46" t="s">
        <v>113</v>
      </c>
      <c r="D95" s="4">
        <f t="shared" si="9"/>
        <v>79</v>
      </c>
      <c r="E95" s="42">
        <f t="shared" si="8"/>
        <v>5.0828747366358243E-2</v>
      </c>
      <c r="F95">
        <f t="shared" si="12"/>
        <v>1.882546198754009E-2</v>
      </c>
      <c r="G95">
        <f t="shared" si="10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0</v>
      </c>
      <c r="S95">
        <f t="shared" si="11"/>
        <v>0</v>
      </c>
    </row>
    <row r="96" spans="1:19" x14ac:dyDescent="0.25">
      <c r="A96" s="3" t="s">
        <v>119</v>
      </c>
      <c r="B96" s="20" t="s">
        <v>120</v>
      </c>
      <c r="C96" s="46" t="s">
        <v>113</v>
      </c>
      <c r="D96" s="4">
        <f t="shared" si="9"/>
        <v>78</v>
      </c>
      <c r="E96" s="42">
        <f t="shared" si="8"/>
        <v>4.7387670913915519E-2</v>
      </c>
      <c r="F96">
        <f t="shared" si="12"/>
        <v>1.7550989227376117E-2</v>
      </c>
      <c r="G96">
        <f t="shared" si="10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0</v>
      </c>
    </row>
    <row r="97" spans="1:19" x14ac:dyDescent="0.25">
      <c r="A97" s="3" t="s">
        <v>121</v>
      </c>
      <c r="B97" s="20" t="s">
        <v>59</v>
      </c>
      <c r="C97" s="46" t="s">
        <v>113</v>
      </c>
      <c r="D97" s="4">
        <f t="shared" si="9"/>
        <v>77</v>
      </c>
      <c r="E97" s="42">
        <f t="shared" si="8"/>
        <v>4.4179553323634192E-2</v>
      </c>
      <c r="F97">
        <f t="shared" si="12"/>
        <v>1.6362797527271922E-2</v>
      </c>
      <c r="G97">
        <f t="shared" si="10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</row>
    <row r="98" spans="1:19" x14ac:dyDescent="0.25">
      <c r="A98" s="3" t="s">
        <v>122</v>
      </c>
      <c r="B98" s="20" t="s">
        <v>59</v>
      </c>
      <c r="C98" s="46" t="s">
        <v>113</v>
      </c>
      <c r="D98" s="4">
        <f t="shared" si="9"/>
        <v>76</v>
      </c>
      <c r="E98" s="42">
        <f t="shared" si="8"/>
        <v>4.1188623416870143E-2</v>
      </c>
      <c r="F98">
        <f t="shared" si="12"/>
        <v>1.5255045709951905E-2</v>
      </c>
      <c r="G98">
        <f t="shared" si="10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</row>
    <row r="99" spans="1:19" x14ac:dyDescent="0.25">
      <c r="A99" s="3" t="s">
        <v>123</v>
      </c>
      <c r="B99" s="20" t="s">
        <v>124</v>
      </c>
      <c r="C99" s="46" t="s">
        <v>113</v>
      </c>
      <c r="D99" s="4">
        <f t="shared" si="9"/>
        <v>75</v>
      </c>
      <c r="E99" s="42">
        <f t="shared" si="8"/>
        <v>3.8400177714544396E-2</v>
      </c>
      <c r="F99">
        <f t="shared" si="12"/>
        <v>1.4222288042423849E-2</v>
      </c>
      <c r="G99">
        <f t="shared" si="10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</row>
    <row r="100" spans="1:19" x14ac:dyDescent="0.25">
      <c r="A100" s="3" t="s">
        <v>125</v>
      </c>
      <c r="B100" s="20" t="s">
        <v>30</v>
      </c>
      <c r="C100" s="44" t="s">
        <v>113</v>
      </c>
      <c r="D100" s="4">
        <f t="shared" si="9"/>
        <v>74</v>
      </c>
      <c r="E100" s="42">
        <f t="shared" si="8"/>
        <v>3.5800508154507353E-2</v>
      </c>
      <c r="F100">
        <f t="shared" si="12"/>
        <v>1.3259447464632352E-2</v>
      </c>
      <c r="G100">
        <f t="shared" si="10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</row>
    <row r="101" spans="1:19" x14ac:dyDescent="0.25">
      <c r="A101" s="3" t="s">
        <v>126</v>
      </c>
      <c r="B101" s="38" t="s">
        <v>127</v>
      </c>
      <c r="C101" s="44" t="s">
        <v>113</v>
      </c>
      <c r="D101" s="4">
        <f t="shared" si="9"/>
        <v>73</v>
      </c>
      <c r="E101" s="42">
        <f t="shared" si="8"/>
        <v>3.3376834702395185E-2</v>
      </c>
      <c r="F101">
        <f t="shared" si="12"/>
        <v>1.2361790630516734E-2</v>
      </c>
      <c r="G101">
        <f t="shared" si="10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</row>
    <row r="102" spans="1:19" x14ac:dyDescent="0.25">
      <c r="A102" s="3" t="s">
        <v>128</v>
      </c>
      <c r="B102" s="38" t="s">
        <v>8</v>
      </c>
      <c r="C102" s="44" t="s">
        <v>113</v>
      </c>
      <c r="D102" s="4">
        <f t="shared" si="9"/>
        <v>72</v>
      </c>
      <c r="E102" s="42">
        <f t="shared" si="8"/>
        <v>3.1117242524691814E-2</v>
      </c>
      <c r="F102">
        <f t="shared" si="12"/>
        <v>1.1524904638774746E-2</v>
      </c>
      <c r="G102">
        <f t="shared" si="10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</row>
    <row r="103" spans="1:19" x14ac:dyDescent="0.25">
      <c r="A103" s="3" t="s">
        <v>129</v>
      </c>
      <c r="B103" s="38" t="s">
        <v>10</v>
      </c>
      <c r="C103" s="44" t="s">
        <v>113</v>
      </c>
      <c r="D103" s="4">
        <f t="shared" si="9"/>
        <v>71</v>
      </c>
      <c r="E103" s="42">
        <f t="shared" si="8"/>
        <v>2.9010623415137746E-2</v>
      </c>
      <c r="F103">
        <f t="shared" si="12"/>
        <v>1.0744675338939906E-2</v>
      </c>
      <c r="G103">
        <f t="shared" si="10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</row>
    <row r="104" spans="1:19" x14ac:dyDescent="0.25">
      <c r="A104" s="3" t="s">
        <v>130</v>
      </c>
      <c r="B104" s="38" t="s">
        <v>8</v>
      </c>
      <c r="C104" s="46" t="s">
        <v>113</v>
      </c>
      <c r="D104" s="4">
        <f t="shared" si="9"/>
        <v>70</v>
      </c>
      <c r="E104" s="42">
        <f t="shared" si="8"/>
        <v>2.7046621186536959E-2</v>
      </c>
      <c r="F104">
        <f t="shared" si="12"/>
        <v>1.00172671061248E-2</v>
      </c>
      <c r="G104">
        <f t="shared" si="10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0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</row>
    <row r="105" spans="1:19" x14ac:dyDescent="0.25">
      <c r="A105" s="3" t="s">
        <v>131</v>
      </c>
      <c r="B105" s="38" t="s">
        <v>110</v>
      </c>
      <c r="C105" s="47" t="s">
        <v>113</v>
      </c>
      <c r="D105" s="4">
        <f t="shared" si="9"/>
        <v>69</v>
      </c>
      <c r="E105" s="42">
        <f t="shared" si="8"/>
        <v>2.5215580759506289E-2</v>
      </c>
      <c r="F105">
        <f t="shared" si="12"/>
        <v>9.3391039850023293E-3</v>
      </c>
      <c r="G105">
        <f t="shared" si="10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0</v>
      </c>
      <c r="Q105">
        <f t="shared" si="11"/>
        <v>0</v>
      </c>
      <c r="R105">
        <f t="shared" si="11"/>
        <v>0</v>
      </c>
      <c r="S105">
        <f t="shared" si="11"/>
        <v>0</v>
      </c>
    </row>
    <row r="106" spans="1:19" x14ac:dyDescent="0.25">
      <c r="A106" s="3" t="s">
        <v>132</v>
      </c>
      <c r="B106" s="20" t="s">
        <v>133</v>
      </c>
      <c r="C106" s="46" t="s">
        <v>113</v>
      </c>
      <c r="D106" s="4">
        <f t="shared" si="9"/>
        <v>68</v>
      </c>
      <c r="E106" s="42">
        <f t="shared" si="8"/>
        <v>2.3508500697886785E-2</v>
      </c>
      <c r="F106">
        <f t="shared" si="12"/>
        <v>8.7068521103284384E-3</v>
      </c>
      <c r="G106">
        <f t="shared" si="10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0</v>
      </c>
      <c r="R106">
        <f t="shared" si="11"/>
        <v>0</v>
      </c>
      <c r="S106">
        <f t="shared" si="11"/>
        <v>0</v>
      </c>
    </row>
    <row r="107" spans="1:19" x14ac:dyDescent="0.25">
      <c r="A107" s="3" t="s">
        <v>134</v>
      </c>
      <c r="B107" s="20" t="s">
        <v>51</v>
      </c>
      <c r="C107" s="41" t="s">
        <v>113</v>
      </c>
      <c r="D107" s="4">
        <f t="shared" si="9"/>
        <v>67</v>
      </c>
      <c r="E107" s="42">
        <f t="shared" si="8"/>
        <v>2.1916988957479965E-2</v>
      </c>
      <c r="F107">
        <f t="shared" si="12"/>
        <v>8.1174033175851722E-3</v>
      </c>
      <c r="G107">
        <f t="shared" si="10"/>
        <v>0</v>
      </c>
      <c r="H107">
        <f t="shared" si="11"/>
        <v>0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0</v>
      </c>
      <c r="S107">
        <f t="shared" si="11"/>
        <v>0</v>
      </c>
    </row>
    <row r="108" spans="1:19" x14ac:dyDescent="0.25">
      <c r="A108" s="3" t="s">
        <v>134</v>
      </c>
      <c r="B108" s="20" t="s">
        <v>135</v>
      </c>
      <c r="C108" s="46" t="s">
        <v>113</v>
      </c>
      <c r="D108" s="4">
        <f t="shared" si="9"/>
        <v>66</v>
      </c>
      <c r="E108" s="42">
        <f t="shared" si="8"/>
        <v>2.0433221630568661E-2</v>
      </c>
      <c r="F108">
        <f t="shared" si="12"/>
        <v>7.5678598631735775E-3</v>
      </c>
      <c r="G108">
        <f t="shared" si="10"/>
        <v>0</v>
      </c>
      <c r="H108">
        <f t="shared" si="11"/>
        <v>0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0</v>
      </c>
    </row>
    <row r="109" spans="1:19" x14ac:dyDescent="0.25">
      <c r="A109" s="3" t="s">
        <v>136</v>
      </c>
      <c r="B109" s="20" t="s">
        <v>10</v>
      </c>
      <c r="C109" s="41" t="s">
        <v>113</v>
      </c>
      <c r="D109" s="4">
        <f t="shared" si="9"/>
        <v>65</v>
      </c>
      <c r="E109" s="42">
        <f t="shared" si="8"/>
        <v>1.9049904483409721E-2</v>
      </c>
      <c r="F109">
        <f t="shared" si="12"/>
        <v>7.0555201790406374E-3</v>
      </c>
      <c r="G109">
        <f t="shared" si="10"/>
        <v>0</v>
      </c>
      <c r="H109">
        <f t="shared" ref="H109:S124" si="13">IF($E109*$D$11*H$25&gt;$D$10,3,IF($E109*$D$11*H$25&gt;$D$8,2,IF($E109*$D$11*H$25&gt;$D$9,1,0)))</f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</row>
    <row r="110" spans="1:19" x14ac:dyDescent="0.25">
      <c r="A110" s="3" t="s">
        <v>137</v>
      </c>
      <c r="B110" s="20" t="s">
        <v>120</v>
      </c>
      <c r="C110" s="44" t="s">
        <v>113</v>
      </c>
      <c r="D110" s="4">
        <f t="shared" si="9"/>
        <v>64</v>
      </c>
      <c r="E110" s="42">
        <f t="shared" si="8"/>
        <v>1.7760237097615931E-2</v>
      </c>
      <c r="F110">
        <f t="shared" si="12"/>
        <v>6.5778655917096036E-3</v>
      </c>
      <c r="G110">
        <f t="shared" si="10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</row>
    <row r="111" spans="1:19" x14ac:dyDescent="0.25">
      <c r="A111" s="3" t="s">
        <v>138</v>
      </c>
      <c r="B111" s="20" t="s">
        <v>14</v>
      </c>
      <c r="C111" s="44" t="s">
        <v>113</v>
      </c>
      <c r="D111" s="4">
        <f t="shared" si="9"/>
        <v>63</v>
      </c>
      <c r="E111" s="42">
        <f t="shared" si="8"/>
        <v>1.6557879439145377E-2</v>
      </c>
      <c r="F111">
        <f t="shared" si="12"/>
        <v>6.1325479404242137E-3</v>
      </c>
      <c r="G111">
        <f t="shared" si="10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</row>
    <row r="112" spans="1:19" x14ac:dyDescent="0.25">
      <c r="A112" s="3" t="s">
        <v>139</v>
      </c>
      <c r="B112" s="20" t="s">
        <v>140</v>
      </c>
      <c r="C112" s="44" t="s">
        <v>113</v>
      </c>
      <c r="D112" s="4">
        <f t="shared" si="9"/>
        <v>62</v>
      </c>
      <c r="E112" s="42">
        <f t="shared" si="8"/>
        <v>1.5436920690550686E-2</v>
      </c>
      <c r="F112">
        <f t="shared" si="12"/>
        <v>5.7173780335372905E-3</v>
      </c>
      <c r="G112">
        <f t="shared" si="10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</row>
    <row r="113" spans="1:19" x14ac:dyDescent="0.25">
      <c r="A113" s="3" t="s">
        <v>141</v>
      </c>
      <c r="B113" s="20" t="s">
        <v>59</v>
      </c>
      <c r="C113" s="44" t="s">
        <v>113</v>
      </c>
      <c r="D113" s="4">
        <f t="shared" si="9"/>
        <v>61</v>
      </c>
      <c r="E113" s="42">
        <f t="shared" si="8"/>
        <v>1.4391850193266744E-2</v>
      </c>
      <c r="F113">
        <f t="shared" si="12"/>
        <v>5.3303148863950902E-3</v>
      </c>
      <c r="G113">
        <f t="shared" si="10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  <c r="O113">
        <f t="shared" si="13"/>
        <v>0</v>
      </c>
      <c r="P113">
        <f t="shared" si="13"/>
        <v>0</v>
      </c>
      <c r="Q113">
        <f t="shared" si="13"/>
        <v>0</v>
      </c>
      <c r="R113">
        <f t="shared" si="13"/>
        <v>0</v>
      </c>
      <c r="S113">
        <f t="shared" si="13"/>
        <v>0</v>
      </c>
    </row>
    <row r="114" spans="1:19" x14ac:dyDescent="0.25">
      <c r="A114" s="19" t="s">
        <v>142</v>
      </c>
      <c r="B114" s="20" t="s">
        <v>143</v>
      </c>
      <c r="C114" s="48" t="s">
        <v>113</v>
      </c>
      <c r="D114" s="4">
        <f t="shared" si="9"/>
        <v>60</v>
      </c>
      <c r="E114" s="42">
        <f t="shared" si="8"/>
        <v>1.3417530357088541E-2</v>
      </c>
      <c r="F114">
        <f t="shared" si="12"/>
        <v>4.9694556878105709E-3</v>
      </c>
      <c r="G114">
        <f t="shared" si="10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  <c r="O114">
        <f t="shared" si="13"/>
        <v>0</v>
      </c>
      <c r="P114">
        <f t="shared" si="13"/>
        <v>0</v>
      </c>
      <c r="Q114">
        <f t="shared" si="13"/>
        <v>0</v>
      </c>
      <c r="R114">
        <f t="shared" si="13"/>
        <v>0</v>
      </c>
      <c r="S114">
        <f t="shared" si="13"/>
        <v>0</v>
      </c>
    </row>
    <row r="115" spans="1:19" x14ac:dyDescent="0.25">
      <c r="A115" s="3" t="s">
        <v>144</v>
      </c>
      <c r="B115" s="20" t="s">
        <v>57</v>
      </c>
      <c r="C115" s="44" t="s">
        <v>113</v>
      </c>
      <c r="D115" s="4">
        <f t="shared" si="9"/>
        <v>59</v>
      </c>
      <c r="E115" s="42">
        <f t="shared" si="8"/>
        <v>1.2509171403661498E-2</v>
      </c>
      <c r="F115">
        <f t="shared" si="12"/>
        <v>4.6330264458005546E-3</v>
      </c>
      <c r="G115">
        <f t="shared" si="10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 x14ac:dyDescent="0.25">
      <c r="A116" s="3" t="s">
        <v>145</v>
      </c>
      <c r="B116" s="20" t="s">
        <v>34</v>
      </c>
      <c r="C116" s="44" t="s">
        <v>113</v>
      </c>
      <c r="D116" s="4">
        <f t="shared" si="9"/>
        <v>58</v>
      </c>
      <c r="E116" s="42">
        <f t="shared" si="8"/>
        <v>1.1662307819822729E-2</v>
      </c>
      <c r="F116">
        <f t="shared" si="12"/>
        <v>4.3193732666010108E-3</v>
      </c>
      <c r="G116">
        <f t="shared" si="10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0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 x14ac:dyDescent="0.25">
      <c r="A117" s="3" t="s">
        <v>146</v>
      </c>
      <c r="B117" s="20" t="s">
        <v>103</v>
      </c>
      <c r="C117" s="44" t="s">
        <v>113</v>
      </c>
      <c r="D117" s="4">
        <f t="shared" si="9"/>
        <v>57</v>
      </c>
      <c r="E117" s="42">
        <f t="shared" si="8"/>
        <v>1.0872776405037332E-2</v>
      </c>
      <c r="F117">
        <f t="shared" si="12"/>
        <v>4.0269542240879003E-3</v>
      </c>
      <c r="G117">
        <f t="shared" si="10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0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 x14ac:dyDescent="0.25">
      <c r="A118" s="3" t="s">
        <v>147</v>
      </c>
      <c r="B118" s="20" t="s">
        <v>26</v>
      </c>
      <c r="C118" s="44" t="s">
        <v>113</v>
      </c>
      <c r="D118" s="4">
        <f t="shared" si="9"/>
        <v>56</v>
      </c>
      <c r="E118" s="42">
        <f t="shared" si="8"/>
        <v>1.0136695805010353E-2</v>
      </c>
      <c r="F118">
        <f t="shared" si="12"/>
        <v>3.7543317796334638E-3</v>
      </c>
      <c r="G118">
        <f t="shared" si="10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0</v>
      </c>
      <c r="R118">
        <f t="shared" si="13"/>
        <v>0</v>
      </c>
      <c r="S118">
        <f t="shared" si="13"/>
        <v>0</v>
      </c>
    </row>
    <row r="119" spans="1:19" x14ac:dyDescent="0.25">
      <c r="A119" s="3" t="s">
        <v>148</v>
      </c>
      <c r="B119" s="20" t="s">
        <v>149</v>
      </c>
      <c r="C119" s="44" t="s">
        <v>113</v>
      </c>
      <c r="D119" s="4">
        <f t="shared" si="9"/>
        <v>55</v>
      </c>
      <c r="E119" s="42">
        <f t="shared" si="8"/>
        <v>9.4504474308613039E-3</v>
      </c>
      <c r="F119">
        <f t="shared" si="12"/>
        <v>3.5001657151338158E-3</v>
      </c>
      <c r="G119">
        <f t="shared" si="10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0</v>
      </c>
      <c r="S119">
        <f t="shared" si="13"/>
        <v>0</v>
      </c>
    </row>
    <row r="120" spans="1:19" x14ac:dyDescent="0.25">
      <c r="A120" s="3" t="s">
        <v>150</v>
      </c>
      <c r="B120" s="20" t="s">
        <v>151</v>
      </c>
      <c r="C120" s="44" t="s">
        <v>113</v>
      </c>
      <c r="D120" s="4">
        <f t="shared" si="9"/>
        <v>54</v>
      </c>
      <c r="E120" s="42">
        <f t="shared" si="8"/>
        <v>8.8106576700593617E-3</v>
      </c>
      <c r="F120">
        <f t="shared" si="12"/>
        <v>3.2632065444664301E-3</v>
      </c>
      <c r="G120">
        <f t="shared" si="10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0</v>
      </c>
    </row>
    <row r="121" spans="1:19" x14ac:dyDescent="0.25">
      <c r="A121" s="3" t="s">
        <v>152</v>
      </c>
      <c r="B121" s="20" t="s">
        <v>34</v>
      </c>
      <c r="C121" s="44" t="s">
        <v>113</v>
      </c>
      <c r="D121" s="4">
        <f t="shared" si="9"/>
        <v>53</v>
      </c>
      <c r="E121" s="42">
        <f t="shared" si="8"/>
        <v>8.2141813016678479E-3</v>
      </c>
      <c r="F121">
        <f t="shared" si="12"/>
        <v>3.0422893709880915E-3</v>
      </c>
      <c r="G121">
        <f t="shared" si="10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  <row r="122" spans="1:19" x14ac:dyDescent="0.25">
      <c r="A122" s="3" t="s">
        <v>153</v>
      </c>
      <c r="B122" s="20" t="s">
        <v>51</v>
      </c>
      <c r="C122" s="44" t="s">
        <v>113</v>
      </c>
      <c r="D122" s="4">
        <f t="shared" si="9"/>
        <v>52</v>
      </c>
      <c r="E122" s="42">
        <f t="shared" si="8"/>
        <v>7.6580860343669586E-3</v>
      </c>
      <c r="F122">
        <f t="shared" si="12"/>
        <v>2.8363281608766513E-3</v>
      </c>
      <c r="G122">
        <f t="shared" si="10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  <c r="O122">
        <f t="shared" si="13"/>
        <v>0</v>
      </c>
      <c r="P122">
        <f t="shared" si="13"/>
        <v>0</v>
      </c>
      <c r="Q122">
        <f t="shared" si="13"/>
        <v>0</v>
      </c>
      <c r="R122">
        <f t="shared" si="13"/>
        <v>0</v>
      </c>
      <c r="S122">
        <f t="shared" si="13"/>
        <v>0</v>
      </c>
    </row>
    <row r="123" spans="1:19" x14ac:dyDescent="0.25">
      <c r="A123" s="3" t="s">
        <v>154</v>
      </c>
      <c r="B123" s="20" t="s">
        <v>155</v>
      </c>
      <c r="C123" s="44" t="s">
        <v>113</v>
      </c>
      <c r="D123" s="4">
        <f t="shared" si="9"/>
        <v>51</v>
      </c>
      <c r="E123" s="42">
        <f t="shared" si="8"/>
        <v>7.1396380912432979E-3</v>
      </c>
      <c r="F123">
        <f t="shared" si="12"/>
        <v>2.6443104041641843E-3</v>
      </c>
      <c r="G123">
        <f t="shared" si="10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  <c r="O123">
        <f t="shared" si="13"/>
        <v>0</v>
      </c>
      <c r="P123">
        <f t="shared" si="13"/>
        <v>0</v>
      </c>
      <c r="Q123">
        <f t="shared" si="13"/>
        <v>0</v>
      </c>
      <c r="R123">
        <f t="shared" si="13"/>
        <v>0</v>
      </c>
      <c r="S123">
        <f t="shared" si="13"/>
        <v>0</v>
      </c>
    </row>
    <row r="124" spans="1:19" x14ac:dyDescent="0.25">
      <c r="A124" s="3" t="s">
        <v>156</v>
      </c>
      <c r="B124" s="20" t="s">
        <v>24</v>
      </c>
      <c r="C124" s="44" t="s">
        <v>113</v>
      </c>
      <c r="D124" s="4">
        <f t="shared" si="9"/>
        <v>50</v>
      </c>
      <c r="E124" s="42">
        <f t="shared" si="8"/>
        <v>6.6562887704807493E-3</v>
      </c>
      <c r="F124">
        <f t="shared" si="12"/>
        <v>2.4652921372150922E-3</v>
      </c>
      <c r="G124">
        <f t="shared" si="10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  <c r="O124">
        <f t="shared" si="13"/>
        <v>0</v>
      </c>
      <c r="P124">
        <f t="shared" si="13"/>
        <v>0</v>
      </c>
      <c r="Q124">
        <f t="shared" si="13"/>
        <v>0</v>
      </c>
      <c r="R124">
        <f t="shared" si="13"/>
        <v>0</v>
      </c>
      <c r="S124">
        <f t="shared" si="13"/>
        <v>0</v>
      </c>
    </row>
    <row r="125" spans="1:19" x14ac:dyDescent="0.25">
      <c r="A125" s="3" t="s">
        <v>157</v>
      </c>
      <c r="B125" s="20" t="s">
        <v>140</v>
      </c>
      <c r="C125" s="44" t="s">
        <v>113</v>
      </c>
      <c r="D125" s="4">
        <f t="shared" si="9"/>
        <v>49</v>
      </c>
      <c r="E125" s="42">
        <f t="shared" si="8"/>
        <v>6.2056619158846818E-3</v>
      </c>
      <c r="F125">
        <f t="shared" si="12"/>
        <v>2.2983933021795116E-3</v>
      </c>
      <c r="G125">
        <f t="shared" si="10"/>
        <v>0</v>
      </c>
      <c r="H125">
        <f t="shared" ref="H125:S140" si="14">IF($E125*$D$11*H$25&gt;$D$10,3,IF($E125*$D$11*H$25&gt;$D$8,2,IF($E125*$D$11*H$25&gt;$D$9,1,0)))</f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  <c r="O125">
        <f t="shared" si="14"/>
        <v>0</v>
      </c>
      <c r="P125">
        <f t="shared" si="14"/>
        <v>0</v>
      </c>
      <c r="Q125">
        <f t="shared" si="14"/>
        <v>0</v>
      </c>
      <c r="R125">
        <f t="shared" si="14"/>
        <v>0</v>
      </c>
      <c r="S125">
        <f t="shared" si="14"/>
        <v>0</v>
      </c>
    </row>
    <row r="126" spans="1:19" x14ac:dyDescent="0.25">
      <c r="A126" s="3" t="s">
        <v>158</v>
      </c>
      <c r="B126" s="20" t="s">
        <v>10</v>
      </c>
      <c r="C126" s="44" t="s">
        <v>113</v>
      </c>
      <c r="D126" s="4">
        <f t="shared" si="9"/>
        <v>48</v>
      </c>
      <c r="E126" s="42">
        <f t="shared" si="8"/>
        <v>5.7855422356443429E-3</v>
      </c>
      <c r="F126">
        <f t="shared" si="12"/>
        <v>2.1427934206090155E-3</v>
      </c>
      <c r="G126">
        <f t="shared" si="10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  <c r="O126">
        <f t="shared" si="14"/>
        <v>0</v>
      </c>
      <c r="P126">
        <f t="shared" si="14"/>
        <v>0</v>
      </c>
      <c r="Q126">
        <f t="shared" si="14"/>
        <v>0</v>
      </c>
      <c r="R126">
        <f t="shared" si="14"/>
        <v>0</v>
      </c>
      <c r="S126">
        <f t="shared" si="14"/>
        <v>0</v>
      </c>
    </row>
    <row r="127" spans="1:19" x14ac:dyDescent="0.25">
      <c r="A127" s="3" t="s">
        <v>159</v>
      </c>
      <c r="B127" s="20" t="s">
        <v>160</v>
      </c>
      <c r="C127" s="44" t="s">
        <v>113</v>
      </c>
      <c r="D127" s="4">
        <f t="shared" si="9"/>
        <v>47</v>
      </c>
      <c r="E127" s="42">
        <f t="shared" si="8"/>
        <v>5.3938644119082167E-3</v>
      </c>
      <c r="F127">
        <f t="shared" si="12"/>
        <v>1.9977275599660062E-3</v>
      </c>
      <c r="G127">
        <f t="shared" si="10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  <c r="O127">
        <f t="shared" si="14"/>
        <v>0</v>
      </c>
      <c r="P127">
        <f t="shared" si="14"/>
        <v>0</v>
      </c>
      <c r="Q127">
        <f t="shared" si="14"/>
        <v>0</v>
      </c>
      <c r="R127">
        <f t="shared" si="14"/>
        <v>0</v>
      </c>
      <c r="S127">
        <f t="shared" si="14"/>
        <v>0</v>
      </c>
    </row>
    <row r="128" spans="1:19" x14ac:dyDescent="0.25">
      <c r="A128" s="3" t="s">
        <v>161</v>
      </c>
      <c r="B128" s="20" t="s">
        <v>34</v>
      </c>
      <c r="C128" s="44" t="s">
        <v>113</v>
      </c>
      <c r="D128" s="4">
        <f t="shared" si="9"/>
        <v>46</v>
      </c>
      <c r="E128" s="42">
        <f t="shared" si="8"/>
        <v>5.0287029476347367E-3</v>
      </c>
      <c r="F128">
        <f t="shared" si="12"/>
        <v>1.8624825731980506E-3</v>
      </c>
      <c r="G128">
        <f t="shared" si="10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  <c r="O128">
        <f t="shared" si="14"/>
        <v>0</v>
      </c>
      <c r="P128">
        <f t="shared" si="14"/>
        <v>0</v>
      </c>
      <c r="Q128">
        <f t="shared" si="14"/>
        <v>0</v>
      </c>
      <c r="R128">
        <f t="shared" si="14"/>
        <v>0</v>
      </c>
      <c r="S128">
        <f t="shared" si="14"/>
        <v>0</v>
      </c>
    </row>
    <row r="129" spans="1:19" x14ac:dyDescent="0.25">
      <c r="A129" s="3" t="s">
        <v>162</v>
      </c>
      <c r="B129" s="20" t="s">
        <v>24</v>
      </c>
      <c r="C129" s="44" t="s">
        <v>113</v>
      </c>
      <c r="D129" s="4">
        <f t="shared" si="9"/>
        <v>45</v>
      </c>
      <c r="E129" s="42">
        <f t="shared" si="8"/>
        <v>4.6882627008052779E-3</v>
      </c>
      <c r="F129">
        <f t="shared" si="12"/>
        <v>1.7363935928908435E-3</v>
      </c>
      <c r="G129">
        <f t="shared" si="10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  <c r="O129">
        <f t="shared" si="14"/>
        <v>0</v>
      </c>
      <c r="P129">
        <f t="shared" si="14"/>
        <v>0</v>
      </c>
      <c r="Q129">
        <f t="shared" si="14"/>
        <v>0</v>
      </c>
      <c r="R129">
        <f t="shared" si="14"/>
        <v>0</v>
      </c>
      <c r="S129">
        <f t="shared" si="14"/>
        <v>0</v>
      </c>
    </row>
    <row r="130" spans="1:19" x14ac:dyDescent="0.25">
      <c r="A130" s="3" t="s">
        <v>163</v>
      </c>
      <c r="B130" s="20" t="s">
        <v>164</v>
      </c>
      <c r="C130" s="44" t="s">
        <v>113</v>
      </c>
      <c r="D130" s="4">
        <f t="shared" si="9"/>
        <v>44</v>
      </c>
      <c r="E130" s="42">
        <f t="shared" si="8"/>
        <v>4.3708700594653847E-3</v>
      </c>
      <c r="F130">
        <f t="shared" si="12"/>
        <v>1.6188407627649572E-3</v>
      </c>
      <c r="G130">
        <f t="shared" si="10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  <c r="O130">
        <f t="shared" si="14"/>
        <v>0</v>
      </c>
      <c r="P130">
        <f t="shared" si="14"/>
        <v>0</v>
      </c>
      <c r="Q130">
        <f t="shared" si="14"/>
        <v>0</v>
      </c>
      <c r="R130">
        <f t="shared" si="14"/>
        <v>0</v>
      </c>
      <c r="S130">
        <f t="shared" si="14"/>
        <v>0</v>
      </c>
    </row>
    <row r="131" spans="1:19" x14ac:dyDescent="0.25">
      <c r="A131" s="3" t="s">
        <v>165</v>
      </c>
      <c r="B131" s="49" t="s">
        <v>24</v>
      </c>
      <c r="C131" s="50" t="s">
        <v>113</v>
      </c>
      <c r="D131" s="4">
        <f t="shared" si="9"/>
        <v>43</v>
      </c>
      <c r="E131" s="42">
        <f t="shared" si="8"/>
        <v>4.0749647142105478E-3</v>
      </c>
      <c r="F131">
        <f t="shared" si="12"/>
        <v>1.509246190448351E-3</v>
      </c>
      <c r="G131">
        <f t="shared" si="10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  <c r="O131">
        <f t="shared" si="14"/>
        <v>0</v>
      </c>
      <c r="P131">
        <f t="shared" si="14"/>
        <v>0</v>
      </c>
      <c r="Q131">
        <f t="shared" si="14"/>
        <v>0</v>
      </c>
      <c r="R131">
        <f t="shared" si="14"/>
        <v>0</v>
      </c>
      <c r="S131">
        <f t="shared" si="14"/>
        <v>0</v>
      </c>
    </row>
    <row r="132" spans="1:19" x14ac:dyDescent="0.25">
      <c r="A132" s="29" t="s">
        <v>166</v>
      </c>
      <c r="B132" s="38" t="s">
        <v>167</v>
      </c>
      <c r="C132" s="44" t="s">
        <v>168</v>
      </c>
      <c r="D132" s="4">
        <f t="shared" si="9"/>
        <v>42</v>
      </c>
      <c r="E132" s="42">
        <f t="shared" si="8"/>
        <v>3.7990919876698627E-3</v>
      </c>
      <c r="F132">
        <f t="shared" si="12"/>
        <v>1.4070711065443935E-3</v>
      </c>
      <c r="G132">
        <f t="shared" si="10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  <c r="O132">
        <f t="shared" si="14"/>
        <v>0</v>
      </c>
      <c r="P132">
        <f t="shared" si="14"/>
        <v>0</v>
      </c>
      <c r="Q132">
        <f t="shared" si="14"/>
        <v>0</v>
      </c>
      <c r="R132">
        <f t="shared" si="14"/>
        <v>0</v>
      </c>
      <c r="S132">
        <f t="shared" si="14"/>
        <v>0</v>
      </c>
    </row>
    <row r="133" spans="1:19" x14ac:dyDescent="0.25">
      <c r="A133" s="29" t="s">
        <v>169</v>
      </c>
      <c r="B133" s="38" t="s">
        <v>170</v>
      </c>
      <c r="C133" s="44" t="s">
        <v>168</v>
      </c>
      <c r="D133" s="4">
        <f t="shared" si="9"/>
        <v>41</v>
      </c>
      <c r="E133" s="42">
        <f t="shared" si="8"/>
        <v>3.5418956832791878E-3</v>
      </c>
      <c r="F133">
        <f t="shared" si="12"/>
        <v>1.3118132160293288E-3</v>
      </c>
      <c r="G133">
        <f t="shared" si="10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  <c r="O133">
        <f t="shared" si="14"/>
        <v>0</v>
      </c>
      <c r="P133">
        <f t="shared" si="14"/>
        <v>0</v>
      </c>
      <c r="Q133">
        <f t="shared" si="14"/>
        <v>0</v>
      </c>
      <c r="R133">
        <f t="shared" si="14"/>
        <v>0</v>
      </c>
      <c r="S133">
        <f t="shared" si="14"/>
        <v>0</v>
      </c>
    </row>
    <row r="134" spans="1:19" x14ac:dyDescent="0.25">
      <c r="A134" s="29" t="s">
        <v>171</v>
      </c>
      <c r="B134" s="39" t="s">
        <v>172</v>
      </c>
      <c r="C134" s="46" t="s">
        <v>168</v>
      </c>
      <c r="D134" s="4">
        <f t="shared" si="9"/>
        <v>40</v>
      </c>
      <c r="E134" s="42">
        <f t="shared" si="8"/>
        <v>3.3021114181881438E-3</v>
      </c>
      <c r="F134">
        <f t="shared" si="12"/>
        <v>1.2230042289585717E-3</v>
      </c>
      <c r="G134">
        <f t="shared" si="10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  <c r="O134">
        <f t="shared" si="14"/>
        <v>0</v>
      </c>
      <c r="P134">
        <f t="shared" si="14"/>
        <v>0</v>
      </c>
      <c r="Q134">
        <f t="shared" si="14"/>
        <v>0</v>
      </c>
      <c r="R134">
        <f t="shared" si="14"/>
        <v>0</v>
      </c>
      <c r="S134">
        <f t="shared" si="14"/>
        <v>0</v>
      </c>
    </row>
    <row r="135" spans="1:19" x14ac:dyDescent="0.25">
      <c r="A135" s="29" t="s">
        <v>173</v>
      </c>
      <c r="B135" s="39" t="s">
        <v>170</v>
      </c>
      <c r="C135" s="44" t="s">
        <v>168</v>
      </c>
      <c r="D135" s="4">
        <f t="shared" si="9"/>
        <v>39</v>
      </c>
      <c r="E135" s="42">
        <f t="shared" si="8"/>
        <v>3.0785604075254237E-3</v>
      </c>
      <c r="F135">
        <f t="shared" si="12"/>
        <v>1.1402075583427495E-3</v>
      </c>
      <c r="G135">
        <f t="shared" si="10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  <c r="O135">
        <f t="shared" si="14"/>
        <v>0</v>
      </c>
      <c r="P135">
        <f t="shared" si="14"/>
        <v>0</v>
      </c>
      <c r="Q135">
        <f t="shared" si="14"/>
        <v>0</v>
      </c>
      <c r="R135">
        <f t="shared" si="14"/>
        <v>0</v>
      </c>
      <c r="S135">
        <f t="shared" si="14"/>
        <v>0</v>
      </c>
    </row>
    <row r="136" spans="1:19" x14ac:dyDescent="0.25">
      <c r="A136" s="51" t="s">
        <v>174</v>
      </c>
      <c r="B136" s="52" t="s">
        <v>175</v>
      </c>
      <c r="C136" s="50" t="s">
        <v>168</v>
      </c>
      <c r="D136" s="4">
        <f t="shared" si="9"/>
        <v>38</v>
      </c>
      <c r="E136" s="42">
        <f t="shared" si="8"/>
        <v>2.8701436694656994E-3</v>
      </c>
      <c r="F136">
        <f t="shared" si="12"/>
        <v>1.0630161738761849E-3</v>
      </c>
      <c r="G136">
        <f t="shared" si="10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  <c r="O136">
        <f t="shared" si="14"/>
        <v>0</v>
      </c>
      <c r="P136">
        <f t="shared" si="14"/>
        <v>0</v>
      </c>
      <c r="Q136">
        <f t="shared" si="14"/>
        <v>0</v>
      </c>
      <c r="R136">
        <f t="shared" si="14"/>
        <v>0</v>
      </c>
      <c r="S136">
        <f t="shared" si="14"/>
        <v>0</v>
      </c>
    </row>
    <row r="137" spans="1:19" x14ac:dyDescent="0.25">
      <c r="A137" s="29" t="s">
        <v>176</v>
      </c>
      <c r="B137" s="39" t="s">
        <v>177</v>
      </c>
      <c r="C137" s="44" t="s">
        <v>168</v>
      </c>
      <c r="D137" s="4">
        <f t="shared" si="9"/>
        <v>37</v>
      </c>
      <c r="E137" s="42">
        <f t="shared" si="8"/>
        <v>2.6758366226101084E-3</v>
      </c>
      <c r="F137">
        <f t="shared" si="12"/>
        <v>9.9105060096670678E-4</v>
      </c>
      <c r="G137">
        <f t="shared" si="10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  <c r="O137">
        <f t="shared" si="14"/>
        <v>0</v>
      </c>
      <c r="P137">
        <f t="shared" si="14"/>
        <v>0</v>
      </c>
      <c r="Q137">
        <f t="shared" si="14"/>
        <v>0</v>
      </c>
      <c r="R137">
        <f t="shared" si="14"/>
        <v>0</v>
      </c>
      <c r="S137">
        <f t="shared" si="14"/>
        <v>0</v>
      </c>
    </row>
    <row r="138" spans="1:19" x14ac:dyDescent="0.25">
      <c r="A138" s="3" t="s">
        <v>178</v>
      </c>
      <c r="B138" s="38" t="s">
        <v>179</v>
      </c>
      <c r="C138" s="44" t="s">
        <v>168</v>
      </c>
      <c r="D138" s="4">
        <f t="shared" si="9"/>
        <v>36</v>
      </c>
      <c r="E138" s="42">
        <f t="shared" si="8"/>
        <v>2.4946840491209231E-3</v>
      </c>
      <c r="F138">
        <f t="shared" si="12"/>
        <v>9.2395705522997141E-4</v>
      </c>
      <c r="G138">
        <f t="shared" si="10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  <c r="O138">
        <f t="shared" si="14"/>
        <v>0</v>
      </c>
      <c r="P138">
        <f t="shared" si="14"/>
        <v>0</v>
      </c>
      <c r="Q138">
        <f t="shared" si="14"/>
        <v>0</v>
      </c>
      <c r="R138">
        <f t="shared" si="14"/>
        <v>0</v>
      </c>
      <c r="S138">
        <f t="shared" si="14"/>
        <v>0</v>
      </c>
    </row>
    <row r="139" spans="1:19" x14ac:dyDescent="0.25">
      <c r="A139" s="3" t="s">
        <v>180</v>
      </c>
      <c r="B139" s="38" t="s">
        <v>170</v>
      </c>
      <c r="C139" s="44" t="s">
        <v>168</v>
      </c>
      <c r="D139" s="4">
        <f t="shared" si="9"/>
        <v>35</v>
      </c>
      <c r="E139" s="42">
        <f t="shared" si="8"/>
        <v>2.3257953988490457E-3</v>
      </c>
      <c r="F139">
        <f t="shared" si="12"/>
        <v>8.6140570327742424E-4</v>
      </c>
      <c r="G139">
        <f t="shared" si="10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  <c r="O139">
        <f t="shared" si="14"/>
        <v>0</v>
      </c>
      <c r="P139">
        <f t="shared" si="14"/>
        <v>0</v>
      </c>
      <c r="Q139">
        <f t="shared" si="14"/>
        <v>0</v>
      </c>
      <c r="R139">
        <f t="shared" si="14"/>
        <v>0</v>
      </c>
      <c r="S139">
        <f t="shared" si="14"/>
        <v>0</v>
      </c>
    </row>
    <row r="140" spans="1:19" x14ac:dyDescent="0.25">
      <c r="A140" s="3" t="s">
        <v>181</v>
      </c>
      <c r="B140" s="53" t="s">
        <v>172</v>
      </c>
      <c r="C140" s="50" t="s">
        <v>168</v>
      </c>
      <c r="D140" s="4">
        <f t="shared" si="9"/>
        <v>34</v>
      </c>
      <c r="E140" s="42">
        <f t="shared" si="8"/>
        <v>2.1683404113693396E-3</v>
      </c>
      <c r="F140">
        <f t="shared" si="12"/>
        <v>8.0308904124790352E-4</v>
      </c>
      <c r="G140">
        <f t="shared" si="10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  <c r="O140">
        <f t="shared" si="14"/>
        <v>0</v>
      </c>
      <c r="P140">
        <f t="shared" si="14"/>
        <v>0</v>
      </c>
      <c r="Q140">
        <f t="shared" si="14"/>
        <v>0</v>
      </c>
      <c r="R140">
        <f t="shared" si="14"/>
        <v>0</v>
      </c>
      <c r="S140">
        <f t="shared" si="14"/>
        <v>0</v>
      </c>
    </row>
    <row r="141" spans="1:19" x14ac:dyDescent="0.25">
      <c r="A141" s="3" t="s">
        <v>182</v>
      </c>
      <c r="B141" s="38" t="s">
        <v>183</v>
      </c>
      <c r="C141" s="44" t="s">
        <v>168</v>
      </c>
      <c r="D141" s="4">
        <f t="shared" si="9"/>
        <v>33</v>
      </c>
      <c r="E141" s="42">
        <f t="shared" si="8"/>
        <v>2.0215450344015914E-3</v>
      </c>
      <c r="F141">
        <f t="shared" si="12"/>
        <v>7.4872038311170049E-4</v>
      </c>
      <c r="G141">
        <f t="shared" si="10"/>
        <v>0</v>
      </c>
      <c r="H141">
        <f t="shared" ref="H141:S156" si="15">IF($E141*$D$11*H$25&gt;$D$10,3,IF($E141*$D$11*H$25&gt;$D$8,2,IF($E141*$D$11*H$25&gt;$D$9,1,0)))</f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  <c r="O141">
        <f t="shared" si="15"/>
        <v>0</v>
      </c>
      <c r="P141">
        <f t="shared" si="15"/>
        <v>0</v>
      </c>
      <c r="Q141">
        <f t="shared" si="15"/>
        <v>0</v>
      </c>
      <c r="R141">
        <f t="shared" si="15"/>
        <v>0</v>
      </c>
      <c r="S141">
        <f t="shared" si="15"/>
        <v>0</v>
      </c>
    </row>
    <row r="142" spans="1:19" x14ac:dyDescent="0.25">
      <c r="A142" s="3" t="s">
        <v>184</v>
      </c>
      <c r="B142" s="22" t="s">
        <v>32</v>
      </c>
      <c r="C142" s="45" t="s">
        <v>168</v>
      </c>
      <c r="D142" s="4">
        <f t="shared" si="9"/>
        <v>32</v>
      </c>
      <c r="E142" s="42">
        <f t="shared" si="8"/>
        <v>1.884687618551994E-3</v>
      </c>
      <c r="F142">
        <f t="shared" si="12"/>
        <v>6.980324513155533E-4</v>
      </c>
      <c r="G142">
        <f t="shared" si="10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  <c r="O142">
        <f t="shared" si="15"/>
        <v>0</v>
      </c>
      <c r="P142">
        <f t="shared" si="15"/>
        <v>0</v>
      </c>
      <c r="Q142">
        <f t="shared" si="15"/>
        <v>0</v>
      </c>
      <c r="R142">
        <f t="shared" si="15"/>
        <v>0</v>
      </c>
      <c r="S142">
        <f t="shared" si="15"/>
        <v>0</v>
      </c>
    </row>
    <row r="143" spans="1:19" x14ac:dyDescent="0.25">
      <c r="A143" s="3" t="s">
        <v>185</v>
      </c>
      <c r="B143" s="20" t="s">
        <v>20</v>
      </c>
      <c r="C143" s="45" t="s">
        <v>168</v>
      </c>
      <c r="D143" s="4">
        <f t="shared" si="9"/>
        <v>31</v>
      </c>
      <c r="E143" s="42">
        <f t="shared" ref="E143:E173" si="16">0.0002*EXP(0.0701*D143)</f>
        <v>1.7570953696684015E-3</v>
      </c>
      <c r="F143">
        <f t="shared" si="12"/>
        <v>6.5077606284014871E-4</v>
      </c>
      <c r="G143">
        <f t="shared" si="10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  <c r="O143">
        <f t="shared" si="15"/>
        <v>0</v>
      </c>
      <c r="P143">
        <f t="shared" si="15"/>
        <v>0</v>
      </c>
      <c r="Q143">
        <f t="shared" si="15"/>
        <v>0</v>
      </c>
      <c r="R143">
        <f t="shared" si="15"/>
        <v>0</v>
      </c>
      <c r="S143">
        <f t="shared" si="15"/>
        <v>0</v>
      </c>
    </row>
    <row r="144" spans="1:19" x14ac:dyDescent="0.25">
      <c r="A144" s="3" t="s">
        <v>186</v>
      </c>
      <c r="B144" s="20" t="s">
        <v>32</v>
      </c>
      <c r="C144" s="45" t="s">
        <v>168</v>
      </c>
      <c r="D144" s="4">
        <f t="shared" si="9"/>
        <v>30</v>
      </c>
      <c r="E144" s="42">
        <f t="shared" si="16"/>
        <v>1.6381410413690599E-3</v>
      </c>
      <c r="F144">
        <f t="shared" si="12"/>
        <v>6.0671890421076292E-4</v>
      </c>
      <c r="G144">
        <f t="shared" si="10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  <c r="O144">
        <f t="shared" si="15"/>
        <v>0</v>
      </c>
      <c r="P144">
        <f t="shared" si="15"/>
        <v>0</v>
      </c>
      <c r="Q144">
        <f t="shared" si="15"/>
        <v>0</v>
      </c>
      <c r="R144">
        <f t="shared" si="15"/>
        <v>0</v>
      </c>
      <c r="S144">
        <f t="shared" si="15"/>
        <v>0</v>
      </c>
    </row>
    <row r="145" spans="1:19" x14ac:dyDescent="0.25">
      <c r="A145" s="3" t="s">
        <v>187</v>
      </c>
      <c r="B145" s="22" t="s">
        <v>32</v>
      </c>
      <c r="C145" s="45" t="s">
        <v>168</v>
      </c>
      <c r="D145" s="4">
        <f t="shared" si="9"/>
        <v>29</v>
      </c>
      <c r="E145" s="42">
        <f t="shared" si="16"/>
        <v>1.5272398514852034E-3</v>
      </c>
      <c r="F145">
        <f t="shared" si="12"/>
        <v>5.6564438943896417E-4</v>
      </c>
      <c r="G145">
        <f t="shared" si="10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  <c r="O145">
        <f t="shared" si="15"/>
        <v>0</v>
      </c>
      <c r="P145">
        <f t="shared" si="15"/>
        <v>0</v>
      </c>
      <c r="Q145">
        <f t="shared" si="15"/>
        <v>0</v>
      </c>
      <c r="R145">
        <f t="shared" si="15"/>
        <v>0</v>
      </c>
      <c r="S145">
        <f t="shared" si="15"/>
        <v>0</v>
      </c>
    </row>
    <row r="146" spans="1:19" x14ac:dyDescent="0.25">
      <c r="A146" s="3" t="s">
        <v>188</v>
      </c>
      <c r="B146" s="20" t="s">
        <v>172</v>
      </c>
      <c r="C146" s="45" t="s">
        <v>168</v>
      </c>
      <c r="D146" s="4">
        <f t="shared" si="9"/>
        <v>28</v>
      </c>
      <c r="E146" s="42">
        <f t="shared" si="16"/>
        <v>1.4238466072586859E-3</v>
      </c>
      <c r="F146">
        <f t="shared" si="12"/>
        <v>5.2735059528099474E-4</v>
      </c>
      <c r="G146">
        <f t="shared" si="10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  <c r="O146">
        <f t="shared" si="15"/>
        <v>0</v>
      </c>
      <c r="P146">
        <f t="shared" si="15"/>
        <v>0</v>
      </c>
      <c r="Q146">
        <f t="shared" si="15"/>
        <v>0</v>
      </c>
      <c r="R146">
        <f t="shared" si="15"/>
        <v>0</v>
      </c>
      <c r="S146">
        <f t="shared" si="15"/>
        <v>0</v>
      </c>
    </row>
    <row r="147" spans="1:19" x14ac:dyDescent="0.25">
      <c r="A147" s="30" t="s">
        <v>189</v>
      </c>
      <c r="B147" s="20" t="s">
        <v>18</v>
      </c>
      <c r="C147" s="44" t="s">
        <v>168</v>
      </c>
      <c r="D147" s="4">
        <f t="shared" si="9"/>
        <v>27</v>
      </c>
      <c r="E147" s="42">
        <f t="shared" si="16"/>
        <v>1.3274530251620479E-3</v>
      </c>
      <c r="F147">
        <f t="shared" si="12"/>
        <v>4.9164926857853629E-4</v>
      </c>
      <c r="G147">
        <f t="shared" si="10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  <c r="O147">
        <f t="shared" si="15"/>
        <v>0</v>
      </c>
      <c r="P147">
        <f t="shared" si="15"/>
        <v>0</v>
      </c>
      <c r="Q147">
        <f t="shared" si="15"/>
        <v>0</v>
      </c>
      <c r="R147">
        <f t="shared" si="15"/>
        <v>0</v>
      </c>
      <c r="S147">
        <f t="shared" si="15"/>
        <v>0</v>
      </c>
    </row>
    <row r="148" spans="1:19" x14ac:dyDescent="0.25">
      <c r="A148" s="30" t="s">
        <v>190</v>
      </c>
      <c r="B148" s="20" t="s">
        <v>110</v>
      </c>
      <c r="C148" s="44" t="s">
        <v>168</v>
      </c>
      <c r="D148" s="4">
        <f t="shared" si="9"/>
        <v>26</v>
      </c>
      <c r="E148" s="42">
        <f t="shared" si="16"/>
        <v>1.2375852321652001E-3</v>
      </c>
      <c r="F148">
        <f t="shared" si="12"/>
        <v>4.5836490080192595E-4</v>
      </c>
      <c r="G148">
        <f t="shared" si="10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  <c r="O148">
        <f t="shared" si="15"/>
        <v>0</v>
      </c>
      <c r="P148">
        <f t="shared" si="15"/>
        <v>0</v>
      </c>
      <c r="Q148">
        <f t="shared" si="15"/>
        <v>0</v>
      </c>
      <c r="R148">
        <f t="shared" si="15"/>
        <v>0</v>
      </c>
      <c r="S148">
        <f t="shared" si="15"/>
        <v>0</v>
      </c>
    </row>
    <row r="149" spans="1:19" x14ac:dyDescent="0.25">
      <c r="A149" s="30" t="s">
        <v>191</v>
      </c>
      <c r="B149" s="20" t="s">
        <v>41</v>
      </c>
      <c r="C149" s="44" t="s">
        <v>168</v>
      </c>
      <c r="D149" s="4">
        <f t="shared" si="9"/>
        <v>25</v>
      </c>
      <c r="E149" s="42">
        <f t="shared" si="16"/>
        <v>1.1538014361648845E-3</v>
      </c>
      <c r="F149">
        <f t="shared" si="12"/>
        <v>4.2733386524625345E-4</v>
      </c>
      <c r="G149">
        <f t="shared" si="10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  <c r="O149">
        <f t="shared" si="15"/>
        <v>0</v>
      </c>
      <c r="P149">
        <f t="shared" si="15"/>
        <v>0</v>
      </c>
      <c r="Q149">
        <f t="shared" si="15"/>
        <v>0</v>
      </c>
      <c r="R149">
        <f t="shared" si="15"/>
        <v>0</v>
      </c>
      <c r="S149">
        <f t="shared" si="15"/>
        <v>0</v>
      </c>
    </row>
    <row r="150" spans="1:19" x14ac:dyDescent="0.25">
      <c r="A150" s="30" t="s">
        <v>192</v>
      </c>
      <c r="B150" s="20" t="s">
        <v>18</v>
      </c>
      <c r="C150" s="44" t="s">
        <v>168</v>
      </c>
      <c r="D150" s="4">
        <f t="shared" si="9"/>
        <v>24</v>
      </c>
      <c r="E150" s="42">
        <f t="shared" si="16"/>
        <v>1.0756897541247051E-3</v>
      </c>
      <c r="F150">
        <f t="shared" si="12"/>
        <v>3.9840361263877963E-4</v>
      </c>
      <c r="G150">
        <f t="shared" si="10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  <c r="O150">
        <f t="shared" si="15"/>
        <v>0</v>
      </c>
      <c r="P150">
        <f t="shared" si="15"/>
        <v>0</v>
      </c>
      <c r="Q150">
        <f t="shared" si="15"/>
        <v>0</v>
      </c>
      <c r="R150">
        <f t="shared" si="15"/>
        <v>0</v>
      </c>
      <c r="S150">
        <f t="shared" si="15"/>
        <v>0</v>
      </c>
    </row>
    <row r="151" spans="1:19" x14ac:dyDescent="0.25">
      <c r="A151" s="3" t="s">
        <v>193</v>
      </c>
      <c r="B151" s="20" t="s">
        <v>32</v>
      </c>
      <c r="C151" s="44" t="s">
        <v>168</v>
      </c>
      <c r="D151" s="4">
        <f t="shared" si="9"/>
        <v>23</v>
      </c>
      <c r="E151" s="42">
        <f t="shared" si="16"/>
        <v>1.0028661872488011E-3</v>
      </c>
      <c r="F151">
        <f t="shared" si="12"/>
        <v>3.7143192120325964E-4</v>
      </c>
      <c r="G151">
        <f t="shared" si="10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  <c r="O151">
        <f t="shared" si="15"/>
        <v>0</v>
      </c>
      <c r="P151">
        <f t="shared" si="15"/>
        <v>0</v>
      </c>
      <c r="Q151">
        <f t="shared" si="15"/>
        <v>0</v>
      </c>
      <c r="R151">
        <f t="shared" si="15"/>
        <v>0</v>
      </c>
      <c r="S151">
        <f t="shared" si="15"/>
        <v>0</v>
      </c>
    </row>
    <row r="152" spans="1:19" x14ac:dyDescent="0.25">
      <c r="A152" s="28" t="s">
        <v>194</v>
      </c>
      <c r="B152" s="49" t="s">
        <v>32</v>
      </c>
      <c r="C152" s="50" t="s">
        <v>168</v>
      </c>
      <c r="D152" s="4">
        <f t="shared" si="9"/>
        <v>22</v>
      </c>
      <c r="E152" s="42">
        <f t="shared" si="16"/>
        <v>9.3497273323508046E-4</v>
      </c>
      <c r="F152">
        <f t="shared" si="12"/>
        <v>3.4628619749447424E-4</v>
      </c>
      <c r="G152">
        <f t="shared" si="10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  <c r="O152">
        <f t="shared" si="15"/>
        <v>0</v>
      </c>
      <c r="P152">
        <f t="shared" si="15"/>
        <v>0</v>
      </c>
      <c r="Q152">
        <f t="shared" si="15"/>
        <v>0</v>
      </c>
      <c r="R152">
        <f t="shared" si="15"/>
        <v>0</v>
      </c>
      <c r="S152">
        <f t="shared" si="15"/>
        <v>0</v>
      </c>
    </row>
    <row r="153" spans="1:19" x14ac:dyDescent="0.25">
      <c r="A153" s="28" t="s">
        <v>195</v>
      </c>
      <c r="B153" s="20" t="s">
        <v>32</v>
      </c>
      <c r="C153" s="44" t="s">
        <v>168</v>
      </c>
      <c r="D153" s="4">
        <f t="shared" si="9"/>
        <v>21</v>
      </c>
      <c r="E153" s="42">
        <f t="shared" si="16"/>
        <v>8.7167562632780573E-4</v>
      </c>
      <c r="F153">
        <f t="shared" si="12"/>
        <v>3.2284282456585396E-4</v>
      </c>
      <c r="G153">
        <f t="shared" si="10"/>
        <v>0</v>
      </c>
      <c r="H153">
        <f t="shared" si="15"/>
        <v>0</v>
      </c>
      <c r="I153">
        <f t="shared" si="15"/>
        <v>0</v>
      </c>
      <c r="J153">
        <f t="shared" si="15"/>
        <v>0</v>
      </c>
      <c r="K153">
        <f t="shared" si="15"/>
        <v>0</v>
      </c>
      <c r="L153">
        <f t="shared" si="15"/>
        <v>0</v>
      </c>
      <c r="M153">
        <f t="shared" si="15"/>
        <v>0</v>
      </c>
      <c r="N153">
        <f t="shared" si="15"/>
        <v>0</v>
      </c>
      <c r="O153">
        <f t="shared" si="15"/>
        <v>0</v>
      </c>
      <c r="P153">
        <f t="shared" si="15"/>
        <v>0</v>
      </c>
      <c r="Q153">
        <f t="shared" si="15"/>
        <v>0</v>
      </c>
      <c r="R153">
        <f t="shared" si="15"/>
        <v>0</v>
      </c>
      <c r="S153">
        <f t="shared" si="15"/>
        <v>0</v>
      </c>
    </row>
    <row r="154" spans="1:19" x14ac:dyDescent="0.25">
      <c r="A154" s="28" t="s">
        <v>196</v>
      </c>
      <c r="B154" s="20" t="s">
        <v>32</v>
      </c>
      <c r="C154" s="44" t="s">
        <v>168</v>
      </c>
      <c r="D154" s="4">
        <f t="shared" si="9"/>
        <v>20</v>
      </c>
      <c r="E154" s="42">
        <f t="shared" si="16"/>
        <v>8.1266369651758702E-4</v>
      </c>
      <c r="F154">
        <f t="shared" si="12"/>
        <v>3.0098655426577298E-4</v>
      </c>
      <c r="G154">
        <f t="shared" si="10"/>
        <v>0</v>
      </c>
      <c r="H154">
        <f t="shared" si="15"/>
        <v>0</v>
      </c>
      <c r="I154">
        <f t="shared" si="15"/>
        <v>0</v>
      </c>
      <c r="J154">
        <f t="shared" si="15"/>
        <v>0</v>
      </c>
      <c r="K154">
        <f t="shared" si="15"/>
        <v>0</v>
      </c>
      <c r="L154">
        <f t="shared" si="15"/>
        <v>0</v>
      </c>
      <c r="M154">
        <f t="shared" si="15"/>
        <v>0</v>
      </c>
      <c r="N154">
        <f t="shared" si="15"/>
        <v>0</v>
      </c>
      <c r="O154">
        <f t="shared" si="15"/>
        <v>0</v>
      </c>
      <c r="P154">
        <f t="shared" si="15"/>
        <v>0</v>
      </c>
      <c r="Q154">
        <f t="shared" si="15"/>
        <v>0</v>
      </c>
      <c r="R154">
        <f t="shared" si="15"/>
        <v>0</v>
      </c>
      <c r="S154">
        <f t="shared" si="15"/>
        <v>0</v>
      </c>
    </row>
    <row r="155" spans="1:19" x14ac:dyDescent="0.25">
      <c r="A155" s="28" t="s">
        <v>197</v>
      </c>
      <c r="B155" s="20" t="s">
        <v>32</v>
      </c>
      <c r="C155" s="44" t="s">
        <v>168</v>
      </c>
      <c r="D155" s="4">
        <f t="shared" si="9"/>
        <v>19</v>
      </c>
      <c r="E155" s="42">
        <f t="shared" si="16"/>
        <v>7.576468398225784E-4</v>
      </c>
      <c r="F155">
        <f t="shared" si="12"/>
        <v>2.80609940675029E-4</v>
      </c>
      <c r="G155">
        <f t="shared" si="10"/>
        <v>0</v>
      </c>
      <c r="H155">
        <f t="shared" si="15"/>
        <v>0</v>
      </c>
      <c r="I155">
        <f t="shared" si="15"/>
        <v>0</v>
      </c>
      <c r="J155">
        <f t="shared" si="15"/>
        <v>0</v>
      </c>
      <c r="K155">
        <f t="shared" si="15"/>
        <v>0</v>
      </c>
      <c r="L155">
        <f t="shared" si="15"/>
        <v>0</v>
      </c>
      <c r="M155">
        <f t="shared" si="15"/>
        <v>0</v>
      </c>
      <c r="N155">
        <f t="shared" si="15"/>
        <v>0</v>
      </c>
      <c r="O155">
        <f t="shared" si="15"/>
        <v>0</v>
      </c>
      <c r="P155">
        <f t="shared" si="15"/>
        <v>0</v>
      </c>
      <c r="Q155">
        <f t="shared" si="15"/>
        <v>0</v>
      </c>
      <c r="R155">
        <f t="shared" si="15"/>
        <v>0</v>
      </c>
      <c r="S155">
        <f t="shared" si="15"/>
        <v>0</v>
      </c>
    </row>
    <row r="156" spans="1:19" x14ac:dyDescent="0.25">
      <c r="A156" s="3" t="s">
        <v>198</v>
      </c>
      <c r="B156" s="20" t="s">
        <v>32</v>
      </c>
      <c r="C156" s="44" t="s">
        <v>168</v>
      </c>
      <c r="D156" s="4">
        <f t="shared" si="9"/>
        <v>18</v>
      </c>
      <c r="E156" s="42">
        <f t="shared" si="16"/>
        <v>7.0635459213074035E-4</v>
      </c>
      <c r="F156">
        <f t="shared" si="12"/>
        <v>2.6161281190027416E-4</v>
      </c>
      <c r="G156">
        <f t="shared" si="10"/>
        <v>0</v>
      </c>
      <c r="H156">
        <f t="shared" si="15"/>
        <v>0</v>
      </c>
      <c r="I156">
        <f t="shared" si="15"/>
        <v>0</v>
      </c>
      <c r="J156">
        <f t="shared" si="15"/>
        <v>0</v>
      </c>
      <c r="K156">
        <f t="shared" si="15"/>
        <v>0</v>
      </c>
      <c r="L156">
        <f t="shared" si="15"/>
        <v>0</v>
      </c>
      <c r="M156">
        <f t="shared" si="15"/>
        <v>0</v>
      </c>
      <c r="N156">
        <f t="shared" si="15"/>
        <v>0</v>
      </c>
      <c r="O156">
        <f t="shared" si="15"/>
        <v>0</v>
      </c>
      <c r="P156">
        <f t="shared" si="15"/>
        <v>0</v>
      </c>
      <c r="Q156">
        <f t="shared" si="15"/>
        <v>0</v>
      </c>
      <c r="R156">
        <f t="shared" si="15"/>
        <v>0</v>
      </c>
      <c r="S156">
        <f t="shared" si="15"/>
        <v>0</v>
      </c>
    </row>
    <row r="157" spans="1:19" x14ac:dyDescent="0.25">
      <c r="A157" s="3" t="s">
        <v>199</v>
      </c>
      <c r="B157" s="38" t="s">
        <v>32</v>
      </c>
      <c r="C157" s="44" t="s">
        <v>168</v>
      </c>
      <c r="D157" s="4">
        <f t="shared" ref="D157:D171" si="17">D158+1</f>
        <v>17</v>
      </c>
      <c r="E157" s="42">
        <f t="shared" si="16"/>
        <v>6.5853479959214608E-4</v>
      </c>
      <c r="F157">
        <f t="shared" si="12"/>
        <v>2.4390177762672076E-4</v>
      </c>
      <c r="G157">
        <f t="shared" ref="G157:G173" si="18">IF($E157&gt;$D$10,3,IF($E157&gt;$D$8,2,IF($E157&gt;$D$9,1,0)))</f>
        <v>0</v>
      </c>
      <c r="H157">
        <f t="shared" ref="H157:S172" si="19">IF($E157*$D$11*H$25&gt;$D$10,3,IF($E157*$D$11*H$25&gt;$D$8,2,IF($E157*$D$11*H$25&gt;$D$9,1,0)))</f>
        <v>0</v>
      </c>
      <c r="I157">
        <f t="shared" si="19"/>
        <v>0</v>
      </c>
      <c r="J157">
        <f t="shared" si="19"/>
        <v>0</v>
      </c>
      <c r="K157">
        <f t="shared" si="19"/>
        <v>0</v>
      </c>
      <c r="L157">
        <f t="shared" si="19"/>
        <v>0</v>
      </c>
      <c r="M157">
        <f t="shared" si="19"/>
        <v>0</v>
      </c>
      <c r="N157">
        <f t="shared" si="19"/>
        <v>0</v>
      </c>
      <c r="O157">
        <f t="shared" si="19"/>
        <v>0</v>
      </c>
      <c r="P157">
        <f t="shared" si="19"/>
        <v>0</v>
      </c>
      <c r="Q157">
        <f t="shared" si="19"/>
        <v>0</v>
      </c>
      <c r="R157">
        <f t="shared" si="19"/>
        <v>0</v>
      </c>
      <c r="S157">
        <f t="shared" si="19"/>
        <v>0</v>
      </c>
    </row>
    <row r="158" spans="1:19" x14ac:dyDescent="0.25">
      <c r="A158" s="3" t="s">
        <v>200</v>
      </c>
      <c r="B158" s="54" t="s">
        <v>32</v>
      </c>
      <c r="C158" s="44" t="s">
        <v>168</v>
      </c>
      <c r="D158" s="4">
        <f t="shared" si="17"/>
        <v>16</v>
      </c>
      <c r="E158" s="42">
        <f t="shared" si="16"/>
        <v>6.1395237902495234E-4</v>
      </c>
      <c r="F158">
        <f t="shared" ref="F158:F173" si="20">E158/D$8</f>
        <v>2.273897700092416E-4</v>
      </c>
      <c r="G158">
        <f t="shared" si="18"/>
        <v>0</v>
      </c>
      <c r="H158">
        <f t="shared" si="19"/>
        <v>0</v>
      </c>
      <c r="I158">
        <f t="shared" si="19"/>
        <v>0</v>
      </c>
      <c r="J158">
        <f t="shared" si="19"/>
        <v>0</v>
      </c>
      <c r="K158">
        <f t="shared" si="19"/>
        <v>0</v>
      </c>
      <c r="L158">
        <f t="shared" si="19"/>
        <v>0</v>
      </c>
      <c r="M158">
        <f t="shared" si="19"/>
        <v>0</v>
      </c>
      <c r="N158">
        <f t="shared" si="19"/>
        <v>0</v>
      </c>
      <c r="O158">
        <f t="shared" si="19"/>
        <v>0</v>
      </c>
      <c r="P158">
        <f t="shared" si="19"/>
        <v>0</v>
      </c>
      <c r="Q158">
        <f t="shared" si="19"/>
        <v>0</v>
      </c>
      <c r="R158">
        <f t="shared" si="19"/>
        <v>0</v>
      </c>
      <c r="S158">
        <f t="shared" si="19"/>
        <v>0</v>
      </c>
    </row>
    <row r="159" spans="1:19" x14ac:dyDescent="0.25">
      <c r="A159" s="3" t="s">
        <v>201</v>
      </c>
      <c r="B159" s="38" t="s">
        <v>32</v>
      </c>
      <c r="C159" s="44" t="s">
        <v>168</v>
      </c>
      <c r="D159" s="4">
        <f t="shared" si="17"/>
        <v>15</v>
      </c>
      <c r="E159" s="42">
        <f t="shared" si="16"/>
        <v>5.7238816224115959E-4</v>
      </c>
      <c r="F159">
        <f t="shared" si="20"/>
        <v>2.119956156448739E-4</v>
      </c>
      <c r="G159">
        <f t="shared" si="18"/>
        <v>0</v>
      </c>
      <c r="H159">
        <f t="shared" si="19"/>
        <v>0</v>
      </c>
      <c r="I159">
        <f t="shared" si="19"/>
        <v>0</v>
      </c>
      <c r="J159">
        <f t="shared" si="19"/>
        <v>0</v>
      </c>
      <c r="K159">
        <f t="shared" si="19"/>
        <v>0</v>
      </c>
      <c r="L159">
        <f t="shared" si="19"/>
        <v>0</v>
      </c>
      <c r="M159">
        <f t="shared" si="19"/>
        <v>0</v>
      </c>
      <c r="N159">
        <f t="shared" si="19"/>
        <v>0</v>
      </c>
      <c r="O159">
        <f t="shared" si="19"/>
        <v>0</v>
      </c>
      <c r="P159">
        <f t="shared" si="19"/>
        <v>0</v>
      </c>
      <c r="Q159">
        <f t="shared" si="19"/>
        <v>0</v>
      </c>
      <c r="R159">
        <f t="shared" si="19"/>
        <v>0</v>
      </c>
      <c r="S159">
        <f t="shared" si="19"/>
        <v>0</v>
      </c>
    </row>
    <row r="160" spans="1:19" x14ac:dyDescent="0.25">
      <c r="A160" s="3" t="s">
        <v>202</v>
      </c>
      <c r="B160" s="38" t="s">
        <v>32</v>
      </c>
      <c r="C160" s="44" t="s">
        <v>168</v>
      </c>
      <c r="D160" s="4">
        <f t="shared" si="17"/>
        <v>14</v>
      </c>
      <c r="E160" s="42">
        <f t="shared" si="16"/>
        <v>5.3363781861084133E-4</v>
      </c>
      <c r="F160">
        <f t="shared" si="20"/>
        <v>1.9764363652253382E-4</v>
      </c>
      <c r="G160">
        <f t="shared" si="18"/>
        <v>0</v>
      </c>
      <c r="H160">
        <f t="shared" si="19"/>
        <v>0</v>
      </c>
      <c r="I160">
        <f t="shared" si="19"/>
        <v>0</v>
      </c>
      <c r="J160">
        <f t="shared" si="19"/>
        <v>0</v>
      </c>
      <c r="K160">
        <f t="shared" si="19"/>
        <v>0</v>
      </c>
      <c r="L160">
        <f t="shared" si="19"/>
        <v>0</v>
      </c>
      <c r="M160">
        <f t="shared" si="19"/>
        <v>0</v>
      </c>
      <c r="N160">
        <f t="shared" si="19"/>
        <v>0</v>
      </c>
      <c r="O160">
        <f t="shared" si="19"/>
        <v>0</v>
      </c>
      <c r="P160">
        <f t="shared" si="19"/>
        <v>0</v>
      </c>
      <c r="Q160">
        <f t="shared" si="19"/>
        <v>0</v>
      </c>
      <c r="R160">
        <f t="shared" si="19"/>
        <v>0</v>
      </c>
      <c r="S160">
        <f t="shared" si="19"/>
        <v>0</v>
      </c>
    </row>
    <row r="161" spans="1:19" x14ac:dyDescent="0.25">
      <c r="A161" s="3" t="s">
        <v>203</v>
      </c>
      <c r="B161" s="38" t="s">
        <v>32</v>
      </c>
      <c r="C161" s="44" t="s">
        <v>168</v>
      </c>
      <c r="D161" s="4">
        <f t="shared" si="17"/>
        <v>13</v>
      </c>
      <c r="E161" s="42">
        <f t="shared" si="16"/>
        <v>4.9751085056814592E-4</v>
      </c>
      <c r="F161">
        <f t="shared" si="20"/>
        <v>1.8426327798820217E-4</v>
      </c>
      <c r="G161">
        <f t="shared" si="18"/>
        <v>0</v>
      </c>
      <c r="H161">
        <f t="shared" si="19"/>
        <v>0</v>
      </c>
      <c r="I161">
        <f t="shared" si="19"/>
        <v>0</v>
      </c>
      <c r="J161">
        <f t="shared" si="19"/>
        <v>0</v>
      </c>
      <c r="K161">
        <f t="shared" si="19"/>
        <v>0</v>
      </c>
      <c r="L161">
        <f t="shared" si="19"/>
        <v>0</v>
      </c>
      <c r="M161">
        <f t="shared" si="19"/>
        <v>0</v>
      </c>
      <c r="N161">
        <f t="shared" si="19"/>
        <v>0</v>
      </c>
      <c r="O161">
        <f t="shared" si="19"/>
        <v>0</v>
      </c>
      <c r="P161">
        <f t="shared" si="19"/>
        <v>0</v>
      </c>
      <c r="Q161">
        <f t="shared" si="19"/>
        <v>0</v>
      </c>
      <c r="R161">
        <f t="shared" si="19"/>
        <v>0</v>
      </c>
      <c r="S161">
        <f t="shared" si="19"/>
        <v>0</v>
      </c>
    </row>
    <row r="162" spans="1:19" x14ac:dyDescent="0.25">
      <c r="A162" s="3" t="s">
        <v>204</v>
      </c>
      <c r="B162" s="38" t="s">
        <v>32</v>
      </c>
      <c r="C162" s="44" t="s">
        <v>168</v>
      </c>
      <c r="D162" s="4">
        <f t="shared" si="17"/>
        <v>12</v>
      </c>
      <c r="E162" s="42">
        <f t="shared" si="16"/>
        <v>4.6382965712095327E-4</v>
      </c>
      <c r="F162">
        <f t="shared" si="20"/>
        <v>1.7178876189664934E-4</v>
      </c>
      <c r="G162">
        <f t="shared" si="18"/>
        <v>0</v>
      </c>
      <c r="H162">
        <f t="shared" si="19"/>
        <v>0</v>
      </c>
      <c r="I162">
        <f t="shared" si="19"/>
        <v>0</v>
      </c>
      <c r="J162">
        <f t="shared" si="19"/>
        <v>0</v>
      </c>
      <c r="K162">
        <f t="shared" si="19"/>
        <v>0</v>
      </c>
      <c r="L162">
        <f t="shared" si="19"/>
        <v>0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0</v>
      </c>
      <c r="R162">
        <f t="shared" si="19"/>
        <v>0</v>
      </c>
      <c r="S162">
        <f t="shared" si="19"/>
        <v>0</v>
      </c>
    </row>
    <row r="163" spans="1:19" x14ac:dyDescent="0.25">
      <c r="A163" s="3" t="s">
        <v>205</v>
      </c>
      <c r="B163" s="38" t="s">
        <v>32</v>
      </c>
      <c r="C163" s="44" t="s">
        <v>168</v>
      </c>
      <c r="D163" s="4">
        <f t="shared" si="17"/>
        <v>11</v>
      </c>
      <c r="E163" s="42">
        <f t="shared" si="16"/>
        <v>4.3242866076038039E-4</v>
      </c>
      <c r="F163">
        <f t="shared" si="20"/>
        <v>1.6015876324458532E-4</v>
      </c>
      <c r="G163">
        <f t="shared" si="18"/>
        <v>0</v>
      </c>
      <c r="H163">
        <f t="shared" si="19"/>
        <v>0</v>
      </c>
      <c r="I163">
        <f t="shared" si="19"/>
        <v>0</v>
      </c>
      <c r="J163">
        <f t="shared" si="19"/>
        <v>0</v>
      </c>
      <c r="K163">
        <f t="shared" si="19"/>
        <v>0</v>
      </c>
      <c r="L163">
        <f t="shared" si="19"/>
        <v>0</v>
      </c>
      <c r="M163">
        <f t="shared" si="19"/>
        <v>0</v>
      </c>
      <c r="N163">
        <f t="shared" si="19"/>
        <v>0</v>
      </c>
      <c r="O163">
        <f t="shared" si="19"/>
        <v>0</v>
      </c>
      <c r="P163">
        <f t="shared" si="19"/>
        <v>0</v>
      </c>
      <c r="Q163">
        <f t="shared" si="19"/>
        <v>0</v>
      </c>
      <c r="R163">
        <f t="shared" si="19"/>
        <v>0</v>
      </c>
      <c r="S163">
        <f t="shared" si="19"/>
        <v>0</v>
      </c>
    </row>
    <row r="164" spans="1:19" x14ac:dyDescent="0.25">
      <c r="A164" s="3" t="s">
        <v>206</v>
      </c>
      <c r="B164" s="38" t="s">
        <v>32</v>
      </c>
      <c r="C164" s="44" t="s">
        <v>168</v>
      </c>
      <c r="D164" s="4">
        <f t="shared" si="17"/>
        <v>10</v>
      </c>
      <c r="E164" s="42">
        <f t="shared" si="16"/>
        <v>4.0315349347800207E-4</v>
      </c>
      <c r="F164">
        <f t="shared" si="20"/>
        <v>1.493161086955563E-4</v>
      </c>
      <c r="G164">
        <f t="shared" si="18"/>
        <v>0</v>
      </c>
      <c r="H164">
        <f t="shared" si="19"/>
        <v>0</v>
      </c>
      <c r="I164">
        <f t="shared" si="19"/>
        <v>0</v>
      </c>
      <c r="J164">
        <f t="shared" si="19"/>
        <v>0</v>
      </c>
      <c r="K164">
        <f t="shared" si="19"/>
        <v>0</v>
      </c>
      <c r="L164">
        <f t="shared" si="19"/>
        <v>0</v>
      </c>
      <c r="M164">
        <f t="shared" si="19"/>
        <v>0</v>
      </c>
      <c r="N164">
        <f t="shared" si="19"/>
        <v>0</v>
      </c>
      <c r="O164">
        <f t="shared" si="19"/>
        <v>0</v>
      </c>
      <c r="P164">
        <f t="shared" si="19"/>
        <v>0</v>
      </c>
      <c r="Q164">
        <f t="shared" si="19"/>
        <v>0</v>
      </c>
      <c r="R164">
        <f t="shared" si="19"/>
        <v>0</v>
      </c>
      <c r="S164">
        <f t="shared" si="19"/>
        <v>0</v>
      </c>
    </row>
    <row r="165" spans="1:19" x14ac:dyDescent="0.25">
      <c r="A165" s="3" t="s">
        <v>207</v>
      </c>
      <c r="B165" s="38" t="s">
        <v>32</v>
      </c>
      <c r="C165" s="44" t="s">
        <v>168</v>
      </c>
      <c r="D165" s="4">
        <f t="shared" si="17"/>
        <v>9</v>
      </c>
      <c r="E165" s="42">
        <f t="shared" si="16"/>
        <v>3.7586023788922936E-4</v>
      </c>
      <c r="F165">
        <f t="shared" si="20"/>
        <v>1.3920749551452939E-4</v>
      </c>
      <c r="G165">
        <f t="shared" si="18"/>
        <v>0</v>
      </c>
      <c r="H165">
        <f t="shared" si="19"/>
        <v>0</v>
      </c>
      <c r="I165">
        <f t="shared" si="19"/>
        <v>0</v>
      </c>
      <c r="J165">
        <f t="shared" si="19"/>
        <v>0</v>
      </c>
      <c r="K165">
        <f t="shared" si="19"/>
        <v>0</v>
      </c>
      <c r="L165">
        <f t="shared" si="19"/>
        <v>0</v>
      </c>
      <c r="M165">
        <f t="shared" si="19"/>
        <v>0</v>
      </c>
      <c r="N165">
        <f t="shared" si="19"/>
        <v>0</v>
      </c>
      <c r="O165">
        <f t="shared" si="19"/>
        <v>0</v>
      </c>
      <c r="P165">
        <f t="shared" si="19"/>
        <v>0</v>
      </c>
      <c r="Q165">
        <f t="shared" si="19"/>
        <v>0</v>
      </c>
      <c r="R165">
        <f t="shared" si="19"/>
        <v>0</v>
      </c>
      <c r="S165">
        <f t="shared" si="19"/>
        <v>0</v>
      </c>
    </row>
    <row r="166" spans="1:19" x14ac:dyDescent="0.25">
      <c r="A166" s="3" t="s">
        <v>208</v>
      </c>
      <c r="B166" s="38" t="s">
        <v>32</v>
      </c>
      <c r="C166" s="44" t="s">
        <v>168</v>
      </c>
      <c r="D166" s="4">
        <f t="shared" si="17"/>
        <v>8</v>
      </c>
      <c r="E166" s="42">
        <f t="shared" si="16"/>
        <v>3.5041471973219172E-4</v>
      </c>
      <c r="F166">
        <f t="shared" si="20"/>
        <v>1.2978322953044138E-4</v>
      </c>
      <c r="G166">
        <f t="shared" si="18"/>
        <v>0</v>
      </c>
      <c r="H166">
        <f t="shared" si="19"/>
        <v>0</v>
      </c>
      <c r="I166">
        <f t="shared" si="19"/>
        <v>0</v>
      </c>
      <c r="J166">
        <f t="shared" si="19"/>
        <v>0</v>
      </c>
      <c r="K166">
        <f t="shared" si="19"/>
        <v>0</v>
      </c>
      <c r="L166">
        <f t="shared" si="19"/>
        <v>0</v>
      </c>
      <c r="M166">
        <f t="shared" si="19"/>
        <v>0</v>
      </c>
      <c r="N166">
        <f t="shared" si="19"/>
        <v>0</v>
      </c>
      <c r="O166">
        <f t="shared" si="19"/>
        <v>0</v>
      </c>
      <c r="P166">
        <f t="shared" si="19"/>
        <v>0</v>
      </c>
      <c r="Q166">
        <f t="shared" si="19"/>
        <v>0</v>
      </c>
      <c r="R166">
        <f t="shared" si="19"/>
        <v>0</v>
      </c>
      <c r="S166">
        <f t="shared" si="19"/>
        <v>0</v>
      </c>
    </row>
    <row r="167" spans="1:19" x14ac:dyDescent="0.25">
      <c r="A167" s="3" t="s">
        <v>209</v>
      </c>
      <c r="B167" s="20" t="s">
        <v>32</v>
      </c>
      <c r="C167" s="44" t="s">
        <v>168</v>
      </c>
      <c r="D167" s="4">
        <f t="shared" si="17"/>
        <v>7</v>
      </c>
      <c r="E167" s="42">
        <f t="shared" si="16"/>
        <v>3.2669184826403041E-4</v>
      </c>
      <c r="F167">
        <f t="shared" si="20"/>
        <v>1.2099698083852977E-4</v>
      </c>
      <c r="G167">
        <f t="shared" si="18"/>
        <v>0</v>
      </c>
      <c r="H167">
        <f t="shared" si="19"/>
        <v>0</v>
      </c>
      <c r="I167">
        <f t="shared" si="19"/>
        <v>0</v>
      </c>
      <c r="J167">
        <f t="shared" si="19"/>
        <v>0</v>
      </c>
      <c r="K167">
        <f t="shared" si="19"/>
        <v>0</v>
      </c>
      <c r="L167">
        <f t="shared" si="19"/>
        <v>0</v>
      </c>
      <c r="M167">
        <f t="shared" si="19"/>
        <v>0</v>
      </c>
      <c r="N167">
        <f t="shared" si="19"/>
        <v>0</v>
      </c>
      <c r="O167">
        <f t="shared" si="19"/>
        <v>0</v>
      </c>
      <c r="P167">
        <f t="shared" si="19"/>
        <v>0</v>
      </c>
      <c r="Q167">
        <f t="shared" si="19"/>
        <v>0</v>
      </c>
      <c r="R167">
        <f t="shared" si="19"/>
        <v>0</v>
      </c>
      <c r="S167">
        <f t="shared" si="19"/>
        <v>0</v>
      </c>
    </row>
    <row r="168" spans="1:19" x14ac:dyDescent="0.25">
      <c r="A168" s="3" t="s">
        <v>210</v>
      </c>
      <c r="B168" s="20" t="s">
        <v>32</v>
      </c>
      <c r="C168" s="44" t="s">
        <v>168</v>
      </c>
      <c r="D168" s="4">
        <f t="shared" si="17"/>
        <v>6</v>
      </c>
      <c r="E168" s="42">
        <f t="shared" si="16"/>
        <v>3.0457500131197675E-4</v>
      </c>
      <c r="F168">
        <f t="shared" si="20"/>
        <v>1.1280555604147286E-4</v>
      </c>
      <c r="G168">
        <f t="shared" si="18"/>
        <v>0</v>
      </c>
      <c r="H168">
        <f t="shared" si="19"/>
        <v>0</v>
      </c>
      <c r="I168">
        <f t="shared" si="19"/>
        <v>0</v>
      </c>
      <c r="J168">
        <f t="shared" si="19"/>
        <v>0</v>
      </c>
      <c r="K168">
        <f t="shared" si="19"/>
        <v>0</v>
      </c>
      <c r="L168">
        <f t="shared" si="19"/>
        <v>0</v>
      </c>
      <c r="M168">
        <f t="shared" si="19"/>
        <v>0</v>
      </c>
      <c r="N168">
        <f t="shared" si="19"/>
        <v>0</v>
      </c>
      <c r="O168">
        <f t="shared" si="19"/>
        <v>0</v>
      </c>
      <c r="P168">
        <f t="shared" si="19"/>
        <v>0</v>
      </c>
      <c r="Q168">
        <f t="shared" si="19"/>
        <v>0</v>
      </c>
      <c r="R168">
        <f t="shared" si="19"/>
        <v>0</v>
      </c>
      <c r="S168">
        <f t="shared" si="19"/>
        <v>0</v>
      </c>
    </row>
    <row r="169" spans="1:19" x14ac:dyDescent="0.25">
      <c r="A169" s="3" t="s">
        <v>211</v>
      </c>
      <c r="B169" s="20" t="s">
        <v>32</v>
      </c>
      <c r="C169" s="44" t="s">
        <v>168</v>
      </c>
      <c r="D169" s="4">
        <f t="shared" si="17"/>
        <v>5</v>
      </c>
      <c r="E169" s="42">
        <f t="shared" si="16"/>
        <v>2.8395545195611307E-4</v>
      </c>
      <c r="F169">
        <f t="shared" si="20"/>
        <v>1.051686859096715E-4</v>
      </c>
      <c r="G169">
        <f t="shared" si="18"/>
        <v>0</v>
      </c>
      <c r="H169">
        <f t="shared" si="19"/>
        <v>0</v>
      </c>
      <c r="I169">
        <f t="shared" si="19"/>
        <v>0</v>
      </c>
      <c r="J169">
        <f t="shared" si="19"/>
        <v>0</v>
      </c>
      <c r="K169">
        <f t="shared" si="19"/>
        <v>0</v>
      </c>
      <c r="L169">
        <f t="shared" si="19"/>
        <v>0</v>
      </c>
      <c r="M169">
        <f t="shared" si="19"/>
        <v>0</v>
      </c>
      <c r="N169">
        <f t="shared" si="19"/>
        <v>0</v>
      </c>
      <c r="O169">
        <f t="shared" si="19"/>
        <v>0</v>
      </c>
      <c r="P169">
        <f t="shared" si="19"/>
        <v>0</v>
      </c>
      <c r="Q169">
        <f t="shared" si="19"/>
        <v>0</v>
      </c>
      <c r="R169">
        <f t="shared" si="19"/>
        <v>0</v>
      </c>
      <c r="S169">
        <f t="shared" si="19"/>
        <v>0</v>
      </c>
    </row>
    <row r="170" spans="1:19" x14ac:dyDescent="0.25">
      <c r="A170" s="3" t="s">
        <v>212</v>
      </c>
      <c r="B170" s="55" t="s">
        <v>49</v>
      </c>
      <c r="C170" s="45" t="s">
        <v>168</v>
      </c>
      <c r="D170" s="4">
        <f t="shared" si="17"/>
        <v>4</v>
      </c>
      <c r="E170" s="42">
        <f t="shared" si="16"/>
        <v>2.6473183402537435E-4</v>
      </c>
      <c r="F170">
        <f t="shared" si="20"/>
        <v>9.8048827416805312E-5</v>
      </c>
      <c r="G170">
        <f t="shared" si="18"/>
        <v>0</v>
      </c>
      <c r="H170">
        <f t="shared" si="19"/>
        <v>0</v>
      </c>
      <c r="I170">
        <f t="shared" si="19"/>
        <v>0</v>
      </c>
      <c r="J170">
        <f t="shared" si="19"/>
        <v>0</v>
      </c>
      <c r="K170">
        <f t="shared" si="19"/>
        <v>0</v>
      </c>
      <c r="L170">
        <f t="shared" si="19"/>
        <v>0</v>
      </c>
      <c r="M170">
        <f t="shared" si="19"/>
        <v>0</v>
      </c>
      <c r="N170">
        <f t="shared" si="19"/>
        <v>0</v>
      </c>
      <c r="O170">
        <f t="shared" si="19"/>
        <v>0</v>
      </c>
      <c r="P170">
        <f t="shared" si="19"/>
        <v>0</v>
      </c>
      <c r="Q170">
        <f t="shared" si="19"/>
        <v>0</v>
      </c>
      <c r="R170">
        <f t="shared" si="19"/>
        <v>0</v>
      </c>
      <c r="S170">
        <f t="shared" si="19"/>
        <v>0</v>
      </c>
    </row>
    <row r="171" spans="1:19" x14ac:dyDescent="0.25">
      <c r="A171" s="3" t="s">
        <v>213</v>
      </c>
      <c r="B171" s="55" t="s">
        <v>32</v>
      </c>
      <c r="C171" s="45" t="s">
        <v>168</v>
      </c>
      <c r="D171" s="4">
        <f t="shared" si="17"/>
        <v>3</v>
      </c>
      <c r="E171" s="42">
        <f t="shared" si="16"/>
        <v>2.4680964377915896E-4</v>
      </c>
      <c r="F171">
        <f t="shared" si="20"/>
        <v>9.1410979177466276E-5</v>
      </c>
      <c r="G171">
        <f t="shared" si="18"/>
        <v>0</v>
      </c>
      <c r="H171">
        <f t="shared" si="19"/>
        <v>0</v>
      </c>
      <c r="I171">
        <f t="shared" si="19"/>
        <v>0</v>
      </c>
      <c r="J171">
        <f t="shared" si="19"/>
        <v>0</v>
      </c>
      <c r="K171">
        <f t="shared" si="19"/>
        <v>0</v>
      </c>
      <c r="L171">
        <f t="shared" si="19"/>
        <v>0</v>
      </c>
      <c r="M171">
        <f t="shared" si="19"/>
        <v>0</v>
      </c>
      <c r="N171">
        <f t="shared" si="19"/>
        <v>0</v>
      </c>
      <c r="O171">
        <f t="shared" si="19"/>
        <v>0</v>
      </c>
      <c r="P171">
        <f t="shared" si="19"/>
        <v>0</v>
      </c>
      <c r="Q171">
        <f t="shared" si="19"/>
        <v>0</v>
      </c>
      <c r="R171">
        <f t="shared" si="19"/>
        <v>0</v>
      </c>
      <c r="S171">
        <f t="shared" si="19"/>
        <v>0</v>
      </c>
    </row>
    <row r="172" spans="1:19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16"/>
        <v>2.3010077532480171E-4</v>
      </c>
      <c r="F172">
        <f t="shared" si="20"/>
        <v>8.5222509379556186E-5</v>
      </c>
      <c r="G172">
        <f t="shared" si="18"/>
        <v>0</v>
      </c>
      <c r="H172">
        <f t="shared" si="19"/>
        <v>0</v>
      </c>
      <c r="I172">
        <f t="shared" si="19"/>
        <v>0</v>
      </c>
      <c r="J172">
        <f t="shared" si="19"/>
        <v>0</v>
      </c>
      <c r="K172">
        <f t="shared" si="19"/>
        <v>0</v>
      </c>
      <c r="L172">
        <f t="shared" si="19"/>
        <v>0</v>
      </c>
      <c r="M172">
        <f t="shared" si="19"/>
        <v>0</v>
      </c>
      <c r="N172">
        <f t="shared" si="19"/>
        <v>0</v>
      </c>
      <c r="O172">
        <f t="shared" si="19"/>
        <v>0</v>
      </c>
      <c r="P172">
        <f t="shared" si="19"/>
        <v>0</v>
      </c>
      <c r="Q172">
        <f t="shared" si="19"/>
        <v>0</v>
      </c>
      <c r="R172">
        <f t="shared" si="19"/>
        <v>0</v>
      </c>
      <c r="S172">
        <f t="shared" si="19"/>
        <v>0</v>
      </c>
    </row>
    <row r="173" spans="1:19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16"/>
        <v>2.1452308748701234E-4</v>
      </c>
      <c r="F173">
        <f t="shared" si="20"/>
        <v>7.9452995365560114E-5</v>
      </c>
      <c r="G173">
        <f t="shared" si="18"/>
        <v>0</v>
      </c>
      <c r="H173">
        <f t="shared" ref="H173:S173" si="21">IF($E173*$D$11*H$25&gt;$D$10,3,IF($E173*$D$11*H$25&gt;$D$8,2,IF($E173*$D$11*H$25&gt;$D$9,1,0)))</f>
        <v>0</v>
      </c>
      <c r="I173">
        <f t="shared" si="21"/>
        <v>0</v>
      </c>
      <c r="J173">
        <f t="shared" si="21"/>
        <v>0</v>
      </c>
      <c r="K173">
        <f t="shared" si="21"/>
        <v>0</v>
      </c>
      <c r="L173">
        <f t="shared" si="21"/>
        <v>0</v>
      </c>
      <c r="M173">
        <f t="shared" si="21"/>
        <v>0</v>
      </c>
      <c r="N173">
        <f t="shared" si="21"/>
        <v>0</v>
      </c>
      <c r="O173">
        <f t="shared" si="21"/>
        <v>0</v>
      </c>
      <c r="P173">
        <f t="shared" si="21"/>
        <v>0</v>
      </c>
      <c r="Q173">
        <f t="shared" si="21"/>
        <v>0</v>
      </c>
      <c r="R173">
        <f t="shared" si="21"/>
        <v>0</v>
      </c>
      <c r="S173">
        <f t="shared" si="21"/>
        <v>0</v>
      </c>
    </row>
    <row r="175" spans="1:19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9" x14ac:dyDescent="0.25">
      <c r="A176" s="9" t="s">
        <v>275</v>
      </c>
      <c r="B176" s="10" t="s">
        <v>276</v>
      </c>
      <c r="C176" s="10" t="s">
        <v>277</v>
      </c>
      <c r="D176" s="11" t="s">
        <v>278</v>
      </c>
      <c r="E176" s="10" t="s">
        <v>279</v>
      </c>
      <c r="F176" s="1"/>
      <c r="H176" s="11"/>
      <c r="J176" s="2"/>
    </row>
    <row r="177" spans="1:19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22">D178+1</f>
        <v>145</v>
      </c>
      <c r="E177" s="15">
        <f t="shared" ref="E177:E224" si="23">C177</f>
        <v>8.8000000000000007</v>
      </c>
      <c r="F177">
        <f t="shared" ref="F177:F240" si="24">E177/D$8</f>
        <v>3.2592592592592595</v>
      </c>
      <c r="G177">
        <f t="shared" ref="G177:G240" si="25">IF($F177&lt;$F$3,10^(LOG($F177)*$D$3+$E$3),10^(LOG($F177)*$D$4+$E$4))</f>
        <v>0.2153776851936112</v>
      </c>
      <c r="H177">
        <f t="shared" ref="H177:S192" si="26">IF($F177*$D$11*H$25&lt;$F$3,10^(LOG($F177*$D$11*H$25)*$D$3+$E$3),10^(LOG($F177*$D$11*H$25)*$D$4+$E$4))</f>
        <v>2.3708981984482944E-2</v>
      </c>
      <c r="I177">
        <f t="shared" si="26"/>
        <v>3.4410777254472676E-2</v>
      </c>
      <c r="J177">
        <f t="shared" si="26"/>
        <v>7.3670646725532206E-4</v>
      </c>
      <c r="K177">
        <f t="shared" si="26"/>
        <v>2.3433327227141863E-3</v>
      </c>
      <c r="L177">
        <f t="shared" si="26"/>
        <v>2.8860704464166179E-2</v>
      </c>
      <c r="M177">
        <f t="shared" si="26"/>
        <v>4.665300842549866E-2</v>
      </c>
      <c r="N177">
        <f t="shared" si="26"/>
        <v>0.29200203435381333</v>
      </c>
      <c r="O177">
        <f t="shared" si="26"/>
        <v>7.4537261357310392E-3</v>
      </c>
      <c r="P177">
        <f t="shared" si="26"/>
        <v>0.10945458461204011</v>
      </c>
      <c r="Q177">
        <f t="shared" si="26"/>
        <v>7.3670646725532206E-4</v>
      </c>
      <c r="R177">
        <f t="shared" si="26"/>
        <v>1.4666962438083934E-2</v>
      </c>
      <c r="S177">
        <f t="shared" si="26"/>
        <v>7.4537261357310392E-3</v>
      </c>
    </row>
    <row r="178" spans="1:19" ht="15.75" thickTop="1" x14ac:dyDescent="0.25">
      <c r="A178" s="16" t="s">
        <v>85</v>
      </c>
      <c r="B178" s="17" t="s">
        <v>18</v>
      </c>
      <c r="C178" s="18">
        <v>8.1</v>
      </c>
      <c r="D178" s="4">
        <f t="shared" si="22"/>
        <v>144</v>
      </c>
      <c r="E178" s="15">
        <f t="shared" si="23"/>
        <v>8.1</v>
      </c>
      <c r="F178">
        <f t="shared" si="24"/>
        <v>2.9999999999999996</v>
      </c>
      <c r="G178">
        <f t="shared" si="25"/>
        <v>0.18754531627661922</v>
      </c>
      <c r="H178">
        <f t="shared" si="26"/>
        <v>2.0645168142091337E-2</v>
      </c>
      <c r="I178">
        <f t="shared" si="26"/>
        <v>2.9964014599344408E-2</v>
      </c>
      <c r="J178">
        <f t="shared" si="26"/>
        <v>6.4150493251066243E-4</v>
      </c>
      <c r="K178">
        <f t="shared" si="26"/>
        <v>2.0405135110803923E-3</v>
      </c>
      <c r="L178">
        <f t="shared" si="26"/>
        <v>2.5131154798290308E-2</v>
      </c>
      <c r="M178">
        <f t="shared" si="26"/>
        <v>4.0624232786932502E-2</v>
      </c>
      <c r="N178">
        <f t="shared" si="26"/>
        <v>0.25426781719319269</v>
      </c>
      <c r="O178">
        <f t="shared" si="26"/>
        <v>6.4905118852417098E-3</v>
      </c>
      <c r="P178">
        <f t="shared" si="26"/>
        <v>9.5310220604042178E-2</v>
      </c>
      <c r="Q178">
        <f t="shared" si="26"/>
        <v>6.4150493251066243E-4</v>
      </c>
      <c r="R178">
        <f t="shared" si="26"/>
        <v>1.2771611445238707E-2</v>
      </c>
      <c r="S178">
        <f t="shared" si="26"/>
        <v>6.4905118852417098E-3</v>
      </c>
    </row>
    <row r="179" spans="1:19" x14ac:dyDescent="0.25">
      <c r="A179" s="19" t="s">
        <v>83</v>
      </c>
      <c r="B179" s="20" t="s">
        <v>84</v>
      </c>
      <c r="C179" s="18">
        <v>6.42</v>
      </c>
      <c r="D179" s="4">
        <f t="shared" si="22"/>
        <v>143</v>
      </c>
      <c r="E179" s="15">
        <f t="shared" si="23"/>
        <v>6.42</v>
      </c>
      <c r="F179">
        <f t="shared" si="24"/>
        <v>2.3777777777777778</v>
      </c>
      <c r="G179">
        <f t="shared" si="25"/>
        <v>0.12722729918876755</v>
      </c>
      <c r="H179">
        <f t="shared" si="26"/>
        <v>1.4005303017763078E-2</v>
      </c>
      <c r="I179">
        <f t="shared" si="26"/>
        <v>2.0327037358291267E-2</v>
      </c>
      <c r="J179">
        <f t="shared" si="26"/>
        <v>4.3518516804345837E-4</v>
      </c>
      <c r="K179">
        <f t="shared" si="26"/>
        <v>1.3842469016396991E-3</v>
      </c>
      <c r="L179">
        <f t="shared" si="26"/>
        <v>1.7048514001625971E-2</v>
      </c>
      <c r="M179">
        <f t="shared" si="26"/>
        <v>2.7558733652798487E-2</v>
      </c>
      <c r="N179">
        <f t="shared" si="26"/>
        <v>0.1724906187707666</v>
      </c>
      <c r="O179">
        <f t="shared" si="26"/>
        <v>4.4030440957210145E-3</v>
      </c>
      <c r="P179">
        <f t="shared" si="26"/>
        <v>6.4656703741151428E-2</v>
      </c>
      <c r="Q179">
        <f t="shared" si="26"/>
        <v>4.3518516804345837E-4</v>
      </c>
      <c r="R179">
        <f t="shared" si="26"/>
        <v>8.6640267148524117E-3</v>
      </c>
      <c r="S179">
        <f t="shared" si="26"/>
        <v>4.4030440957210145E-3</v>
      </c>
    </row>
    <row r="180" spans="1:19" x14ac:dyDescent="0.25">
      <c r="A180" s="3" t="s">
        <v>81</v>
      </c>
      <c r="B180" s="20" t="s">
        <v>82</v>
      </c>
      <c r="C180" s="21">
        <v>4.88</v>
      </c>
      <c r="D180" s="4">
        <f t="shared" si="22"/>
        <v>142</v>
      </c>
      <c r="E180" s="15">
        <f t="shared" si="23"/>
        <v>4.88</v>
      </c>
      <c r="F180">
        <f t="shared" si="24"/>
        <v>1.8074074074074074</v>
      </c>
      <c r="G180">
        <f t="shared" si="25"/>
        <v>8.0487675111215143E-2</v>
      </c>
      <c r="H180">
        <f t="shared" si="26"/>
        <v>8.8601604083045488E-3</v>
      </c>
      <c r="I180">
        <f t="shared" si="26"/>
        <v>1.2859472686284333E-2</v>
      </c>
      <c r="J180">
        <f t="shared" si="26"/>
        <v>2.7531074417237879E-4</v>
      </c>
      <c r="K180">
        <f t="shared" si="26"/>
        <v>8.7571469019063184E-4</v>
      </c>
      <c r="L180">
        <f t="shared" si="26"/>
        <v>1.0785383835397953E-2</v>
      </c>
      <c r="M180">
        <f t="shared" si="26"/>
        <v>1.7434453257015991E-2</v>
      </c>
      <c r="N180">
        <f t="shared" si="26"/>
        <v>0.10912256231074383</v>
      </c>
      <c r="O180">
        <f t="shared" si="26"/>
        <v>2.785493246625761E-3</v>
      </c>
      <c r="P180">
        <f t="shared" si="26"/>
        <v>4.09037038250619E-2</v>
      </c>
      <c r="Q180">
        <f t="shared" si="26"/>
        <v>2.7531074417237879E-4</v>
      </c>
      <c r="R180">
        <f t="shared" si="26"/>
        <v>5.4811142877856161E-3</v>
      </c>
      <c r="S180">
        <f t="shared" si="26"/>
        <v>2.785493246625761E-3</v>
      </c>
    </row>
    <row r="181" spans="1:19" x14ac:dyDescent="0.25">
      <c r="A181" s="3" t="s">
        <v>79</v>
      </c>
      <c r="B181" s="22" t="s">
        <v>80</v>
      </c>
      <c r="C181" s="23">
        <v>3.9</v>
      </c>
      <c r="D181" s="4">
        <f t="shared" si="22"/>
        <v>141</v>
      </c>
      <c r="E181" s="15">
        <f t="shared" si="23"/>
        <v>3.9</v>
      </c>
      <c r="F181">
        <f t="shared" si="24"/>
        <v>1.4444444444444444</v>
      </c>
      <c r="G181">
        <f t="shared" si="25"/>
        <v>5.5361084233272018E-2</v>
      </c>
      <c r="H181">
        <f t="shared" si="26"/>
        <v>6.0942012054228511E-3</v>
      </c>
      <c r="I181">
        <f t="shared" si="26"/>
        <v>8.8450107373228143E-3</v>
      </c>
      <c r="J181">
        <f t="shared" si="26"/>
        <v>1.8936441234501626E-4</v>
      </c>
      <c r="K181">
        <f t="shared" si="26"/>
        <v>6.0233463894898839E-4</v>
      </c>
      <c r="L181">
        <f t="shared" si="26"/>
        <v>7.4184096158150647E-3</v>
      </c>
      <c r="M181">
        <f t="shared" si="26"/>
        <v>1.1991776802958206E-2</v>
      </c>
      <c r="N181">
        <f t="shared" si="26"/>
        <v>7.5056750682487905E-2</v>
      </c>
      <c r="O181">
        <f t="shared" si="26"/>
        <v>1.9159197485152833E-3</v>
      </c>
      <c r="P181">
        <f t="shared" si="26"/>
        <v>2.8134411756621007E-2</v>
      </c>
      <c r="Q181">
        <f t="shared" si="26"/>
        <v>1.8936441234501626E-4</v>
      </c>
      <c r="R181">
        <f t="shared" si="26"/>
        <v>3.7700235391195844E-3</v>
      </c>
      <c r="S181">
        <f t="shared" si="26"/>
        <v>1.9159197485152833E-3</v>
      </c>
    </row>
    <row r="182" spans="1:19" x14ac:dyDescent="0.25">
      <c r="A182" s="3" t="s">
        <v>78</v>
      </c>
      <c r="B182" s="24" t="s">
        <v>14</v>
      </c>
      <c r="C182" s="25">
        <v>3.4674999999999998</v>
      </c>
      <c r="D182" s="4">
        <f t="shared" si="22"/>
        <v>140</v>
      </c>
      <c r="E182" s="15">
        <f t="shared" si="23"/>
        <v>3.4674999999999998</v>
      </c>
      <c r="F182">
        <f t="shared" si="24"/>
        <v>1.2842592592592592</v>
      </c>
      <c r="G182">
        <f t="shared" si="25"/>
        <v>4.5497216414544531E-2</v>
      </c>
      <c r="H182">
        <f t="shared" si="26"/>
        <v>5.008377183304203E-3</v>
      </c>
      <c r="I182">
        <f t="shared" si="26"/>
        <v>7.2690658660021215E-3</v>
      </c>
      <c r="J182">
        <f t="shared" si="26"/>
        <v>1.5562472753191333E-4</v>
      </c>
      <c r="K182">
        <f t="shared" si="26"/>
        <v>4.9501468047059242E-4</v>
      </c>
      <c r="L182">
        <f t="shared" si="26"/>
        <v>6.0966469934060309E-3</v>
      </c>
      <c r="M182">
        <f t="shared" si="26"/>
        <v>9.8551621948040329E-3</v>
      </c>
      <c r="N182">
        <f t="shared" si="26"/>
        <v>6.1683640710225231E-2</v>
      </c>
      <c r="O182">
        <f t="shared" si="26"/>
        <v>1.5745539784553389E-3</v>
      </c>
      <c r="P182">
        <f t="shared" si="26"/>
        <v>2.3121610389588241E-2</v>
      </c>
      <c r="Q182">
        <f t="shared" si="26"/>
        <v>1.5562472753191333E-4</v>
      </c>
      <c r="R182">
        <f t="shared" si="26"/>
        <v>3.0983059530500273E-3</v>
      </c>
      <c r="S182">
        <f t="shared" si="26"/>
        <v>1.5745539784553389E-3</v>
      </c>
    </row>
    <row r="183" spans="1:19" x14ac:dyDescent="0.25">
      <c r="A183" s="3" t="s">
        <v>77</v>
      </c>
      <c r="B183" s="20" t="s">
        <v>34</v>
      </c>
      <c r="C183" s="21">
        <v>3.25</v>
      </c>
      <c r="D183" s="4">
        <f t="shared" si="22"/>
        <v>139</v>
      </c>
      <c r="E183" s="15">
        <f t="shared" si="23"/>
        <v>3.25</v>
      </c>
      <c r="F183">
        <f t="shared" si="24"/>
        <v>1.2037037037037037</v>
      </c>
      <c r="G183">
        <f t="shared" si="25"/>
        <v>4.0833764046736512E-2</v>
      </c>
      <c r="H183">
        <f t="shared" si="26"/>
        <v>4.4950198776276045E-3</v>
      </c>
      <c r="I183">
        <f t="shared" si="26"/>
        <v>6.5239885822471677E-3</v>
      </c>
      <c r="J183">
        <f t="shared" si="26"/>
        <v>1.3967323508267036E-4</v>
      </c>
      <c r="K183">
        <f t="shared" si="26"/>
        <v>4.4427580970744915E-4</v>
      </c>
      <c r="L183">
        <f t="shared" si="26"/>
        <v>5.4717423267548193E-3</v>
      </c>
      <c r="M183">
        <f t="shared" si="26"/>
        <v>8.8450107373228143E-3</v>
      </c>
      <c r="N183">
        <f t="shared" si="26"/>
        <v>5.5361084233272018E-2</v>
      </c>
      <c r="O183">
        <f t="shared" si="26"/>
        <v>1.4131626218465026E-3</v>
      </c>
      <c r="P183">
        <f t="shared" si="26"/>
        <v>2.0751651582956932E-2</v>
      </c>
      <c r="Q183">
        <f t="shared" si="26"/>
        <v>1.3967323508267036E-4</v>
      </c>
      <c r="R183">
        <f t="shared" si="26"/>
        <v>2.7807304314775472E-3</v>
      </c>
      <c r="S183">
        <f t="shared" si="26"/>
        <v>1.4131626218465026E-3</v>
      </c>
    </row>
    <row r="184" spans="1:19" x14ac:dyDescent="0.25">
      <c r="A184" s="3" t="s">
        <v>75</v>
      </c>
      <c r="B184" s="20" t="s">
        <v>76</v>
      </c>
      <c r="C184" s="23">
        <v>2.67</v>
      </c>
      <c r="D184" s="4">
        <f t="shared" si="22"/>
        <v>138</v>
      </c>
      <c r="E184" s="15">
        <f t="shared" si="23"/>
        <v>2.67</v>
      </c>
      <c r="F184">
        <f t="shared" si="24"/>
        <v>0.98888888888888882</v>
      </c>
      <c r="G184">
        <f t="shared" si="25"/>
        <v>2.941028491753684E-2</v>
      </c>
      <c r="H184">
        <f t="shared" si="26"/>
        <v>3.2375123478626503E-3</v>
      </c>
      <c r="I184">
        <f t="shared" si="26"/>
        <v>4.6988654482853411E-3</v>
      </c>
      <c r="J184">
        <f t="shared" si="26"/>
        <v>1.0059884840481031E-4</v>
      </c>
      <c r="K184">
        <f t="shared" si="26"/>
        <v>3.1998710994436848E-4</v>
      </c>
      <c r="L184">
        <f t="shared" si="26"/>
        <v>3.9409911033677202E-3</v>
      </c>
      <c r="M184">
        <f t="shared" si="26"/>
        <v>6.3705683753669719E-3</v>
      </c>
      <c r="N184">
        <f t="shared" si="26"/>
        <v>3.9873504161427285E-2</v>
      </c>
      <c r="O184">
        <f t="shared" si="26"/>
        <v>1.0178222927416051E-3</v>
      </c>
      <c r="P184">
        <f t="shared" si="26"/>
        <v>1.494625831862284E-2</v>
      </c>
      <c r="Q184">
        <f t="shared" si="26"/>
        <v>1.0059884840481031E-4</v>
      </c>
      <c r="R184">
        <f t="shared" si="26"/>
        <v>2.0028051828632734E-3</v>
      </c>
      <c r="S184">
        <f t="shared" si="26"/>
        <v>1.0178222927416051E-3</v>
      </c>
    </row>
    <row r="185" spans="1:19" x14ac:dyDescent="0.25">
      <c r="A185" s="3" t="s">
        <v>74</v>
      </c>
      <c r="B185" s="26" t="s">
        <v>67</v>
      </c>
      <c r="C185" s="25">
        <v>2.5</v>
      </c>
      <c r="D185" s="4">
        <f t="shared" si="22"/>
        <v>137</v>
      </c>
      <c r="E185" s="15">
        <f t="shared" si="23"/>
        <v>2.5</v>
      </c>
      <c r="F185">
        <f t="shared" si="24"/>
        <v>0.92592592592592582</v>
      </c>
      <c r="G185">
        <f t="shared" si="25"/>
        <v>2.6351320464653591E-2</v>
      </c>
      <c r="H185">
        <f t="shared" si="26"/>
        <v>2.9007786094561523E-3</v>
      </c>
      <c r="I185">
        <f t="shared" si="26"/>
        <v>4.2101363381972139E-3</v>
      </c>
      <c r="J185">
        <f t="shared" si="26"/>
        <v>9.0135559724195991E-5</v>
      </c>
      <c r="K185">
        <f t="shared" si="26"/>
        <v>2.8670524282049635E-4</v>
      </c>
      <c r="L185">
        <f t="shared" si="26"/>
        <v>3.5310885224123559E-3</v>
      </c>
      <c r="M185">
        <f t="shared" si="26"/>
        <v>5.7079654029867288E-3</v>
      </c>
      <c r="N185">
        <f t="shared" si="26"/>
        <v>3.5726260019328916E-2</v>
      </c>
      <c r="O185">
        <f t="shared" si="26"/>
        <v>9.1195857120410272E-4</v>
      </c>
      <c r="P185">
        <f t="shared" si="26"/>
        <v>1.339169762570634E-2</v>
      </c>
      <c r="Q185">
        <f t="shared" si="26"/>
        <v>9.0135559724195991E-5</v>
      </c>
      <c r="R185">
        <f t="shared" si="26"/>
        <v>1.7944933668571691E-3</v>
      </c>
      <c r="S185">
        <f t="shared" si="26"/>
        <v>9.1195857120410272E-4</v>
      </c>
    </row>
    <row r="186" spans="1:19" x14ac:dyDescent="0.25">
      <c r="A186" s="3" t="s">
        <v>72</v>
      </c>
      <c r="B186" s="27" t="s">
        <v>73</v>
      </c>
      <c r="C186" s="25">
        <v>2.46</v>
      </c>
      <c r="D186" s="4">
        <f t="shared" si="22"/>
        <v>136</v>
      </c>
      <c r="E186" s="15">
        <f t="shared" si="23"/>
        <v>2.46</v>
      </c>
      <c r="F186">
        <f t="shared" si="24"/>
        <v>0.91111111111111098</v>
      </c>
      <c r="G186">
        <f t="shared" si="25"/>
        <v>2.5651242116750548E-2</v>
      </c>
      <c r="H186">
        <f t="shared" si="26"/>
        <v>2.8237133140276149E-3</v>
      </c>
      <c r="I186">
        <f t="shared" si="26"/>
        <v>4.0982851960107997E-3</v>
      </c>
      <c r="J186">
        <f t="shared" si="26"/>
        <v>8.7740918672956213E-5</v>
      </c>
      <c r="K186">
        <f t="shared" si="26"/>
        <v>2.7908831398392657E-4</v>
      </c>
      <c r="L186">
        <f t="shared" si="26"/>
        <v>3.4372777161422955E-3</v>
      </c>
      <c r="M186">
        <f t="shared" si="26"/>
        <v>5.5563212759088907E-3</v>
      </c>
      <c r="N186">
        <f t="shared" si="26"/>
        <v>3.4777116650037999E-2</v>
      </c>
      <c r="O186">
        <f t="shared" si="26"/>
        <v>8.8773047034893101E-4</v>
      </c>
      <c r="P186">
        <f t="shared" si="26"/>
        <v>1.3035918963229179E-2</v>
      </c>
      <c r="Q186">
        <f t="shared" si="26"/>
        <v>8.7740918672956213E-5</v>
      </c>
      <c r="R186">
        <f t="shared" si="26"/>
        <v>1.7468188697374713E-3</v>
      </c>
      <c r="S186">
        <f t="shared" si="26"/>
        <v>8.8773047034893101E-4</v>
      </c>
    </row>
    <row r="187" spans="1:19" x14ac:dyDescent="0.25">
      <c r="A187" s="3" t="s">
        <v>71</v>
      </c>
      <c r="B187" s="20" t="s">
        <v>55</v>
      </c>
      <c r="C187" s="23">
        <v>2.4550000000000001</v>
      </c>
      <c r="D187" s="4">
        <f t="shared" si="22"/>
        <v>135</v>
      </c>
      <c r="E187" s="15">
        <f t="shared" si="23"/>
        <v>2.4550000000000001</v>
      </c>
      <c r="F187">
        <f t="shared" si="24"/>
        <v>0.90925925925925921</v>
      </c>
      <c r="G187">
        <f t="shared" si="25"/>
        <v>2.5564264381404321E-2</v>
      </c>
      <c r="H187">
        <f t="shared" si="26"/>
        <v>2.8141387215691585E-3</v>
      </c>
      <c r="I187">
        <f t="shared" si="26"/>
        <v>4.0843888098814479E-3</v>
      </c>
      <c r="J187">
        <f t="shared" si="26"/>
        <v>8.7443408463952138E-5</v>
      </c>
      <c r="K187">
        <f t="shared" si="26"/>
        <v>2.7814198673000888E-4</v>
      </c>
      <c r="L187">
        <f t="shared" si="26"/>
        <v>3.4256226613833354E-3</v>
      </c>
      <c r="M187">
        <f t="shared" si="26"/>
        <v>5.5374810092568916E-3</v>
      </c>
      <c r="N187">
        <f t="shared" si="26"/>
        <v>3.465919507593547E-2</v>
      </c>
      <c r="O187">
        <f t="shared" si="26"/>
        <v>8.8472037105013785E-4</v>
      </c>
      <c r="P187">
        <f t="shared" si="26"/>
        <v>1.2991717021490145E-2</v>
      </c>
      <c r="Q187">
        <f t="shared" si="26"/>
        <v>8.7443408463952138E-5</v>
      </c>
      <c r="R187">
        <f t="shared" si="26"/>
        <v>1.7408957901197967E-3</v>
      </c>
      <c r="S187">
        <f t="shared" si="26"/>
        <v>8.8472037105013785E-4</v>
      </c>
    </row>
    <row r="188" spans="1:19" x14ac:dyDescent="0.25">
      <c r="A188" s="3" t="s">
        <v>69</v>
      </c>
      <c r="B188" s="22" t="s">
        <v>70</v>
      </c>
      <c r="C188" s="23">
        <v>2.4</v>
      </c>
      <c r="D188" s="4">
        <f t="shared" si="22"/>
        <v>134</v>
      </c>
      <c r="E188" s="15">
        <f t="shared" si="23"/>
        <v>2.4</v>
      </c>
      <c r="F188">
        <f t="shared" si="24"/>
        <v>0.88888888888888884</v>
      </c>
      <c r="G188">
        <f t="shared" si="25"/>
        <v>2.4615347944839754E-2</v>
      </c>
      <c r="H188">
        <f t="shared" si="26"/>
        <v>2.709681090876988E-3</v>
      </c>
      <c r="I188">
        <f t="shared" si="26"/>
        <v>3.9327809397235926E-3</v>
      </c>
      <c r="J188">
        <f t="shared" si="26"/>
        <v>8.4197608533130117E-5</v>
      </c>
      <c r="K188">
        <f t="shared" si="26"/>
        <v>2.6781767232889438E-4</v>
      </c>
      <c r="L188">
        <f t="shared" si="26"/>
        <v>3.2984674418801573E-3</v>
      </c>
      <c r="M188">
        <f t="shared" si="26"/>
        <v>5.331936008295699E-3</v>
      </c>
      <c r="N188">
        <f t="shared" si="26"/>
        <v>3.3372685149619094E-2</v>
      </c>
      <c r="O188">
        <f t="shared" si="26"/>
        <v>8.5188055648212455E-4</v>
      </c>
      <c r="P188">
        <f t="shared" si="26"/>
        <v>1.250947925251074E-2</v>
      </c>
      <c r="Q188">
        <f t="shared" si="26"/>
        <v>8.4197608533130117E-5</v>
      </c>
      <c r="R188">
        <f t="shared" si="26"/>
        <v>1.6762757171560527E-3</v>
      </c>
      <c r="S188">
        <f t="shared" si="26"/>
        <v>8.5188055648212455E-4</v>
      </c>
    </row>
    <row r="189" spans="1:19" x14ac:dyDescent="0.25">
      <c r="A189" s="28" t="s">
        <v>68</v>
      </c>
      <c r="B189" s="20" t="s">
        <v>32</v>
      </c>
      <c r="C189" s="21">
        <v>2.2599999999999998</v>
      </c>
      <c r="D189" s="4">
        <f t="shared" si="22"/>
        <v>133</v>
      </c>
      <c r="E189" s="15">
        <f t="shared" si="23"/>
        <v>2.2599999999999998</v>
      </c>
      <c r="F189">
        <f t="shared" si="24"/>
        <v>0.83703703703703691</v>
      </c>
      <c r="G189">
        <f t="shared" si="25"/>
        <v>2.2265372251081474E-2</v>
      </c>
      <c r="H189">
        <f t="shared" si="26"/>
        <v>2.450993514505262E-3</v>
      </c>
      <c r="I189">
        <f t="shared" si="26"/>
        <v>3.557326583444073E-3</v>
      </c>
      <c r="J189">
        <f t="shared" si="26"/>
        <v>7.6159439258870299E-5</v>
      </c>
      <c r="K189">
        <f t="shared" si="26"/>
        <v>2.4224968028823128E-4</v>
      </c>
      <c r="L189">
        <f t="shared" si="26"/>
        <v>2.9835696662142927E-3</v>
      </c>
      <c r="M189">
        <f t="shared" si="26"/>
        <v>4.8229072491553608E-3</v>
      </c>
      <c r="N189">
        <f t="shared" si="26"/>
        <v>3.0186664821456582E-2</v>
      </c>
      <c r="O189">
        <f t="shared" si="26"/>
        <v>7.7055330463078836E-4</v>
      </c>
      <c r="P189">
        <f t="shared" si="26"/>
        <v>1.1315225478367519E-2</v>
      </c>
      <c r="Q189">
        <f t="shared" si="26"/>
        <v>7.6159439258870299E-5</v>
      </c>
      <c r="R189">
        <f t="shared" si="26"/>
        <v>1.5162451866032741E-3</v>
      </c>
      <c r="S189">
        <f t="shared" si="26"/>
        <v>7.7055330463078836E-4</v>
      </c>
    </row>
    <row r="190" spans="1:19" x14ac:dyDescent="0.25">
      <c r="A190" s="3" t="s">
        <v>66</v>
      </c>
      <c r="B190" s="26" t="s">
        <v>67</v>
      </c>
      <c r="C190" s="25">
        <v>2.25</v>
      </c>
      <c r="D190" s="4">
        <f t="shared" si="22"/>
        <v>132</v>
      </c>
      <c r="E190" s="15">
        <f t="shared" si="23"/>
        <v>2.25</v>
      </c>
      <c r="F190">
        <f t="shared" si="24"/>
        <v>0.83333333333333326</v>
      </c>
      <c r="G190">
        <f t="shared" si="25"/>
        <v>2.2101147746438964E-2</v>
      </c>
      <c r="H190">
        <f t="shared" si="26"/>
        <v>2.4329155236563955E-3</v>
      </c>
      <c r="I190">
        <f t="shared" si="26"/>
        <v>3.5310885224123559E-3</v>
      </c>
      <c r="J190">
        <f t="shared" si="26"/>
        <v>7.5597703930796914E-5</v>
      </c>
      <c r="K190">
        <f t="shared" si="26"/>
        <v>2.4046289975312424E-4</v>
      </c>
      <c r="L190">
        <f t="shared" si="26"/>
        <v>2.9615635104233563E-3</v>
      </c>
      <c r="M190">
        <f t="shared" si="26"/>
        <v>4.7873345425777335E-3</v>
      </c>
      <c r="N190">
        <f t="shared" si="26"/>
        <v>2.9964014599344422E-2</v>
      </c>
      <c r="O190">
        <f t="shared" si="26"/>
        <v>7.6486987237883014E-4</v>
      </c>
      <c r="P190">
        <f t="shared" si="26"/>
        <v>1.1231766855796629E-2</v>
      </c>
      <c r="Q190">
        <f t="shared" si="26"/>
        <v>7.5597703930796914E-5</v>
      </c>
      <c r="R190">
        <f t="shared" si="26"/>
        <v>1.5050616945026913E-3</v>
      </c>
      <c r="S190">
        <f t="shared" si="26"/>
        <v>7.6486987237883014E-4</v>
      </c>
    </row>
    <row r="191" spans="1:19" x14ac:dyDescent="0.25">
      <c r="A191" s="3" t="s">
        <v>64</v>
      </c>
      <c r="B191" s="20" t="s">
        <v>65</v>
      </c>
      <c r="C191" s="21">
        <v>2.2200000000000002</v>
      </c>
      <c r="D191" s="4">
        <f t="shared" si="22"/>
        <v>131</v>
      </c>
      <c r="E191" s="15">
        <f t="shared" si="23"/>
        <v>2.2200000000000002</v>
      </c>
      <c r="F191">
        <f t="shared" si="24"/>
        <v>0.82222222222222219</v>
      </c>
      <c r="G191">
        <f t="shared" si="25"/>
        <v>2.1611404279457718E-2</v>
      </c>
      <c r="H191">
        <f t="shared" si="26"/>
        <v>2.3790040934855376E-3</v>
      </c>
      <c r="I191">
        <f t="shared" si="26"/>
        <v>3.452842471346407E-3</v>
      </c>
      <c r="J191">
        <f t="shared" si="26"/>
        <v>7.3922520268678834E-5</v>
      </c>
      <c r="K191">
        <f t="shared" si="26"/>
        <v>2.3513443737838485E-4</v>
      </c>
      <c r="L191">
        <f t="shared" si="26"/>
        <v>2.8959376706289702E-3</v>
      </c>
      <c r="M191">
        <f t="shared" si="26"/>
        <v>4.6812511009673811E-3</v>
      </c>
      <c r="N191">
        <f t="shared" si="26"/>
        <v>2.9300036395003243E-2</v>
      </c>
      <c r="O191">
        <f t="shared" si="26"/>
        <v>7.4792097780620982E-4</v>
      </c>
      <c r="P191">
        <f t="shared" si="26"/>
        <v>1.0982880033112541E-2</v>
      </c>
      <c r="Q191">
        <f t="shared" si="26"/>
        <v>7.3922520268678834E-5</v>
      </c>
      <c r="R191">
        <f t="shared" si="26"/>
        <v>1.4717107508891319E-3</v>
      </c>
      <c r="S191">
        <f t="shared" si="26"/>
        <v>7.4792097780620982E-4</v>
      </c>
    </row>
    <row r="192" spans="1:19" x14ac:dyDescent="0.25">
      <c r="A192" s="29" t="s">
        <v>63</v>
      </c>
      <c r="B192" s="20" t="s">
        <v>32</v>
      </c>
      <c r="C192" s="21">
        <v>2.0499999999999998</v>
      </c>
      <c r="D192" s="4">
        <f t="shared" si="22"/>
        <v>130</v>
      </c>
      <c r="E192" s="15">
        <f t="shared" si="23"/>
        <v>2.0499999999999998</v>
      </c>
      <c r="F192">
        <f t="shared" si="24"/>
        <v>0.75925925925925919</v>
      </c>
      <c r="G192">
        <f t="shared" si="25"/>
        <v>1.8920091298927123E-2</v>
      </c>
      <c r="H192">
        <f t="shared" si="26"/>
        <v>2.0827417814793282E-3</v>
      </c>
      <c r="I192">
        <f t="shared" si="26"/>
        <v>3.0228528398214016E-3</v>
      </c>
      <c r="J192">
        <f t="shared" si="26"/>
        <v>6.4716795560556054E-5</v>
      </c>
      <c r="K192">
        <f t="shared" si="26"/>
        <v>2.0585265840173029E-4</v>
      </c>
      <c r="L192">
        <f t="shared" si="26"/>
        <v>2.5353005485341481E-3</v>
      </c>
      <c r="M192">
        <f t="shared" si="26"/>
        <v>4.0982851960107997E-3</v>
      </c>
      <c r="N192">
        <f t="shared" si="26"/>
        <v>2.5651242116750548E-2</v>
      </c>
      <c r="O192">
        <f t="shared" si="26"/>
        <v>6.5478082782093993E-4</v>
      </c>
      <c r="P192">
        <f t="shared" si="26"/>
        <v>9.6151592124520228E-3</v>
      </c>
      <c r="Q192">
        <f t="shared" si="26"/>
        <v>6.4716795560556054E-5</v>
      </c>
      <c r="R192">
        <f t="shared" si="26"/>
        <v>1.2884355598725421E-3</v>
      </c>
      <c r="S192">
        <f t="shared" si="26"/>
        <v>6.5478082782093993E-4</v>
      </c>
    </row>
    <row r="193" spans="1:19" x14ac:dyDescent="0.25">
      <c r="A193" s="30" t="s">
        <v>62</v>
      </c>
      <c r="B193" s="20" t="s">
        <v>18</v>
      </c>
      <c r="C193" s="21">
        <v>1.95</v>
      </c>
      <c r="D193" s="4">
        <f t="shared" si="22"/>
        <v>129</v>
      </c>
      <c r="E193" s="15">
        <f t="shared" si="23"/>
        <v>1.95</v>
      </c>
      <c r="F193">
        <f t="shared" si="24"/>
        <v>0.72222222222222221</v>
      </c>
      <c r="G193">
        <f t="shared" si="25"/>
        <v>1.7404642709755152E-2</v>
      </c>
      <c r="H193">
        <f t="shared" ref="H193:S208" si="27">IF($F193*$D$11*H$25&lt;$F$3,10^(LOG($F193*$D$11*H$25)*$D$3+$E$3),10^(LOG($F193*$D$11*H$25)*$D$4+$E$4))</f>
        <v>1.9159197485152833E-3</v>
      </c>
      <c r="I193">
        <f t="shared" si="27"/>
        <v>2.7807304314775502E-3</v>
      </c>
      <c r="J193">
        <f t="shared" si="27"/>
        <v>5.9533153738831128E-5</v>
      </c>
      <c r="K193">
        <f t="shared" si="27"/>
        <v>1.8936441234501626E-4</v>
      </c>
      <c r="L193">
        <f t="shared" si="27"/>
        <v>2.3322297716177162E-3</v>
      </c>
      <c r="M193">
        <f t="shared" si="27"/>
        <v>3.7700235391195844E-3</v>
      </c>
      <c r="N193">
        <f t="shared" si="27"/>
        <v>2.3596646392968677E-2</v>
      </c>
      <c r="O193">
        <f t="shared" si="27"/>
        <v>6.0233463894898839E-4</v>
      </c>
      <c r="P193">
        <f t="shared" si="27"/>
        <v>8.8450107373228143E-3</v>
      </c>
      <c r="Q193">
        <f t="shared" si="27"/>
        <v>5.9533153738831128E-5</v>
      </c>
      <c r="R193">
        <f t="shared" si="27"/>
        <v>1.1852353257616971E-3</v>
      </c>
      <c r="S193">
        <f t="shared" si="27"/>
        <v>6.0233463894898839E-4</v>
      </c>
    </row>
    <row r="194" spans="1:19" x14ac:dyDescent="0.25">
      <c r="A194" s="3" t="s">
        <v>61</v>
      </c>
      <c r="B194" s="22" t="s">
        <v>32</v>
      </c>
      <c r="C194" s="23">
        <v>1.9</v>
      </c>
      <c r="D194" s="4">
        <f t="shared" si="22"/>
        <v>128</v>
      </c>
      <c r="E194" s="15">
        <f t="shared" si="23"/>
        <v>1.9</v>
      </c>
      <c r="F194">
        <f t="shared" si="24"/>
        <v>0.70370370370370361</v>
      </c>
      <c r="G194">
        <f t="shared" si="25"/>
        <v>1.6666046665995641E-2</v>
      </c>
      <c r="H194">
        <f t="shared" si="27"/>
        <v>1.8346143882150118E-3</v>
      </c>
      <c r="I194">
        <f t="shared" si="27"/>
        <v>2.6627253376815202E-3</v>
      </c>
      <c r="J194">
        <f t="shared" si="27"/>
        <v>5.7006761640050321E-5</v>
      </c>
      <c r="K194">
        <f t="shared" si="27"/>
        <v>1.8132840677344088E-4</v>
      </c>
      <c r="L194">
        <f t="shared" si="27"/>
        <v>2.2332575771761981E-3</v>
      </c>
      <c r="M194">
        <f t="shared" si="27"/>
        <v>3.6100360853516707E-3</v>
      </c>
      <c r="N194">
        <f t="shared" si="27"/>
        <v>2.2595281989086342E-2</v>
      </c>
      <c r="O194">
        <f t="shared" si="27"/>
        <v>5.7677352926314106E-4</v>
      </c>
      <c r="P194">
        <f t="shared" si="27"/>
        <v>8.4696574452994416E-3</v>
      </c>
      <c r="Q194">
        <f t="shared" si="27"/>
        <v>5.7006761640050321E-5</v>
      </c>
      <c r="R194">
        <f t="shared" si="27"/>
        <v>1.1349378196806924E-3</v>
      </c>
      <c r="S194">
        <f t="shared" si="27"/>
        <v>5.7677352926314106E-4</v>
      </c>
    </row>
    <row r="195" spans="1:19" x14ac:dyDescent="0.25">
      <c r="A195" s="3" t="s">
        <v>60</v>
      </c>
      <c r="B195" s="20" t="s">
        <v>59</v>
      </c>
      <c r="C195" s="21">
        <v>1.8</v>
      </c>
      <c r="D195" s="4">
        <f t="shared" si="22"/>
        <v>127</v>
      </c>
      <c r="E195" s="15">
        <f t="shared" si="23"/>
        <v>1.8</v>
      </c>
      <c r="F195">
        <f t="shared" si="24"/>
        <v>0.66666666666666663</v>
      </c>
      <c r="G195">
        <f t="shared" si="25"/>
        <v>1.5227662830214298E-2</v>
      </c>
      <c r="H195">
        <f t="shared" si="27"/>
        <v>1.6762757171560527E-3</v>
      </c>
      <c r="I195">
        <f t="shared" si="27"/>
        <v>2.4329155236563955E-3</v>
      </c>
      <c r="J195">
        <f t="shared" si="27"/>
        <v>5.2086722345993156E-5</v>
      </c>
      <c r="K195">
        <f t="shared" si="27"/>
        <v>1.6567863364499647E-4</v>
      </c>
      <c r="L195">
        <f t="shared" si="27"/>
        <v>2.0405135110803923E-3</v>
      </c>
      <c r="M195">
        <f t="shared" si="27"/>
        <v>3.2984674418801542E-3</v>
      </c>
      <c r="N195">
        <f t="shared" si="27"/>
        <v>2.0645168142091344E-2</v>
      </c>
      <c r="O195">
        <f t="shared" si="27"/>
        <v>5.2699437419264868E-4</v>
      </c>
      <c r="P195">
        <f t="shared" si="27"/>
        <v>7.7386731508188294E-3</v>
      </c>
      <c r="Q195">
        <f t="shared" si="27"/>
        <v>5.2086722345993156E-5</v>
      </c>
      <c r="R195">
        <f t="shared" si="27"/>
        <v>1.036985602987551E-3</v>
      </c>
      <c r="S195">
        <f t="shared" si="27"/>
        <v>5.2699437419264868E-4</v>
      </c>
    </row>
    <row r="196" spans="1:19" x14ac:dyDescent="0.25">
      <c r="A196" s="3" t="s">
        <v>58</v>
      </c>
      <c r="B196" s="20" t="s">
        <v>59</v>
      </c>
      <c r="C196" s="21">
        <v>1.7778</v>
      </c>
      <c r="D196" s="4">
        <f t="shared" si="22"/>
        <v>126</v>
      </c>
      <c r="E196" s="15">
        <f t="shared" si="23"/>
        <v>1.7778</v>
      </c>
      <c r="F196">
        <f t="shared" si="24"/>
        <v>0.65844444444444439</v>
      </c>
      <c r="G196">
        <f t="shared" si="25"/>
        <v>1.4915432412350483E-2</v>
      </c>
      <c r="H196">
        <f t="shared" si="27"/>
        <v>1.6419050935443898E-3</v>
      </c>
      <c r="I196">
        <f t="shared" si="27"/>
        <v>2.3830306372461599E-3</v>
      </c>
      <c r="J196">
        <f t="shared" si="27"/>
        <v>5.1018727916081203E-5</v>
      </c>
      <c r="K196">
        <f t="shared" si="27"/>
        <v>1.6228153261965448E-4</v>
      </c>
      <c r="L196">
        <f t="shared" si="27"/>
        <v>1.9986744978762612E-3</v>
      </c>
      <c r="M196">
        <f t="shared" si="27"/>
        <v>3.2308351414298891E-3</v>
      </c>
      <c r="N196">
        <f t="shared" si="27"/>
        <v>2.0221856334642872E-2</v>
      </c>
      <c r="O196">
        <f t="shared" si="27"/>
        <v>5.161887978214955E-4</v>
      </c>
      <c r="P196">
        <f t="shared" si="27"/>
        <v>7.5799981671044918E-3</v>
      </c>
      <c r="Q196">
        <f t="shared" si="27"/>
        <v>5.1018727916081203E-5</v>
      </c>
      <c r="R196">
        <f t="shared" si="27"/>
        <v>1.0157230854397411E-3</v>
      </c>
      <c r="S196">
        <f t="shared" si="27"/>
        <v>5.161887978214955E-4</v>
      </c>
    </row>
    <row r="197" spans="1:19" x14ac:dyDescent="0.25">
      <c r="A197" s="31" t="s">
        <v>56</v>
      </c>
      <c r="B197" s="32" t="s">
        <v>57</v>
      </c>
      <c r="C197" s="21">
        <v>1.73</v>
      </c>
      <c r="D197" s="4">
        <f t="shared" si="22"/>
        <v>125</v>
      </c>
      <c r="E197" s="15">
        <f t="shared" si="23"/>
        <v>1.73</v>
      </c>
      <c r="F197">
        <f t="shared" si="24"/>
        <v>0.64074074074074072</v>
      </c>
      <c r="G197">
        <f t="shared" si="25"/>
        <v>1.425198959710019E-2</v>
      </c>
      <c r="H197">
        <f t="shared" si="27"/>
        <v>1.568872672658429E-3</v>
      </c>
      <c r="I197">
        <f t="shared" si="27"/>
        <v>2.2770327344637286E-3</v>
      </c>
      <c r="J197">
        <f t="shared" si="27"/>
        <v>4.8749399911141471E-5</v>
      </c>
      <c r="K197">
        <f t="shared" si="27"/>
        <v>1.5506320237700138E-4</v>
      </c>
      <c r="L197">
        <f t="shared" si="27"/>
        <v>1.9097728690812418E-3</v>
      </c>
      <c r="M197">
        <f t="shared" si="27"/>
        <v>3.0871266452507946E-3</v>
      </c>
      <c r="N197">
        <f t="shared" si="27"/>
        <v>1.9322382224516953E-2</v>
      </c>
      <c r="O197">
        <f t="shared" si="27"/>
        <v>4.9322856845906732E-4</v>
      </c>
      <c r="P197">
        <f t="shared" si="27"/>
        <v>7.2428376219357401E-3</v>
      </c>
      <c r="Q197">
        <f t="shared" si="27"/>
        <v>4.8749399911141471E-5</v>
      </c>
      <c r="R197">
        <f t="shared" si="27"/>
        <v>9.7054342422114739E-4</v>
      </c>
      <c r="S197">
        <f t="shared" si="27"/>
        <v>4.9322856845906732E-4</v>
      </c>
    </row>
    <row r="198" spans="1:19" x14ac:dyDescent="0.25">
      <c r="A198" s="3" t="s">
        <v>54</v>
      </c>
      <c r="B198" s="32" t="s">
        <v>55</v>
      </c>
      <c r="C198" s="23">
        <v>1.72</v>
      </c>
      <c r="D198" s="4">
        <f t="shared" si="22"/>
        <v>124</v>
      </c>
      <c r="E198" s="15">
        <f t="shared" si="23"/>
        <v>1.72</v>
      </c>
      <c r="F198">
        <f t="shared" si="24"/>
        <v>0.63703703703703696</v>
      </c>
      <c r="G198">
        <f t="shared" si="25"/>
        <v>1.4114728258519215E-2</v>
      </c>
      <c r="H198">
        <f t="shared" si="27"/>
        <v>1.5537628129686629E-3</v>
      </c>
      <c r="I198">
        <f t="shared" si="27"/>
        <v>2.2551025640130838E-3</v>
      </c>
      <c r="J198">
        <f t="shared" si="27"/>
        <v>4.8279892980811959E-5</v>
      </c>
      <c r="K198">
        <f t="shared" si="27"/>
        <v>1.5356978403159013E-4</v>
      </c>
      <c r="L198">
        <f t="shared" si="27"/>
        <v>1.8913797893915778E-3</v>
      </c>
      <c r="M198">
        <f t="shared" si="27"/>
        <v>3.0573944360873539E-3</v>
      </c>
      <c r="N198">
        <f t="shared" si="27"/>
        <v>1.913628778271002E-2</v>
      </c>
      <c r="O198">
        <f t="shared" si="27"/>
        <v>4.8847826934666507E-4</v>
      </c>
      <c r="P198">
        <f t="shared" si="27"/>
        <v>7.1730816359143919E-3</v>
      </c>
      <c r="Q198">
        <f t="shared" si="27"/>
        <v>4.8279892980811959E-5</v>
      </c>
      <c r="R198">
        <f t="shared" si="27"/>
        <v>9.6119609143985698E-4</v>
      </c>
      <c r="S198">
        <f t="shared" si="27"/>
        <v>4.8847826934666507E-4</v>
      </c>
    </row>
    <row r="199" spans="1:19" x14ac:dyDescent="0.25">
      <c r="A199" s="3" t="s">
        <v>52</v>
      </c>
      <c r="B199" s="32" t="s">
        <v>32</v>
      </c>
      <c r="C199" s="33">
        <v>1.7</v>
      </c>
      <c r="D199" s="4">
        <f t="shared" si="22"/>
        <v>123</v>
      </c>
      <c r="E199" s="15">
        <f t="shared" si="23"/>
        <v>1.7</v>
      </c>
      <c r="F199">
        <f t="shared" si="24"/>
        <v>0.62962962962962954</v>
      </c>
      <c r="G199">
        <f t="shared" si="25"/>
        <v>1.3841806107538056E-2</v>
      </c>
      <c r="H199">
        <f t="shared" si="27"/>
        <v>1.5237192810449069E-3</v>
      </c>
      <c r="I199">
        <f t="shared" si="27"/>
        <v>2.2114979383213284E-3</v>
      </c>
      <c r="J199">
        <f t="shared" si="27"/>
        <v>4.7346353772679476E-5</v>
      </c>
      <c r="K199">
        <f t="shared" si="27"/>
        <v>1.5060036124030709E-4</v>
      </c>
      <c r="L199">
        <f t="shared" si="27"/>
        <v>1.8548081012238319E-3</v>
      </c>
      <c r="M199">
        <f t="shared" si="27"/>
        <v>2.9982767080934686E-3</v>
      </c>
      <c r="N199">
        <f t="shared" si="27"/>
        <v>1.8766268840241226E-2</v>
      </c>
      <c r="O199">
        <f t="shared" si="27"/>
        <v>4.7903306165042908E-4</v>
      </c>
      <c r="P199">
        <f t="shared" si="27"/>
        <v>7.034383048638685E-3</v>
      </c>
      <c r="Q199">
        <f t="shared" si="27"/>
        <v>4.7346353772679476E-5</v>
      </c>
      <c r="R199">
        <f t="shared" si="27"/>
        <v>9.4261041979349627E-4</v>
      </c>
      <c r="S199">
        <f t="shared" si="27"/>
        <v>4.7903306165042908E-4</v>
      </c>
    </row>
    <row r="200" spans="1:19" x14ac:dyDescent="0.25">
      <c r="A200" s="3" t="s">
        <v>53</v>
      </c>
      <c r="B200" s="32" t="s">
        <v>32</v>
      </c>
      <c r="C200" s="21">
        <v>1.7</v>
      </c>
      <c r="D200" s="4">
        <f t="shared" si="22"/>
        <v>122</v>
      </c>
      <c r="E200" s="15">
        <f t="shared" si="23"/>
        <v>1.7</v>
      </c>
      <c r="F200">
        <f t="shared" si="24"/>
        <v>0.62962962962962954</v>
      </c>
      <c r="G200">
        <f t="shared" si="25"/>
        <v>1.3841806107538056E-2</v>
      </c>
      <c r="H200">
        <f t="shared" si="27"/>
        <v>1.5237192810449069E-3</v>
      </c>
      <c r="I200">
        <f t="shared" si="27"/>
        <v>2.2114979383213284E-3</v>
      </c>
      <c r="J200">
        <f t="shared" si="27"/>
        <v>4.7346353772679476E-5</v>
      </c>
      <c r="K200">
        <f t="shared" si="27"/>
        <v>1.5060036124030709E-4</v>
      </c>
      <c r="L200">
        <f t="shared" si="27"/>
        <v>1.8548081012238319E-3</v>
      </c>
      <c r="M200">
        <f t="shared" si="27"/>
        <v>2.9982767080934686E-3</v>
      </c>
      <c r="N200">
        <f t="shared" si="27"/>
        <v>1.8766268840241226E-2</v>
      </c>
      <c r="O200">
        <f t="shared" si="27"/>
        <v>4.7903306165042908E-4</v>
      </c>
      <c r="P200">
        <f t="shared" si="27"/>
        <v>7.034383048638685E-3</v>
      </c>
      <c r="Q200">
        <f t="shared" si="27"/>
        <v>4.7346353772679476E-5</v>
      </c>
      <c r="R200">
        <f t="shared" si="27"/>
        <v>9.4261041979349627E-4</v>
      </c>
      <c r="S200">
        <f t="shared" si="27"/>
        <v>4.7903306165042908E-4</v>
      </c>
    </row>
    <row r="201" spans="1:19" x14ac:dyDescent="0.25">
      <c r="A201" s="3" t="s">
        <v>50</v>
      </c>
      <c r="B201" s="32" t="s">
        <v>51</v>
      </c>
      <c r="C201" s="21">
        <v>1.5</v>
      </c>
      <c r="D201" s="4">
        <f t="shared" si="22"/>
        <v>121</v>
      </c>
      <c r="E201" s="15">
        <f t="shared" si="23"/>
        <v>1.5</v>
      </c>
      <c r="F201">
        <f t="shared" si="24"/>
        <v>0.55555555555555547</v>
      </c>
      <c r="G201">
        <f t="shared" si="25"/>
        <v>1.1231766855796629E-2</v>
      </c>
      <c r="H201">
        <f t="shared" si="27"/>
        <v>1.2364036589891526E-3</v>
      </c>
      <c r="I201">
        <f t="shared" si="27"/>
        <v>1.7944933668571691E-3</v>
      </c>
      <c r="J201">
        <f t="shared" si="27"/>
        <v>3.8418628531229074E-5</v>
      </c>
      <c r="K201">
        <f t="shared" si="27"/>
        <v>1.222028493036548E-4</v>
      </c>
      <c r="L201">
        <f t="shared" si="27"/>
        <v>1.5050616945026913E-3</v>
      </c>
      <c r="M201">
        <f t="shared" si="27"/>
        <v>2.4329155236563929E-3</v>
      </c>
      <c r="N201">
        <f t="shared" si="27"/>
        <v>1.5227662830214286E-2</v>
      </c>
      <c r="O201">
        <f t="shared" si="27"/>
        <v>3.8870560842099879E-4</v>
      </c>
      <c r="P201">
        <f t="shared" si="27"/>
        <v>5.7079654029867288E-3</v>
      </c>
      <c r="Q201">
        <f t="shared" si="27"/>
        <v>3.8418628531229074E-5</v>
      </c>
      <c r="R201">
        <f t="shared" si="27"/>
        <v>7.6486987237882949E-4</v>
      </c>
      <c r="S201">
        <f t="shared" si="27"/>
        <v>3.8870560842099879E-4</v>
      </c>
    </row>
    <row r="202" spans="1:19" x14ac:dyDescent="0.25">
      <c r="A202" s="3" t="s">
        <v>48</v>
      </c>
      <c r="B202" s="20" t="s">
        <v>49</v>
      </c>
      <c r="C202" s="21">
        <v>1.4</v>
      </c>
      <c r="D202" s="4">
        <f t="shared" si="22"/>
        <v>120</v>
      </c>
      <c r="E202" s="15">
        <f t="shared" si="23"/>
        <v>1.4</v>
      </c>
      <c r="F202">
        <f t="shared" si="24"/>
        <v>0.51851851851851849</v>
      </c>
      <c r="G202">
        <f t="shared" si="25"/>
        <v>1.0009847818525852E-2</v>
      </c>
      <c r="H202">
        <f t="shared" si="27"/>
        <v>1.1018936403903972E-3</v>
      </c>
      <c r="I202">
        <f t="shared" si="27"/>
        <v>1.5992680175981368E-3</v>
      </c>
      <c r="J202">
        <f t="shared" si="27"/>
        <v>3.423901421134004E-5</v>
      </c>
      <c r="K202">
        <f t="shared" si="27"/>
        <v>1.0890823680946786E-4</v>
      </c>
      <c r="L202">
        <f t="shared" si="27"/>
        <v>1.3413240065332571E-3</v>
      </c>
      <c r="M202">
        <f t="shared" si="27"/>
        <v>2.1682353684684234E-3</v>
      </c>
      <c r="N202">
        <f t="shared" si="27"/>
        <v>1.3571024890318258E-2</v>
      </c>
      <c r="O202">
        <f t="shared" si="27"/>
        <v>3.4641780197686742E-4</v>
      </c>
      <c r="P202">
        <f t="shared" si="27"/>
        <v>5.0869881623139606E-3</v>
      </c>
      <c r="Q202">
        <f t="shared" si="27"/>
        <v>3.423901421134004E-5</v>
      </c>
      <c r="R202">
        <f t="shared" si="27"/>
        <v>6.8165864923879296E-4</v>
      </c>
      <c r="S202">
        <f t="shared" si="27"/>
        <v>3.4641780197686742E-4</v>
      </c>
    </row>
    <row r="203" spans="1:19" x14ac:dyDescent="0.25">
      <c r="A203" s="29" t="s">
        <v>47</v>
      </c>
      <c r="B203" s="20" t="s">
        <v>32</v>
      </c>
      <c r="C203" s="21">
        <v>1.35</v>
      </c>
      <c r="D203" s="4">
        <f t="shared" si="22"/>
        <v>119</v>
      </c>
      <c r="E203" s="15">
        <f t="shared" si="23"/>
        <v>1.35</v>
      </c>
      <c r="F203">
        <f t="shared" si="24"/>
        <v>0.5</v>
      </c>
      <c r="G203">
        <f t="shared" si="25"/>
        <v>9.420208716541853E-3</v>
      </c>
      <c r="H203">
        <f t="shared" si="27"/>
        <v>1.036985602987551E-3</v>
      </c>
      <c r="I203">
        <f t="shared" si="27"/>
        <v>1.5050616945026913E-3</v>
      </c>
      <c r="J203">
        <f t="shared" si="27"/>
        <v>3.2222134238896573E-5</v>
      </c>
      <c r="K203">
        <f t="shared" si="27"/>
        <v>1.0249289902259913E-4</v>
      </c>
      <c r="L203">
        <f t="shared" si="27"/>
        <v>1.2623121077491339E-3</v>
      </c>
      <c r="M203">
        <f t="shared" si="27"/>
        <v>2.0405135110803923E-3</v>
      </c>
      <c r="N203">
        <f t="shared" si="27"/>
        <v>1.2771611445238718E-2</v>
      </c>
      <c r="O203">
        <f t="shared" si="27"/>
        <v>3.260117493203148E-4</v>
      </c>
      <c r="P203">
        <f t="shared" si="27"/>
        <v>4.7873345425777335E-3</v>
      </c>
      <c r="Q203">
        <f t="shared" si="27"/>
        <v>3.2222134238896573E-5</v>
      </c>
      <c r="R203">
        <f t="shared" si="27"/>
        <v>6.4150493251066243E-4</v>
      </c>
      <c r="S203">
        <f t="shared" si="27"/>
        <v>3.260117493203148E-4</v>
      </c>
    </row>
    <row r="204" spans="1:19" x14ac:dyDescent="0.25">
      <c r="A204" s="3" t="s">
        <v>46</v>
      </c>
      <c r="B204" s="20" t="s">
        <v>32</v>
      </c>
      <c r="C204" s="21">
        <v>1.2</v>
      </c>
      <c r="D204" s="4">
        <f t="shared" si="22"/>
        <v>118</v>
      </c>
      <c r="E204" s="15">
        <f t="shared" si="23"/>
        <v>1.2</v>
      </c>
      <c r="F204">
        <f t="shared" si="24"/>
        <v>0.44444444444444442</v>
      </c>
      <c r="G204">
        <f t="shared" si="25"/>
        <v>7.7386731508188294E-3</v>
      </c>
      <c r="H204">
        <f t="shared" si="27"/>
        <v>8.5188055648212455E-4</v>
      </c>
      <c r="I204">
        <f t="shared" si="27"/>
        <v>1.2364036589891526E-3</v>
      </c>
      <c r="J204">
        <f t="shared" si="27"/>
        <v>2.6470386442580524E-5</v>
      </c>
      <c r="K204">
        <f t="shared" si="27"/>
        <v>8.4197608533130117E-5</v>
      </c>
      <c r="L204">
        <f t="shared" si="27"/>
        <v>1.036985602987551E-3</v>
      </c>
      <c r="M204">
        <f t="shared" si="27"/>
        <v>1.6762757171560527E-3</v>
      </c>
      <c r="N204">
        <f t="shared" si="27"/>
        <v>1.0491840420733433E-2</v>
      </c>
      <c r="O204">
        <f t="shared" si="27"/>
        <v>2.6781767232889438E-4</v>
      </c>
      <c r="P204">
        <f t="shared" si="27"/>
        <v>3.9327809397235926E-3</v>
      </c>
      <c r="Q204">
        <f t="shared" si="27"/>
        <v>2.6470386442580524E-5</v>
      </c>
      <c r="R204">
        <f t="shared" si="27"/>
        <v>5.2699437419264868E-4</v>
      </c>
      <c r="S204">
        <f t="shared" si="27"/>
        <v>2.6781767232889438E-4</v>
      </c>
    </row>
    <row r="205" spans="1:19" x14ac:dyDescent="0.25">
      <c r="A205" s="29" t="s">
        <v>44</v>
      </c>
      <c r="B205" s="20" t="s">
        <v>45</v>
      </c>
      <c r="C205" s="34">
        <v>1.05</v>
      </c>
      <c r="D205" s="4">
        <f t="shared" si="22"/>
        <v>117</v>
      </c>
      <c r="E205" s="15">
        <f t="shared" si="23"/>
        <v>1.05</v>
      </c>
      <c r="F205">
        <f t="shared" si="24"/>
        <v>0.3888888888888889</v>
      </c>
      <c r="G205">
        <f t="shared" si="25"/>
        <v>6.1923393446982229E-3</v>
      </c>
      <c r="H205">
        <f t="shared" si="27"/>
        <v>6.8165864923879296E-4</v>
      </c>
      <c r="I205">
        <f t="shared" si="27"/>
        <v>9.8934673609742487E-4</v>
      </c>
      <c r="J205">
        <f t="shared" si="27"/>
        <v>2.1181100718850506E-5</v>
      </c>
      <c r="K205">
        <f t="shared" si="27"/>
        <v>6.7373327944989409E-5</v>
      </c>
      <c r="L205">
        <f t="shared" si="27"/>
        <v>8.2977619342742041E-4</v>
      </c>
      <c r="M205">
        <f t="shared" si="27"/>
        <v>1.3413240065332571E-3</v>
      </c>
      <c r="N205">
        <f t="shared" si="27"/>
        <v>8.3953715280930923E-3</v>
      </c>
      <c r="O205">
        <f t="shared" si="27"/>
        <v>2.1430261716018232E-4</v>
      </c>
      <c r="P205">
        <f t="shared" si="27"/>
        <v>3.1469366482486535E-3</v>
      </c>
      <c r="Q205">
        <f t="shared" si="27"/>
        <v>2.1181100718850506E-5</v>
      </c>
      <c r="R205">
        <f t="shared" si="27"/>
        <v>4.2169089379391394E-4</v>
      </c>
      <c r="S205">
        <f t="shared" si="27"/>
        <v>2.1430261716018232E-4</v>
      </c>
    </row>
    <row r="206" spans="1:19" x14ac:dyDescent="0.25">
      <c r="A206" s="30" t="s">
        <v>40</v>
      </c>
      <c r="B206" s="20" t="s">
        <v>41</v>
      </c>
      <c r="C206" s="34">
        <v>1</v>
      </c>
      <c r="D206" s="4">
        <f t="shared" si="22"/>
        <v>116</v>
      </c>
      <c r="E206" s="15">
        <f t="shared" si="23"/>
        <v>1</v>
      </c>
      <c r="F206">
        <f t="shared" si="24"/>
        <v>0.37037037037037035</v>
      </c>
      <c r="G206">
        <f t="shared" si="25"/>
        <v>5.7079654029867288E-3</v>
      </c>
      <c r="H206">
        <f t="shared" si="27"/>
        <v>6.2833830155529331E-4</v>
      </c>
      <c r="I206">
        <f t="shared" si="27"/>
        <v>9.1195857120410272E-4</v>
      </c>
      <c r="J206">
        <f t="shared" si="27"/>
        <v>1.9524283694802582E-5</v>
      </c>
      <c r="K206">
        <f t="shared" si="27"/>
        <v>6.2103286591251854E-5</v>
      </c>
      <c r="L206">
        <f t="shared" si="27"/>
        <v>7.6486987237883014E-4</v>
      </c>
      <c r="M206">
        <f t="shared" si="27"/>
        <v>1.2364036589891526E-3</v>
      </c>
      <c r="N206">
        <f t="shared" si="27"/>
        <v>7.7386731508188294E-3</v>
      </c>
      <c r="O206">
        <f t="shared" si="27"/>
        <v>1.9753954950274866E-4</v>
      </c>
      <c r="P206">
        <f t="shared" si="27"/>
        <v>2.9007786094561523E-3</v>
      </c>
      <c r="Q206">
        <f t="shared" si="27"/>
        <v>1.9524283694802582E-5</v>
      </c>
      <c r="R206">
        <f t="shared" si="27"/>
        <v>3.8870560842099879E-4</v>
      </c>
      <c r="S206">
        <f t="shared" si="27"/>
        <v>1.9753954950274866E-4</v>
      </c>
    </row>
    <row r="207" spans="1:19" x14ac:dyDescent="0.25">
      <c r="A207" s="3" t="s">
        <v>42</v>
      </c>
      <c r="B207" s="20" t="s">
        <v>43</v>
      </c>
      <c r="C207" s="34">
        <v>1</v>
      </c>
      <c r="D207" s="4">
        <f t="shared" si="22"/>
        <v>115</v>
      </c>
      <c r="E207" s="15">
        <f t="shared" si="23"/>
        <v>1</v>
      </c>
      <c r="F207">
        <f t="shared" si="24"/>
        <v>0.37037037037037035</v>
      </c>
      <c r="G207">
        <f t="shared" si="25"/>
        <v>5.7079654029867288E-3</v>
      </c>
      <c r="H207">
        <f t="shared" si="27"/>
        <v>6.2833830155529331E-4</v>
      </c>
      <c r="I207">
        <f t="shared" si="27"/>
        <v>9.1195857120410272E-4</v>
      </c>
      <c r="J207">
        <f t="shared" si="27"/>
        <v>1.9524283694802582E-5</v>
      </c>
      <c r="K207">
        <f t="shared" si="27"/>
        <v>6.2103286591251854E-5</v>
      </c>
      <c r="L207">
        <f t="shared" si="27"/>
        <v>7.6486987237883014E-4</v>
      </c>
      <c r="M207">
        <f t="shared" si="27"/>
        <v>1.2364036589891526E-3</v>
      </c>
      <c r="N207">
        <f t="shared" si="27"/>
        <v>7.7386731508188294E-3</v>
      </c>
      <c r="O207">
        <f t="shared" si="27"/>
        <v>1.9753954950274866E-4</v>
      </c>
      <c r="P207">
        <f t="shared" si="27"/>
        <v>2.9007786094561523E-3</v>
      </c>
      <c r="Q207">
        <f t="shared" si="27"/>
        <v>1.9524283694802582E-5</v>
      </c>
      <c r="R207">
        <f t="shared" si="27"/>
        <v>3.8870560842099879E-4</v>
      </c>
      <c r="S207">
        <f t="shared" si="27"/>
        <v>1.9753954950274866E-4</v>
      </c>
    </row>
    <row r="208" spans="1:19" x14ac:dyDescent="0.25">
      <c r="A208" s="3" t="s">
        <v>36</v>
      </c>
      <c r="B208" s="20" t="s">
        <v>26</v>
      </c>
      <c r="C208" s="34">
        <v>0.95</v>
      </c>
      <c r="D208" s="4">
        <f t="shared" si="22"/>
        <v>114</v>
      </c>
      <c r="E208" s="15">
        <f t="shared" si="23"/>
        <v>0.95</v>
      </c>
      <c r="F208">
        <f t="shared" si="24"/>
        <v>0.3518518518518518</v>
      </c>
      <c r="G208">
        <f t="shared" si="25"/>
        <v>5.2395395000488449E-3</v>
      </c>
      <c r="H208">
        <f t="shared" si="27"/>
        <v>5.7677352926314106E-4</v>
      </c>
      <c r="I208">
        <f t="shared" si="27"/>
        <v>8.3711841591256988E-4</v>
      </c>
      <c r="J208">
        <f t="shared" si="27"/>
        <v>1.7922017462745977E-5</v>
      </c>
      <c r="K208">
        <f t="shared" si="27"/>
        <v>5.7006761640050321E-5</v>
      </c>
      <c r="L208">
        <f t="shared" si="27"/>
        <v>7.0210059553430654E-4</v>
      </c>
      <c r="M208">
        <f t="shared" si="27"/>
        <v>1.1349378196806924E-3</v>
      </c>
      <c r="N208">
        <f t="shared" si="27"/>
        <v>7.1035966038732806E-3</v>
      </c>
      <c r="O208">
        <f t="shared" si="27"/>
        <v>1.8132840677344088E-4</v>
      </c>
      <c r="P208">
        <f t="shared" si="27"/>
        <v>2.6627253376815202E-3</v>
      </c>
      <c r="Q208">
        <f t="shared" si="27"/>
        <v>1.7922017462745977E-5</v>
      </c>
      <c r="R208">
        <f t="shared" si="27"/>
        <v>3.5680636539013654E-4</v>
      </c>
      <c r="S208">
        <f t="shared" si="27"/>
        <v>1.8132840677344088E-4</v>
      </c>
    </row>
    <row r="209" spans="1:19" x14ac:dyDescent="0.25">
      <c r="A209" s="3" t="s">
        <v>37</v>
      </c>
      <c r="B209" s="20" t="s">
        <v>24</v>
      </c>
      <c r="C209" s="34">
        <v>0.95</v>
      </c>
      <c r="D209" s="4">
        <f t="shared" si="22"/>
        <v>113</v>
      </c>
      <c r="E209" s="15">
        <f t="shared" si="23"/>
        <v>0.95</v>
      </c>
      <c r="F209">
        <f t="shared" si="24"/>
        <v>0.3518518518518518</v>
      </c>
      <c r="G209">
        <f t="shared" si="25"/>
        <v>5.2395395000488449E-3</v>
      </c>
      <c r="H209">
        <f t="shared" ref="H209:S224" si="28">IF($F209*$D$11*H$25&lt;$F$3,10^(LOG($F209*$D$11*H$25)*$D$3+$E$3),10^(LOG($F209*$D$11*H$25)*$D$4+$E$4))</f>
        <v>5.7677352926314106E-4</v>
      </c>
      <c r="I209">
        <f t="shared" si="28"/>
        <v>8.3711841591256988E-4</v>
      </c>
      <c r="J209">
        <f t="shared" si="28"/>
        <v>1.7922017462745977E-5</v>
      </c>
      <c r="K209">
        <f t="shared" si="28"/>
        <v>5.7006761640050321E-5</v>
      </c>
      <c r="L209">
        <f t="shared" si="28"/>
        <v>7.0210059553430654E-4</v>
      </c>
      <c r="M209">
        <f t="shared" si="28"/>
        <v>1.1349378196806924E-3</v>
      </c>
      <c r="N209">
        <f t="shared" si="28"/>
        <v>7.1035966038732806E-3</v>
      </c>
      <c r="O209">
        <f t="shared" si="28"/>
        <v>1.8132840677344088E-4</v>
      </c>
      <c r="P209">
        <f t="shared" si="28"/>
        <v>2.6627253376815202E-3</v>
      </c>
      <c r="Q209">
        <f t="shared" si="28"/>
        <v>1.7922017462745977E-5</v>
      </c>
      <c r="R209">
        <f t="shared" si="28"/>
        <v>3.5680636539013654E-4</v>
      </c>
      <c r="S209">
        <f t="shared" si="28"/>
        <v>1.8132840677344088E-4</v>
      </c>
    </row>
    <row r="210" spans="1:19" x14ac:dyDescent="0.25">
      <c r="A210" s="3" t="s">
        <v>38</v>
      </c>
      <c r="B210" s="20" t="s">
        <v>39</v>
      </c>
      <c r="C210" s="34">
        <v>0.95</v>
      </c>
      <c r="D210" s="4">
        <f t="shared" si="22"/>
        <v>112</v>
      </c>
      <c r="E210" s="15">
        <f t="shared" si="23"/>
        <v>0.95</v>
      </c>
      <c r="F210">
        <f t="shared" si="24"/>
        <v>0.3518518518518518</v>
      </c>
      <c r="G210">
        <f t="shared" si="25"/>
        <v>5.2395395000488449E-3</v>
      </c>
      <c r="H210">
        <f t="shared" si="28"/>
        <v>5.7677352926314106E-4</v>
      </c>
      <c r="I210">
        <f t="shared" si="28"/>
        <v>8.3711841591256988E-4</v>
      </c>
      <c r="J210">
        <f t="shared" si="28"/>
        <v>1.7922017462745977E-5</v>
      </c>
      <c r="K210">
        <f t="shared" si="28"/>
        <v>5.7006761640050321E-5</v>
      </c>
      <c r="L210">
        <f t="shared" si="28"/>
        <v>7.0210059553430654E-4</v>
      </c>
      <c r="M210">
        <f t="shared" si="28"/>
        <v>1.1349378196806924E-3</v>
      </c>
      <c r="N210">
        <f t="shared" si="28"/>
        <v>7.1035966038732806E-3</v>
      </c>
      <c r="O210">
        <f t="shared" si="28"/>
        <v>1.8132840677344088E-4</v>
      </c>
      <c r="P210">
        <f t="shared" si="28"/>
        <v>2.6627253376815202E-3</v>
      </c>
      <c r="Q210">
        <f t="shared" si="28"/>
        <v>1.7922017462745977E-5</v>
      </c>
      <c r="R210">
        <f t="shared" si="28"/>
        <v>3.5680636539013654E-4</v>
      </c>
      <c r="S210">
        <f t="shared" si="28"/>
        <v>1.8132840677344088E-4</v>
      </c>
    </row>
    <row r="211" spans="1:19" x14ac:dyDescent="0.25">
      <c r="A211" s="3" t="s">
        <v>35</v>
      </c>
      <c r="B211" s="20" t="s">
        <v>18</v>
      </c>
      <c r="C211" s="35">
        <v>0.8</v>
      </c>
      <c r="D211" s="4">
        <f t="shared" si="22"/>
        <v>111</v>
      </c>
      <c r="E211" s="15">
        <f t="shared" si="23"/>
        <v>0.8</v>
      </c>
      <c r="F211">
        <f t="shared" si="24"/>
        <v>0.29629629629629628</v>
      </c>
      <c r="G211">
        <f t="shared" si="25"/>
        <v>3.9327809397235926E-3</v>
      </c>
      <c r="H211">
        <f t="shared" si="28"/>
        <v>4.329242946640712E-4</v>
      </c>
      <c r="I211">
        <f t="shared" si="28"/>
        <v>6.2833830155529331E-4</v>
      </c>
      <c r="J211">
        <f t="shared" si="28"/>
        <v>1.3452206759434404E-5</v>
      </c>
      <c r="K211">
        <f t="shared" si="28"/>
        <v>4.2789085875059423E-5</v>
      </c>
      <c r="L211">
        <f t="shared" si="28"/>
        <v>5.2699437419264868E-4</v>
      </c>
      <c r="M211">
        <f t="shared" si="28"/>
        <v>8.5188055648212455E-4</v>
      </c>
      <c r="N211">
        <f t="shared" si="28"/>
        <v>5.331936008295699E-3</v>
      </c>
      <c r="O211">
        <f t="shared" si="28"/>
        <v>1.3610449963825764E-4</v>
      </c>
      <c r="P211">
        <f t="shared" si="28"/>
        <v>1.9986327912320015E-3</v>
      </c>
      <c r="Q211">
        <f t="shared" si="28"/>
        <v>1.3452206759434404E-5</v>
      </c>
      <c r="R211">
        <f t="shared" si="28"/>
        <v>2.6781767232889438E-4</v>
      </c>
      <c r="S211">
        <f t="shared" si="28"/>
        <v>1.3610449963825764E-4</v>
      </c>
    </row>
    <row r="212" spans="1:19" x14ac:dyDescent="0.25">
      <c r="A212" s="3" t="s">
        <v>33</v>
      </c>
      <c r="B212" s="20" t="s">
        <v>34</v>
      </c>
      <c r="C212" s="34">
        <v>0.78300000000000003</v>
      </c>
      <c r="D212" s="4">
        <f t="shared" si="22"/>
        <v>110</v>
      </c>
      <c r="E212" s="15">
        <f t="shared" si="23"/>
        <v>0.78300000000000003</v>
      </c>
      <c r="F212">
        <f t="shared" si="24"/>
        <v>0.28999999999999998</v>
      </c>
      <c r="G212">
        <f t="shared" si="25"/>
        <v>3.7942611382189252E-3</v>
      </c>
      <c r="H212">
        <f t="shared" si="28"/>
        <v>4.1767590216966748E-4</v>
      </c>
      <c r="I212">
        <f t="shared" si="28"/>
        <v>6.0620706715825605E-4</v>
      </c>
      <c r="J212">
        <f t="shared" si="28"/>
        <v>1.2978395215217664E-5</v>
      </c>
      <c r="K212">
        <f t="shared" si="28"/>
        <v>4.1281975315681062E-5</v>
      </c>
      <c r="L212">
        <f t="shared" si="28"/>
        <v>5.0843265991817573E-4</v>
      </c>
      <c r="M212">
        <f t="shared" si="28"/>
        <v>8.2187575138411076E-4</v>
      </c>
      <c r="N212">
        <f t="shared" si="28"/>
        <v>5.1441353835406829E-3</v>
      </c>
      <c r="O212">
        <f t="shared" si="28"/>
        <v>1.3131064801958381E-4</v>
      </c>
      <c r="P212">
        <f t="shared" si="28"/>
        <v>1.9282372564271484E-3</v>
      </c>
      <c r="Q212">
        <f t="shared" si="28"/>
        <v>1.2978395215217664E-5</v>
      </c>
      <c r="R212">
        <f t="shared" si="28"/>
        <v>2.5838463972956328E-4</v>
      </c>
      <c r="S212">
        <f t="shared" si="28"/>
        <v>1.3131064801958381E-4</v>
      </c>
    </row>
    <row r="213" spans="1:19" x14ac:dyDescent="0.25">
      <c r="A213" s="3" t="s">
        <v>31</v>
      </c>
      <c r="B213" s="20" t="s">
        <v>32</v>
      </c>
      <c r="C213" s="36">
        <v>0.55000000000000004</v>
      </c>
      <c r="D213" s="4">
        <f t="shared" si="22"/>
        <v>109</v>
      </c>
      <c r="E213" s="15">
        <f t="shared" si="23"/>
        <v>0.55000000000000004</v>
      </c>
      <c r="F213">
        <f t="shared" si="24"/>
        <v>0.20370370370370372</v>
      </c>
      <c r="G213">
        <f t="shared" si="25"/>
        <v>2.1039858075468897E-3</v>
      </c>
      <c r="H213">
        <f t="shared" si="28"/>
        <v>2.3160877396325864E-4</v>
      </c>
      <c r="I213">
        <f t="shared" si="28"/>
        <v>3.3615268408602713E-4</v>
      </c>
      <c r="J213">
        <f t="shared" si="28"/>
        <v>7.1967527649850642E-6</v>
      </c>
      <c r="K213">
        <f t="shared" si="28"/>
        <v>2.289159522964871E-5</v>
      </c>
      <c r="L213">
        <f t="shared" si="28"/>
        <v>2.8193502281271594E-4</v>
      </c>
      <c r="M213">
        <f t="shared" si="28"/>
        <v>4.5574483502493473E-4</v>
      </c>
      <c r="N213">
        <f t="shared" si="28"/>
        <v>2.8525152710363808E-3</v>
      </c>
      <c r="O213">
        <f t="shared" si="28"/>
        <v>7.2814107872047203E-5</v>
      </c>
      <c r="P213">
        <f t="shared" si="28"/>
        <v>1.0692421194315248E-3</v>
      </c>
      <c r="Q213">
        <f t="shared" si="28"/>
        <v>7.1967527649850642E-6</v>
      </c>
      <c r="R213">
        <f t="shared" si="28"/>
        <v>1.4327891388474855E-4</v>
      </c>
      <c r="S213">
        <f t="shared" si="28"/>
        <v>7.2814107872047203E-5</v>
      </c>
    </row>
    <row r="214" spans="1:19" x14ac:dyDescent="0.25">
      <c r="A214" s="3" t="s">
        <v>29</v>
      </c>
      <c r="B214" s="20" t="s">
        <v>30</v>
      </c>
      <c r="C214" s="35">
        <v>0.5</v>
      </c>
      <c r="D214" s="4">
        <f t="shared" si="22"/>
        <v>108</v>
      </c>
      <c r="E214" s="15">
        <f t="shared" si="23"/>
        <v>0.5</v>
      </c>
      <c r="F214">
        <f t="shared" si="24"/>
        <v>0.18518518518518517</v>
      </c>
      <c r="G214">
        <f t="shared" si="25"/>
        <v>1.7944933668571706E-3</v>
      </c>
      <c r="H214">
        <f t="shared" si="28"/>
        <v>1.9753954950274866E-4</v>
      </c>
      <c r="I214">
        <f t="shared" si="28"/>
        <v>2.8670524282049635E-4</v>
      </c>
      <c r="J214">
        <f t="shared" si="28"/>
        <v>6.1381236761925658E-6</v>
      </c>
      <c r="K214">
        <f t="shared" si="28"/>
        <v>1.9524283694802582E-5</v>
      </c>
      <c r="L214">
        <f t="shared" si="28"/>
        <v>2.4046289975312424E-4</v>
      </c>
      <c r="M214">
        <f t="shared" si="28"/>
        <v>3.8870560842099879E-4</v>
      </c>
      <c r="N214">
        <f t="shared" si="28"/>
        <v>2.4329155236563955E-3</v>
      </c>
      <c r="O214">
        <f t="shared" si="28"/>
        <v>6.2103286591251854E-5</v>
      </c>
      <c r="P214">
        <f t="shared" si="28"/>
        <v>9.1195857120410272E-4</v>
      </c>
      <c r="Q214">
        <f t="shared" si="28"/>
        <v>6.1381236761925658E-6</v>
      </c>
      <c r="R214">
        <f t="shared" si="28"/>
        <v>1.222028493036548E-4</v>
      </c>
      <c r="S214">
        <f t="shared" si="28"/>
        <v>6.2103286591251854E-5</v>
      </c>
    </row>
    <row r="215" spans="1:19" x14ac:dyDescent="0.25">
      <c r="A215" s="3" t="s">
        <v>27</v>
      </c>
      <c r="B215" s="20" t="s">
        <v>28</v>
      </c>
      <c r="C215" s="36">
        <v>0.4</v>
      </c>
      <c r="D215" s="4">
        <f t="shared" si="22"/>
        <v>107</v>
      </c>
      <c r="E215" s="15">
        <f t="shared" si="23"/>
        <v>0.4</v>
      </c>
      <c r="F215">
        <f t="shared" si="24"/>
        <v>0.14814814814814814</v>
      </c>
      <c r="G215">
        <f t="shared" si="25"/>
        <v>1.2364036589891526E-3</v>
      </c>
      <c r="H215">
        <f t="shared" si="28"/>
        <v>1.3610449963825764E-4</v>
      </c>
      <c r="I215">
        <f t="shared" si="28"/>
        <v>1.9753954950274866E-4</v>
      </c>
      <c r="J215">
        <f t="shared" si="28"/>
        <v>4.2291594456344915E-6</v>
      </c>
      <c r="K215">
        <f t="shared" si="28"/>
        <v>1.3452206759434404E-5</v>
      </c>
      <c r="L215">
        <f t="shared" si="28"/>
        <v>1.6567863364499647E-4</v>
      </c>
      <c r="M215">
        <f t="shared" si="28"/>
        <v>2.6781767232889438E-4</v>
      </c>
      <c r="N215">
        <f t="shared" si="28"/>
        <v>1.6762757171560527E-3</v>
      </c>
      <c r="O215">
        <f t="shared" si="28"/>
        <v>4.2789085875059423E-5</v>
      </c>
      <c r="P215">
        <f t="shared" si="28"/>
        <v>6.2833830155529331E-4</v>
      </c>
      <c r="Q215">
        <f t="shared" si="28"/>
        <v>4.2291594456344915E-6</v>
      </c>
      <c r="R215">
        <f t="shared" si="28"/>
        <v>8.4197608533130415E-5</v>
      </c>
      <c r="S215">
        <f t="shared" si="28"/>
        <v>4.2789085875059423E-5</v>
      </c>
    </row>
    <row r="216" spans="1:19" x14ac:dyDescent="0.25">
      <c r="A216" s="3" t="s">
        <v>23</v>
      </c>
      <c r="B216" s="20" t="s">
        <v>24</v>
      </c>
      <c r="C216" s="36">
        <v>0.35</v>
      </c>
      <c r="D216" s="4">
        <f t="shared" si="22"/>
        <v>106</v>
      </c>
      <c r="E216" s="15">
        <f t="shared" si="23"/>
        <v>0.35</v>
      </c>
      <c r="F216">
        <f t="shared" si="24"/>
        <v>0.12962962962962962</v>
      </c>
      <c r="G216">
        <f t="shared" si="25"/>
        <v>9.8934673609742487E-4</v>
      </c>
      <c r="H216">
        <f t="shared" si="28"/>
        <v>1.0890823680946786E-4</v>
      </c>
      <c r="I216">
        <f t="shared" si="28"/>
        <v>1.5806739743109613E-4</v>
      </c>
      <c r="J216">
        <f t="shared" si="28"/>
        <v>3.3840931022437088E-6</v>
      </c>
      <c r="K216">
        <f t="shared" si="28"/>
        <v>1.0764200472873977E-5</v>
      </c>
      <c r="L216">
        <f t="shared" si="28"/>
        <v>1.3257289740776815E-4</v>
      </c>
      <c r="M216">
        <f t="shared" si="28"/>
        <v>2.1430261716018232E-4</v>
      </c>
      <c r="N216">
        <f t="shared" si="28"/>
        <v>1.3413240065332571E-3</v>
      </c>
      <c r="O216">
        <f t="shared" si="28"/>
        <v>3.423901421134004E-5</v>
      </c>
      <c r="P216">
        <f t="shared" si="28"/>
        <v>5.0278438056141511E-4</v>
      </c>
      <c r="Q216">
        <f t="shared" si="28"/>
        <v>3.3840931022437088E-6</v>
      </c>
      <c r="R216">
        <f t="shared" si="28"/>
        <v>6.7373327944989409E-5</v>
      </c>
      <c r="S216">
        <f t="shared" si="28"/>
        <v>3.423901421134004E-5</v>
      </c>
    </row>
    <row r="217" spans="1:19" x14ac:dyDescent="0.25">
      <c r="A217" s="3" t="s">
        <v>25</v>
      </c>
      <c r="B217" s="20" t="s">
        <v>26</v>
      </c>
      <c r="C217" s="36">
        <v>0.35</v>
      </c>
      <c r="D217" s="4">
        <f t="shared" si="22"/>
        <v>105</v>
      </c>
      <c r="E217" s="15">
        <f t="shared" si="23"/>
        <v>0.35</v>
      </c>
      <c r="F217">
        <f t="shared" si="24"/>
        <v>0.12962962962962962</v>
      </c>
      <c r="G217">
        <f t="shared" si="25"/>
        <v>9.8934673609742487E-4</v>
      </c>
      <c r="H217">
        <f t="shared" si="28"/>
        <v>1.0890823680946786E-4</v>
      </c>
      <c r="I217">
        <f t="shared" si="28"/>
        <v>1.5806739743109613E-4</v>
      </c>
      <c r="J217">
        <f t="shared" si="28"/>
        <v>3.3840931022437088E-6</v>
      </c>
      <c r="K217">
        <f t="shared" si="28"/>
        <v>1.0764200472873977E-5</v>
      </c>
      <c r="L217">
        <f t="shared" si="28"/>
        <v>1.3257289740776815E-4</v>
      </c>
      <c r="M217">
        <f t="shared" si="28"/>
        <v>2.1430261716018232E-4</v>
      </c>
      <c r="N217">
        <f t="shared" si="28"/>
        <v>1.3413240065332571E-3</v>
      </c>
      <c r="O217">
        <f t="shared" si="28"/>
        <v>3.423901421134004E-5</v>
      </c>
      <c r="P217">
        <f t="shared" si="28"/>
        <v>5.0278438056141511E-4</v>
      </c>
      <c r="Q217">
        <f t="shared" si="28"/>
        <v>3.3840931022437088E-6</v>
      </c>
      <c r="R217">
        <f t="shared" si="28"/>
        <v>6.7373327944989409E-5</v>
      </c>
      <c r="S217">
        <f t="shared" si="28"/>
        <v>3.423901421134004E-5</v>
      </c>
    </row>
    <row r="218" spans="1:19" x14ac:dyDescent="0.25">
      <c r="A218" s="3" t="s">
        <v>19</v>
      </c>
      <c r="B218" s="20" t="s">
        <v>20</v>
      </c>
      <c r="C218" s="37">
        <v>0.3</v>
      </c>
      <c r="D218" s="4">
        <f t="shared" si="22"/>
        <v>104</v>
      </c>
      <c r="E218" s="15">
        <f t="shared" si="23"/>
        <v>0.3</v>
      </c>
      <c r="F218">
        <f t="shared" si="24"/>
        <v>0.1111111111111111</v>
      </c>
      <c r="G218">
        <f t="shared" si="25"/>
        <v>7.6486987237883014E-4</v>
      </c>
      <c r="H218">
        <f t="shared" si="28"/>
        <v>8.4197608533130117E-5</v>
      </c>
      <c r="I218">
        <f t="shared" si="28"/>
        <v>1.222028493036548E-4</v>
      </c>
      <c r="J218">
        <f t="shared" si="28"/>
        <v>2.6162625950952114E-6</v>
      </c>
      <c r="K218">
        <f t="shared" si="28"/>
        <v>8.3218676946607855E-6</v>
      </c>
      <c r="L218">
        <f t="shared" si="28"/>
        <v>1.0249289902259913E-4</v>
      </c>
      <c r="M218">
        <f t="shared" si="28"/>
        <v>1.6567863364499647E-4</v>
      </c>
      <c r="N218">
        <f t="shared" si="28"/>
        <v>1.036985602987551E-3</v>
      </c>
      <c r="O218">
        <f t="shared" si="28"/>
        <v>2.6470386442580524E-5</v>
      </c>
      <c r="P218">
        <f t="shared" si="28"/>
        <v>3.8870560842099879E-4</v>
      </c>
      <c r="Q218">
        <f t="shared" si="28"/>
        <v>2.6162625950952114E-6</v>
      </c>
      <c r="R218">
        <f t="shared" si="28"/>
        <v>5.2086722345993156E-5</v>
      </c>
      <c r="S218">
        <f t="shared" si="28"/>
        <v>2.6470386442580524E-5</v>
      </c>
    </row>
    <row r="219" spans="1:19" x14ac:dyDescent="0.25">
      <c r="A219" s="3" t="s">
        <v>21</v>
      </c>
      <c r="B219" s="20" t="s">
        <v>22</v>
      </c>
      <c r="C219" s="35">
        <v>0.3</v>
      </c>
      <c r="D219" s="4">
        <f t="shared" si="22"/>
        <v>103</v>
      </c>
      <c r="E219" s="15">
        <f t="shared" si="23"/>
        <v>0.3</v>
      </c>
      <c r="F219">
        <f t="shared" si="24"/>
        <v>0.1111111111111111</v>
      </c>
      <c r="G219">
        <f t="shared" si="25"/>
        <v>7.6486987237883014E-4</v>
      </c>
      <c r="H219">
        <f t="shared" si="28"/>
        <v>8.4197608533130117E-5</v>
      </c>
      <c r="I219">
        <f t="shared" si="28"/>
        <v>1.222028493036548E-4</v>
      </c>
      <c r="J219">
        <f t="shared" si="28"/>
        <v>2.6162625950952114E-6</v>
      </c>
      <c r="K219">
        <f t="shared" si="28"/>
        <v>8.3218676946607855E-6</v>
      </c>
      <c r="L219">
        <f t="shared" si="28"/>
        <v>1.0249289902259913E-4</v>
      </c>
      <c r="M219">
        <f t="shared" si="28"/>
        <v>1.6567863364499647E-4</v>
      </c>
      <c r="N219">
        <f t="shared" si="28"/>
        <v>1.036985602987551E-3</v>
      </c>
      <c r="O219">
        <f t="shared" si="28"/>
        <v>2.6470386442580524E-5</v>
      </c>
      <c r="P219">
        <f t="shared" si="28"/>
        <v>3.8870560842099879E-4</v>
      </c>
      <c r="Q219">
        <f t="shared" si="28"/>
        <v>2.6162625950952114E-6</v>
      </c>
      <c r="R219">
        <f t="shared" si="28"/>
        <v>5.2086722345993156E-5</v>
      </c>
      <c r="S219">
        <f t="shared" si="28"/>
        <v>2.6470386442580524E-5</v>
      </c>
    </row>
    <row r="220" spans="1:19" x14ac:dyDescent="0.25">
      <c r="A220" s="30" t="s">
        <v>17</v>
      </c>
      <c r="B220" s="20" t="s">
        <v>18</v>
      </c>
      <c r="C220" s="35">
        <v>0.28999999999999998</v>
      </c>
      <c r="D220" s="4">
        <f t="shared" si="22"/>
        <v>102</v>
      </c>
      <c r="E220" s="15">
        <f t="shared" si="23"/>
        <v>0.28999999999999998</v>
      </c>
      <c r="F220">
        <f t="shared" si="24"/>
        <v>0.1074074074074074</v>
      </c>
      <c r="G220">
        <f t="shared" si="25"/>
        <v>7.2278403266178243E-4</v>
      </c>
      <c r="H220">
        <f t="shared" si="28"/>
        <v>7.9564758965839353E-5</v>
      </c>
      <c r="I220">
        <f t="shared" si="28"/>
        <v>1.1547881726306107E-4</v>
      </c>
      <c r="J220">
        <f t="shared" si="28"/>
        <v>2.4723065939359033E-6</v>
      </c>
      <c r="K220">
        <f t="shared" si="28"/>
        <v>7.8639691650001714E-6</v>
      </c>
      <c r="L220">
        <f t="shared" si="28"/>
        <v>9.6853378005794935E-5</v>
      </c>
      <c r="M220">
        <f t="shared" si="28"/>
        <v>1.5656241051747677E-4</v>
      </c>
      <c r="N220">
        <f t="shared" si="28"/>
        <v>9.799269954358016E-4</v>
      </c>
      <c r="O220">
        <f t="shared" si="28"/>
        <v>2.5013892362605859E-5</v>
      </c>
      <c r="P220">
        <f t="shared" si="28"/>
        <v>3.6731765404616486E-4</v>
      </c>
      <c r="Q220">
        <f t="shared" si="28"/>
        <v>2.4723065939359033E-6</v>
      </c>
      <c r="R220">
        <f t="shared" si="28"/>
        <v>4.9220727060779352E-5</v>
      </c>
      <c r="S220">
        <f t="shared" si="28"/>
        <v>2.5013892362605859E-5</v>
      </c>
    </row>
    <row r="221" spans="1:19" x14ac:dyDescent="0.25">
      <c r="A221" s="3" t="s">
        <v>15</v>
      </c>
      <c r="B221" s="20" t="s">
        <v>16</v>
      </c>
      <c r="C221" s="36">
        <v>0.28000000000000003</v>
      </c>
      <c r="D221" s="4">
        <f t="shared" si="22"/>
        <v>101</v>
      </c>
      <c r="E221" s="15">
        <f t="shared" si="23"/>
        <v>0.28000000000000003</v>
      </c>
      <c r="F221">
        <f t="shared" si="24"/>
        <v>0.1037037037037037</v>
      </c>
      <c r="G221">
        <f t="shared" si="25"/>
        <v>6.8165864923879296E-4</v>
      </c>
      <c r="H221">
        <f t="shared" si="28"/>
        <v>7.5037637347812568E-5</v>
      </c>
      <c r="I221">
        <f t="shared" si="28"/>
        <v>1.0890823680946786E-4</v>
      </c>
      <c r="J221">
        <f t="shared" si="28"/>
        <v>2.331635865170134E-6</v>
      </c>
      <c r="K221">
        <f t="shared" si="28"/>
        <v>7.416520504649747E-6</v>
      </c>
      <c r="L221">
        <f t="shared" si="28"/>
        <v>9.134255855446934E-5</v>
      </c>
      <c r="M221">
        <f t="shared" si="28"/>
        <v>1.4765423204202407E-4</v>
      </c>
      <c r="N221">
        <f t="shared" si="28"/>
        <v>9.2417054317242889E-4</v>
      </c>
      <c r="O221" t="s">
        <v>230</v>
      </c>
      <c r="P221">
        <f t="shared" si="28"/>
        <v>3.4641780197686742E-4</v>
      </c>
      <c r="Q221">
        <f t="shared" si="28"/>
        <v>2.331635865170134E-6</v>
      </c>
      <c r="R221">
        <f t="shared" si="28"/>
        <v>4.6420137699005172E-5</v>
      </c>
      <c r="S221">
        <f t="shared" si="28"/>
        <v>2.3590637465115788E-5</v>
      </c>
    </row>
    <row r="222" spans="1:19" x14ac:dyDescent="0.25">
      <c r="A222" s="3" t="s">
        <v>13</v>
      </c>
      <c r="B222" s="38" t="s">
        <v>14</v>
      </c>
      <c r="C222" s="35">
        <v>0.222</v>
      </c>
      <c r="D222" s="4">
        <f t="shared" si="22"/>
        <v>100</v>
      </c>
      <c r="E222" s="15">
        <f t="shared" si="23"/>
        <v>0.222</v>
      </c>
      <c r="F222">
        <f t="shared" si="24"/>
        <v>8.2222222222222224E-2</v>
      </c>
      <c r="G222">
        <f t="shared" si="25"/>
        <v>4.6268240852003449E-4</v>
      </c>
      <c r="H222">
        <f t="shared" si="28"/>
        <v>5.0932522922593261E-5</v>
      </c>
      <c r="I222">
        <f t="shared" si="28"/>
        <v>7.3922520268678834E-5</v>
      </c>
      <c r="J222">
        <f t="shared" si="28"/>
        <v>1.5826204201961125E-6</v>
      </c>
      <c r="K222">
        <f t="shared" si="28"/>
        <v>5.0340351050507646E-6</v>
      </c>
      <c r="L222">
        <f t="shared" si="28"/>
        <v>6.1999646068539962E-5</v>
      </c>
      <c r="M222">
        <f t="shared" si="28"/>
        <v>1.0022173970163684E-4</v>
      </c>
      <c r="N222">
        <f t="shared" si="28"/>
        <v>6.272897047162611E-4</v>
      </c>
      <c r="O222">
        <f t="shared" si="28"/>
        <v>1.6012373602346913E-5</v>
      </c>
      <c r="P222">
        <f t="shared" si="28"/>
        <v>2.3513443737838485E-4</v>
      </c>
      <c r="Q222">
        <f t="shared" si="28"/>
        <v>1.5826204201961125E-6</v>
      </c>
      <c r="R222">
        <f t="shared" si="28"/>
        <v>3.1508117939076376E-5</v>
      </c>
      <c r="S222">
        <f t="shared" si="28"/>
        <v>1.6012373602346913E-5</v>
      </c>
    </row>
    <row r="223" spans="1:19" x14ac:dyDescent="0.25">
      <c r="A223" s="29" t="s">
        <v>11</v>
      </c>
      <c r="B223" s="39" t="s">
        <v>12</v>
      </c>
      <c r="C223" s="35">
        <v>0.21</v>
      </c>
      <c r="D223" s="4">
        <f t="shared" si="22"/>
        <v>99</v>
      </c>
      <c r="E223" s="15">
        <f t="shared" si="23"/>
        <v>0.21</v>
      </c>
      <c r="F223">
        <f t="shared" si="24"/>
        <v>7.7777777777777765E-2</v>
      </c>
      <c r="G223">
        <f t="shared" si="25"/>
        <v>4.2169089379391394E-4</v>
      </c>
      <c r="H223">
        <f t="shared" si="28"/>
        <v>4.6420137699005172E-5</v>
      </c>
      <c r="I223">
        <f t="shared" si="28"/>
        <v>6.7373327944989409E-5</v>
      </c>
      <c r="J223">
        <f t="shared" si="28"/>
        <v>1.4424075937179255E-6</v>
      </c>
      <c r="K223">
        <f t="shared" si="28"/>
        <v>4.5880429507336094E-6</v>
      </c>
      <c r="L223">
        <f t="shared" si="28"/>
        <v>5.650676508142379E-5</v>
      </c>
      <c r="M223">
        <f t="shared" si="28"/>
        <v>9.134255855446934E-5</v>
      </c>
      <c r="N223">
        <f t="shared" si="28"/>
        <v>5.7171474726181706E-4</v>
      </c>
      <c r="O223">
        <f t="shared" si="28"/>
        <v>1.4593751592445438E-5</v>
      </c>
      <c r="P223">
        <f t="shared" si="28"/>
        <v>2.1430261716018232E-4</v>
      </c>
      <c r="Q223">
        <f t="shared" si="28"/>
        <v>1.4424075937179255E-6</v>
      </c>
      <c r="R223">
        <f t="shared" si="28"/>
        <v>2.8716644875245561E-5</v>
      </c>
      <c r="S223">
        <f t="shared" si="28"/>
        <v>1.4593751592445438E-5</v>
      </c>
    </row>
    <row r="224" spans="1:19" x14ac:dyDescent="0.25">
      <c r="A224" s="3" t="s">
        <v>9</v>
      </c>
      <c r="B224" s="20" t="s">
        <v>10</v>
      </c>
      <c r="C224" s="40">
        <v>0.2</v>
      </c>
      <c r="D224" s="4">
        <f t="shared" si="22"/>
        <v>98</v>
      </c>
      <c r="E224" s="15">
        <f t="shared" si="23"/>
        <v>0.2</v>
      </c>
      <c r="F224">
        <f t="shared" si="24"/>
        <v>7.407407407407407E-2</v>
      </c>
      <c r="G224">
        <f t="shared" si="25"/>
        <v>3.8870560842099879E-4</v>
      </c>
      <c r="H224">
        <f t="shared" si="28"/>
        <v>4.2789085875059423E-5</v>
      </c>
      <c r="I224">
        <f t="shared" si="28"/>
        <v>6.2103286591251854E-5</v>
      </c>
      <c r="J224">
        <f t="shared" si="28"/>
        <v>1.3295803384865196E-6</v>
      </c>
      <c r="K224">
        <f t="shared" si="28"/>
        <v>4.2291594456344915E-6</v>
      </c>
      <c r="L224">
        <f t="shared" si="28"/>
        <v>5.2086722345993156E-5</v>
      </c>
      <c r="M224">
        <f t="shared" si="28"/>
        <v>8.4197608533130415E-5</v>
      </c>
      <c r="N224">
        <f t="shared" si="28"/>
        <v>5.2699437419264868E-4</v>
      </c>
      <c r="O224">
        <f t="shared" si="28"/>
        <v>1.3452206759434404E-5</v>
      </c>
      <c r="P224">
        <f t="shared" si="28"/>
        <v>1.9753954950274866E-4</v>
      </c>
      <c r="Q224">
        <f t="shared" si="28"/>
        <v>1.3295803384865196E-6</v>
      </c>
      <c r="R224">
        <f t="shared" si="28"/>
        <v>2.6470386442580524E-5</v>
      </c>
      <c r="S224">
        <f t="shared" si="28"/>
        <v>1.3452206759434404E-5</v>
      </c>
    </row>
    <row r="225" spans="1:19" x14ac:dyDescent="0.25">
      <c r="A225" s="3" t="s">
        <v>7</v>
      </c>
      <c r="B225" s="38" t="s">
        <v>8</v>
      </c>
      <c r="C225" s="41">
        <v>9.35E-2</v>
      </c>
      <c r="D225" s="4">
        <f t="shared" si="22"/>
        <v>97</v>
      </c>
      <c r="E225" s="15">
        <f>C225</f>
        <v>9.35E-2</v>
      </c>
      <c r="F225">
        <f t="shared" si="24"/>
        <v>3.4629629629629628E-2</v>
      </c>
      <c r="G225">
        <f t="shared" si="25"/>
        <v>1.0923309404865164E-4</v>
      </c>
      <c r="H225">
        <f t="shared" ref="H225:S240" si="29">IF($F225*$D$11*H$25&lt;$F$3,10^(LOG($F225*$D$11*H$25)*$D$3+$E$3),10^(LOG($F225*$D$11*H$25)*$D$4+$E$4))</f>
        <v>1.2024483671930703E-5</v>
      </c>
      <c r="I225">
        <f t="shared" si="29"/>
        <v>1.7452112853502363E-5</v>
      </c>
      <c r="J225">
        <f t="shared" si="29"/>
        <v>3.7363539658999665E-7</v>
      </c>
      <c r="K225">
        <f t="shared" si="29"/>
        <v>1.1884679857034434E-6</v>
      </c>
      <c r="L225">
        <f t="shared" si="29"/>
        <v>1.4637282605255304E-5</v>
      </c>
      <c r="M225">
        <f t="shared" si="29"/>
        <v>2.3661004864148248E-5</v>
      </c>
      <c r="N225">
        <f t="shared" si="29"/>
        <v>1.4809466288160199E-4</v>
      </c>
      <c r="O225">
        <f t="shared" si="29"/>
        <v>3.7803060575439424E-6</v>
      </c>
      <c r="P225">
        <f t="shared" si="29"/>
        <v>5.5512078348484913E-5</v>
      </c>
      <c r="Q225">
        <f t="shared" si="29"/>
        <v>3.7363539658999665E-7</v>
      </c>
      <c r="R225">
        <f t="shared" si="29"/>
        <v>7.4386428936082966E-6</v>
      </c>
      <c r="S225">
        <f t="shared" si="29"/>
        <v>3.7803060575439424E-6</v>
      </c>
    </row>
    <row r="226" spans="1:19" x14ac:dyDescent="0.25">
      <c r="A226" s="29" t="s">
        <v>87</v>
      </c>
      <c r="B226" s="20" t="s">
        <v>32</v>
      </c>
      <c r="C226" s="41" t="s">
        <v>88</v>
      </c>
      <c r="D226" s="4">
        <f t="shared" si="22"/>
        <v>96</v>
      </c>
      <c r="E226" s="42">
        <f>0.0002*EXP(0.0701*D226)</f>
        <v>0.1673624948021227</v>
      </c>
      <c r="F226">
        <f t="shared" si="24"/>
        <v>6.1986109185971368E-2</v>
      </c>
      <c r="G226">
        <f t="shared" si="25"/>
        <v>2.88706281318452E-4</v>
      </c>
      <c r="H226">
        <f t="shared" si="29"/>
        <v>3.178106411735767E-5</v>
      </c>
      <c r="I226">
        <f t="shared" si="29"/>
        <v>4.6126447730579762E-5</v>
      </c>
      <c r="J226">
        <f t="shared" si="29"/>
        <v>9.8752934591780415E-7</v>
      </c>
      <c r="K226">
        <f t="shared" si="29"/>
        <v>3.1411558521417451E-6</v>
      </c>
      <c r="L226">
        <f t="shared" si="29"/>
        <v>3.8686768569316197E-5</v>
      </c>
      <c r="M226">
        <f t="shared" si="29"/>
        <v>6.2536731986585886E-5</v>
      </c>
      <c r="N226">
        <f t="shared" si="29"/>
        <v>3.9141855109051419E-4</v>
      </c>
      <c r="O226">
        <f t="shared" si="29"/>
        <v>9.9914601305079648E-6</v>
      </c>
      <c r="P226">
        <f t="shared" si="29"/>
        <v>1.467200562964138E-4</v>
      </c>
      <c r="Q226">
        <f t="shared" si="29"/>
        <v>9.8752934591780415E-7</v>
      </c>
      <c r="R226">
        <f t="shared" si="29"/>
        <v>1.9660552020187822E-5</v>
      </c>
      <c r="S226">
        <f t="shared" si="29"/>
        <v>9.9914601305079648E-6</v>
      </c>
    </row>
    <row r="227" spans="1:19" x14ac:dyDescent="0.25">
      <c r="A227" s="29" t="s">
        <v>89</v>
      </c>
      <c r="B227" s="20" t="s">
        <v>32</v>
      </c>
      <c r="C227" s="41" t="s">
        <v>88</v>
      </c>
      <c r="D227" s="4">
        <f t="shared" si="22"/>
        <v>95</v>
      </c>
      <c r="E227" s="42">
        <f t="shared" ref="E227:E290" si="30">0.0002*EXP(0.0701*D227)</f>
        <v>0.15603215184216962</v>
      </c>
      <c r="F227">
        <f t="shared" si="24"/>
        <v>5.7789685867470228E-2</v>
      </c>
      <c r="G227">
        <f t="shared" si="25"/>
        <v>2.5682242780294289E-4</v>
      </c>
      <c r="H227">
        <f t="shared" si="29"/>
        <v>2.8271258967787228E-5</v>
      </c>
      <c r="I227">
        <f t="shared" si="29"/>
        <v>4.103238155399258E-5</v>
      </c>
      <c r="J227">
        <f t="shared" si="29"/>
        <v>8.7846957463842747E-7</v>
      </c>
      <c r="K227">
        <f t="shared" si="29"/>
        <v>2.7942560458690831E-6</v>
      </c>
      <c r="L227">
        <f t="shared" si="29"/>
        <v>3.4414318186804744E-5</v>
      </c>
      <c r="M227">
        <f t="shared" si="29"/>
        <v>5.5630363365531845E-5</v>
      </c>
      <c r="N227">
        <f t="shared" si="29"/>
        <v>3.4819146337621216E-4</v>
      </c>
      <c r="O227">
        <f t="shared" si="29"/>
        <v>8.8880333198672327E-6</v>
      </c>
      <c r="P227">
        <f t="shared" si="29"/>
        <v>1.3051673449344229E-4</v>
      </c>
      <c r="Q227">
        <f t="shared" si="29"/>
        <v>8.7846957463842747E-7</v>
      </c>
      <c r="R227">
        <f t="shared" si="29"/>
        <v>1.7489299778002363E-5</v>
      </c>
      <c r="S227">
        <f t="shared" si="29"/>
        <v>8.8880333198672327E-6</v>
      </c>
    </row>
    <row r="228" spans="1:19" x14ac:dyDescent="0.25">
      <c r="A228" s="29" t="s">
        <v>90</v>
      </c>
      <c r="B228" s="20" t="s">
        <v>32</v>
      </c>
      <c r="C228" s="41" t="s">
        <v>88</v>
      </c>
      <c r="D228" s="4">
        <f t="shared" si="22"/>
        <v>94</v>
      </c>
      <c r="E228" s="42">
        <f t="shared" si="30"/>
        <v>0.14546886647024987</v>
      </c>
      <c r="F228">
        <f t="shared" si="24"/>
        <v>5.3877357951944392E-2</v>
      </c>
      <c r="G228">
        <f t="shared" si="25"/>
        <v>2.2845973118902933E-4</v>
      </c>
      <c r="H228">
        <f t="shared" si="29"/>
        <v>2.5149066144300712E-5</v>
      </c>
      <c r="I228">
        <f t="shared" si="29"/>
        <v>3.6500888727146481E-5</v>
      </c>
      <c r="J228">
        <f t="shared" si="29"/>
        <v>7.8145403653620243E-7</v>
      </c>
      <c r="K228">
        <f t="shared" si="29"/>
        <v>2.4856668110091579E-6</v>
      </c>
      <c r="L228">
        <f t="shared" si="29"/>
        <v>3.0613704376487645E-5</v>
      </c>
      <c r="M228">
        <f t="shared" si="29"/>
        <v>4.9486713326256455E-5</v>
      </c>
      <c r="N228">
        <f t="shared" si="29"/>
        <v>3.0973824523721253E-4</v>
      </c>
      <c r="O228">
        <f t="shared" si="29"/>
        <v>7.9064656479847199E-6</v>
      </c>
      <c r="P228">
        <f t="shared" si="29"/>
        <v>1.1610285882399912E-4</v>
      </c>
      <c r="Q228">
        <f t="shared" si="29"/>
        <v>7.8145403653620243E-7</v>
      </c>
      <c r="R228">
        <f t="shared" si="29"/>
        <v>1.5557834104085924E-5</v>
      </c>
      <c r="S228">
        <f t="shared" si="29"/>
        <v>7.9064656479847199E-6</v>
      </c>
    </row>
    <row r="229" spans="1:19" x14ac:dyDescent="0.25">
      <c r="A229" s="3" t="s">
        <v>91</v>
      </c>
      <c r="B229" s="20" t="s">
        <v>92</v>
      </c>
      <c r="C229" s="41" t="s">
        <v>93</v>
      </c>
      <c r="D229" s="4">
        <f t="shared" si="22"/>
        <v>93</v>
      </c>
      <c r="E229" s="42">
        <f t="shared" si="30"/>
        <v>0.13562070933652476</v>
      </c>
      <c r="F229">
        <f t="shared" si="24"/>
        <v>5.0229892346861017E-2</v>
      </c>
      <c r="G229">
        <f t="shared" si="25"/>
        <v>2.0322932549727052E-4</v>
      </c>
      <c r="H229">
        <f t="shared" si="29"/>
        <v>2.2371678907227514E-5</v>
      </c>
      <c r="I229">
        <f t="shared" si="29"/>
        <v>3.2469840341058407E-5</v>
      </c>
      <c r="J229">
        <f t="shared" si="29"/>
        <v>6.9515260271827382E-7</v>
      </c>
      <c r="K229">
        <f t="shared" si="29"/>
        <v>2.211157243262139E-6</v>
      </c>
      <c r="L229">
        <f t="shared" si="29"/>
        <v>2.7232818926231779E-5</v>
      </c>
      <c r="M229">
        <f t="shared" si="29"/>
        <v>4.4021549522224217E-5</v>
      </c>
      <c r="N229">
        <f t="shared" si="29"/>
        <v>2.7553168487352945E-4</v>
      </c>
      <c r="O229">
        <f t="shared" si="29"/>
        <v>7.0332993580289851E-6</v>
      </c>
      <c r="P229">
        <f t="shared" si="29"/>
        <v>1.0328080823829326E-4</v>
      </c>
      <c r="Q229">
        <f t="shared" si="29"/>
        <v>6.9515260271827382E-7</v>
      </c>
      <c r="R229">
        <f t="shared" si="29"/>
        <v>1.3839673690921531E-5</v>
      </c>
      <c r="S229">
        <f t="shared" si="29"/>
        <v>7.0332993580289851E-6</v>
      </c>
    </row>
    <row r="230" spans="1:19" x14ac:dyDescent="0.25">
      <c r="A230" s="3" t="s">
        <v>94</v>
      </c>
      <c r="B230" s="20" t="s">
        <v>24</v>
      </c>
      <c r="C230" s="41" t="s">
        <v>95</v>
      </c>
      <c r="D230" s="4">
        <f t="shared" si="22"/>
        <v>92</v>
      </c>
      <c r="E230" s="42">
        <f t="shared" si="30"/>
        <v>0.12643926667775143</v>
      </c>
      <c r="F230">
        <f t="shared" si="24"/>
        <v>4.6829358028796821E-2</v>
      </c>
      <c r="G230">
        <f t="shared" si="25"/>
        <v>1.8078528993760307E-4</v>
      </c>
      <c r="H230">
        <f t="shared" si="29"/>
        <v>1.9901017964498458E-5</v>
      </c>
      <c r="I230">
        <f t="shared" si="29"/>
        <v>2.8883968816620235E-5</v>
      </c>
      <c r="J230">
        <f t="shared" si="29"/>
        <v>6.1838203972679328E-7</v>
      </c>
      <c r="K230">
        <f t="shared" si="29"/>
        <v>1.9669636866759456E-6</v>
      </c>
      <c r="L230">
        <f t="shared" si="29"/>
        <v>2.422530829815296E-5</v>
      </c>
      <c r="M230">
        <f t="shared" si="29"/>
        <v>3.9159941973948755E-5</v>
      </c>
      <c r="N230">
        <f t="shared" si="29"/>
        <v>2.4510279417094409E-4</v>
      </c>
      <c r="O230">
        <f t="shared" si="29"/>
        <v>6.2565629273630826E-6</v>
      </c>
      <c r="P230">
        <f t="shared" si="29"/>
        <v>9.1874786360990018E-5</v>
      </c>
      <c r="Q230">
        <f t="shared" si="29"/>
        <v>6.1838203972679328E-7</v>
      </c>
      <c r="R230">
        <f t="shared" si="29"/>
        <v>1.2311261746960204E-5</v>
      </c>
      <c r="S230">
        <f t="shared" si="29"/>
        <v>6.2565629273630826E-6</v>
      </c>
    </row>
    <row r="231" spans="1:19" x14ac:dyDescent="0.25">
      <c r="A231" s="3" t="s">
        <v>96</v>
      </c>
      <c r="B231" s="22" t="s">
        <v>32</v>
      </c>
      <c r="C231" s="43" t="s">
        <v>95</v>
      </c>
      <c r="D231" s="4">
        <f t="shared" si="22"/>
        <v>91</v>
      </c>
      <c r="E231" s="42">
        <f t="shared" si="30"/>
        <v>0.11787940231412745</v>
      </c>
      <c r="F231">
        <f t="shared" si="24"/>
        <v>4.3659037894121275E-2</v>
      </c>
      <c r="G231">
        <f t="shared" si="25"/>
        <v>1.6081990617177028E-4</v>
      </c>
      <c r="H231">
        <f t="shared" si="29"/>
        <v>1.7703209386548999E-5</v>
      </c>
      <c r="I231">
        <f t="shared" si="29"/>
        <v>2.5694110159960728E-5</v>
      </c>
      <c r="J231">
        <f t="shared" si="29"/>
        <v>5.5008978684878021E-7</v>
      </c>
      <c r="K231">
        <f t="shared" si="29"/>
        <v>1.7497381321438444E-6</v>
      </c>
      <c r="L231">
        <f t="shared" si="29"/>
        <v>2.1549938099697254E-5</v>
      </c>
      <c r="M231">
        <f t="shared" si="29"/>
        <v>3.4835235743549811E-5</v>
      </c>
      <c r="N231">
        <f t="shared" si="29"/>
        <v>2.1803437865223788E-4</v>
      </c>
      <c r="O231">
        <f t="shared" si="29"/>
        <v>5.565606932309504E-6</v>
      </c>
      <c r="P231">
        <f t="shared" si="29"/>
        <v>8.1728411239794362E-5</v>
      </c>
      <c r="Q231">
        <f t="shared" si="29"/>
        <v>5.5008978684878021E-7</v>
      </c>
      <c r="R231">
        <f t="shared" si="29"/>
        <v>1.0951643021871913E-5</v>
      </c>
      <c r="S231">
        <f t="shared" si="29"/>
        <v>5.565606932309504E-6</v>
      </c>
    </row>
    <row r="232" spans="1:19" x14ac:dyDescent="0.25">
      <c r="A232" s="3" t="s">
        <v>97</v>
      </c>
      <c r="B232" s="20" t="s">
        <v>32</v>
      </c>
      <c r="C232" s="43" t="s">
        <v>95</v>
      </c>
      <c r="D232" s="4">
        <f t="shared" si="22"/>
        <v>90</v>
      </c>
      <c r="E232" s="42">
        <f t="shared" si="30"/>
        <v>0.10989903575880999</v>
      </c>
      <c r="F232">
        <f t="shared" si="24"/>
        <v>4.0703346577337034E-2</v>
      </c>
      <c r="G232">
        <f t="shared" si="25"/>
        <v>1.4305943934942643E-4</v>
      </c>
      <c r="H232">
        <f t="shared" si="29"/>
        <v>1.5748120178730509E-5</v>
      </c>
      <c r="I232">
        <f t="shared" si="29"/>
        <v>2.2856529900846458E-5</v>
      </c>
      <c r="J232">
        <f t="shared" si="29"/>
        <v>4.8933952501115123E-7</v>
      </c>
      <c r="K232">
        <f t="shared" si="29"/>
        <v>1.5565023146167621E-6</v>
      </c>
      <c r="L232">
        <f t="shared" si="29"/>
        <v>1.9170027740624919E-5</v>
      </c>
      <c r="M232">
        <f t="shared" si="29"/>
        <v>3.0988137064042898E-5</v>
      </c>
      <c r="N232">
        <f t="shared" si="29"/>
        <v>1.9395531754367484E-4</v>
      </c>
      <c r="O232">
        <f t="shared" si="29"/>
        <v>4.950958039516904E-6</v>
      </c>
      <c r="P232">
        <f t="shared" si="29"/>
        <v>7.2702571274952754E-5</v>
      </c>
      <c r="Q232">
        <f t="shared" si="29"/>
        <v>4.8933952501115123E-7</v>
      </c>
      <c r="R232">
        <f t="shared" si="29"/>
        <v>9.742176500156876E-6</v>
      </c>
      <c r="S232">
        <f t="shared" si="29"/>
        <v>4.950958039516904E-6</v>
      </c>
    </row>
    <row r="233" spans="1:19" x14ac:dyDescent="0.25">
      <c r="A233" s="3" t="s">
        <v>98</v>
      </c>
      <c r="B233" s="22" t="s">
        <v>32</v>
      </c>
      <c r="C233" s="43" t="s">
        <v>95</v>
      </c>
      <c r="D233" s="4">
        <f t="shared" si="22"/>
        <v>89</v>
      </c>
      <c r="E233" s="42">
        <f t="shared" si="30"/>
        <v>0.10245893534929056</v>
      </c>
      <c r="F233">
        <f t="shared" si="24"/>
        <v>3.7947753833070572E-2</v>
      </c>
      <c r="G233">
        <f t="shared" si="25"/>
        <v>1.2726038507392674E-4</v>
      </c>
      <c r="H233">
        <f t="shared" si="29"/>
        <v>1.4008945143707866E-5</v>
      </c>
      <c r="I233">
        <f t="shared" si="29"/>
        <v>2.0332323472418896E-5</v>
      </c>
      <c r="J233">
        <f t="shared" si="29"/>
        <v>4.3529833940357239E-7</v>
      </c>
      <c r="K233">
        <f t="shared" si="29"/>
        <v>1.3846068796814506E-6</v>
      </c>
      <c r="L233">
        <f t="shared" si="29"/>
        <v>1.7052947524776958E-5</v>
      </c>
      <c r="M233">
        <f t="shared" si="29"/>
        <v>2.7565900393761924E-5</v>
      </c>
      <c r="N233">
        <f t="shared" si="29"/>
        <v>1.7253547553374159E-4</v>
      </c>
      <c r="O233">
        <f t="shared" si="29"/>
        <v>4.4041891220811536E-6</v>
      </c>
      <c r="P233">
        <f t="shared" si="29"/>
        <v>6.467351793345438E-5</v>
      </c>
      <c r="Q233">
        <f t="shared" si="29"/>
        <v>4.3529833940357239E-7</v>
      </c>
      <c r="R233">
        <f t="shared" si="29"/>
        <v>8.6662798240100509E-6</v>
      </c>
      <c r="S233">
        <f t="shared" si="29"/>
        <v>4.4041891220811536E-6</v>
      </c>
    </row>
    <row r="234" spans="1:19" x14ac:dyDescent="0.25">
      <c r="A234" s="29" t="s">
        <v>99</v>
      </c>
      <c r="B234" s="38" t="s">
        <v>100</v>
      </c>
      <c r="C234" s="44" t="s">
        <v>101</v>
      </c>
      <c r="D234" s="4">
        <f t="shared" si="22"/>
        <v>88</v>
      </c>
      <c r="E234" s="42">
        <f t="shared" si="30"/>
        <v>9.5522525383654688E-2</v>
      </c>
      <c r="F234">
        <f t="shared" si="24"/>
        <v>3.5378713105057288E-2</v>
      </c>
      <c r="G234">
        <f t="shared" si="25"/>
        <v>1.1320613084192838E-4</v>
      </c>
      <c r="H234">
        <f t="shared" si="29"/>
        <v>1.246183936953145E-5</v>
      </c>
      <c r="I234">
        <f t="shared" si="29"/>
        <v>1.8086882811190313E-5</v>
      </c>
      <c r="J234">
        <f t="shared" si="29"/>
        <v>3.8722529982263263E-7</v>
      </c>
      <c r="K234">
        <f t="shared" si="29"/>
        <v>1.2316950596589607E-6</v>
      </c>
      <c r="L234">
        <f t="shared" si="29"/>
        <v>1.5169671281514629E-5</v>
      </c>
      <c r="M234">
        <f t="shared" si="29"/>
        <v>2.4521605250046829E-5</v>
      </c>
      <c r="N234">
        <f t="shared" si="29"/>
        <v>1.5348117646195024E-4</v>
      </c>
      <c r="O234">
        <f t="shared" si="29"/>
        <v>3.917803719651534E-6</v>
      </c>
      <c r="P234">
        <f t="shared" si="29"/>
        <v>5.7531169098139695E-5</v>
      </c>
      <c r="Q234">
        <f t="shared" si="29"/>
        <v>3.8722529982263263E-7</v>
      </c>
      <c r="R234">
        <f t="shared" si="29"/>
        <v>7.7092019413561274E-6</v>
      </c>
      <c r="S234">
        <f t="shared" si="29"/>
        <v>3.917803719651534E-6</v>
      </c>
    </row>
    <row r="235" spans="1:19" x14ac:dyDescent="0.25">
      <c r="A235" s="3" t="s">
        <v>102</v>
      </c>
      <c r="B235" s="20" t="s">
        <v>103</v>
      </c>
      <c r="C235" s="44" t="s">
        <v>104</v>
      </c>
      <c r="D235" s="4">
        <f t="shared" si="22"/>
        <v>87</v>
      </c>
      <c r="E235" s="42">
        <f t="shared" si="30"/>
        <v>8.9055706313604044E-2</v>
      </c>
      <c r="F235">
        <f t="shared" si="24"/>
        <v>3.2983594930964456E-2</v>
      </c>
      <c r="G235">
        <f t="shared" si="25"/>
        <v>1.0070398618356464E-4</v>
      </c>
      <c r="H235">
        <f t="shared" si="29"/>
        <v>1.108559130462125E-5</v>
      </c>
      <c r="I235">
        <f t="shared" si="29"/>
        <v>1.6089421864131567E-5</v>
      </c>
      <c r="J235">
        <f t="shared" si="29"/>
        <v>3.4446130216847264E-7</v>
      </c>
      <c r="K235">
        <f t="shared" si="29"/>
        <v>1.0956703612055729E-6</v>
      </c>
      <c r="L235">
        <f t="shared" si="29"/>
        <v>1.3494378403197453E-5</v>
      </c>
      <c r="M235">
        <f t="shared" si="29"/>
        <v>2.1813512907243861E-5</v>
      </c>
      <c r="N235">
        <f t="shared" si="29"/>
        <v>1.3653117687983888E-4</v>
      </c>
      <c r="O235">
        <f t="shared" si="29"/>
        <v>3.4851332584152025E-6</v>
      </c>
      <c r="P235">
        <f t="shared" si="29"/>
        <v>5.1177599789830244E-5</v>
      </c>
      <c r="Q235">
        <f t="shared" si="29"/>
        <v>3.4446130216847264E-7</v>
      </c>
      <c r="R235">
        <f t="shared" si="29"/>
        <v>6.857820861951949E-6</v>
      </c>
      <c r="S235">
        <f t="shared" si="29"/>
        <v>3.4851332584152025E-6</v>
      </c>
    </row>
    <row r="236" spans="1:19" x14ac:dyDescent="0.25">
      <c r="A236" s="3" t="s">
        <v>105</v>
      </c>
      <c r="B236" s="20" t="s">
        <v>57</v>
      </c>
      <c r="C236" s="44" t="s">
        <v>106</v>
      </c>
      <c r="D236" s="4">
        <f t="shared" si="22"/>
        <v>86</v>
      </c>
      <c r="E236" s="42">
        <f t="shared" si="30"/>
        <v>8.3026687110305225E-2</v>
      </c>
      <c r="F236">
        <f t="shared" si="24"/>
        <v>3.0750624855668599E-2</v>
      </c>
      <c r="G236">
        <f t="shared" si="25"/>
        <v>8.9582540785003919E-5</v>
      </c>
      <c r="H236">
        <f t="shared" si="29"/>
        <v>9.8613319373667086E-6</v>
      </c>
      <c r="I236">
        <f t="shared" si="29"/>
        <v>1.431255449733066E-5</v>
      </c>
      <c r="J236">
        <f t="shared" si="29"/>
        <v>3.0642003181596936E-7</v>
      </c>
      <c r="K236">
        <f t="shared" si="29"/>
        <v>9.7466782139789395E-7</v>
      </c>
      <c r="L236">
        <f t="shared" si="29"/>
        <v>1.2004099832445442E-5</v>
      </c>
      <c r="M236">
        <f t="shared" si="29"/>
        <v>1.9404494139044379E-5</v>
      </c>
      <c r="N236">
        <f t="shared" si="29"/>
        <v>1.2145308427978492E-4</v>
      </c>
      <c r="O236">
        <f t="shared" si="29"/>
        <v>3.1002456217975186E-6</v>
      </c>
      <c r="P236">
        <f t="shared" si="29"/>
        <v>4.5525699569569932E-5</v>
      </c>
      <c r="Q236">
        <f t="shared" si="29"/>
        <v>3.0642003181596936E-7</v>
      </c>
      <c r="R236">
        <f t="shared" si="29"/>
        <v>6.100463748696431E-6</v>
      </c>
      <c r="S236">
        <f t="shared" si="29"/>
        <v>3.1002456217975186E-6</v>
      </c>
    </row>
    <row r="237" spans="1:19" x14ac:dyDescent="0.25">
      <c r="A237" s="3" t="s">
        <v>107</v>
      </c>
      <c r="B237" s="20" t="s">
        <v>108</v>
      </c>
      <c r="C237" s="45" t="s">
        <v>106</v>
      </c>
      <c r="D237" s="4">
        <f t="shared" si="22"/>
        <v>85</v>
      </c>
      <c r="E237" s="42">
        <f t="shared" si="30"/>
        <v>7.7405828978973509E-2</v>
      </c>
      <c r="F237">
        <f t="shared" si="24"/>
        <v>2.8668825547767965E-2</v>
      </c>
      <c r="G237">
        <f t="shared" si="25"/>
        <v>7.9689314372012975E-5</v>
      </c>
      <c r="H237">
        <f t="shared" si="29"/>
        <v>8.7722760930568997E-6</v>
      </c>
      <c r="I237">
        <f t="shared" si="29"/>
        <v>1.2731919019149724E-5</v>
      </c>
      <c r="J237">
        <f t="shared" si="29"/>
        <v>2.7257992496404548E-7</v>
      </c>
      <c r="K237">
        <f t="shared" si="29"/>
        <v>8.6702843820950794E-7</v>
      </c>
      <c r="L237">
        <f t="shared" si="29"/>
        <v>1.0678403145503371E-5</v>
      </c>
      <c r="M237">
        <f t="shared" si="29"/>
        <v>1.7261520159238889E-5</v>
      </c>
      <c r="N237">
        <f t="shared" si="29"/>
        <v>1.0804017088386171E-4</v>
      </c>
      <c r="O237">
        <f t="shared" si="29"/>
        <v>2.7578638183394278E-6</v>
      </c>
      <c r="P237">
        <f t="shared" si="29"/>
        <v>4.0497978213323592E-5</v>
      </c>
      <c r="Q237">
        <f t="shared" si="29"/>
        <v>2.7257992496404548E-7</v>
      </c>
      <c r="R237">
        <f t="shared" si="29"/>
        <v>5.4267468775156344E-6</v>
      </c>
      <c r="S237">
        <f t="shared" si="29"/>
        <v>2.7578638183394278E-6</v>
      </c>
    </row>
    <row r="238" spans="1:19" x14ac:dyDescent="0.25">
      <c r="A238" s="30" t="s">
        <v>109</v>
      </c>
      <c r="B238" s="20" t="s">
        <v>110</v>
      </c>
      <c r="C238" s="44" t="s">
        <v>111</v>
      </c>
      <c r="D238" s="4">
        <f t="shared" si="22"/>
        <v>84</v>
      </c>
      <c r="E238" s="42">
        <f t="shared" si="30"/>
        <v>7.216549965388673E-2</v>
      </c>
      <c r="F238">
        <f t="shared" si="24"/>
        <v>2.6727962834772863E-2</v>
      </c>
      <c r="G238">
        <f t="shared" si="25"/>
        <v>7.0888666133306653E-5</v>
      </c>
      <c r="H238">
        <f t="shared" si="29"/>
        <v>7.8034923011998835E-6</v>
      </c>
      <c r="I238">
        <f t="shared" si="29"/>
        <v>1.1325844169915229E-5</v>
      </c>
      <c r="J238">
        <f t="shared" si="29"/>
        <v>2.4247701774937446E-7</v>
      </c>
      <c r="K238">
        <f t="shared" si="29"/>
        <v>7.7127642480887068E-7</v>
      </c>
      <c r="L238">
        <f t="shared" si="29"/>
        <v>9.4991124140515205E-6</v>
      </c>
      <c r="M238">
        <f t="shared" si="29"/>
        <v>1.5355209781443157E-5</v>
      </c>
      <c r="N238">
        <f t="shared" si="29"/>
        <v>9.6108539308267378E-5</v>
      </c>
      <c r="O238">
        <f t="shared" si="29"/>
        <v>2.4532936316497041E-6</v>
      </c>
      <c r="P238">
        <f t="shared" si="29"/>
        <v>3.602550328437115E-5</v>
      </c>
      <c r="Q238">
        <f t="shared" si="29"/>
        <v>2.4247701774937446E-7</v>
      </c>
      <c r="R238">
        <f t="shared" si="29"/>
        <v>4.8274332715965363E-6</v>
      </c>
      <c r="S238">
        <f t="shared" si="29"/>
        <v>2.4532936316497041E-6</v>
      </c>
    </row>
    <row r="239" spans="1:19" x14ac:dyDescent="0.25">
      <c r="A239" s="3" t="s">
        <v>112</v>
      </c>
      <c r="B239" s="20" t="s">
        <v>10</v>
      </c>
      <c r="C239" s="44" t="s">
        <v>113</v>
      </c>
      <c r="D239" s="4">
        <f t="shared" si="22"/>
        <v>83</v>
      </c>
      <c r="E239" s="42">
        <f t="shared" si="30"/>
        <v>6.7279937557542163E-2</v>
      </c>
      <c r="F239">
        <f t="shared" si="24"/>
        <v>2.4918495391682283E-2</v>
      </c>
      <c r="G239">
        <f t="shared" si="25"/>
        <v>6.3059935020902928E-5</v>
      </c>
      <c r="H239">
        <f t="shared" si="29"/>
        <v>6.9416980780031255E-6</v>
      </c>
      <c r="I239">
        <f t="shared" si="29"/>
        <v>1.00750519987025E-5</v>
      </c>
      <c r="J239">
        <f t="shared" si="29"/>
        <v>2.1569858508247034E-7</v>
      </c>
      <c r="K239">
        <f t="shared" si="29"/>
        <v>6.8609897582414746E-7</v>
      </c>
      <c r="L239">
        <f t="shared" si="29"/>
        <v>8.4500590046353964E-6</v>
      </c>
      <c r="M239">
        <f t="shared" si="29"/>
        <v>1.3659426589142534E-5</v>
      </c>
      <c r="N239">
        <f t="shared" si="29"/>
        <v>8.5494601243254109E-5</v>
      </c>
      <c r="O239">
        <f t="shared" si="29"/>
        <v>2.1823592604789883E-6</v>
      </c>
      <c r="P239">
        <f t="shared" si="29"/>
        <v>3.204695503701104E-5</v>
      </c>
      <c r="Q239">
        <f t="shared" si="29"/>
        <v>2.1569858508247034E-7</v>
      </c>
      <c r="R239">
        <f t="shared" si="29"/>
        <v>4.2943060580680458E-6</v>
      </c>
      <c r="S239">
        <f t="shared" si="29"/>
        <v>2.1823592604789883E-6</v>
      </c>
    </row>
    <row r="240" spans="1:19" x14ac:dyDescent="0.25">
      <c r="A240" s="3" t="s">
        <v>114</v>
      </c>
      <c r="B240" s="20" t="s">
        <v>8</v>
      </c>
      <c r="C240" s="41" t="s">
        <v>113</v>
      </c>
      <c r="D240" s="4">
        <f t="shared" si="22"/>
        <v>82</v>
      </c>
      <c r="E240" s="42">
        <f t="shared" si="30"/>
        <v>6.2725125156158718E-2</v>
      </c>
      <c r="F240">
        <f t="shared" si="24"/>
        <v>2.323152783561434E-2</v>
      </c>
      <c r="G240">
        <f t="shared" si="25"/>
        <v>5.6095785430107526E-5</v>
      </c>
      <c r="H240">
        <f t="shared" si="29"/>
        <v>6.1750778172412518E-6</v>
      </c>
      <c r="I240">
        <f t="shared" si="29"/>
        <v>8.9623935535146197E-6</v>
      </c>
      <c r="J240">
        <f t="shared" si="29"/>
        <v>1.9187748199158819E-7</v>
      </c>
      <c r="K240">
        <f t="shared" si="29"/>
        <v>6.1032826816092001E-7</v>
      </c>
      <c r="L240">
        <f t="shared" si="29"/>
        <v>7.5168598990571411E-6</v>
      </c>
      <c r="M240">
        <f t="shared" si="29"/>
        <v>1.2150920593065213E-5</v>
      </c>
      <c r="N240">
        <f t="shared" si="29"/>
        <v>7.6052834580061821E-5</v>
      </c>
      <c r="O240">
        <f t="shared" si="29"/>
        <v>1.941346066510494E-6</v>
      </c>
      <c r="P240">
        <f t="shared" si="29"/>
        <v>2.8507785693857366E-5</v>
      </c>
      <c r="Q240">
        <f t="shared" si="29"/>
        <v>1.9187748199158819E-7</v>
      </c>
      <c r="R240">
        <f t="shared" si="29"/>
        <v>3.8200558107892937E-6</v>
      </c>
      <c r="S240">
        <f t="shared" si="29"/>
        <v>1.941346066510494E-6</v>
      </c>
    </row>
    <row r="241" spans="1:19" x14ac:dyDescent="0.25">
      <c r="A241" s="3" t="s">
        <v>115</v>
      </c>
      <c r="B241" s="38" t="s">
        <v>34</v>
      </c>
      <c r="C241" s="46" t="s">
        <v>113</v>
      </c>
      <c r="D241" s="4">
        <f t="shared" ref="D241:D304" si="31">D242+1</f>
        <v>81</v>
      </c>
      <c r="E241" s="42">
        <f t="shared" si="30"/>
        <v>5.8478670888937517E-2</v>
      </c>
      <c r="F241">
        <f t="shared" ref="F241:F304" si="32">E241/D$8</f>
        <v>2.1658766995902783E-2</v>
      </c>
      <c r="G241">
        <f t="shared" ref="G241:G304" si="33">IF($F241&lt;$F$3,10^(LOG($F241)*$D$3+$E$3),10^(LOG($F241)*$D$4+$E$4))</f>
        <v>4.9900735577630721E-5</v>
      </c>
      <c r="H241">
        <f t="shared" ref="H241:S256" si="34">IF($F241*$D$11*H$25&lt;$F$3,10^(LOG($F241*$D$11*H$25)*$D$3+$E$3),10^(LOG($F241*$D$11*H$25)*$D$4+$E$4))</f>
        <v>5.4931207927087082E-6</v>
      </c>
      <c r="I241">
        <f t="shared" si="34"/>
        <v>7.9726137610430953E-6</v>
      </c>
      <c r="J241">
        <f t="shared" si="34"/>
        <v>1.7068710989159079E-7</v>
      </c>
      <c r="K241">
        <f t="shared" si="34"/>
        <v>5.4292544959545708E-7</v>
      </c>
      <c r="L241">
        <f t="shared" si="34"/>
        <v>6.6867204963962662E-6</v>
      </c>
      <c r="M241">
        <f t="shared" si="34"/>
        <v>1.0809009462837536E-5</v>
      </c>
      <c r="N241">
        <f t="shared" si="34"/>
        <v>6.7653788234010178E-5</v>
      </c>
      <c r="O241">
        <f t="shared" si="34"/>
        <v>1.726949644912533E-6</v>
      </c>
      <c r="P241">
        <f t="shared" si="34"/>
        <v>2.5359471570023365E-5</v>
      </c>
      <c r="Q241">
        <f t="shared" si="34"/>
        <v>1.7068710989159079E-7</v>
      </c>
      <c r="R241">
        <f t="shared" si="34"/>
        <v>3.3981803346616093E-6</v>
      </c>
      <c r="S241">
        <f t="shared" si="34"/>
        <v>1.726949644912533E-6</v>
      </c>
    </row>
    <row r="242" spans="1:19" x14ac:dyDescent="0.25">
      <c r="A242" s="3" t="s">
        <v>116</v>
      </c>
      <c r="B242" s="38" t="s">
        <v>39</v>
      </c>
      <c r="C242" s="46" t="s">
        <v>113</v>
      </c>
      <c r="D242" s="4">
        <f t="shared" si="31"/>
        <v>80</v>
      </c>
      <c r="E242" s="42">
        <f t="shared" si="30"/>
        <v>5.4519699090642575E-2</v>
      </c>
      <c r="F242">
        <f t="shared" si="32"/>
        <v>2.0192481144682434E-2</v>
      </c>
      <c r="G242">
        <f t="shared" si="33"/>
        <v>4.4389848401198359E-5</v>
      </c>
      <c r="H242">
        <f t="shared" si="34"/>
        <v>4.8864770511943538E-6</v>
      </c>
      <c r="I242">
        <f t="shared" si="34"/>
        <v>7.0921422724008307E-6</v>
      </c>
      <c r="J242">
        <f t="shared" si="34"/>
        <v>1.5183693876294047E-7</v>
      </c>
      <c r="K242">
        <f t="shared" si="34"/>
        <v>4.8296639561959511E-7</v>
      </c>
      <c r="L242">
        <f t="shared" si="34"/>
        <v>5.9482591929822157E-6</v>
      </c>
      <c r="M242">
        <f t="shared" si="34"/>
        <v>9.6152949624567051E-6</v>
      </c>
      <c r="N242">
        <f t="shared" si="34"/>
        <v>6.0182307308927208E-5</v>
      </c>
      <c r="O242">
        <f t="shared" si="34"/>
        <v>1.536230519386072E-6</v>
      </c>
      <c r="P242">
        <f t="shared" si="34"/>
        <v>2.2558847790461474E-5</v>
      </c>
      <c r="Q242">
        <f t="shared" si="34"/>
        <v>1.5183693876294047E-7</v>
      </c>
      <c r="R242">
        <f t="shared" si="34"/>
        <v>3.0228955174597136E-6</v>
      </c>
      <c r="S242">
        <f t="shared" si="34"/>
        <v>1.536230519386072E-6</v>
      </c>
    </row>
    <row r="243" spans="1:19" x14ac:dyDescent="0.25">
      <c r="A243" s="3" t="s">
        <v>117</v>
      </c>
      <c r="B243" s="20" t="s">
        <v>118</v>
      </c>
      <c r="C243" s="46" t="s">
        <v>113</v>
      </c>
      <c r="D243" s="4">
        <f t="shared" si="31"/>
        <v>79</v>
      </c>
      <c r="E243" s="42">
        <f t="shared" si="30"/>
        <v>5.0828747366358243E-2</v>
      </c>
      <c r="F243">
        <f t="shared" si="32"/>
        <v>1.882546198754009E-2</v>
      </c>
      <c r="G243">
        <f t="shared" si="33"/>
        <v>3.9487567032271983E-5</v>
      </c>
      <c r="H243">
        <f t="shared" si="34"/>
        <v>4.3468292202026697E-6</v>
      </c>
      <c r="I243">
        <f t="shared" si="34"/>
        <v>6.3089074072232518E-6</v>
      </c>
      <c r="J243">
        <f t="shared" si="34"/>
        <v>1.3506852384777973E-7</v>
      </c>
      <c r="K243">
        <f t="shared" si="34"/>
        <v>4.2962903925683831E-7</v>
      </c>
      <c r="L243">
        <f t="shared" si="34"/>
        <v>5.291351335227176E-6</v>
      </c>
      <c r="M243">
        <f t="shared" si="34"/>
        <v>8.5534107017771856E-6</v>
      </c>
      <c r="N243">
        <f t="shared" si="34"/>
        <v>5.3535954269082477E-5</v>
      </c>
      <c r="O243">
        <f t="shared" si="34"/>
        <v>1.3665738405549922E-6</v>
      </c>
      <c r="P243">
        <f t="shared" si="34"/>
        <v>2.0067516479119583E-5</v>
      </c>
      <c r="Q243">
        <f t="shared" si="34"/>
        <v>1.3506852384777973E-7</v>
      </c>
      <c r="R243">
        <f t="shared" si="34"/>
        <v>2.6890560269185892E-6</v>
      </c>
      <c r="S243">
        <f t="shared" si="34"/>
        <v>1.3665738405549922E-6</v>
      </c>
    </row>
    <row r="244" spans="1:19" x14ac:dyDescent="0.25">
      <c r="A244" s="3" t="s">
        <v>119</v>
      </c>
      <c r="B244" s="20" t="s">
        <v>120</v>
      </c>
      <c r="C244" s="46" t="s">
        <v>113</v>
      </c>
      <c r="D244" s="4">
        <f t="shared" si="31"/>
        <v>78</v>
      </c>
      <c r="E244" s="42">
        <f t="shared" si="30"/>
        <v>4.7387670913915519E-2</v>
      </c>
      <c r="F244">
        <f t="shared" si="32"/>
        <v>1.7550989227376117E-2</v>
      </c>
      <c r="G244">
        <f t="shared" si="33"/>
        <v>3.5126678875661106E-5</v>
      </c>
      <c r="H244">
        <f t="shared" si="34"/>
        <v>3.8667784728446534E-6</v>
      </c>
      <c r="I244">
        <f t="shared" si="34"/>
        <v>5.6121706452234697E-6</v>
      </c>
      <c r="J244">
        <f t="shared" si="34"/>
        <v>1.2015196225011763E-7</v>
      </c>
      <c r="K244">
        <f t="shared" si="34"/>
        <v>3.8218210013546756E-7</v>
      </c>
      <c r="L244">
        <f t="shared" si="34"/>
        <v>4.7069904058389241E-6</v>
      </c>
      <c r="M244">
        <f t="shared" si="34"/>
        <v>7.6087977455643006E-6</v>
      </c>
      <c r="N244">
        <f t="shared" si="34"/>
        <v>4.7623604472142514E-5</v>
      </c>
      <c r="O244">
        <f t="shared" si="34"/>
        <v>1.2156535351449394E-6</v>
      </c>
      <c r="P244">
        <f t="shared" si="34"/>
        <v>1.7851320305907261E-5</v>
      </c>
      <c r="Q244">
        <f t="shared" si="34"/>
        <v>1.2015196225011763E-7</v>
      </c>
      <c r="R244">
        <f t="shared" si="34"/>
        <v>2.3920847657955999E-6</v>
      </c>
      <c r="S244">
        <f t="shared" si="34"/>
        <v>1.2156535351449394E-6</v>
      </c>
    </row>
    <row r="245" spans="1:19" x14ac:dyDescent="0.25">
      <c r="A245" s="3" t="s">
        <v>121</v>
      </c>
      <c r="B245" s="20" t="s">
        <v>59</v>
      </c>
      <c r="C245" s="46" t="s">
        <v>113</v>
      </c>
      <c r="D245" s="4">
        <f t="shared" si="31"/>
        <v>77</v>
      </c>
      <c r="E245" s="42">
        <f t="shared" si="30"/>
        <v>4.4179553323634192E-2</v>
      </c>
      <c r="F245">
        <f t="shared" si="32"/>
        <v>1.6362797527271922E-2</v>
      </c>
      <c r="G245">
        <f t="shared" si="33"/>
        <v>3.1247394093067337E-5</v>
      </c>
      <c r="H245">
        <f t="shared" si="34"/>
        <v>3.4397430864232798E-6</v>
      </c>
      <c r="I245">
        <f t="shared" si="34"/>
        <v>4.9923793960023582E-6</v>
      </c>
      <c r="J245">
        <f t="shared" si="34"/>
        <v>1.0688274085843594E-7</v>
      </c>
      <c r="K245">
        <f t="shared" si="34"/>
        <v>3.3997505828892053E-7</v>
      </c>
      <c r="L245">
        <f t="shared" si="34"/>
        <v>4.1871645402106978E-6</v>
      </c>
      <c r="M245">
        <f t="shared" si="34"/>
        <v>6.76850500360932E-6</v>
      </c>
      <c r="N245">
        <f t="shared" si="34"/>
        <v>4.2364196807244963E-5</v>
      </c>
      <c r="O245">
        <f t="shared" si="34"/>
        <v>1.0814004144190386E-6</v>
      </c>
      <c r="P245">
        <f t="shared" si="34"/>
        <v>1.5879874173551836E-5</v>
      </c>
      <c r="Q245">
        <f t="shared" si="34"/>
        <v>1.0688274085843594E-7</v>
      </c>
      <c r="R245">
        <f t="shared" si="34"/>
        <v>2.1279101177034106E-6</v>
      </c>
      <c r="S245">
        <f t="shared" si="34"/>
        <v>1.0814004144190386E-6</v>
      </c>
    </row>
    <row r="246" spans="1:19" x14ac:dyDescent="0.25">
      <c r="A246" s="3" t="s">
        <v>122</v>
      </c>
      <c r="B246" s="20" t="s">
        <v>59</v>
      </c>
      <c r="C246" s="46" t="s">
        <v>113</v>
      </c>
      <c r="D246" s="4">
        <f t="shared" si="31"/>
        <v>76</v>
      </c>
      <c r="E246" s="42">
        <f t="shared" si="30"/>
        <v>4.1188623416870143E-2</v>
      </c>
      <c r="F246">
        <f t="shared" si="32"/>
        <v>1.5255045709951905E-2</v>
      </c>
      <c r="G246">
        <f t="shared" si="33"/>
        <v>2.7796525856134844E-5</v>
      </c>
      <c r="H246">
        <f t="shared" si="34"/>
        <v>3.0598682039037237E-6</v>
      </c>
      <c r="I246">
        <f t="shared" si="34"/>
        <v>4.4410360285180574E-6</v>
      </c>
      <c r="J246">
        <f t="shared" si="34"/>
        <v>9.507893237424317E-8</v>
      </c>
      <c r="K246">
        <f t="shared" si="34"/>
        <v>3.0242923521950813E-7</v>
      </c>
      <c r="L246">
        <f t="shared" si="34"/>
        <v>3.7247466799697012E-6</v>
      </c>
      <c r="M246">
        <f t="shared" si="34"/>
        <v>6.0210116651598215E-6</v>
      </c>
      <c r="N246">
        <f t="shared" si="34"/>
        <v>3.7685622308845062E-5</v>
      </c>
      <c r="O246">
        <f t="shared" si="34"/>
        <v>9.619738046220878E-7</v>
      </c>
      <c r="P246">
        <f t="shared" si="34"/>
        <v>1.4126148623549806E-5</v>
      </c>
      <c r="Q246">
        <f t="shared" si="34"/>
        <v>9.507893237424317E-8</v>
      </c>
      <c r="R246">
        <f t="shared" si="34"/>
        <v>1.8929101233243862E-6</v>
      </c>
      <c r="S246">
        <f t="shared" si="34"/>
        <v>9.619738046220878E-7</v>
      </c>
    </row>
    <row r="247" spans="1:19" x14ac:dyDescent="0.25">
      <c r="A247" s="3" t="s">
        <v>123</v>
      </c>
      <c r="B247" s="20" t="s">
        <v>124</v>
      </c>
      <c r="C247" s="46" t="s">
        <v>113</v>
      </c>
      <c r="D247" s="4">
        <f t="shared" si="31"/>
        <v>75</v>
      </c>
      <c r="E247" s="42">
        <f t="shared" si="30"/>
        <v>3.8400177714544396E-2</v>
      </c>
      <c r="F247">
        <f t="shared" si="32"/>
        <v>1.4222288042423849E-2</v>
      </c>
      <c r="G247">
        <f t="shared" si="33"/>
        <v>2.4726761129888754E-5</v>
      </c>
      <c r="H247">
        <f t="shared" si="34"/>
        <v>2.721945561055444E-6</v>
      </c>
      <c r="I247">
        <f t="shared" si="34"/>
        <v>3.9505813645470245E-6</v>
      </c>
      <c r="J247">
        <f t="shared" si="34"/>
        <v>8.4578701002804652E-8</v>
      </c>
      <c r="K247">
        <f t="shared" si="34"/>
        <v>2.6902985994263283E-7</v>
      </c>
      <c r="L247">
        <f t="shared" si="34"/>
        <v>3.3133968576375103E-6</v>
      </c>
      <c r="M247">
        <f t="shared" si="34"/>
        <v>5.3560692431576665E-6</v>
      </c>
      <c r="N247">
        <f t="shared" si="34"/>
        <v>3.3523735508707613E-5</v>
      </c>
      <c r="O247">
        <f t="shared" si="34"/>
        <v>8.5573631047316057E-7</v>
      </c>
      <c r="P247">
        <f t="shared" si="34"/>
        <v>1.2566099249512212E-5</v>
      </c>
      <c r="Q247">
        <f t="shared" si="34"/>
        <v>8.4578701002804652E-8</v>
      </c>
      <c r="R247">
        <f t="shared" si="34"/>
        <v>1.68386282163604E-6</v>
      </c>
      <c r="S247">
        <f t="shared" si="34"/>
        <v>8.5573631047316057E-7</v>
      </c>
    </row>
    <row r="248" spans="1:19" x14ac:dyDescent="0.25">
      <c r="A248" s="3" t="s">
        <v>125</v>
      </c>
      <c r="B248" s="20" t="s">
        <v>30</v>
      </c>
      <c r="C248" s="44" t="s">
        <v>113</v>
      </c>
      <c r="D248" s="4">
        <f t="shared" si="31"/>
        <v>74</v>
      </c>
      <c r="E248" s="42">
        <f t="shared" si="30"/>
        <v>3.5800508154507353E-2</v>
      </c>
      <c r="F248">
        <f t="shared" si="32"/>
        <v>1.3259447464632352E-2</v>
      </c>
      <c r="G248">
        <f t="shared" si="33"/>
        <v>2.1996011988657758E-5</v>
      </c>
      <c r="H248">
        <f t="shared" si="34"/>
        <v>2.4213420786873058E-6</v>
      </c>
      <c r="I248">
        <f t="shared" si="34"/>
        <v>3.5142910387768697E-6</v>
      </c>
      <c r="J248">
        <f t="shared" si="34"/>
        <v>7.5238083607885819E-8</v>
      </c>
      <c r="K248">
        <f t="shared" si="34"/>
        <v>2.3931901123322307E-7</v>
      </c>
      <c r="L248">
        <f t="shared" si="34"/>
        <v>2.9474752726785253E-6</v>
      </c>
      <c r="M248">
        <f t="shared" si="34"/>
        <v>4.7645610626363154E-6</v>
      </c>
      <c r="N248">
        <f t="shared" si="34"/>
        <v>2.9821474971212373E-5</v>
      </c>
      <c r="O248">
        <f t="shared" si="34"/>
        <v>7.6123136570220415E-7</v>
      </c>
      <c r="P248">
        <f t="shared" si="34"/>
        <v>1.1178337036985721E-5</v>
      </c>
      <c r="Q248">
        <f t="shared" si="34"/>
        <v>7.5238083607885819E-8</v>
      </c>
      <c r="R248">
        <f t="shared" si="34"/>
        <v>1.4979020753021708E-6</v>
      </c>
      <c r="S248">
        <f t="shared" si="34"/>
        <v>7.6123136570220415E-7</v>
      </c>
    </row>
    <row r="249" spans="1:19" x14ac:dyDescent="0.25">
      <c r="A249" s="3" t="s">
        <v>126</v>
      </c>
      <c r="B249" s="38" t="s">
        <v>127</v>
      </c>
      <c r="C249" s="44" t="s">
        <v>113</v>
      </c>
      <c r="D249" s="4">
        <f t="shared" si="31"/>
        <v>73</v>
      </c>
      <c r="E249" s="42">
        <f t="shared" si="30"/>
        <v>3.3376834702395185E-2</v>
      </c>
      <c r="F249">
        <f t="shared" si="32"/>
        <v>1.2361790630516734E-2</v>
      </c>
      <c r="G249">
        <f t="shared" si="33"/>
        <v>1.9566838570715527E-5</v>
      </c>
      <c r="H249">
        <f t="shared" si="34"/>
        <v>2.1539363409415156E-6</v>
      </c>
      <c r="I249">
        <f t="shared" si="34"/>
        <v>3.1261833045788935E-6</v>
      </c>
      <c r="J249">
        <f t="shared" si="34"/>
        <v>6.6929015909093984E-8</v>
      </c>
      <c r="K249">
        <f t="shared" si="34"/>
        <v>2.1288933930925139E-7</v>
      </c>
      <c r="L249">
        <f t="shared" si="34"/>
        <v>2.6219649671683801E-6</v>
      </c>
      <c r="M249">
        <f t="shared" si="34"/>
        <v>4.2383772667970058E-6</v>
      </c>
      <c r="N249">
        <f t="shared" si="34"/>
        <v>2.6528080954094489E-5</v>
      </c>
      <c r="O249">
        <f t="shared" si="34"/>
        <v>6.7716326283786666E-7</v>
      </c>
      <c r="P249">
        <f t="shared" si="34"/>
        <v>9.9438351099524375E-6</v>
      </c>
      <c r="Q249">
        <f t="shared" si="34"/>
        <v>6.6929015909093984E-8</v>
      </c>
      <c r="R249">
        <f t="shared" si="34"/>
        <v>1.3324782745749815E-6</v>
      </c>
      <c r="S249">
        <f t="shared" si="34"/>
        <v>6.7716326283786666E-7</v>
      </c>
    </row>
    <row r="250" spans="1:19" x14ac:dyDescent="0.25">
      <c r="A250" s="3" t="s">
        <v>128</v>
      </c>
      <c r="B250" s="38" t="s">
        <v>8</v>
      </c>
      <c r="C250" s="44" t="s">
        <v>113</v>
      </c>
      <c r="D250" s="4">
        <f t="shared" si="31"/>
        <v>72</v>
      </c>
      <c r="E250" s="42">
        <f t="shared" si="30"/>
        <v>3.1117242524691814E-2</v>
      </c>
      <c r="F250">
        <f t="shared" si="32"/>
        <v>1.1524904638774746E-2</v>
      </c>
      <c r="G250">
        <f t="shared" si="33"/>
        <v>1.7405935760076136E-5</v>
      </c>
      <c r="H250">
        <f t="shared" si="34"/>
        <v>1.9160620887337523E-6</v>
      </c>
      <c r="I250">
        <f t="shared" si="34"/>
        <v>2.7809370214338472E-6</v>
      </c>
      <c r="J250">
        <f t="shared" si="34"/>
        <v>5.9537576660050031E-8</v>
      </c>
      <c r="K250">
        <f t="shared" si="34"/>
        <v>1.8937848087364083E-7</v>
      </c>
      <c r="L250">
        <f t="shared" si="34"/>
        <v>2.33240304092896E-6</v>
      </c>
      <c r="M250">
        <f t="shared" si="34"/>
        <v>3.7703036270379855E-6</v>
      </c>
      <c r="N250">
        <f t="shared" si="34"/>
        <v>2.359839946838089E-5</v>
      </c>
      <c r="O250">
        <f t="shared" si="34"/>
        <v>6.0237938844549881E-7</v>
      </c>
      <c r="P250">
        <f t="shared" si="34"/>
        <v>8.8456678633646103E-6</v>
      </c>
      <c r="Q250">
        <f t="shared" si="34"/>
        <v>5.9537576660050031E-8</v>
      </c>
      <c r="R250">
        <f t="shared" si="34"/>
        <v>1.1853233809400766E-6</v>
      </c>
      <c r="S250">
        <f t="shared" si="34"/>
        <v>6.0237938844549881E-7</v>
      </c>
    </row>
    <row r="251" spans="1:19" x14ac:dyDescent="0.25">
      <c r="A251" s="3" t="s">
        <v>129</v>
      </c>
      <c r="B251" s="38" t="s">
        <v>10</v>
      </c>
      <c r="C251" s="44" t="s">
        <v>113</v>
      </c>
      <c r="D251" s="4">
        <f t="shared" si="31"/>
        <v>71</v>
      </c>
      <c r="E251" s="42">
        <f t="shared" si="30"/>
        <v>2.9010623415137746E-2</v>
      </c>
      <c r="F251">
        <f t="shared" si="32"/>
        <v>1.0744675338939906E-2</v>
      </c>
      <c r="G251">
        <f t="shared" si="33"/>
        <v>1.5483676557608416E-5</v>
      </c>
      <c r="H251">
        <f t="shared" si="34"/>
        <v>1.7044579536078469E-6</v>
      </c>
      <c r="I251">
        <f t="shared" si="34"/>
        <v>2.4738186995797785E-6</v>
      </c>
      <c r="J251">
        <f t="shared" si="34"/>
        <v>5.2962425734242643E-8</v>
      </c>
      <c r="K251">
        <f t="shared" si="34"/>
        <v>1.6846409094214996E-7</v>
      </c>
      <c r="L251">
        <f t="shared" si="34"/>
        <v>2.0748194630570295E-6</v>
      </c>
      <c r="M251">
        <f t="shared" si="34"/>
        <v>3.3539226324697693E-6</v>
      </c>
      <c r="N251">
        <f t="shared" si="34"/>
        <v>2.0992263195854161E-5</v>
      </c>
      <c r="O251">
        <f t="shared" si="34"/>
        <v>5.358544202520523E-7</v>
      </c>
      <c r="P251">
        <f t="shared" si="34"/>
        <v>7.868778905097452E-6</v>
      </c>
      <c r="Q251">
        <f t="shared" si="34"/>
        <v>5.2962425734242643E-8</v>
      </c>
      <c r="R251">
        <f t="shared" si="34"/>
        <v>1.0544198312361651E-6</v>
      </c>
      <c r="S251">
        <f t="shared" si="34"/>
        <v>5.358544202520523E-7</v>
      </c>
    </row>
    <row r="252" spans="1:19" x14ac:dyDescent="0.25">
      <c r="A252" s="3" t="s">
        <v>130</v>
      </c>
      <c r="B252" s="38" t="s">
        <v>8</v>
      </c>
      <c r="C252" s="46" t="s">
        <v>113</v>
      </c>
      <c r="D252" s="4">
        <f t="shared" si="31"/>
        <v>70</v>
      </c>
      <c r="E252" s="42">
        <f t="shared" si="30"/>
        <v>2.7046621186536959E-2</v>
      </c>
      <c r="F252">
        <f t="shared" si="32"/>
        <v>1.00172671061248E-2</v>
      </c>
      <c r="G252">
        <f t="shared" si="33"/>
        <v>1.3773705880871512E-5</v>
      </c>
      <c r="H252">
        <f t="shared" si="34"/>
        <v>1.5162227428323936E-6</v>
      </c>
      <c r="I252">
        <f t="shared" si="34"/>
        <v>2.2006176016295572E-6</v>
      </c>
      <c r="J252">
        <f t="shared" si="34"/>
        <v>4.7113414703983865E-8</v>
      </c>
      <c r="K252">
        <f t="shared" si="34"/>
        <v>1.4985942334124585E-7</v>
      </c>
      <c r="L252">
        <f t="shared" si="34"/>
        <v>1.8456826409237124E-6</v>
      </c>
      <c r="M252">
        <f t="shared" si="34"/>
        <v>2.9835255028068157E-6</v>
      </c>
      <c r="N252">
        <f t="shared" si="34"/>
        <v>1.8673940776130456E-5</v>
      </c>
      <c r="O252">
        <f t="shared" si="34"/>
        <v>4.7667626949298008E-7</v>
      </c>
      <c r="P252">
        <f t="shared" si="34"/>
        <v>6.9997746256951905E-6</v>
      </c>
      <c r="Q252">
        <f t="shared" si="34"/>
        <v>4.7113414703983865E-8</v>
      </c>
      <c r="R252">
        <f t="shared" si="34"/>
        <v>9.3797287591031301E-7</v>
      </c>
      <c r="S252">
        <f t="shared" si="34"/>
        <v>4.7667626949298008E-7</v>
      </c>
    </row>
    <row r="253" spans="1:19" x14ac:dyDescent="0.25">
      <c r="A253" s="3" t="s">
        <v>131</v>
      </c>
      <c r="B253" s="38" t="s">
        <v>110</v>
      </c>
      <c r="C253" s="47" t="s">
        <v>113</v>
      </c>
      <c r="D253" s="4">
        <f t="shared" si="31"/>
        <v>69</v>
      </c>
      <c r="E253" s="42">
        <f t="shared" si="30"/>
        <v>2.5215580759506289E-2</v>
      </c>
      <c r="F253">
        <f t="shared" si="32"/>
        <v>9.3391039850023293E-3</v>
      </c>
      <c r="G253">
        <f t="shared" si="33"/>
        <v>1.2252579223474655E-5</v>
      </c>
      <c r="H253">
        <f t="shared" si="34"/>
        <v>1.3487756626768093E-6</v>
      </c>
      <c r="I253">
        <f t="shared" si="34"/>
        <v>1.9575880113706031E-6</v>
      </c>
      <c r="J253">
        <f t="shared" si="34"/>
        <v>4.1910350862846551E-8</v>
      </c>
      <c r="K253">
        <f t="shared" si="34"/>
        <v>1.3330939928250167E-7</v>
      </c>
      <c r="L253">
        <f t="shared" si="34"/>
        <v>1.6418510003699036E-6</v>
      </c>
      <c r="M253">
        <f t="shared" si="34"/>
        <v>2.65403391829104E-6</v>
      </c>
      <c r="N253">
        <f t="shared" si="34"/>
        <v>1.6611646912815807E-5</v>
      </c>
      <c r="O253">
        <f t="shared" si="34"/>
        <v>4.240335757440715E-7</v>
      </c>
      <c r="P253">
        <f t="shared" si="34"/>
        <v>6.2267405656531366E-6</v>
      </c>
      <c r="Q253">
        <f t="shared" si="34"/>
        <v>4.1910350862846551E-8</v>
      </c>
      <c r="R253">
        <f t="shared" si="34"/>
        <v>8.3438597215307743E-7</v>
      </c>
      <c r="S253">
        <f t="shared" si="34"/>
        <v>4.240335757440715E-7</v>
      </c>
    </row>
    <row r="254" spans="1:19" x14ac:dyDescent="0.25">
      <c r="A254" s="3" t="s">
        <v>132</v>
      </c>
      <c r="B254" s="20" t="s">
        <v>133</v>
      </c>
      <c r="C254" s="46" t="s">
        <v>113</v>
      </c>
      <c r="D254" s="4">
        <f t="shared" si="31"/>
        <v>68</v>
      </c>
      <c r="E254" s="42">
        <f t="shared" si="30"/>
        <v>2.3508500697886785E-2</v>
      </c>
      <c r="F254">
        <f t="shared" si="32"/>
        <v>8.7068521103284384E-3</v>
      </c>
      <c r="G254">
        <f t="shared" si="33"/>
        <v>1.0899441219810903E-5</v>
      </c>
      <c r="H254">
        <f t="shared" si="34"/>
        <v>1.1998209345092011E-6</v>
      </c>
      <c r="I254">
        <f t="shared" si="34"/>
        <v>1.7413978782248302E-6</v>
      </c>
      <c r="J254">
        <f t="shared" si="34"/>
        <v>3.728189774574707E-8</v>
      </c>
      <c r="K254">
        <f t="shared" si="34"/>
        <v>1.1858711011181525E-7</v>
      </c>
      <c r="L254">
        <f t="shared" si="34"/>
        <v>1.4605299132393353E-6</v>
      </c>
      <c r="M254">
        <f t="shared" si="34"/>
        <v>2.3609303935269055E-6</v>
      </c>
      <c r="N254">
        <f t="shared" si="34"/>
        <v>1.477710658206573E-5</v>
      </c>
      <c r="O254">
        <f t="shared" si="34"/>
        <v>3.7720458278645481E-7</v>
      </c>
      <c r="P254">
        <f t="shared" si="34"/>
        <v>5.539078062545426E-6</v>
      </c>
      <c r="Q254">
        <f t="shared" si="34"/>
        <v>3.728189774574707E-8</v>
      </c>
      <c r="R254">
        <f t="shared" si="34"/>
        <v>7.422388945417625E-7</v>
      </c>
      <c r="S254">
        <f t="shared" si="34"/>
        <v>3.7720458278645481E-7</v>
      </c>
    </row>
    <row r="255" spans="1:19" x14ac:dyDescent="0.25">
      <c r="A255" s="3" t="s">
        <v>134</v>
      </c>
      <c r="B255" s="20" t="s">
        <v>51</v>
      </c>
      <c r="C255" s="41" t="s">
        <v>113</v>
      </c>
      <c r="D255" s="4">
        <f t="shared" si="31"/>
        <v>67</v>
      </c>
      <c r="E255" s="42">
        <f t="shared" si="30"/>
        <v>2.1916988957479965E-2</v>
      </c>
      <c r="F255">
        <f t="shared" si="32"/>
        <v>8.1174033175851722E-3</v>
      </c>
      <c r="G255">
        <f t="shared" si="33"/>
        <v>9.6957397081349881E-6</v>
      </c>
      <c r="H255">
        <f t="shared" si="34"/>
        <v>1.0673163185859463E-6</v>
      </c>
      <c r="I255">
        <f t="shared" si="34"/>
        <v>1.5490831332598801E-6</v>
      </c>
      <c r="J255">
        <f t="shared" si="34"/>
        <v>3.3164597072283628E-8</v>
      </c>
      <c r="K255">
        <f t="shared" si="34"/>
        <v>1.0549070628448725E-7</v>
      </c>
      <c r="L255">
        <f t="shared" si="34"/>
        <v>1.299233381705347E-6</v>
      </c>
      <c r="M255">
        <f t="shared" si="34"/>
        <v>2.1001963406210874E-6</v>
      </c>
      <c r="N255">
        <f t="shared" si="34"/>
        <v>1.3145167368640877E-5</v>
      </c>
      <c r="O255">
        <f t="shared" si="34"/>
        <v>3.3554724298761608E-7</v>
      </c>
      <c r="P255">
        <f t="shared" si="34"/>
        <v>4.9273589383523508E-6</v>
      </c>
      <c r="Q255">
        <f t="shared" si="34"/>
        <v>3.3164597072283628E-8</v>
      </c>
      <c r="R255">
        <f t="shared" si="34"/>
        <v>6.6026826307850293E-7</v>
      </c>
      <c r="S255">
        <f t="shared" si="34"/>
        <v>3.3554724298761608E-7</v>
      </c>
    </row>
    <row r="256" spans="1:19" x14ac:dyDescent="0.25">
      <c r="A256" s="3" t="s">
        <v>134</v>
      </c>
      <c r="B256" s="20" t="s">
        <v>135</v>
      </c>
      <c r="C256" s="46" t="s">
        <v>113</v>
      </c>
      <c r="D256" s="4">
        <f t="shared" si="31"/>
        <v>66</v>
      </c>
      <c r="E256" s="42">
        <f t="shared" si="30"/>
        <v>2.0433221630568661E-2</v>
      </c>
      <c r="F256">
        <f t="shared" si="32"/>
        <v>7.5678598631735775E-3</v>
      </c>
      <c r="G256">
        <f t="shared" si="33"/>
        <v>8.6249713716550047E-6</v>
      </c>
      <c r="H256">
        <f t="shared" si="34"/>
        <v>9.4944511397931559E-7</v>
      </c>
      <c r="I256">
        <f t="shared" si="34"/>
        <v>1.3780070504027643E-6</v>
      </c>
      <c r="J256">
        <f t="shared" si="34"/>
        <v>2.9501998703711208E-8</v>
      </c>
      <c r="K256">
        <f t="shared" si="34"/>
        <v>9.3840629912535372E-8</v>
      </c>
      <c r="L256">
        <f t="shared" si="34"/>
        <v>1.1557499540654053E-6</v>
      </c>
      <c r="M256">
        <f t="shared" si="34"/>
        <v>1.8682569724425768E-6</v>
      </c>
      <c r="N256">
        <f t="shared" si="34"/>
        <v>1.1693454614402963E-5</v>
      </c>
      <c r="O256">
        <f t="shared" si="34"/>
        <v>2.9849041452481837E-7</v>
      </c>
      <c r="P256">
        <f t="shared" si="34"/>
        <v>4.3831962346823421E-6</v>
      </c>
      <c r="Q256">
        <f t="shared" si="34"/>
        <v>2.9501998703711208E-8</v>
      </c>
      <c r="R256">
        <f t="shared" si="34"/>
        <v>5.8735022165316652E-7</v>
      </c>
      <c r="S256">
        <f t="shared" si="34"/>
        <v>2.9849041452481837E-7</v>
      </c>
    </row>
    <row r="257" spans="1:19" x14ac:dyDescent="0.25">
      <c r="A257" s="3" t="s">
        <v>136</v>
      </c>
      <c r="B257" s="20" t="s">
        <v>10</v>
      </c>
      <c r="C257" s="41" t="s">
        <v>113</v>
      </c>
      <c r="D257" s="4">
        <f t="shared" si="31"/>
        <v>65</v>
      </c>
      <c r="E257" s="42">
        <f t="shared" si="30"/>
        <v>1.9049904483409721E-2</v>
      </c>
      <c r="F257">
        <f t="shared" si="32"/>
        <v>7.0555201790406374E-3</v>
      </c>
      <c r="G257">
        <f t="shared" si="33"/>
        <v>7.6724554702570256E-6</v>
      </c>
      <c r="H257">
        <f t="shared" ref="H257:S272" si="35">IF($F257*$D$11*H$25&lt;$F$3,10^(LOG($F257*$D$11*H$25)*$D$3+$E$3),10^(LOG($F257*$D$11*H$25)*$D$4+$E$4))</f>
        <v>8.4459125074888105E-7</v>
      </c>
      <c r="I257">
        <f t="shared" si="35"/>
        <v>1.2258240956789069E-6</v>
      </c>
      <c r="J257">
        <f t="shared" si="35"/>
        <v>2.6243886684851751E-8</v>
      </c>
      <c r="K257">
        <f t="shared" si="35"/>
        <v>8.3477152941162841E-8</v>
      </c>
      <c r="L257">
        <f t="shared" si="35"/>
        <v>1.0281124046927565E-6</v>
      </c>
      <c r="M257">
        <f t="shared" si="35"/>
        <v>1.6619322906010234E-6</v>
      </c>
      <c r="N257">
        <f t="shared" si="35"/>
        <v>1.0402064651173752E-5</v>
      </c>
      <c r="O257">
        <f t="shared" si="35"/>
        <v>2.655260307607003E-7</v>
      </c>
      <c r="P257">
        <f t="shared" si="35"/>
        <v>3.8991292236075372E-6</v>
      </c>
      <c r="Q257">
        <f t="shared" si="35"/>
        <v>2.6243886684851751E-8</v>
      </c>
      <c r="R257">
        <f t="shared" si="35"/>
        <v>5.2248502944477317E-7</v>
      </c>
      <c r="S257">
        <f t="shared" si="35"/>
        <v>2.655260307607003E-7</v>
      </c>
    </row>
    <row r="258" spans="1:19" x14ac:dyDescent="0.25">
      <c r="A258" s="3" t="s">
        <v>137</v>
      </c>
      <c r="B258" s="20" t="s">
        <v>120</v>
      </c>
      <c r="C258" s="44" t="s">
        <v>113</v>
      </c>
      <c r="D258" s="4">
        <f t="shared" si="31"/>
        <v>64</v>
      </c>
      <c r="E258" s="42">
        <f t="shared" si="30"/>
        <v>1.7760237097615931E-2</v>
      </c>
      <c r="F258">
        <f t="shared" si="32"/>
        <v>6.5778655917096036E-3</v>
      </c>
      <c r="G258">
        <f t="shared" si="33"/>
        <v>6.8251325606175586E-6</v>
      </c>
      <c r="H258">
        <f t="shared" si="35"/>
        <v>7.5131713285861391E-7</v>
      </c>
      <c r="I258">
        <f t="shared" si="35"/>
        <v>1.0904477688323973E-6</v>
      </c>
      <c r="J258">
        <f t="shared" si="35"/>
        <v>2.3345590759608392E-8</v>
      </c>
      <c r="K258">
        <f t="shared" si="35"/>
        <v>7.4258187201612522E-8</v>
      </c>
      <c r="L258">
        <f t="shared" si="35"/>
        <v>9.1457076244305406E-7</v>
      </c>
      <c r="M258">
        <f t="shared" si="35"/>
        <v>1.4783934861654846E-6</v>
      </c>
      <c r="N258">
        <f t="shared" si="35"/>
        <v>9.2532919120345931E-6</v>
      </c>
      <c r="O258">
        <f t="shared" si="35"/>
        <v>2.3620213440947931E-7</v>
      </c>
      <c r="P258">
        <f t="shared" si="35"/>
        <v>3.468521117556633E-6</v>
      </c>
      <c r="Q258">
        <f t="shared" si="35"/>
        <v>2.3345590759608392E-8</v>
      </c>
      <c r="R258">
        <f t="shared" si="35"/>
        <v>4.647833540022206E-7</v>
      </c>
      <c r="S258">
        <f t="shared" si="35"/>
        <v>2.3620213440947931E-7</v>
      </c>
    </row>
    <row r="259" spans="1:19" x14ac:dyDescent="0.25">
      <c r="A259" s="3" t="s">
        <v>138</v>
      </c>
      <c r="B259" s="20" t="s">
        <v>14</v>
      </c>
      <c r="C259" s="44" t="s">
        <v>113</v>
      </c>
      <c r="D259" s="4">
        <f t="shared" si="31"/>
        <v>63</v>
      </c>
      <c r="E259" s="42">
        <f t="shared" si="30"/>
        <v>1.6557879439145377E-2</v>
      </c>
      <c r="F259">
        <f t="shared" si="32"/>
        <v>6.1325479404242137E-3</v>
      </c>
      <c r="G259">
        <f t="shared" si="33"/>
        <v>6.0713854450616297E-6</v>
      </c>
      <c r="H259">
        <f t="shared" si="35"/>
        <v>6.6834392805558656E-7</v>
      </c>
      <c r="I259">
        <f t="shared" si="35"/>
        <v>9.7002199642110178E-7</v>
      </c>
      <c r="J259">
        <f t="shared" si="35"/>
        <v>2.0767373920635852E-8</v>
      </c>
      <c r="K259">
        <f t="shared" si="35"/>
        <v>6.6057336315199391E-8</v>
      </c>
      <c r="L259">
        <f t="shared" si="35"/>
        <v>8.1356831772264498E-7</v>
      </c>
      <c r="M259">
        <f t="shared" si="35"/>
        <v>1.3151241553566121E-6</v>
      </c>
      <c r="N259">
        <f t="shared" si="35"/>
        <v>8.2313861796334202E-6</v>
      </c>
      <c r="O259">
        <f t="shared" si="35"/>
        <v>2.1011668098889557E-7</v>
      </c>
      <c r="P259">
        <f t="shared" si="35"/>
        <v>3.0854680758195775E-6</v>
      </c>
      <c r="Q259">
        <f t="shared" si="35"/>
        <v>2.0767373920635852E-8</v>
      </c>
      <c r="R259">
        <f t="shared" si="35"/>
        <v>4.1345407807591163E-7</v>
      </c>
      <c r="S259">
        <f t="shared" si="35"/>
        <v>2.1011668098889557E-7</v>
      </c>
    </row>
    <row r="260" spans="1:19" x14ac:dyDescent="0.25">
      <c r="A260" s="3" t="s">
        <v>139</v>
      </c>
      <c r="B260" s="20" t="s">
        <v>140</v>
      </c>
      <c r="C260" s="44" t="s">
        <v>113</v>
      </c>
      <c r="D260" s="4">
        <f t="shared" si="31"/>
        <v>62</v>
      </c>
      <c r="E260" s="42">
        <f t="shared" si="30"/>
        <v>1.5436920690550686E-2</v>
      </c>
      <c r="F260">
        <f t="shared" si="32"/>
        <v>5.7173780335372905E-3</v>
      </c>
      <c r="G260">
        <f t="shared" si="33"/>
        <v>5.4008798942904115E-6</v>
      </c>
      <c r="H260">
        <f t="shared" si="35"/>
        <v>5.9453403447519945E-7</v>
      </c>
      <c r="I260">
        <f t="shared" si="35"/>
        <v>8.6289568417230042E-7</v>
      </c>
      <c r="J260">
        <f t="shared" si="35"/>
        <v>1.8473887596183519E-8</v>
      </c>
      <c r="K260">
        <f t="shared" si="35"/>
        <v>5.876216273920327E-8</v>
      </c>
      <c r="L260">
        <f t="shared" si="35"/>
        <v>7.2372027926408553E-7</v>
      </c>
      <c r="M260">
        <f t="shared" si="35"/>
        <v>1.1698857984611283E-6</v>
      </c>
      <c r="N260">
        <f t="shared" si="35"/>
        <v>7.3223366432586655E-6</v>
      </c>
      <c r="O260">
        <f t="shared" si="35"/>
        <v>1.8691202660028761E-7</v>
      </c>
      <c r="P260">
        <f t="shared" si="35"/>
        <v>2.7447182601004758E-6</v>
      </c>
      <c r="Q260">
        <f t="shared" si="35"/>
        <v>1.8473887596183519E-8</v>
      </c>
      <c r="R260">
        <f t="shared" si="35"/>
        <v>3.6779345302625476E-7</v>
      </c>
      <c r="S260">
        <f t="shared" si="35"/>
        <v>1.8691202660028761E-7</v>
      </c>
    </row>
    <row r="261" spans="1:19" x14ac:dyDescent="0.25">
      <c r="A261" s="3" t="s">
        <v>141</v>
      </c>
      <c r="B261" s="20" t="s">
        <v>59</v>
      </c>
      <c r="C261" s="44" t="s">
        <v>113</v>
      </c>
      <c r="D261" s="4">
        <f t="shared" si="31"/>
        <v>61</v>
      </c>
      <c r="E261" s="42">
        <f t="shared" si="30"/>
        <v>1.4391850193266744E-2</v>
      </c>
      <c r="F261">
        <f t="shared" si="32"/>
        <v>5.3303148863950902E-3</v>
      </c>
      <c r="G261">
        <f t="shared" si="33"/>
        <v>4.8044229602118942E-6</v>
      </c>
      <c r="H261">
        <f t="shared" si="35"/>
        <v>5.2887548358179923E-7</v>
      </c>
      <c r="I261">
        <f t="shared" si="35"/>
        <v>7.6760007969957503E-7</v>
      </c>
      <c r="J261">
        <f t="shared" si="35"/>
        <v>1.6433687004465223E-8</v>
      </c>
      <c r="K261">
        <f t="shared" si="35"/>
        <v>5.2272646195000624E-8</v>
      </c>
      <c r="L261">
        <f t="shared" si="35"/>
        <v>6.4379478798318409E-7</v>
      </c>
      <c r="M261">
        <f t="shared" si="35"/>
        <v>1.0406871289425147E-6</v>
      </c>
      <c r="N261">
        <f t="shared" si="35"/>
        <v>6.5136798040006886E-6</v>
      </c>
      <c r="O261">
        <f t="shared" si="35"/>
        <v>1.662700244616607E-7</v>
      </c>
      <c r="P261">
        <f t="shared" si="35"/>
        <v>2.4415998293315314E-6</v>
      </c>
      <c r="Q261">
        <f t="shared" si="35"/>
        <v>1.6433687004465223E-8</v>
      </c>
      <c r="R261">
        <f t="shared" si="35"/>
        <v>3.2717545009712038E-7</v>
      </c>
      <c r="S261">
        <f t="shared" si="35"/>
        <v>1.662700244616607E-7</v>
      </c>
    </row>
    <row r="262" spans="1:19" x14ac:dyDescent="0.25">
      <c r="A262" s="19" t="s">
        <v>142</v>
      </c>
      <c r="B262" s="20" t="s">
        <v>143</v>
      </c>
      <c r="C262" s="48" t="s">
        <v>113</v>
      </c>
      <c r="D262" s="4">
        <f t="shared" si="31"/>
        <v>60</v>
      </c>
      <c r="E262" s="42">
        <f t="shared" si="30"/>
        <v>1.3417530357088541E-2</v>
      </c>
      <c r="F262">
        <f t="shared" si="32"/>
        <v>4.9694556878105709E-3</v>
      </c>
      <c r="G262">
        <f t="shared" si="33"/>
        <v>4.2738369362764527E-6</v>
      </c>
      <c r="H262">
        <f t="shared" si="35"/>
        <v>4.704680656016344E-7</v>
      </c>
      <c r="I262">
        <f t="shared" si="35"/>
        <v>6.8282863521326887E-7</v>
      </c>
      <c r="J262">
        <f t="shared" si="35"/>
        <v>1.4618800030834952E-8</v>
      </c>
      <c r="K262">
        <f t="shared" si="35"/>
        <v>4.6499812342760802E-8</v>
      </c>
      <c r="L262">
        <f t="shared" si="35"/>
        <v>5.7269602760857848E-7</v>
      </c>
      <c r="M262">
        <f t="shared" si="35"/>
        <v>9.2575677196120037E-7</v>
      </c>
      <c r="N262">
        <f t="shared" si="35"/>
        <v>5.7943285942893582E-6</v>
      </c>
      <c r="O262">
        <f t="shared" si="35"/>
        <v>1.4790766296489726E-7</v>
      </c>
      <c r="P262">
        <f t="shared" si="35"/>
        <v>2.1719568865233963E-6</v>
      </c>
      <c r="Q262">
        <f t="shared" si="35"/>
        <v>1.4618800030834952E-8</v>
      </c>
      <c r="R262">
        <f t="shared" si="35"/>
        <v>2.9104317726561712E-7</v>
      </c>
      <c r="S262">
        <f t="shared" si="35"/>
        <v>1.4790766296489726E-7</v>
      </c>
    </row>
    <row r="263" spans="1:19" x14ac:dyDescent="0.25">
      <c r="A263" s="3" t="s">
        <v>144</v>
      </c>
      <c r="B263" s="20" t="s">
        <v>57</v>
      </c>
      <c r="C263" s="44" t="s">
        <v>113</v>
      </c>
      <c r="D263" s="4">
        <f t="shared" si="31"/>
        <v>59</v>
      </c>
      <c r="E263" s="42">
        <f t="shared" si="30"/>
        <v>1.2509171403661498E-2</v>
      </c>
      <c r="F263">
        <f t="shared" si="32"/>
        <v>4.6330264458005546E-3</v>
      </c>
      <c r="G263">
        <f t="shared" si="33"/>
        <v>3.8018472372539213E-6</v>
      </c>
      <c r="H263">
        <f t="shared" si="35"/>
        <v>4.1851098722126627E-7</v>
      </c>
      <c r="I263">
        <f t="shared" si="35"/>
        <v>6.0741909413258852E-7</v>
      </c>
      <c r="J263">
        <f t="shared" si="35"/>
        <v>1.3004343716870884E-8</v>
      </c>
      <c r="K263">
        <f t="shared" si="35"/>
        <v>4.136451290118108E-8</v>
      </c>
      <c r="L263">
        <f t="shared" si="35"/>
        <v>5.094492005225935E-7</v>
      </c>
      <c r="M263">
        <f t="shared" si="35"/>
        <v>8.2351897798801126E-7</v>
      </c>
      <c r="N263">
        <f t="shared" si="35"/>
        <v>5.1544203689561261E-6</v>
      </c>
      <c r="O263">
        <f t="shared" si="35"/>
        <v>1.3157318545281179E-7</v>
      </c>
      <c r="P263">
        <f t="shared" si="35"/>
        <v>1.9320924994526977E-6</v>
      </c>
      <c r="Q263">
        <f t="shared" si="35"/>
        <v>1.3004343716870884E-8</v>
      </c>
      <c r="R263">
        <f t="shared" si="35"/>
        <v>2.5890124398918147E-7</v>
      </c>
      <c r="S263">
        <f t="shared" si="35"/>
        <v>1.3157318545281179E-7</v>
      </c>
    </row>
    <row r="264" spans="1:19" x14ac:dyDescent="0.25">
      <c r="A264" s="3" t="s">
        <v>145</v>
      </c>
      <c r="B264" s="20" t="s">
        <v>34</v>
      </c>
      <c r="C264" s="44" t="s">
        <v>113</v>
      </c>
      <c r="D264" s="4">
        <f t="shared" si="31"/>
        <v>58</v>
      </c>
      <c r="E264" s="42">
        <f t="shared" si="30"/>
        <v>1.1662307819822729E-2</v>
      </c>
      <c r="F264">
        <f t="shared" si="32"/>
        <v>4.3193732666010108E-3</v>
      </c>
      <c r="G264">
        <f t="shared" si="33"/>
        <v>3.3819826612309271E-6</v>
      </c>
      <c r="H264">
        <f t="shared" si="35"/>
        <v>3.7229189233266085E-7</v>
      </c>
      <c r="I264">
        <f t="shared" si="35"/>
        <v>5.4033755599838906E-7</v>
      </c>
      <c r="J264">
        <f t="shared" si="35"/>
        <v>1.1568183103251624E-8</v>
      </c>
      <c r="K264">
        <f t="shared" si="35"/>
        <v>3.6796340487131874E-8</v>
      </c>
      <c r="L264">
        <f t="shared" si="35"/>
        <v>4.5318716282505353E-7</v>
      </c>
      <c r="M264">
        <f t="shared" si="35"/>
        <v>7.3257201853322197E-7</v>
      </c>
      <c r="N264">
        <f t="shared" si="35"/>
        <v>4.5851816837060531E-6</v>
      </c>
      <c r="O264">
        <f t="shared" si="35"/>
        <v>1.1704263851635951E-7</v>
      </c>
      <c r="P264">
        <f t="shared" si="35"/>
        <v>1.7187180139734085E-6</v>
      </c>
      <c r="Q264">
        <f t="shared" si="35"/>
        <v>1.1568183103251624E-8</v>
      </c>
      <c r="R264">
        <f t="shared" si="35"/>
        <v>2.3030896916704649E-7</v>
      </c>
      <c r="S264">
        <f t="shared" si="35"/>
        <v>1.1704263851635951E-7</v>
      </c>
    </row>
    <row r="265" spans="1:19" x14ac:dyDescent="0.25">
      <c r="A265" s="3" t="s">
        <v>146</v>
      </c>
      <c r="B265" s="20" t="s">
        <v>103</v>
      </c>
      <c r="C265" s="44" t="s">
        <v>113</v>
      </c>
      <c r="D265" s="4">
        <f t="shared" si="31"/>
        <v>57</v>
      </c>
      <c r="E265" s="42">
        <f t="shared" si="30"/>
        <v>1.0872776405037332E-2</v>
      </c>
      <c r="F265">
        <f t="shared" si="32"/>
        <v>4.0269542240879003E-3</v>
      </c>
      <c r="G265">
        <f t="shared" si="33"/>
        <v>3.0084866663733096E-6</v>
      </c>
      <c r="H265">
        <f t="shared" si="35"/>
        <v>3.3117709529416779E-7</v>
      </c>
      <c r="I265">
        <f t="shared" si="35"/>
        <v>4.8066430120911147E-7</v>
      </c>
      <c r="J265">
        <f t="shared" si="35"/>
        <v>1.0290627748999388E-8</v>
      </c>
      <c r="K265">
        <f t="shared" si="35"/>
        <v>3.2732663297149337E-8</v>
      </c>
      <c r="L265">
        <f t="shared" si="35"/>
        <v>4.0313853538045319E-7</v>
      </c>
      <c r="M265">
        <f t="shared" si="35"/>
        <v>6.5166896778626005E-7</v>
      </c>
      <c r="N265">
        <f t="shared" si="35"/>
        <v>4.0788080070487609E-6</v>
      </c>
      <c r="O265">
        <f t="shared" si="35"/>
        <v>1.0411680148752129E-7</v>
      </c>
      <c r="P265">
        <f t="shared" si="35"/>
        <v>1.5289079650138243E-6</v>
      </c>
      <c r="Q265">
        <f t="shared" si="35"/>
        <v>1.0290627748999388E-8</v>
      </c>
      <c r="R265">
        <f t="shared" si="35"/>
        <v>2.0487433919399683E-7</v>
      </c>
      <c r="S265">
        <f t="shared" si="35"/>
        <v>1.0411680148752129E-7</v>
      </c>
    </row>
    <row r="266" spans="1:19" x14ac:dyDescent="0.25">
      <c r="A266" s="3" t="s">
        <v>147</v>
      </c>
      <c r="B266" s="20" t="s">
        <v>26</v>
      </c>
      <c r="C266" s="44" t="s">
        <v>113</v>
      </c>
      <c r="D266" s="4">
        <f t="shared" si="31"/>
        <v>56</v>
      </c>
      <c r="E266" s="42">
        <f t="shared" si="30"/>
        <v>1.0136695805010353E-2</v>
      </c>
      <c r="F266">
        <f t="shared" si="32"/>
        <v>3.7543317796334638E-3</v>
      </c>
      <c r="G266">
        <f t="shared" si="33"/>
        <v>2.676238446016082E-6</v>
      </c>
      <c r="H266">
        <f t="shared" si="35"/>
        <v>2.9460289280079142E-7</v>
      </c>
      <c r="I266">
        <f t="shared" si="35"/>
        <v>4.2758118123022394E-7</v>
      </c>
      <c r="J266">
        <f t="shared" si="35"/>
        <v>9.1541617662249127E-9</v>
      </c>
      <c r="K266">
        <f t="shared" si="35"/>
        <v>2.9117766395797825E-8</v>
      </c>
      <c r="L266">
        <f t="shared" si="35"/>
        <v>3.5861712784533509E-7</v>
      </c>
      <c r="M266">
        <f t="shared" si="35"/>
        <v>5.7970060667332101E-7</v>
      </c>
      <c r="N266">
        <f t="shared" si="35"/>
        <v>3.6283567164819956E-6</v>
      </c>
      <c r="O266">
        <f t="shared" si="35"/>
        <v>9.2618455029760276E-8</v>
      </c>
      <c r="P266">
        <f t="shared" si="35"/>
        <v>1.3600599670673396E-6</v>
      </c>
      <c r="Q266">
        <f t="shared" si="35"/>
        <v>9.1541617662249127E-9</v>
      </c>
      <c r="R266">
        <f t="shared" si="35"/>
        <v>1.8224863326852403E-7</v>
      </c>
      <c r="S266">
        <f t="shared" si="35"/>
        <v>9.2618455029760276E-8</v>
      </c>
    </row>
    <row r="267" spans="1:19" x14ac:dyDescent="0.25">
      <c r="A267" s="3" t="s">
        <v>148</v>
      </c>
      <c r="B267" s="20" t="s">
        <v>149</v>
      </c>
      <c r="C267" s="44" t="s">
        <v>113</v>
      </c>
      <c r="D267" s="4">
        <f t="shared" si="31"/>
        <v>55</v>
      </c>
      <c r="E267" s="42">
        <f t="shared" si="30"/>
        <v>9.4504474308613039E-3</v>
      </c>
      <c r="F267">
        <f t="shared" si="32"/>
        <v>3.5001657151338158E-3</v>
      </c>
      <c r="G267">
        <f t="shared" si="33"/>
        <v>2.3806827199831283E-6</v>
      </c>
      <c r="H267">
        <f t="shared" si="35"/>
        <v>2.6206783524537549E-7</v>
      </c>
      <c r="I267">
        <f t="shared" si="35"/>
        <v>3.8036040139102378E-7</v>
      </c>
      <c r="J267">
        <f t="shared" si="35"/>
        <v>8.1432036690242228E-9</v>
      </c>
      <c r="K267">
        <f t="shared" si="35"/>
        <v>2.5902087837566465E-8</v>
      </c>
      <c r="L267">
        <f t="shared" si="35"/>
        <v>3.190125306742708E-7</v>
      </c>
      <c r="M267">
        <f t="shared" si="35"/>
        <v>5.1568021493949348E-7</v>
      </c>
      <c r="N267">
        <f t="shared" si="35"/>
        <v>3.2276519118549004E-6</v>
      </c>
      <c r="O267">
        <f t="shared" si="35"/>
        <v>8.2389951377134729E-8</v>
      </c>
      <c r="P267">
        <f t="shared" si="35"/>
        <v>1.209859034256836E-6</v>
      </c>
      <c r="Q267">
        <f t="shared" si="35"/>
        <v>8.1432036690242228E-9</v>
      </c>
      <c r="R267">
        <f t="shared" si="35"/>
        <v>1.6212164226576895E-7</v>
      </c>
      <c r="S267">
        <f t="shared" si="35"/>
        <v>8.2389951377134729E-8</v>
      </c>
    </row>
    <row r="268" spans="1:19" x14ac:dyDescent="0.25">
      <c r="A268" s="3" t="s">
        <v>150</v>
      </c>
      <c r="B268" s="20" t="s">
        <v>151</v>
      </c>
      <c r="C268" s="44" t="s">
        <v>113</v>
      </c>
      <c r="D268" s="4">
        <f t="shared" si="31"/>
        <v>54</v>
      </c>
      <c r="E268" s="42">
        <f t="shared" si="30"/>
        <v>8.8106576700593617E-3</v>
      </c>
      <c r="F268">
        <f t="shared" si="32"/>
        <v>3.2632065444664301E-3</v>
      </c>
      <c r="G268">
        <f t="shared" si="33"/>
        <v>2.1177672795423991E-6</v>
      </c>
      <c r="H268">
        <f t="shared" si="35"/>
        <v>2.3312585160743211E-7</v>
      </c>
      <c r="I268">
        <f t="shared" si="35"/>
        <v>3.3835454247562734E-7</v>
      </c>
      <c r="J268">
        <f t="shared" si="35"/>
        <v>7.2438927439400194E-9</v>
      </c>
      <c r="K268">
        <f t="shared" si="35"/>
        <v>2.3041539149164882E-8</v>
      </c>
      <c r="L268">
        <f t="shared" si="35"/>
        <v>2.8378174611641425E-7</v>
      </c>
      <c r="M268">
        <f t="shared" si="35"/>
        <v>4.5873004274756536E-7</v>
      </c>
      <c r="N268">
        <f t="shared" si="35"/>
        <v>2.8711997408572016E-6</v>
      </c>
      <c r="O268">
        <f t="shared" si="35"/>
        <v>7.3291052908899315E-8</v>
      </c>
      <c r="P268">
        <f t="shared" si="35"/>
        <v>1.076245840783879E-6</v>
      </c>
      <c r="Q268">
        <f t="shared" si="35"/>
        <v>7.2438927439400194E-9</v>
      </c>
      <c r="R268">
        <f t="shared" si="35"/>
        <v>1.4421741562376559E-7</v>
      </c>
      <c r="S268">
        <f t="shared" si="35"/>
        <v>7.3291052908899315E-8</v>
      </c>
    </row>
    <row r="269" spans="1:19" x14ac:dyDescent="0.25">
      <c r="A269" s="3" t="s">
        <v>152</v>
      </c>
      <c r="B269" s="20" t="s">
        <v>34</v>
      </c>
      <c r="C269" s="44" t="s">
        <v>113</v>
      </c>
      <c r="D269" s="4">
        <f t="shared" si="31"/>
        <v>53</v>
      </c>
      <c r="E269" s="42">
        <f t="shared" si="30"/>
        <v>8.2141813016678479E-3</v>
      </c>
      <c r="F269">
        <f t="shared" si="32"/>
        <v>3.0422893709880915E-3</v>
      </c>
      <c r="G269">
        <f t="shared" si="33"/>
        <v>1.8838874297084828E-6</v>
      </c>
      <c r="H269">
        <f t="shared" si="35"/>
        <v>2.0738013360855461E-7</v>
      </c>
      <c r="I269">
        <f t="shared" si="35"/>
        <v>3.0098768429944416E-7</v>
      </c>
      <c r="J269">
        <f t="shared" si="35"/>
        <v>6.443899013027426E-9</v>
      </c>
      <c r="K269">
        <f t="shared" si="35"/>
        <v>2.0496900855710101E-8</v>
      </c>
      <c r="L269">
        <f t="shared" si="35"/>
        <v>2.5244174345962811E-7</v>
      </c>
      <c r="M269">
        <f t="shared" si="35"/>
        <v>4.0806927631279026E-7</v>
      </c>
      <c r="N269">
        <f t="shared" si="35"/>
        <v>2.5541130757067409E-6</v>
      </c>
      <c r="O269">
        <f t="shared" si="35"/>
        <v>6.5197009425421349E-8</v>
      </c>
      <c r="P269">
        <f t="shared" si="35"/>
        <v>9.5738848659843713E-7</v>
      </c>
      <c r="Q269">
        <f t="shared" si="35"/>
        <v>6.443899013027426E-9</v>
      </c>
      <c r="R269">
        <f t="shared" si="35"/>
        <v>1.2829047793077698E-7</v>
      </c>
      <c r="S269">
        <f t="shared" si="35"/>
        <v>6.5197009425421349E-8</v>
      </c>
    </row>
    <row r="270" spans="1:19" x14ac:dyDescent="0.25">
      <c r="A270" s="3" t="s">
        <v>153</v>
      </c>
      <c r="B270" s="20" t="s">
        <v>51</v>
      </c>
      <c r="C270" s="44" t="s">
        <v>113</v>
      </c>
      <c r="D270" s="4">
        <f t="shared" si="31"/>
        <v>52</v>
      </c>
      <c r="E270" s="42">
        <f t="shared" si="30"/>
        <v>7.6580860343669586E-3</v>
      </c>
      <c r="F270">
        <f t="shared" si="32"/>
        <v>2.8363281608766513E-3</v>
      </c>
      <c r="G270">
        <f t="shared" si="33"/>
        <v>1.6758365671701646E-6</v>
      </c>
      <c r="H270">
        <f t="shared" si="35"/>
        <v>1.8447769528332664E-7</v>
      </c>
      <c r="I270">
        <f t="shared" si="35"/>
        <v>2.6774750957116947E-7</v>
      </c>
      <c r="J270">
        <f t="shared" si="35"/>
        <v>5.7322541840274315E-9</v>
      </c>
      <c r="K270">
        <f t="shared" si="35"/>
        <v>1.8233284763185662E-8</v>
      </c>
      <c r="L270">
        <f t="shared" si="35"/>
        <v>2.2456283645106043E-7</v>
      </c>
      <c r="M270">
        <f t="shared" si="35"/>
        <v>3.6300333257675672E-7</v>
      </c>
      <c r="N270">
        <f t="shared" si="35"/>
        <v>2.2720445083171259E-6</v>
      </c>
      <c r="O270">
        <f t="shared" si="35"/>
        <v>5.7996847763969681E-8</v>
      </c>
      <c r="P270">
        <f t="shared" si="35"/>
        <v>8.5165738118314051E-7</v>
      </c>
      <c r="Q270">
        <f t="shared" si="35"/>
        <v>5.7322541840274315E-9</v>
      </c>
      <c r="R270">
        <f t="shared" si="35"/>
        <v>1.1412246334134824E-7</v>
      </c>
      <c r="S270">
        <f t="shared" si="35"/>
        <v>5.7996847763969681E-8</v>
      </c>
    </row>
    <row r="271" spans="1:19" x14ac:dyDescent="0.25">
      <c r="A271" s="3" t="s">
        <v>154</v>
      </c>
      <c r="B271" s="20" t="s">
        <v>155</v>
      </c>
      <c r="C271" s="44" t="s">
        <v>113</v>
      </c>
      <c r="D271" s="4">
        <f t="shared" si="31"/>
        <v>51</v>
      </c>
      <c r="E271" s="42">
        <f t="shared" si="30"/>
        <v>7.1396380912432979E-3</v>
      </c>
      <c r="F271">
        <f t="shared" si="32"/>
        <v>2.6443104041641843E-3</v>
      </c>
      <c r="G271">
        <f t="shared" si="33"/>
        <v>1.4907622162430721E-6</v>
      </c>
      <c r="H271">
        <f t="shared" si="35"/>
        <v>1.6410453337485941E-7</v>
      </c>
      <c r="I271">
        <f t="shared" si="35"/>
        <v>2.3817827978051885E-7</v>
      </c>
      <c r="J271">
        <f t="shared" si="35"/>
        <v>5.0992012698942689E-9</v>
      </c>
      <c r="K271">
        <f t="shared" si="35"/>
        <v>1.6219655624806328E-8</v>
      </c>
      <c r="L271">
        <f t="shared" si="35"/>
        <v>1.9976279209547811E-7</v>
      </c>
      <c r="M271">
        <f t="shared" si="35"/>
        <v>3.2291433614528545E-7</v>
      </c>
      <c r="N271">
        <f t="shared" si="35"/>
        <v>2.0211267452775515E-6</v>
      </c>
      <c r="O271">
        <f t="shared" si="35"/>
        <v>5.1591850304188035E-8</v>
      </c>
      <c r="P271">
        <f t="shared" si="35"/>
        <v>7.576029010968777E-7</v>
      </c>
      <c r="Q271">
        <f t="shared" si="35"/>
        <v>5.0992012698942689E-9</v>
      </c>
      <c r="R271">
        <f t="shared" si="35"/>
        <v>1.0151912167733023E-7</v>
      </c>
      <c r="S271">
        <f t="shared" si="35"/>
        <v>5.1591850304188035E-8</v>
      </c>
    </row>
    <row r="272" spans="1:19" x14ac:dyDescent="0.25">
      <c r="A272" s="3" t="s">
        <v>156</v>
      </c>
      <c r="B272" s="20" t="s">
        <v>24</v>
      </c>
      <c r="C272" s="44" t="s">
        <v>113</v>
      </c>
      <c r="D272" s="4">
        <f t="shared" si="31"/>
        <v>50</v>
      </c>
      <c r="E272" s="42">
        <f t="shared" si="30"/>
        <v>6.6562887704807493E-3</v>
      </c>
      <c r="F272">
        <f t="shared" si="32"/>
        <v>2.4652921372150922E-3</v>
      </c>
      <c r="G272">
        <f t="shared" si="33"/>
        <v>1.3261269200794899E-6</v>
      </c>
      <c r="H272">
        <f t="shared" si="35"/>
        <v>1.459813222016892E-7</v>
      </c>
      <c r="I272">
        <f t="shared" si="35"/>
        <v>2.1187458680779292E-7</v>
      </c>
      <c r="J272">
        <f t="shared" si="35"/>
        <v>4.5360608158905048E-9</v>
      </c>
      <c r="K272">
        <f t="shared" si="35"/>
        <v>1.4428405633113557E-8</v>
      </c>
      <c r="L272">
        <f t="shared" si="35"/>
        <v>1.7770159006019612E-7</v>
      </c>
      <c r="M272">
        <f t="shared" si="35"/>
        <v>2.872526479246623E-7</v>
      </c>
      <c r="N272">
        <f t="shared" si="35"/>
        <v>1.7979195854318453E-6</v>
      </c>
      <c r="O272">
        <f t="shared" si="35"/>
        <v>4.5894201502850117E-8</v>
      </c>
      <c r="P272">
        <f t="shared" si="35"/>
        <v>6.7393551495208673E-7</v>
      </c>
      <c r="Q272">
        <f t="shared" si="35"/>
        <v>4.5360608158905048E-9</v>
      </c>
      <c r="R272">
        <f t="shared" si="35"/>
        <v>9.0307655166101728E-8</v>
      </c>
      <c r="S272">
        <f t="shared" si="35"/>
        <v>4.5894201502850117E-8</v>
      </c>
    </row>
    <row r="273" spans="1:19" x14ac:dyDescent="0.25">
      <c r="A273" s="3" t="s">
        <v>157</v>
      </c>
      <c r="B273" s="20" t="s">
        <v>140</v>
      </c>
      <c r="C273" s="44" t="s">
        <v>113</v>
      </c>
      <c r="D273" s="4">
        <f t="shared" si="31"/>
        <v>49</v>
      </c>
      <c r="E273" s="42">
        <f t="shared" si="30"/>
        <v>6.2056619158846818E-3</v>
      </c>
      <c r="F273">
        <f t="shared" si="32"/>
        <v>2.2983933021795116E-3</v>
      </c>
      <c r="G273">
        <f t="shared" si="33"/>
        <v>1.1796734509353625E-6</v>
      </c>
      <c r="H273">
        <f t="shared" ref="H273:S288" si="36">IF($F273*$D$11*H$25&lt;$F$3,10^(LOG($F273*$D$11*H$25)*$D$3+$E$3),10^(LOG($F273*$D$11*H$25)*$D$4+$E$4))</f>
        <v>1.2985958397062871E-7</v>
      </c>
      <c r="I273">
        <f t="shared" si="36"/>
        <v>1.8847579458689456E-7</v>
      </c>
      <c r="J273">
        <f t="shared" si="36"/>
        <v>4.0351119001592218E-9</v>
      </c>
      <c r="K273">
        <f t="shared" si="36"/>
        <v>1.2834975903882597E-8</v>
      </c>
      <c r="L273">
        <f t="shared" si="36"/>
        <v>1.5807676083556706E-7</v>
      </c>
      <c r="M273">
        <f t="shared" si="36"/>
        <v>2.555293293098183E-7</v>
      </c>
      <c r="N273">
        <f t="shared" si="36"/>
        <v>1.5993627530941972E-6</v>
      </c>
      <c r="O273">
        <f t="shared" si="36"/>
        <v>4.0825783901245939E-8</v>
      </c>
      <c r="P273">
        <f t="shared" si="36"/>
        <v>5.9950810332978825E-7</v>
      </c>
      <c r="Q273">
        <f t="shared" si="36"/>
        <v>4.0351119001592218E-9</v>
      </c>
      <c r="R273">
        <f t="shared" si="36"/>
        <v>8.0334349301415409E-8</v>
      </c>
      <c r="S273">
        <f t="shared" si="36"/>
        <v>4.0825783901245939E-8</v>
      </c>
    </row>
    <row r="274" spans="1:19" x14ac:dyDescent="0.25">
      <c r="A274" s="3" t="s">
        <v>158</v>
      </c>
      <c r="B274" s="20" t="s">
        <v>10</v>
      </c>
      <c r="C274" s="44" t="s">
        <v>113</v>
      </c>
      <c r="D274" s="4">
        <f t="shared" si="31"/>
        <v>48</v>
      </c>
      <c r="E274" s="42">
        <f t="shared" si="30"/>
        <v>5.7855422356443429E-3</v>
      </c>
      <c r="F274">
        <f t="shared" si="32"/>
        <v>2.1427934206090155E-3</v>
      </c>
      <c r="G274">
        <f t="shared" si="33"/>
        <v>1.049393862510785E-6</v>
      </c>
      <c r="H274">
        <f t="shared" si="36"/>
        <v>1.1551828202875145E-7</v>
      </c>
      <c r="I274">
        <f t="shared" si="36"/>
        <v>1.6766109461436698E-7</v>
      </c>
      <c r="J274">
        <f t="shared" si="36"/>
        <v>3.589486276235045E-9</v>
      </c>
      <c r="K274">
        <f t="shared" si="36"/>
        <v>1.1417519762209358E-8</v>
      </c>
      <c r="L274">
        <f t="shared" si="36"/>
        <v>1.40619238735007E-7</v>
      </c>
      <c r="M274">
        <f t="shared" si="36"/>
        <v>2.2730943860489856E-7</v>
      </c>
      <c r="N274">
        <f t="shared" si="36"/>
        <v>1.4227339402227206E-6</v>
      </c>
      <c r="O274">
        <f t="shared" si="36"/>
        <v>3.6317107097891748E-8</v>
      </c>
      <c r="P274">
        <f t="shared" si="36"/>
        <v>5.3330023123003428E-7</v>
      </c>
      <c r="Q274">
        <f t="shared" si="36"/>
        <v>3.589486276235045E-9</v>
      </c>
      <c r="R274">
        <f t="shared" si="36"/>
        <v>7.1462465344845709E-8</v>
      </c>
      <c r="S274">
        <f t="shared" si="36"/>
        <v>3.6317107097891748E-8</v>
      </c>
    </row>
    <row r="275" spans="1:19" x14ac:dyDescent="0.25">
      <c r="A275" s="3" t="s">
        <v>159</v>
      </c>
      <c r="B275" s="20" t="s">
        <v>160</v>
      </c>
      <c r="C275" s="44" t="s">
        <v>113</v>
      </c>
      <c r="D275" s="4">
        <f t="shared" si="31"/>
        <v>47</v>
      </c>
      <c r="E275" s="42">
        <f t="shared" si="30"/>
        <v>5.3938644119082167E-3</v>
      </c>
      <c r="F275">
        <f t="shared" si="32"/>
        <v>1.9977275599660062E-3</v>
      </c>
      <c r="G275">
        <f t="shared" si="33"/>
        <v>9.3350196005694788E-7</v>
      </c>
      <c r="H275">
        <f t="shared" si="36"/>
        <v>1.0276079034638197E-7</v>
      </c>
      <c r="I275">
        <f t="shared" si="36"/>
        <v>1.4914510751314441E-7</v>
      </c>
      <c r="J275">
        <f t="shared" si="36"/>
        <v>3.1930742061381927E-9</v>
      </c>
      <c r="K275">
        <f t="shared" si="36"/>
        <v>1.0156603214269162E-8</v>
      </c>
      <c r="L275">
        <f t="shared" si="36"/>
        <v>1.2508967287722823E-7</v>
      </c>
      <c r="M275">
        <f t="shared" si="36"/>
        <v>2.0220606776698813E-7</v>
      </c>
      <c r="N275">
        <f t="shared" si="36"/>
        <v>1.265611482289191E-6</v>
      </c>
      <c r="O275">
        <f t="shared" si="36"/>
        <v>3.2306355002273141E-8</v>
      </c>
      <c r="P275">
        <f t="shared" si="36"/>
        <v>4.744041574256339E-7</v>
      </c>
      <c r="Q275">
        <f t="shared" si="36"/>
        <v>3.1930742061381927E-9</v>
      </c>
      <c r="R275">
        <f t="shared" si="36"/>
        <v>6.3570365573040096E-8</v>
      </c>
      <c r="S275">
        <f t="shared" si="36"/>
        <v>3.2306355002273141E-8</v>
      </c>
    </row>
    <row r="276" spans="1:19" x14ac:dyDescent="0.25">
      <c r="A276" s="3" t="s">
        <v>161</v>
      </c>
      <c r="B276" s="20" t="s">
        <v>34</v>
      </c>
      <c r="C276" s="44" t="s">
        <v>113</v>
      </c>
      <c r="D276" s="4">
        <f t="shared" si="31"/>
        <v>46</v>
      </c>
      <c r="E276" s="42">
        <f t="shared" si="30"/>
        <v>5.0287029476347367E-3</v>
      </c>
      <c r="F276">
        <f t="shared" si="32"/>
        <v>1.8624825731980506E-3</v>
      </c>
      <c r="G276">
        <f t="shared" si="33"/>
        <v>8.3040881080168059E-7</v>
      </c>
      <c r="H276">
        <f t="shared" si="36"/>
        <v>9.1412197681271231E-8</v>
      </c>
      <c r="I276">
        <f t="shared" si="36"/>
        <v>1.3267397034637566E-7</v>
      </c>
      <c r="J276">
        <f t="shared" si="36"/>
        <v>2.8404406929782875E-9</v>
      </c>
      <c r="K276">
        <f t="shared" si="36"/>
        <v>9.0349384980737079E-9</v>
      </c>
      <c r="L276">
        <f t="shared" si="36"/>
        <v>1.1127514557249917E-7</v>
      </c>
      <c r="M276">
        <f t="shared" si="36"/>
        <v>1.7987503771392743E-7</v>
      </c>
      <c r="N276">
        <f t="shared" si="36"/>
        <v>1.1258411561134858E-6</v>
      </c>
      <c r="O276">
        <f t="shared" si="36"/>
        <v>2.8738538307019696E-8</v>
      </c>
      <c r="P276">
        <f t="shared" si="36"/>
        <v>4.2201238890078093E-7</v>
      </c>
      <c r="Q276">
        <f t="shared" si="36"/>
        <v>2.8404406929782875E-9</v>
      </c>
      <c r="R276">
        <f t="shared" si="36"/>
        <v>5.6549845567025832E-8</v>
      </c>
      <c r="S276">
        <f t="shared" si="36"/>
        <v>2.8738538307019696E-8</v>
      </c>
    </row>
    <row r="277" spans="1:19" x14ac:dyDescent="0.25">
      <c r="A277" s="3" t="s">
        <v>162</v>
      </c>
      <c r="B277" s="20" t="s">
        <v>24</v>
      </c>
      <c r="C277" s="44" t="s">
        <v>113</v>
      </c>
      <c r="D277" s="4">
        <f t="shared" si="31"/>
        <v>45</v>
      </c>
      <c r="E277" s="42">
        <f t="shared" si="30"/>
        <v>4.6882627008052779E-3</v>
      </c>
      <c r="F277">
        <f t="shared" si="32"/>
        <v>1.7363935928908435E-3</v>
      </c>
      <c r="G277">
        <f t="shared" si="33"/>
        <v>7.3870095892995652E-7</v>
      </c>
      <c r="H277">
        <f t="shared" si="36"/>
        <v>8.1316909462773658E-8</v>
      </c>
      <c r="I277">
        <f t="shared" si="36"/>
        <v>1.1802185603654239E-7</v>
      </c>
      <c r="J277">
        <f t="shared" si="36"/>
        <v>2.526750964577416E-9</v>
      </c>
      <c r="K277">
        <f t="shared" si="36"/>
        <v>8.0371470600811702E-9</v>
      </c>
      <c r="L277">
        <f t="shared" si="36"/>
        <v>9.8986253120460369E-8</v>
      </c>
      <c r="M277">
        <f t="shared" si="36"/>
        <v>1.6001017946638021E-7</v>
      </c>
      <c r="N277">
        <f t="shared" si="36"/>
        <v>1.0015066444453479E-6</v>
      </c>
      <c r="O277">
        <f t="shared" si="36"/>
        <v>2.5564740558503926E-8</v>
      </c>
      <c r="P277">
        <f t="shared" si="36"/>
        <v>3.7540660974005441E-7</v>
      </c>
      <c r="Q277">
        <f t="shared" si="36"/>
        <v>2.526750964577416E-9</v>
      </c>
      <c r="R277">
        <f t="shared" si="36"/>
        <v>5.030465067847085E-8</v>
      </c>
      <c r="S277">
        <f t="shared" si="36"/>
        <v>2.5564740558503926E-8</v>
      </c>
    </row>
    <row r="278" spans="1:19" x14ac:dyDescent="0.25">
      <c r="A278" s="3" t="s">
        <v>163</v>
      </c>
      <c r="B278" s="20" t="s">
        <v>164</v>
      </c>
      <c r="C278" s="44" t="s">
        <v>113</v>
      </c>
      <c r="D278" s="4">
        <f t="shared" si="31"/>
        <v>44</v>
      </c>
      <c r="E278" s="42">
        <f t="shared" si="30"/>
        <v>4.3708700594653847E-3</v>
      </c>
      <c r="F278">
        <f t="shared" si="32"/>
        <v>1.6188407627649572E-3</v>
      </c>
      <c r="G278">
        <f t="shared" si="33"/>
        <v>6.5712104643643789E-7</v>
      </c>
      <c r="H278">
        <f t="shared" si="36"/>
        <v>7.233651451672409E-8</v>
      </c>
      <c r="I278">
        <f t="shared" si="36"/>
        <v>1.0498787716946374E-7</v>
      </c>
      <c r="J278">
        <f t="shared" si="36"/>
        <v>2.2477041864579715E-9</v>
      </c>
      <c r="K278">
        <f t="shared" si="36"/>
        <v>7.1495487079567318E-9</v>
      </c>
      <c r="L278">
        <f t="shared" si="36"/>
        <v>8.8054508995847337E-8</v>
      </c>
      <c r="M278">
        <f t="shared" si="36"/>
        <v>1.4233913642638136E-7</v>
      </c>
      <c r="N278">
        <f t="shared" si="36"/>
        <v>8.9090326234891668E-7</v>
      </c>
      <c r="O278">
        <f t="shared" si="36"/>
        <v>2.274144748913622E-8</v>
      </c>
      <c r="P278">
        <f t="shared" si="36"/>
        <v>3.339478326776214E-7</v>
      </c>
      <c r="Q278">
        <f t="shared" si="36"/>
        <v>2.2477041864579715E-9</v>
      </c>
      <c r="R278">
        <f t="shared" si="36"/>
        <v>4.4749156332949285E-8</v>
      </c>
      <c r="S278">
        <f t="shared" si="36"/>
        <v>2.274144748913622E-8</v>
      </c>
    </row>
    <row r="279" spans="1:19" x14ac:dyDescent="0.25">
      <c r="A279" s="3" t="s">
        <v>165</v>
      </c>
      <c r="B279" s="49" t="s">
        <v>24</v>
      </c>
      <c r="C279" s="50" t="s">
        <v>113</v>
      </c>
      <c r="D279" s="4">
        <f t="shared" si="31"/>
        <v>43</v>
      </c>
      <c r="E279" s="42">
        <f t="shared" si="30"/>
        <v>4.0749647142105478E-3</v>
      </c>
      <c r="F279">
        <f t="shared" si="32"/>
        <v>1.509246190448351E-3</v>
      </c>
      <c r="G279">
        <f t="shared" si="33"/>
        <v>5.8455057415278626E-7</v>
      </c>
      <c r="H279">
        <f t="shared" si="36"/>
        <v>6.4347887382804088E-8</v>
      </c>
      <c r="I279">
        <f t="shared" si="36"/>
        <v>9.3393331732874734E-8</v>
      </c>
      <c r="J279">
        <f t="shared" si="36"/>
        <v>1.9994744953686696E-9</v>
      </c>
      <c r="K279">
        <f t="shared" si="36"/>
        <v>6.3599740486681527E-9</v>
      </c>
      <c r="L279">
        <f t="shared" si="36"/>
        <v>7.8330033818575765E-8</v>
      </c>
      <c r="M279">
        <f t="shared" si="36"/>
        <v>1.2661963023961812E-7</v>
      </c>
      <c r="N279">
        <f t="shared" si="36"/>
        <v>7.925145851663488E-7</v>
      </c>
      <c r="O279">
        <f t="shared" si="36"/>
        <v>2.0229950416183829E-8</v>
      </c>
      <c r="P279">
        <f t="shared" si="36"/>
        <v>2.9706763827973624E-7</v>
      </c>
      <c r="Q279">
        <f t="shared" si="36"/>
        <v>1.9994744953686696E-9</v>
      </c>
      <c r="R279">
        <f t="shared" si="36"/>
        <v>3.9807194076545894E-8</v>
      </c>
      <c r="S279">
        <f t="shared" si="36"/>
        <v>2.0229950416183829E-8</v>
      </c>
    </row>
    <row r="280" spans="1:19" x14ac:dyDescent="0.25">
      <c r="A280" s="29" t="s">
        <v>166</v>
      </c>
      <c r="B280" s="38" t="s">
        <v>167</v>
      </c>
      <c r="C280" s="44" t="s">
        <v>168</v>
      </c>
      <c r="D280" s="4">
        <f t="shared" si="31"/>
        <v>42</v>
      </c>
      <c r="E280" s="42">
        <f t="shared" si="30"/>
        <v>3.7990919876698627E-3</v>
      </c>
      <c r="F280">
        <f t="shared" si="32"/>
        <v>1.4070711065443935E-3</v>
      </c>
      <c r="G280">
        <f t="shared" si="33"/>
        <v>5.1999456659527779E-7</v>
      </c>
      <c r="H280">
        <f t="shared" si="36"/>
        <v>5.7241500206271697E-8</v>
      </c>
      <c r="I280">
        <f t="shared" si="36"/>
        <v>8.3079253027355383E-8</v>
      </c>
      <c r="J280">
        <f t="shared" si="36"/>
        <v>1.7786585448905714E-9</v>
      </c>
      <c r="K280">
        <f t="shared" si="36"/>
        <v>5.6575976403540517E-9</v>
      </c>
      <c r="L280">
        <f t="shared" si="36"/>
        <v>6.9679500436582961E-8</v>
      </c>
      <c r="M280">
        <f t="shared" si="36"/>
        <v>1.1263613904465229E-7</v>
      </c>
      <c r="N280">
        <f t="shared" si="36"/>
        <v>7.0499165761882792E-7</v>
      </c>
      <c r="O280">
        <f t="shared" si="36"/>
        <v>1.7995815527431089E-8</v>
      </c>
      <c r="P280">
        <f t="shared" si="36"/>
        <v>2.6426038164557311E-7</v>
      </c>
      <c r="Q280">
        <f t="shared" si="36"/>
        <v>1.7786585448905714E-9</v>
      </c>
      <c r="R280">
        <f t="shared" si="36"/>
        <v>3.5411007270343169E-8</v>
      </c>
      <c r="S280">
        <f t="shared" si="36"/>
        <v>1.7995815527431089E-8</v>
      </c>
    </row>
    <row r="281" spans="1:19" x14ac:dyDescent="0.25">
      <c r="A281" s="29" t="s">
        <v>169</v>
      </c>
      <c r="B281" s="38" t="s">
        <v>170</v>
      </c>
      <c r="C281" s="44" t="s">
        <v>168</v>
      </c>
      <c r="D281" s="4">
        <f t="shared" si="31"/>
        <v>41</v>
      </c>
      <c r="E281" s="42">
        <f t="shared" si="30"/>
        <v>3.5418956832791878E-3</v>
      </c>
      <c r="F281">
        <f t="shared" si="32"/>
        <v>1.3118132160293288E-3</v>
      </c>
      <c r="G281">
        <f t="shared" si="33"/>
        <v>4.6256793038053839E-7</v>
      </c>
      <c r="H281">
        <f t="shared" si="36"/>
        <v>5.0919921059292108E-8</v>
      </c>
      <c r="I281">
        <f t="shared" si="36"/>
        <v>7.3904230157727168E-8</v>
      </c>
      <c r="J281">
        <f t="shared" si="36"/>
        <v>1.5822288439487826E-9</v>
      </c>
      <c r="K281">
        <f t="shared" si="36"/>
        <v>5.0327895703981128E-9</v>
      </c>
      <c r="L281">
        <f t="shared" si="36"/>
        <v>6.1984305947540132E-8</v>
      </c>
      <c r="M281">
        <f t="shared" si="36"/>
        <v>1.0019694256630871E-7</v>
      </c>
      <c r="N281">
        <f t="shared" si="36"/>
        <v>6.2713449899199193E-7</v>
      </c>
      <c r="O281">
        <f t="shared" si="36"/>
        <v>1.6008411777334483E-8</v>
      </c>
      <c r="P281">
        <f t="shared" si="36"/>
        <v>2.3507625977658532E-7</v>
      </c>
      <c r="Q281">
        <f t="shared" si="36"/>
        <v>1.5822288439487826E-9</v>
      </c>
      <c r="R281">
        <f t="shared" si="36"/>
        <v>3.1500322114868898E-8</v>
      </c>
      <c r="S281">
        <f t="shared" si="36"/>
        <v>1.6008411777334483E-8</v>
      </c>
    </row>
    <row r="282" spans="1:19" x14ac:dyDescent="0.25">
      <c r="A282" s="29" t="s">
        <v>171</v>
      </c>
      <c r="B282" s="39" t="s">
        <v>172</v>
      </c>
      <c r="C282" s="46" t="s">
        <v>168</v>
      </c>
      <c r="D282" s="4">
        <f t="shared" si="31"/>
        <v>40</v>
      </c>
      <c r="E282" s="42">
        <f t="shared" si="30"/>
        <v>3.3021114181881438E-3</v>
      </c>
      <c r="F282">
        <f t="shared" si="32"/>
        <v>1.2230042289585717E-3</v>
      </c>
      <c r="G282">
        <f t="shared" si="33"/>
        <v>4.1148331917681712E-7</v>
      </c>
      <c r="H282">
        <f t="shared" si="36"/>
        <v>4.5296478103144722E-8</v>
      </c>
      <c r="I282">
        <f t="shared" si="36"/>
        <v>6.5742469222826298E-8</v>
      </c>
      <c r="J282">
        <f t="shared" si="36"/>
        <v>1.407492248478485E-9</v>
      </c>
      <c r="K282">
        <f t="shared" si="36"/>
        <v>4.4769834247744297E-9</v>
      </c>
      <c r="L282">
        <f t="shared" si="36"/>
        <v>5.5138945596990628E-8</v>
      </c>
      <c r="M282">
        <f t="shared" si="36"/>
        <v>8.9131493540063768E-8</v>
      </c>
      <c r="N282">
        <f t="shared" si="36"/>
        <v>5.5787565083299874E-7</v>
      </c>
      <c r="O282">
        <f t="shared" si="36"/>
        <v>1.4240490920907099E-8</v>
      </c>
      <c r="P282">
        <f t="shared" si="36"/>
        <v>2.0911514456474466E-7</v>
      </c>
      <c r="Q282">
        <f t="shared" si="36"/>
        <v>1.407492248478485E-9</v>
      </c>
      <c r="R282">
        <f t="shared" si="36"/>
        <v>2.8021521267810083E-8</v>
      </c>
      <c r="S282">
        <f t="shared" si="36"/>
        <v>1.4240490920907099E-8</v>
      </c>
    </row>
    <row r="283" spans="1:19" x14ac:dyDescent="0.25">
      <c r="A283" s="29" t="s">
        <v>173</v>
      </c>
      <c r="B283" s="39" t="s">
        <v>170</v>
      </c>
      <c r="C283" s="44" t="s">
        <v>168</v>
      </c>
      <c r="D283" s="4">
        <f t="shared" si="31"/>
        <v>39</v>
      </c>
      <c r="E283" s="42">
        <f t="shared" si="30"/>
        <v>3.0785604075254237E-3</v>
      </c>
      <c r="F283">
        <f t="shared" si="32"/>
        <v>1.1402075583427495E-3</v>
      </c>
      <c r="G283">
        <f t="shared" si="33"/>
        <v>3.6604033881354155E-7</v>
      </c>
      <c r="H283">
        <f t="shared" si="36"/>
        <v>4.0294071276338943E-8</v>
      </c>
      <c r="I283">
        <f t="shared" si="36"/>
        <v>5.8482068621647938E-8</v>
      </c>
      <c r="J283">
        <f t="shared" si="36"/>
        <v>1.2520530371466009E-9</v>
      </c>
      <c r="K283">
        <f t="shared" si="36"/>
        <v>3.9825588384613268E-9</v>
      </c>
      <c r="L283">
        <f t="shared" si="36"/>
        <v>4.9049566258288615E-8</v>
      </c>
      <c r="M283">
        <f t="shared" si="36"/>
        <v>7.9288079428421069E-8</v>
      </c>
      <c r="N283">
        <f t="shared" si="36"/>
        <v>4.9626554159048706E-7</v>
      </c>
      <c r="O283">
        <f t="shared" si="36"/>
        <v>1.2667813927397848E-8</v>
      </c>
      <c r="P283">
        <f t="shared" si="36"/>
        <v>1.8602109684701426E-7</v>
      </c>
      <c r="Q283">
        <f t="shared" si="36"/>
        <v>1.2520530371466009E-9</v>
      </c>
      <c r="R283">
        <f t="shared" si="36"/>
        <v>2.4926908724901489E-8</v>
      </c>
      <c r="S283">
        <f t="shared" si="36"/>
        <v>1.2667813927397848E-8</v>
      </c>
    </row>
    <row r="284" spans="1:19" x14ac:dyDescent="0.25">
      <c r="A284" s="51" t="s">
        <v>174</v>
      </c>
      <c r="B284" s="52" t="s">
        <v>175</v>
      </c>
      <c r="C284" s="50" t="s">
        <v>168</v>
      </c>
      <c r="D284" s="4">
        <f t="shared" si="31"/>
        <v>38</v>
      </c>
      <c r="E284" s="42">
        <f t="shared" si="30"/>
        <v>2.8701436694656994E-3</v>
      </c>
      <c r="F284">
        <f t="shared" si="32"/>
        <v>1.0630161738761849E-3</v>
      </c>
      <c r="G284">
        <f t="shared" si="33"/>
        <v>3.256159445461187E-7</v>
      </c>
      <c r="H284">
        <f t="shared" si="36"/>
        <v>3.5844115216321064E-8</v>
      </c>
      <c r="I284">
        <f t="shared" si="36"/>
        <v>5.2023484829493539E-8</v>
      </c>
      <c r="J284">
        <f t="shared" si="36"/>
        <v>1.1137800648796858E-9</v>
      </c>
      <c r="K284">
        <f t="shared" si="36"/>
        <v>3.5427370166342675E-9</v>
      </c>
      <c r="L284">
        <f t="shared" si="36"/>
        <v>4.3632679661860637E-8</v>
      </c>
      <c r="M284">
        <f t="shared" si="36"/>
        <v>7.0531742370297436E-8</v>
      </c>
      <c r="N284">
        <f t="shared" si="36"/>
        <v>4.4145946753970193E-7</v>
      </c>
      <c r="O284">
        <f t="shared" si="36"/>
        <v>1.1268818651720538E-8</v>
      </c>
      <c r="P284">
        <f t="shared" si="36"/>
        <v>1.6547748631114798E-7</v>
      </c>
      <c r="Q284">
        <f t="shared" si="36"/>
        <v>1.1137800648796858E-9</v>
      </c>
      <c r="R284">
        <f t="shared" si="36"/>
        <v>2.21740558851582E-8</v>
      </c>
      <c r="S284">
        <f t="shared" si="36"/>
        <v>1.1268818651720538E-8</v>
      </c>
    </row>
    <row r="285" spans="1:19" x14ac:dyDescent="0.25">
      <c r="A285" s="29" t="s">
        <v>176</v>
      </c>
      <c r="B285" s="39" t="s">
        <v>177</v>
      </c>
      <c r="C285" s="44" t="s">
        <v>168</v>
      </c>
      <c r="D285" s="4">
        <f t="shared" si="31"/>
        <v>37</v>
      </c>
      <c r="E285" s="42">
        <f t="shared" si="30"/>
        <v>2.6758366226101084E-3</v>
      </c>
      <c r="F285">
        <f t="shared" si="32"/>
        <v>9.9105060096670678E-4</v>
      </c>
      <c r="G285">
        <f t="shared" si="33"/>
        <v>2.8965589881794627E-7</v>
      </c>
      <c r="H285">
        <f t="shared" si="36"/>
        <v>3.1885598921728868E-8</v>
      </c>
      <c r="I285">
        <f t="shared" si="36"/>
        <v>4.6278167609185748E-8</v>
      </c>
      <c r="J285">
        <f t="shared" si="36"/>
        <v>9.9077754385747197E-10</v>
      </c>
      <c r="K285">
        <f t="shared" si="36"/>
        <v>3.151487794184048E-9</v>
      </c>
      <c r="L285">
        <f t="shared" si="36"/>
        <v>3.8814017731559839E-8</v>
      </c>
      <c r="M285">
        <f t="shared" si="36"/>
        <v>6.2742428844944426E-8</v>
      </c>
      <c r="N285">
        <f t="shared" si="36"/>
        <v>3.9270601149506372E-7</v>
      </c>
      <c r="O285">
        <f t="shared" si="36"/>
        <v>1.0024324207250926E-8</v>
      </c>
      <c r="P285">
        <f t="shared" si="36"/>
        <v>1.4720265034441802E-7</v>
      </c>
      <c r="Q285">
        <f t="shared" si="36"/>
        <v>9.9077754385747197E-10</v>
      </c>
      <c r="R285">
        <f t="shared" si="36"/>
        <v>1.9725219834697424E-8</v>
      </c>
      <c r="S285">
        <f t="shared" si="36"/>
        <v>1.0024324207250926E-8</v>
      </c>
    </row>
    <row r="286" spans="1:19" x14ac:dyDescent="0.25">
      <c r="A286" s="3" t="s">
        <v>178</v>
      </c>
      <c r="B286" s="38" t="s">
        <v>179</v>
      </c>
      <c r="C286" s="44" t="s">
        <v>168</v>
      </c>
      <c r="D286" s="4">
        <f t="shared" si="31"/>
        <v>36</v>
      </c>
      <c r="E286" s="42">
        <f t="shared" si="30"/>
        <v>2.4946840491209231E-3</v>
      </c>
      <c r="F286">
        <f t="shared" si="32"/>
        <v>9.2395705522997141E-4</v>
      </c>
      <c r="G286">
        <f t="shared" si="33"/>
        <v>2.5766717240146891E-7</v>
      </c>
      <c r="H286">
        <f t="shared" si="36"/>
        <v>2.8364249262719304E-8</v>
      </c>
      <c r="I286">
        <f t="shared" si="36"/>
        <v>4.1167345945455259E-8</v>
      </c>
      <c r="J286">
        <f t="shared" si="36"/>
        <v>8.8135905136557154E-10</v>
      </c>
      <c r="K286">
        <f t="shared" si="36"/>
        <v>2.8034469593022996E-9</v>
      </c>
      <c r="L286">
        <f t="shared" si="36"/>
        <v>3.4527514334232141E-8</v>
      </c>
      <c r="M286">
        <f t="shared" si="36"/>
        <v>5.5813343681421851E-8</v>
      </c>
      <c r="N286">
        <f t="shared" si="36"/>
        <v>3.4933674052531502E-7</v>
      </c>
      <c r="O286">
        <f t="shared" si="36"/>
        <v>8.9172679868030736E-9</v>
      </c>
      <c r="P286">
        <f t="shared" si="36"/>
        <v>1.3094603230603536E-7</v>
      </c>
      <c r="Q286">
        <f t="shared" si="36"/>
        <v>8.8135905136557154E-10</v>
      </c>
      <c r="R286">
        <f t="shared" si="36"/>
        <v>1.754682587354563E-8</v>
      </c>
      <c r="S286">
        <f t="shared" si="36"/>
        <v>8.9172679868030736E-9</v>
      </c>
    </row>
    <row r="287" spans="1:19" x14ac:dyDescent="0.25">
      <c r="A287" s="3" t="s">
        <v>180</v>
      </c>
      <c r="B287" s="38" t="s">
        <v>170</v>
      </c>
      <c r="C287" s="44" t="s">
        <v>168</v>
      </c>
      <c r="D287" s="4">
        <f t="shared" si="31"/>
        <v>35</v>
      </c>
      <c r="E287" s="42">
        <f t="shared" si="30"/>
        <v>2.3257953988490457E-3</v>
      </c>
      <c r="F287">
        <f t="shared" si="32"/>
        <v>8.6140570327742424E-4</v>
      </c>
      <c r="G287">
        <f t="shared" si="33"/>
        <v>2.2921118473439769E-7</v>
      </c>
      <c r="H287">
        <f t="shared" si="36"/>
        <v>2.5231786870699546E-8</v>
      </c>
      <c r="I287">
        <f t="shared" si="36"/>
        <v>3.6620948057078967E-8</v>
      </c>
      <c r="J287">
        <f t="shared" si="36"/>
        <v>7.840244081427886E-10</v>
      </c>
      <c r="K287">
        <f t="shared" si="36"/>
        <v>2.4938427076015898E-9</v>
      </c>
      <c r="L287">
        <f t="shared" si="36"/>
        <v>3.0714399481794952E-8</v>
      </c>
      <c r="M287">
        <f t="shared" si="36"/>
        <v>4.9649485846315294E-8</v>
      </c>
      <c r="N287">
        <f t="shared" si="36"/>
        <v>3.107570414220289E-7</v>
      </c>
      <c r="O287">
        <f t="shared" si="36"/>
        <v>7.9324717262182283E-9</v>
      </c>
      <c r="P287">
        <f t="shared" si="36"/>
        <v>1.1648474627714729E-7</v>
      </c>
      <c r="Q287">
        <f t="shared" si="36"/>
        <v>7.840244081427886E-10</v>
      </c>
      <c r="R287">
        <f t="shared" si="36"/>
        <v>1.5609007190629136E-8</v>
      </c>
      <c r="S287">
        <f t="shared" si="36"/>
        <v>7.9324717262182283E-9</v>
      </c>
    </row>
    <row r="288" spans="1:19" x14ac:dyDescent="0.25">
      <c r="A288" s="3" t="s">
        <v>181</v>
      </c>
      <c r="B288" s="53" t="s">
        <v>172</v>
      </c>
      <c r="C288" s="50" t="s">
        <v>168</v>
      </c>
      <c r="D288" s="4">
        <f t="shared" si="31"/>
        <v>34</v>
      </c>
      <c r="E288" s="42">
        <f t="shared" si="30"/>
        <v>2.1683404113693396E-3</v>
      </c>
      <c r="F288">
        <f t="shared" si="32"/>
        <v>8.0308904124790352E-4</v>
      </c>
      <c r="G288">
        <f t="shared" si="33"/>
        <v>2.038977907728485E-7</v>
      </c>
      <c r="H288">
        <f t="shared" si="36"/>
        <v>2.2445264205359414E-8</v>
      </c>
      <c r="I288">
        <f t="shared" si="36"/>
        <v>3.2576640679633692E-8</v>
      </c>
      <c r="J288">
        <f t="shared" si="36"/>
        <v>6.9743911021421878E-10</v>
      </c>
      <c r="K288">
        <f t="shared" si="36"/>
        <v>2.2184302184213513E-9</v>
      </c>
      <c r="L288">
        <f t="shared" si="36"/>
        <v>2.7322393566917793E-8</v>
      </c>
      <c r="M288">
        <f t="shared" si="36"/>
        <v>4.4166345934655052E-8</v>
      </c>
      <c r="N288">
        <f t="shared" si="36"/>
        <v>2.7643796827140412E-7</v>
      </c>
      <c r="O288">
        <f t="shared" si="36"/>
        <v>7.0564334031874822E-9</v>
      </c>
      <c r="P288">
        <f t="shared" si="36"/>
        <v>1.0362052118952174E-7</v>
      </c>
      <c r="Q288">
        <f t="shared" si="36"/>
        <v>6.9743911021421878E-10</v>
      </c>
      <c r="R288">
        <f t="shared" si="36"/>
        <v>1.3885195375673865E-8</v>
      </c>
      <c r="S288">
        <f t="shared" si="36"/>
        <v>7.0564334031874822E-9</v>
      </c>
    </row>
    <row r="289" spans="1:19" x14ac:dyDescent="0.25">
      <c r="A289" s="3" t="s">
        <v>182</v>
      </c>
      <c r="B289" s="38" t="s">
        <v>183</v>
      </c>
      <c r="C289" s="44" t="s">
        <v>168</v>
      </c>
      <c r="D289" s="4">
        <f t="shared" si="31"/>
        <v>33</v>
      </c>
      <c r="E289" s="42">
        <f t="shared" si="30"/>
        <v>2.0215450344015914E-3</v>
      </c>
      <c r="F289">
        <f t="shared" si="32"/>
        <v>7.4872038311170049E-4</v>
      </c>
      <c r="G289">
        <f t="shared" si="33"/>
        <v>1.813799319183452E-7</v>
      </c>
      <c r="H289">
        <f t="shared" ref="H289:S304" si="37">IF($F289*$D$11*H$25&lt;$F$3,10^(LOG($F289*$D$11*H$25)*$D$3+$E$3),10^(LOG($F289*$D$11*H$25)*$D$4+$E$4))</f>
        <v>1.9966476723589301E-8</v>
      </c>
      <c r="I289">
        <f t="shared" si="37"/>
        <v>2.8978974446971778E-8</v>
      </c>
      <c r="J289">
        <f t="shared" si="37"/>
        <v>6.2041603221083572E-10</v>
      </c>
      <c r="K289">
        <f t="shared" si="37"/>
        <v>1.9734334563297446E-9</v>
      </c>
      <c r="L289">
        <f t="shared" si="37"/>
        <v>2.4304990584889159E-8</v>
      </c>
      <c r="M289">
        <f t="shared" si="37"/>
        <v>3.928874750602024E-8</v>
      </c>
      <c r="N289">
        <f t="shared" si="37"/>
        <v>2.4590899035571969E-7</v>
      </c>
      <c r="O289">
        <f t="shared" si="37"/>
        <v>6.2771421181426371E-9</v>
      </c>
      <c r="P289">
        <f t="shared" si="37"/>
        <v>9.2176982435464978E-8</v>
      </c>
      <c r="Q289">
        <f t="shared" si="37"/>
        <v>6.2041603221083572E-10</v>
      </c>
      <c r="R289">
        <f t="shared" si="37"/>
        <v>1.2351756153740524E-8</v>
      </c>
      <c r="S289">
        <f t="shared" si="37"/>
        <v>6.2771421181426371E-9</v>
      </c>
    </row>
    <row r="290" spans="1:19" x14ac:dyDescent="0.25">
      <c r="A290" s="3" t="s">
        <v>184</v>
      </c>
      <c r="B290" s="22" t="s">
        <v>32</v>
      </c>
      <c r="C290" s="45" t="s">
        <v>168</v>
      </c>
      <c r="D290" s="4">
        <f t="shared" si="31"/>
        <v>32</v>
      </c>
      <c r="E290" s="42">
        <f t="shared" si="30"/>
        <v>1.884687618551994E-3</v>
      </c>
      <c r="F290">
        <f t="shared" si="32"/>
        <v>6.980324513155533E-4</v>
      </c>
      <c r="G290">
        <f t="shared" si="33"/>
        <v>1.6134887768035791E-7</v>
      </c>
      <c r="H290">
        <f t="shared" si="37"/>
        <v>1.7761439077132475E-8</v>
      </c>
      <c r="I290">
        <f t="shared" si="37"/>
        <v>2.5778623654195654E-8</v>
      </c>
      <c r="J290">
        <f t="shared" si="37"/>
        <v>5.5189915131947639E-10</v>
      </c>
      <c r="K290">
        <f t="shared" si="37"/>
        <v>1.7554933998928743E-9</v>
      </c>
      <c r="L290">
        <f t="shared" si="37"/>
        <v>2.1620820514305714E-8</v>
      </c>
      <c r="M290">
        <f t="shared" si="37"/>
        <v>3.4949816380001433E-8</v>
      </c>
      <c r="N290">
        <f t="shared" si="37"/>
        <v>2.1875154095474817E-7</v>
      </c>
      <c r="O290">
        <f t="shared" si="37"/>
        <v>5.583913419144806E-9</v>
      </c>
      <c r="P290">
        <f t="shared" si="37"/>
        <v>8.1997233688563764E-8</v>
      </c>
      <c r="Q290">
        <f t="shared" si="37"/>
        <v>5.5189915131947639E-10</v>
      </c>
      <c r="R290">
        <f t="shared" si="37"/>
        <v>1.0987665348141698E-8</v>
      </c>
      <c r="S290">
        <f t="shared" si="37"/>
        <v>5.583913419144806E-9</v>
      </c>
    </row>
    <row r="291" spans="1:19" x14ac:dyDescent="0.25">
      <c r="A291" s="3" t="s">
        <v>185</v>
      </c>
      <c r="B291" s="20" t="s">
        <v>20</v>
      </c>
      <c r="C291" s="45" t="s">
        <v>168</v>
      </c>
      <c r="D291" s="4">
        <f t="shared" si="31"/>
        <v>31</v>
      </c>
      <c r="E291" s="42">
        <f t="shared" ref="E291:E321" si="38">0.0002*EXP(0.0701*D291)</f>
        <v>1.7570953696684015E-3</v>
      </c>
      <c r="F291">
        <f t="shared" si="32"/>
        <v>6.5077606284014871E-4</v>
      </c>
      <c r="G291">
        <f t="shared" si="33"/>
        <v>1.4352999283532101E-7</v>
      </c>
      <c r="H291">
        <f t="shared" si="37"/>
        <v>1.5799919157393419E-8</v>
      </c>
      <c r="I291">
        <f t="shared" si="37"/>
        <v>2.293170997892586E-8</v>
      </c>
      <c r="J291">
        <f t="shared" si="37"/>
        <v>4.9094906871079976E-10</v>
      </c>
      <c r="K291">
        <f t="shared" si="37"/>
        <v>1.5616219879027574E-9</v>
      </c>
      <c r="L291">
        <f t="shared" si="37"/>
        <v>1.9233082114520579E-8</v>
      </c>
      <c r="M291">
        <f t="shared" si="37"/>
        <v>3.1090063759570124E-8</v>
      </c>
      <c r="N291">
        <f t="shared" si="37"/>
        <v>1.9459327859813587E-7</v>
      </c>
      <c r="O291">
        <f t="shared" si="37"/>
        <v>4.9672428129971229E-9</v>
      </c>
      <c r="P291">
        <f t="shared" si="37"/>
        <v>7.2941705780878729E-8</v>
      </c>
      <c r="Q291">
        <f t="shared" si="37"/>
        <v>4.9094906871079976E-10</v>
      </c>
      <c r="R291">
        <f t="shared" si="37"/>
        <v>9.7742206290392387E-9</v>
      </c>
      <c r="S291">
        <f t="shared" si="37"/>
        <v>4.9672428129971229E-9</v>
      </c>
    </row>
    <row r="292" spans="1:19" x14ac:dyDescent="0.25">
      <c r="A292" s="3" t="s">
        <v>186</v>
      </c>
      <c r="B292" s="20" t="s">
        <v>32</v>
      </c>
      <c r="C292" s="45" t="s">
        <v>168</v>
      </c>
      <c r="D292" s="4">
        <f t="shared" si="31"/>
        <v>30</v>
      </c>
      <c r="E292" s="42">
        <f t="shared" si="38"/>
        <v>1.6381410413690599E-3</v>
      </c>
      <c r="F292">
        <f t="shared" si="32"/>
        <v>6.0671890421076292E-4</v>
      </c>
      <c r="G292">
        <f t="shared" si="33"/>
        <v>1.2767897204788044E-7</v>
      </c>
      <c r="H292">
        <f t="shared" si="37"/>
        <v>1.4055023598936373E-8</v>
      </c>
      <c r="I292">
        <f t="shared" si="37"/>
        <v>2.0399200888755749E-8</v>
      </c>
      <c r="J292">
        <f t="shared" si="37"/>
        <v>4.3673012993722646E-10</v>
      </c>
      <c r="K292">
        <f t="shared" si="37"/>
        <v>1.3891611516455422E-9</v>
      </c>
      <c r="L292">
        <f t="shared" si="37"/>
        <v>1.7109038363235773E-8</v>
      </c>
      <c r="M292">
        <f t="shared" si="37"/>
        <v>2.7656570611547487E-8</v>
      </c>
      <c r="N292">
        <f t="shared" si="37"/>
        <v>1.7310298208781511E-7</v>
      </c>
      <c r="O292">
        <f t="shared" si="37"/>
        <v>4.4186754541495413E-9</v>
      </c>
      <c r="P292">
        <f t="shared" si="37"/>
        <v>6.4886243143668022E-8</v>
      </c>
      <c r="Q292">
        <f t="shared" si="37"/>
        <v>4.3673012993722646E-10</v>
      </c>
      <c r="R292">
        <f t="shared" si="37"/>
        <v>8.6947850956612346E-9</v>
      </c>
      <c r="S292">
        <f t="shared" si="37"/>
        <v>4.4186754541495413E-9</v>
      </c>
    </row>
    <row r="293" spans="1:19" x14ac:dyDescent="0.25">
      <c r="A293" s="3" t="s">
        <v>187</v>
      </c>
      <c r="B293" s="22" t="s">
        <v>32</v>
      </c>
      <c r="C293" s="45" t="s">
        <v>168</v>
      </c>
      <c r="D293" s="4">
        <f t="shared" si="31"/>
        <v>29</v>
      </c>
      <c r="E293" s="42">
        <f t="shared" si="38"/>
        <v>1.5272398514852034E-3</v>
      </c>
      <c r="F293">
        <f t="shared" si="32"/>
        <v>5.6564438943896417E-4</v>
      </c>
      <c r="G293">
        <f t="shared" si="33"/>
        <v>1.1357849032924727E-7</v>
      </c>
      <c r="H293">
        <f t="shared" si="37"/>
        <v>1.2502829058730955E-8</v>
      </c>
      <c r="I293">
        <f t="shared" si="37"/>
        <v>1.8146374486779577E-8</v>
      </c>
      <c r="J293">
        <f t="shared" si="37"/>
        <v>3.8849896771540952E-10</v>
      </c>
      <c r="K293">
        <f t="shared" si="37"/>
        <v>1.2357463715228779E-9</v>
      </c>
      <c r="L293">
        <f t="shared" si="37"/>
        <v>1.5219567616449596E-8</v>
      </c>
      <c r="M293">
        <f t="shared" si="37"/>
        <v>2.4602262121642354E-8</v>
      </c>
      <c r="N293">
        <f t="shared" si="37"/>
        <v>1.5398600929878928E-7</v>
      </c>
      <c r="O293">
        <f t="shared" si="37"/>
        <v>3.9306902247693753E-9</v>
      </c>
      <c r="P293">
        <f t="shared" si="37"/>
        <v>5.7720401575841375E-8</v>
      </c>
      <c r="Q293">
        <f t="shared" si="37"/>
        <v>3.8849896771540952E-10</v>
      </c>
      <c r="R293">
        <f t="shared" si="37"/>
        <v>7.734559176526829E-9</v>
      </c>
      <c r="S293">
        <f t="shared" si="37"/>
        <v>3.9306902247693753E-9</v>
      </c>
    </row>
    <row r="294" spans="1:19" x14ac:dyDescent="0.25">
      <c r="A294" s="3" t="s">
        <v>188</v>
      </c>
      <c r="B294" s="20" t="s">
        <v>172</v>
      </c>
      <c r="C294" s="45" t="s">
        <v>168</v>
      </c>
      <c r="D294" s="4">
        <f t="shared" si="31"/>
        <v>28</v>
      </c>
      <c r="E294" s="42">
        <f t="shared" si="38"/>
        <v>1.4238466072586859E-3</v>
      </c>
      <c r="F294">
        <f t="shared" si="32"/>
        <v>5.2735059528099474E-4</v>
      </c>
      <c r="G294">
        <f t="shared" si="33"/>
        <v>1.0103522340885801E-7</v>
      </c>
      <c r="H294">
        <f t="shared" si="37"/>
        <v>1.1122054215809135E-8</v>
      </c>
      <c r="I294">
        <f t="shared" si="37"/>
        <v>1.6142343457971339E-8</v>
      </c>
      <c r="J294">
        <f t="shared" si="37"/>
        <v>3.4559431000932663E-10</v>
      </c>
      <c r="K294">
        <f t="shared" si="37"/>
        <v>1.0992742583702846E-9</v>
      </c>
      <c r="L294">
        <f t="shared" si="37"/>
        <v>1.353876433694973E-8</v>
      </c>
      <c r="M294">
        <f t="shared" si="37"/>
        <v>2.1885262276490574E-8</v>
      </c>
      <c r="N294">
        <f t="shared" si="37"/>
        <v>1.3698025749630284E-7</v>
      </c>
      <c r="O294">
        <f t="shared" si="37"/>
        <v>3.4965966166599323E-9</v>
      </c>
      <c r="P294">
        <f t="shared" si="37"/>
        <v>5.1345934001751691E-8</v>
      </c>
      <c r="Q294">
        <f t="shared" si="37"/>
        <v>3.4559431000932663E-10</v>
      </c>
      <c r="R294">
        <f t="shared" si="37"/>
        <v>6.8803777203242808E-9</v>
      </c>
      <c r="S294">
        <f t="shared" si="37"/>
        <v>3.4965966166599323E-9</v>
      </c>
    </row>
    <row r="295" spans="1:19" x14ac:dyDescent="0.25">
      <c r="A295" s="30" t="s">
        <v>189</v>
      </c>
      <c r="B295" s="20" t="s">
        <v>18</v>
      </c>
      <c r="C295" s="44" t="s">
        <v>168</v>
      </c>
      <c r="D295" s="4">
        <f t="shared" si="31"/>
        <v>27</v>
      </c>
      <c r="E295" s="42">
        <f t="shared" si="38"/>
        <v>1.3274530251620479E-3</v>
      </c>
      <c r="F295">
        <f t="shared" si="32"/>
        <v>4.9164926857853629E-4</v>
      </c>
      <c r="G295">
        <f t="shared" si="33"/>
        <v>8.98771971672278E-8</v>
      </c>
      <c r="H295">
        <f t="shared" si="37"/>
        <v>9.8937679942937521E-9</v>
      </c>
      <c r="I295">
        <f t="shared" si="37"/>
        <v>1.4359631589491809E-8</v>
      </c>
      <c r="J295">
        <f t="shared" si="37"/>
        <v>3.07427913678044E-10</v>
      </c>
      <c r="K295">
        <f t="shared" si="37"/>
        <v>9.778737149973201E-10</v>
      </c>
      <c r="L295">
        <f t="shared" si="37"/>
        <v>1.2043583917150827E-8</v>
      </c>
      <c r="M295">
        <f t="shared" si="37"/>
        <v>1.9468319723715139E-8</v>
      </c>
      <c r="N295">
        <f t="shared" si="37"/>
        <v>1.2185256978343528E-7</v>
      </c>
      <c r="O295">
        <f t="shared" si="37"/>
        <v>3.1104430012301325E-9</v>
      </c>
      <c r="P295">
        <f t="shared" si="37"/>
        <v>4.5675443457338945E-8</v>
      </c>
      <c r="Q295">
        <f t="shared" si="37"/>
        <v>3.07427913678044E-10</v>
      </c>
      <c r="R295">
        <f t="shared" si="37"/>
        <v>6.1205294954627551E-9</v>
      </c>
      <c r="S295">
        <f t="shared" si="37"/>
        <v>3.1104430012301325E-9</v>
      </c>
    </row>
    <row r="296" spans="1:19" x14ac:dyDescent="0.25">
      <c r="A296" s="30" t="s">
        <v>190</v>
      </c>
      <c r="B296" s="20" t="s">
        <v>110</v>
      </c>
      <c r="C296" s="44" t="s">
        <v>168</v>
      </c>
      <c r="D296" s="4">
        <f t="shared" si="31"/>
        <v>26</v>
      </c>
      <c r="E296" s="42">
        <f t="shared" si="38"/>
        <v>1.2375852321652001E-3</v>
      </c>
      <c r="F296">
        <f t="shared" si="32"/>
        <v>4.5836490080192595E-4</v>
      </c>
      <c r="G296">
        <f t="shared" si="33"/>
        <v>7.9951429789470117E-8</v>
      </c>
      <c r="H296">
        <f t="shared" si="37"/>
        <v>8.8011300093981256E-9</v>
      </c>
      <c r="I296">
        <f t="shared" si="37"/>
        <v>1.2773797058822136E-8</v>
      </c>
      <c r="J296">
        <f t="shared" si="37"/>
        <v>2.7347649938415922E-10</v>
      </c>
      <c r="K296">
        <f t="shared" si="37"/>
        <v>8.6988028256052663E-10</v>
      </c>
      <c r="L296">
        <f t="shared" si="37"/>
        <v>1.0713526726629853E-8</v>
      </c>
      <c r="M296">
        <f t="shared" si="37"/>
        <v>1.7318297038273976E-8</v>
      </c>
      <c r="N296">
        <f t="shared" si="37"/>
        <v>1.0839553840981606E-7</v>
      </c>
      <c r="O296">
        <f t="shared" si="37"/>
        <v>2.7669350298529136E-9</v>
      </c>
      <c r="P296">
        <f t="shared" si="37"/>
        <v>4.0631184836435024E-8</v>
      </c>
      <c r="Q296">
        <f t="shared" si="37"/>
        <v>2.7347649938415922E-10</v>
      </c>
      <c r="R296">
        <f t="shared" si="37"/>
        <v>5.444596623550525E-9</v>
      </c>
      <c r="S296">
        <f t="shared" si="37"/>
        <v>2.7669350298529136E-9</v>
      </c>
    </row>
    <row r="297" spans="1:19" x14ac:dyDescent="0.25">
      <c r="A297" s="30" t="s">
        <v>191</v>
      </c>
      <c r="B297" s="20" t="s">
        <v>41</v>
      </c>
      <c r="C297" s="44" t="s">
        <v>168</v>
      </c>
      <c r="D297" s="4">
        <f t="shared" si="31"/>
        <v>25</v>
      </c>
      <c r="E297" s="42">
        <f t="shared" si="38"/>
        <v>1.1538014361648845E-3</v>
      </c>
      <c r="F297">
        <f t="shared" si="32"/>
        <v>4.2733386524625345E-4</v>
      </c>
      <c r="G297">
        <f t="shared" si="33"/>
        <v>7.1121834312289718E-8</v>
      </c>
      <c r="H297">
        <f t="shared" si="37"/>
        <v>7.8291596777894873E-9</v>
      </c>
      <c r="I297">
        <f t="shared" si="37"/>
        <v>1.1363097324821248E-8</v>
      </c>
      <c r="J297">
        <f t="shared" si="37"/>
        <v>2.4327457718669624E-10</v>
      </c>
      <c r="K297">
        <f t="shared" si="37"/>
        <v>7.7381332004579007E-10</v>
      </c>
      <c r="L297">
        <f t="shared" si="37"/>
        <v>9.5303570525015138E-9</v>
      </c>
      <c r="M297">
        <f t="shared" si="37"/>
        <v>1.5405716392696205E-8</v>
      </c>
      <c r="N297">
        <f t="shared" si="37"/>
        <v>9.6424661113311494E-8</v>
      </c>
      <c r="O297">
        <f t="shared" si="37"/>
        <v>2.4613630458424724E-9</v>
      </c>
      <c r="P297">
        <f t="shared" si="37"/>
        <v>3.6143998968603095E-8</v>
      </c>
      <c r="Q297">
        <f t="shared" si="37"/>
        <v>2.4327457718669624E-10</v>
      </c>
      <c r="R297">
        <f t="shared" si="37"/>
        <v>4.8433117453568293E-9</v>
      </c>
      <c r="S297">
        <f t="shared" si="37"/>
        <v>2.4613630458424724E-9</v>
      </c>
    </row>
    <row r="298" spans="1:19" x14ac:dyDescent="0.25">
      <c r="A298" s="30" t="s">
        <v>192</v>
      </c>
      <c r="B298" s="20" t="s">
        <v>18</v>
      </c>
      <c r="C298" s="44" t="s">
        <v>168</v>
      </c>
      <c r="D298" s="4">
        <f t="shared" si="31"/>
        <v>24</v>
      </c>
      <c r="E298" s="42">
        <f t="shared" si="38"/>
        <v>1.0756897541247051E-3</v>
      </c>
      <c r="F298">
        <f t="shared" si="32"/>
        <v>3.9840361263877963E-4</v>
      </c>
      <c r="G298">
        <f t="shared" si="33"/>
        <v>6.3267352807378927E-8</v>
      </c>
      <c r="H298">
        <f t="shared" si="37"/>
        <v>6.9645308267087314E-9</v>
      </c>
      <c r="I298">
        <f t="shared" si="37"/>
        <v>1.010819102720784E-8</v>
      </c>
      <c r="J298">
        <f t="shared" si="37"/>
        <v>2.1640806445394377E-10</v>
      </c>
      <c r="K298">
        <f t="shared" si="37"/>
        <v>6.8835570398001577E-10</v>
      </c>
      <c r="L298">
        <f t="shared" si="37"/>
        <v>8.4778530791734213E-9</v>
      </c>
      <c r="M298">
        <f t="shared" si="37"/>
        <v>1.3704355402131539E-8</v>
      </c>
      <c r="N298">
        <f t="shared" si="37"/>
        <v>8.5775811506786022E-8</v>
      </c>
      <c r="O298">
        <f t="shared" si="37"/>
        <v>2.1895375128345318E-9</v>
      </c>
      <c r="P298">
        <f t="shared" si="37"/>
        <v>3.21523644142149E-8</v>
      </c>
      <c r="Q298">
        <f t="shared" si="37"/>
        <v>2.1640806445394377E-10</v>
      </c>
      <c r="R298">
        <f t="shared" si="37"/>
        <v>4.30843096093575E-9</v>
      </c>
      <c r="S298">
        <f t="shared" si="37"/>
        <v>2.1895375128345318E-9</v>
      </c>
    </row>
    <row r="299" spans="1:19" x14ac:dyDescent="0.25">
      <c r="A299" s="3" t="s">
        <v>193</v>
      </c>
      <c r="B299" s="20" t="s">
        <v>32</v>
      </c>
      <c r="C299" s="44" t="s">
        <v>168</v>
      </c>
      <c r="D299" s="4">
        <f t="shared" si="31"/>
        <v>23</v>
      </c>
      <c r="E299" s="42">
        <f t="shared" si="38"/>
        <v>1.0028661872488011E-3</v>
      </c>
      <c r="F299">
        <f t="shared" si="32"/>
        <v>3.7143192120325964E-4</v>
      </c>
      <c r="G299">
        <f t="shared" si="33"/>
        <v>5.6280296619988737E-8</v>
      </c>
      <c r="H299">
        <f t="shared" si="37"/>
        <v>6.1953889858420967E-9</v>
      </c>
      <c r="I299">
        <f t="shared" si="37"/>
        <v>8.9918728073670173E-9</v>
      </c>
      <c r="J299">
        <f t="shared" si="37"/>
        <v>1.9250860859481143E-10</v>
      </c>
      <c r="K299">
        <f t="shared" si="37"/>
        <v>6.1233577004565184E-10</v>
      </c>
      <c r="L299">
        <f t="shared" si="37"/>
        <v>7.5415844795851201E-9</v>
      </c>
      <c r="M299">
        <f t="shared" si="37"/>
        <v>1.219088760305698E-8</v>
      </c>
      <c r="N299">
        <f t="shared" si="37"/>
        <v>7.6302988827740661E-8</v>
      </c>
      <c r="O299">
        <f t="shared" si="37"/>
        <v>1.9477315742622194E-9</v>
      </c>
      <c r="P299">
        <f t="shared" si="37"/>
        <v>2.8601553976428364E-8</v>
      </c>
      <c r="Q299">
        <f t="shared" si="37"/>
        <v>1.9250860859481143E-10</v>
      </c>
      <c r="R299">
        <f t="shared" si="37"/>
        <v>3.8326208018605031E-9</v>
      </c>
      <c r="S299">
        <f t="shared" si="37"/>
        <v>1.9477315742622194E-9</v>
      </c>
    </row>
    <row r="300" spans="1:19" x14ac:dyDescent="0.25">
      <c r="A300" s="28" t="s">
        <v>194</v>
      </c>
      <c r="B300" s="49" t="s">
        <v>32</v>
      </c>
      <c r="C300" s="50" t="s">
        <v>168</v>
      </c>
      <c r="D300" s="4">
        <f t="shared" si="31"/>
        <v>22</v>
      </c>
      <c r="E300" s="42">
        <f t="shared" si="38"/>
        <v>9.3497273323508046E-4</v>
      </c>
      <c r="F300">
        <f t="shared" si="32"/>
        <v>3.4628619749447424E-4</v>
      </c>
      <c r="G300">
        <f t="shared" si="33"/>
        <v>5.0064869906560894E-8</v>
      </c>
      <c r="H300">
        <f t="shared" si="37"/>
        <v>5.511188856928734E-9</v>
      </c>
      <c r="I300">
        <f t="shared" si="37"/>
        <v>7.9988374147496135E-9</v>
      </c>
      <c r="J300">
        <f t="shared" si="37"/>
        <v>1.7124853677066873E-10</v>
      </c>
      <c r="K300">
        <f t="shared" si="37"/>
        <v>5.4471124900897141E-10</v>
      </c>
      <c r="L300">
        <f t="shared" si="37"/>
        <v>6.7087145686021322E-9</v>
      </c>
      <c r="M300">
        <f t="shared" si="37"/>
        <v>1.0844562636434019E-8</v>
      </c>
      <c r="N300">
        <f t="shared" si="37"/>
        <v>6.7876316198835439E-8</v>
      </c>
      <c r="O300">
        <f t="shared" si="37"/>
        <v>1.7326299563905696E-9</v>
      </c>
      <c r="P300">
        <f t="shared" si="37"/>
        <v>2.5442884365445921E-8</v>
      </c>
      <c r="Q300">
        <f t="shared" si="37"/>
        <v>1.7124853677066873E-10</v>
      </c>
      <c r="R300">
        <f t="shared" si="37"/>
        <v>3.4093576859041719E-9</v>
      </c>
      <c r="S300">
        <f t="shared" si="37"/>
        <v>1.7326299563905696E-9</v>
      </c>
    </row>
    <row r="301" spans="1:19" x14ac:dyDescent="0.25">
      <c r="A301" s="28" t="s">
        <v>195</v>
      </c>
      <c r="B301" s="20" t="s">
        <v>32</v>
      </c>
      <c r="C301" s="44" t="s">
        <v>168</v>
      </c>
      <c r="D301" s="4">
        <f t="shared" si="31"/>
        <v>21</v>
      </c>
      <c r="E301" s="42">
        <f t="shared" si="38"/>
        <v>8.7167562632780573E-4</v>
      </c>
      <c r="F301">
        <f t="shared" si="32"/>
        <v>3.2284282456585396E-4</v>
      </c>
      <c r="G301">
        <f t="shared" si="33"/>
        <v>4.4535856228423838E-8</v>
      </c>
      <c r="H301">
        <f t="shared" si="37"/>
        <v>4.9025497327359371E-9</v>
      </c>
      <c r="I301">
        <f t="shared" si="37"/>
        <v>7.1154698646513874E-9</v>
      </c>
      <c r="J301">
        <f t="shared" si="37"/>
        <v>1.5233636334580881E-10</v>
      </c>
      <c r="K301">
        <f t="shared" si="37"/>
        <v>4.8455497671611075E-10</v>
      </c>
      <c r="L301">
        <f t="shared" si="37"/>
        <v>5.9678243059939065E-9</v>
      </c>
      <c r="M301">
        <f t="shared" si="37"/>
        <v>9.6469217504761741E-9</v>
      </c>
      <c r="N301">
        <f t="shared" si="37"/>
        <v>6.0380259954500003E-8</v>
      </c>
      <c r="O301">
        <f t="shared" si="37"/>
        <v>1.5412835143462235E-9</v>
      </c>
      <c r="P301">
        <f t="shared" si="37"/>
        <v>2.26330487275953E-8</v>
      </c>
      <c r="Q301">
        <f t="shared" si="37"/>
        <v>1.5233636334580881E-10</v>
      </c>
      <c r="R301">
        <f t="shared" si="37"/>
        <v>3.0328384756434146E-9</v>
      </c>
      <c r="S301">
        <f t="shared" si="37"/>
        <v>1.5412835143462235E-9</v>
      </c>
    </row>
    <row r="302" spans="1:19" x14ac:dyDescent="0.25">
      <c r="A302" s="28" t="s">
        <v>196</v>
      </c>
      <c r="B302" s="20" t="s">
        <v>32</v>
      </c>
      <c r="C302" s="44" t="s">
        <v>168</v>
      </c>
      <c r="D302" s="4">
        <f t="shared" si="31"/>
        <v>20</v>
      </c>
      <c r="E302" s="42">
        <f t="shared" si="38"/>
        <v>8.1266369651758702E-4</v>
      </c>
      <c r="F302">
        <f t="shared" si="32"/>
        <v>3.0098655426577298E-4</v>
      </c>
      <c r="G302">
        <f t="shared" si="33"/>
        <v>3.9617450194131277E-8</v>
      </c>
      <c r="H302">
        <f t="shared" si="37"/>
        <v>4.3611268831283181E-9</v>
      </c>
      <c r="I302">
        <f t="shared" si="37"/>
        <v>6.3296587703360516E-9</v>
      </c>
      <c r="J302">
        <f t="shared" si="37"/>
        <v>1.3551279348157838E-10</v>
      </c>
      <c r="K302">
        <f t="shared" si="37"/>
        <v>4.3104218223421249E-10</v>
      </c>
      <c r="L302">
        <f t="shared" si="37"/>
        <v>5.3087557359937863E-9</v>
      </c>
      <c r="M302">
        <f t="shared" si="37"/>
        <v>8.581544722435384E-9</v>
      </c>
      <c r="N302">
        <f t="shared" si="37"/>
        <v>5.3712045619758419E-8</v>
      </c>
      <c r="O302">
        <f t="shared" si="37"/>
        <v>1.3710687979470322E-9</v>
      </c>
      <c r="P302">
        <f t="shared" si="37"/>
        <v>2.0133522887892321E-8</v>
      </c>
      <c r="Q302">
        <f t="shared" si="37"/>
        <v>1.3551279348157838E-10</v>
      </c>
      <c r="R302">
        <f t="shared" si="37"/>
        <v>2.6979009147008001E-9</v>
      </c>
      <c r="S302">
        <f t="shared" si="37"/>
        <v>1.3710687979470322E-9</v>
      </c>
    </row>
    <row r="303" spans="1:19" x14ac:dyDescent="0.25">
      <c r="A303" s="28" t="s">
        <v>197</v>
      </c>
      <c r="B303" s="20" t="s">
        <v>32</v>
      </c>
      <c r="C303" s="44" t="s">
        <v>168</v>
      </c>
      <c r="D303" s="4">
        <f t="shared" si="31"/>
        <v>19</v>
      </c>
      <c r="E303" s="42">
        <f t="shared" si="38"/>
        <v>7.576468398225784E-4</v>
      </c>
      <c r="F303">
        <f t="shared" si="32"/>
        <v>2.80609940675029E-4</v>
      </c>
      <c r="G303">
        <f t="shared" si="33"/>
        <v>3.5242218131707405E-8</v>
      </c>
      <c r="H303">
        <f t="shared" si="37"/>
        <v>3.8794971448725299E-9</v>
      </c>
      <c r="I303">
        <f t="shared" si="37"/>
        <v>5.6306302901972866E-9</v>
      </c>
      <c r="J303">
        <f t="shared" si="37"/>
        <v>1.2054716808155983E-10</v>
      </c>
      <c r="K303">
        <f t="shared" si="37"/>
        <v>3.8343917985200342E-10</v>
      </c>
      <c r="L303">
        <f t="shared" si="37"/>
        <v>4.7224727169231295E-9</v>
      </c>
      <c r="M303">
        <f t="shared" si="37"/>
        <v>7.6338247295852225E-9</v>
      </c>
      <c r="N303">
        <f t="shared" si="37"/>
        <v>4.7780248823589221E-8</v>
      </c>
      <c r="O303">
        <f t="shared" si="37"/>
        <v>1.2196520829597746E-9</v>
      </c>
      <c r="P303">
        <f t="shared" si="37"/>
        <v>1.7910037165388644E-8</v>
      </c>
      <c r="Q303">
        <f t="shared" si="37"/>
        <v>1.2054716808155983E-10</v>
      </c>
      <c r="R303">
        <f t="shared" si="37"/>
        <v>2.3999528507693605E-9</v>
      </c>
      <c r="S303">
        <f t="shared" si="37"/>
        <v>1.2196520829597746E-9</v>
      </c>
    </row>
    <row r="304" spans="1:19" x14ac:dyDescent="0.25">
      <c r="A304" s="3" t="s">
        <v>198</v>
      </c>
      <c r="B304" s="20" t="s">
        <v>32</v>
      </c>
      <c r="C304" s="44" t="s">
        <v>168</v>
      </c>
      <c r="D304" s="4">
        <f t="shared" si="31"/>
        <v>18</v>
      </c>
      <c r="E304" s="42">
        <f t="shared" si="38"/>
        <v>7.0635459213074035E-4</v>
      </c>
      <c r="F304">
        <f t="shared" si="32"/>
        <v>2.6161281190027416E-4</v>
      </c>
      <c r="G304">
        <f t="shared" si="33"/>
        <v>3.135017354112384E-8</v>
      </c>
      <c r="H304">
        <f t="shared" si="37"/>
        <v>3.4510571465598143E-9</v>
      </c>
      <c r="I304">
        <f t="shared" si="37"/>
        <v>5.0088004132968403E-9</v>
      </c>
      <c r="J304">
        <f t="shared" si="37"/>
        <v>1.0723430134631142E-10</v>
      </c>
      <c r="K304">
        <f t="shared" si="37"/>
        <v>3.4109330990183395E-10</v>
      </c>
      <c r="L304">
        <f t="shared" si="37"/>
        <v>4.2009370314169273E-9</v>
      </c>
      <c r="M304">
        <f t="shared" si="37"/>
        <v>6.790768082775752E-9</v>
      </c>
      <c r="N304">
        <f t="shared" si="37"/>
        <v>4.2503541827576485E-8</v>
      </c>
      <c r="O304">
        <f t="shared" si="37"/>
        <v>1.0849573746375778E-9</v>
      </c>
      <c r="P304">
        <f t="shared" si="37"/>
        <v>1.5932106519644573E-8</v>
      </c>
      <c r="Q304">
        <f t="shared" si="37"/>
        <v>1.0723430134631142E-10</v>
      </c>
      <c r="R304">
        <f t="shared" si="37"/>
        <v>2.1349092750334551E-9</v>
      </c>
      <c r="S304">
        <f t="shared" si="37"/>
        <v>1.0849573746375778E-9</v>
      </c>
    </row>
    <row r="305" spans="1:19" x14ac:dyDescent="0.25">
      <c r="A305" s="3" t="s">
        <v>199</v>
      </c>
      <c r="B305" s="38" t="s">
        <v>32</v>
      </c>
      <c r="C305" s="44" t="s">
        <v>168</v>
      </c>
      <c r="D305" s="4">
        <f t="shared" ref="D305:D319" si="39">D306+1</f>
        <v>17</v>
      </c>
      <c r="E305" s="42">
        <f t="shared" si="38"/>
        <v>6.5853479959214608E-4</v>
      </c>
      <c r="F305">
        <f t="shared" ref="F305:F321" si="40">E305/D$8</f>
        <v>2.4390177762672076E-4</v>
      </c>
      <c r="G305">
        <f t="shared" ref="G305:G321" si="41">IF($F305&lt;$F$3,10^(LOG($F305)*$D$3+$E$3),10^(LOG($F305)*$D$4+$E$4))</f>
        <v>2.7887954651024835E-8</v>
      </c>
      <c r="H305">
        <f t="shared" ref="H305:S320" si="42">IF($F305*$D$11*H$25&lt;$F$3,10^(LOG($F305*$D$11*H$25)*$D$3+$E$3),10^(LOG($F305*$D$11*H$25)*$D$4+$E$4))</f>
        <v>3.0699327732622333E-9</v>
      </c>
      <c r="I305">
        <f t="shared" si="42"/>
        <v>4.4556435580435804E-9</v>
      </c>
      <c r="J305">
        <f t="shared" si="42"/>
        <v>9.539166757904524E-11</v>
      </c>
      <c r="K305">
        <f t="shared" si="42"/>
        <v>3.0342399048708123E-10</v>
      </c>
      <c r="L305">
        <f t="shared" si="42"/>
        <v>3.7369981786635553E-9</v>
      </c>
      <c r="M305">
        <f t="shared" si="42"/>
        <v>6.0408160768123178E-9</v>
      </c>
      <c r="N305">
        <f t="shared" si="42"/>
        <v>3.7809578484167411E-8</v>
      </c>
      <c r="O305">
        <f t="shared" si="42"/>
        <v>9.6513794485053021E-10</v>
      </c>
      <c r="P305">
        <f t="shared" si="42"/>
        <v>1.4172612586412408E-8</v>
      </c>
      <c r="Q305">
        <f t="shared" si="42"/>
        <v>9.539166757904524E-11</v>
      </c>
      <c r="R305">
        <f t="shared" si="42"/>
        <v>1.8991363147666643E-9</v>
      </c>
      <c r="S305">
        <f t="shared" si="42"/>
        <v>9.6513794485053021E-10</v>
      </c>
    </row>
    <row r="306" spans="1:19" x14ac:dyDescent="0.25">
      <c r="A306" s="3" t="s">
        <v>200</v>
      </c>
      <c r="B306" s="54" t="s">
        <v>32</v>
      </c>
      <c r="C306" s="44" t="s">
        <v>168</v>
      </c>
      <c r="D306" s="4">
        <f t="shared" si="39"/>
        <v>16</v>
      </c>
      <c r="E306" s="42">
        <f t="shared" si="38"/>
        <v>6.1395237902495234E-4</v>
      </c>
      <c r="F306">
        <f t="shared" si="40"/>
        <v>2.273897700092416E-4</v>
      </c>
      <c r="G306">
        <f t="shared" si="41"/>
        <v>2.4808092803614428E-8</v>
      </c>
      <c r="H306">
        <f t="shared" si="42"/>
        <v>2.7308986296400445E-9</v>
      </c>
      <c r="I306">
        <f t="shared" si="42"/>
        <v>3.9635756824392976E-9</v>
      </c>
      <c r="J306">
        <f t="shared" si="42"/>
        <v>8.4856898672040805E-11</v>
      </c>
      <c r="K306">
        <f t="shared" si="42"/>
        <v>2.6991475742986723E-10</v>
      </c>
      <c r="L306">
        <f t="shared" si="42"/>
        <v>3.3242953376581426E-9</v>
      </c>
      <c r="M306">
        <f t="shared" si="42"/>
        <v>5.3736865151427968E-9</v>
      </c>
      <c r="N306">
        <f t="shared" si="42"/>
        <v>3.3634002336786615E-8</v>
      </c>
      <c r="O306">
        <f t="shared" si="42"/>
        <v>8.5855101256992986E-10</v>
      </c>
      <c r="P306">
        <f t="shared" si="42"/>
        <v>1.2607431872042017E-8</v>
      </c>
      <c r="Q306">
        <f t="shared" si="42"/>
        <v>8.4856898672040805E-11</v>
      </c>
      <c r="R306">
        <f t="shared" si="42"/>
        <v>1.6894014112187446E-9</v>
      </c>
      <c r="S306">
        <f t="shared" si="42"/>
        <v>8.5855101256992986E-10</v>
      </c>
    </row>
    <row r="307" spans="1:19" x14ac:dyDescent="0.25">
      <c r="A307" s="3" t="s">
        <v>201</v>
      </c>
      <c r="B307" s="38" t="s">
        <v>32</v>
      </c>
      <c r="C307" s="44" t="s">
        <v>168</v>
      </c>
      <c r="D307" s="4">
        <f t="shared" si="39"/>
        <v>15</v>
      </c>
      <c r="E307" s="42">
        <f t="shared" si="38"/>
        <v>5.7238816224115959E-4</v>
      </c>
      <c r="F307">
        <f t="shared" si="40"/>
        <v>2.119956156448739E-4</v>
      </c>
      <c r="G307">
        <f t="shared" si="41"/>
        <v>2.206836163691659E-8</v>
      </c>
      <c r="H307">
        <f t="shared" si="42"/>
        <v>2.42930639730096E-9</v>
      </c>
      <c r="I307">
        <f t="shared" si="42"/>
        <v>3.5258503032774421E-9</v>
      </c>
      <c r="J307">
        <f t="shared" si="42"/>
        <v>7.5485557963123756E-11</v>
      </c>
      <c r="K307">
        <f t="shared" si="42"/>
        <v>2.4010618330301889E-10</v>
      </c>
      <c r="L307">
        <f t="shared" si="42"/>
        <v>2.9571701573394392E-9</v>
      </c>
      <c r="M307">
        <f t="shared" si="42"/>
        <v>4.7802327360818112E-9</v>
      </c>
      <c r="N307">
        <f t="shared" si="42"/>
        <v>2.9919564262391119E-8</v>
      </c>
      <c r="O307">
        <f t="shared" si="42"/>
        <v>7.6373522056373754E-10</v>
      </c>
      <c r="P307">
        <f t="shared" si="42"/>
        <v>1.1215105008978172E-8</v>
      </c>
      <c r="Q307">
        <f t="shared" si="42"/>
        <v>7.5485557963123756E-11</v>
      </c>
      <c r="R307">
        <f t="shared" si="42"/>
        <v>1.5028289997069324E-9</v>
      </c>
      <c r="S307">
        <f t="shared" si="42"/>
        <v>7.6373522056373754E-10</v>
      </c>
    </row>
    <row r="308" spans="1:19" x14ac:dyDescent="0.25">
      <c r="A308" s="3" t="s">
        <v>202</v>
      </c>
      <c r="B308" s="38" t="s">
        <v>32</v>
      </c>
      <c r="C308" s="44" t="s">
        <v>168</v>
      </c>
      <c r="D308" s="4">
        <f t="shared" si="39"/>
        <v>14</v>
      </c>
      <c r="E308" s="42">
        <f t="shared" si="38"/>
        <v>5.3363781861084133E-4</v>
      </c>
      <c r="F308">
        <f t="shared" si="40"/>
        <v>1.9764363652253382E-4</v>
      </c>
      <c r="G308">
        <f t="shared" si="41"/>
        <v>1.9631198141389419E-8</v>
      </c>
      <c r="H308">
        <f t="shared" si="42"/>
        <v>2.16102110415766E-9</v>
      </c>
      <c r="I308">
        <f t="shared" si="42"/>
        <v>3.1364659986688737E-9</v>
      </c>
      <c r="J308">
        <f t="shared" si="42"/>
        <v>6.7149159940740692E-11</v>
      </c>
      <c r="K308">
        <f t="shared" si="42"/>
        <v>2.1358957846283129E-10</v>
      </c>
      <c r="L308">
        <f t="shared" si="42"/>
        <v>2.6305891779216485E-9</v>
      </c>
      <c r="M308">
        <f t="shared" si="42"/>
        <v>4.2523182077548078E-9</v>
      </c>
      <c r="N308">
        <f t="shared" si="42"/>
        <v>2.6615337558928093E-8</v>
      </c>
      <c r="O308">
        <f t="shared" si="42"/>
        <v>6.7939059949804783E-10</v>
      </c>
      <c r="P308">
        <f t="shared" si="42"/>
        <v>9.9765425376861489E-9</v>
      </c>
      <c r="Q308">
        <f t="shared" si="42"/>
        <v>6.7149159940740692E-11</v>
      </c>
      <c r="R308">
        <f t="shared" si="42"/>
        <v>1.3368610842646559E-9</v>
      </c>
      <c r="S308">
        <f t="shared" si="42"/>
        <v>6.7939059949804783E-10</v>
      </c>
    </row>
    <row r="309" spans="1:19" x14ac:dyDescent="0.25">
      <c r="A309" s="3" t="s">
        <v>203</v>
      </c>
      <c r="B309" s="38" t="s">
        <v>32</v>
      </c>
      <c r="C309" s="44" t="s">
        <v>168</v>
      </c>
      <c r="D309" s="4">
        <f t="shared" si="39"/>
        <v>13</v>
      </c>
      <c r="E309" s="42">
        <f t="shared" si="38"/>
        <v>4.9751085056814592E-4</v>
      </c>
      <c r="F309">
        <f t="shared" si="40"/>
        <v>1.8426327798820217E-4</v>
      </c>
      <c r="G309">
        <f t="shared" si="41"/>
        <v>1.7463187653306026E-8</v>
      </c>
      <c r="H309">
        <f t="shared" si="42"/>
        <v>1.9223644320055019E-9</v>
      </c>
      <c r="I309">
        <f t="shared" si="42"/>
        <v>2.7900841257105072E-9</v>
      </c>
      <c r="J309">
        <f t="shared" si="42"/>
        <v>5.9733408646855588E-11</v>
      </c>
      <c r="K309">
        <f t="shared" si="42"/>
        <v>1.9000138772084763E-10</v>
      </c>
      <c r="L309">
        <f t="shared" si="42"/>
        <v>2.3400748197812295E-9</v>
      </c>
      <c r="M309">
        <f t="shared" si="42"/>
        <v>3.7827049723994018E-9</v>
      </c>
      <c r="N309">
        <f t="shared" si="42"/>
        <v>2.3676019716173367E-8</v>
      </c>
      <c r="O309">
        <f t="shared" si="42"/>
        <v>6.0436074474294378E-10</v>
      </c>
      <c r="P309">
        <f t="shared" si="42"/>
        <v>8.8747631811366911E-9</v>
      </c>
      <c r="Q309">
        <f t="shared" si="42"/>
        <v>5.9733408646855588E-11</v>
      </c>
      <c r="R309">
        <f t="shared" si="42"/>
        <v>1.1892221663075403E-9</v>
      </c>
      <c r="S309">
        <f t="shared" si="42"/>
        <v>6.0436074474294378E-10</v>
      </c>
    </row>
    <row r="310" spans="1:19" x14ac:dyDescent="0.25">
      <c r="A310" s="3" t="s">
        <v>204</v>
      </c>
      <c r="B310" s="38" t="s">
        <v>32</v>
      </c>
      <c r="C310" s="44" t="s">
        <v>168</v>
      </c>
      <c r="D310" s="4">
        <f t="shared" si="39"/>
        <v>12</v>
      </c>
      <c r="E310" s="42">
        <f t="shared" si="38"/>
        <v>4.6382965712095327E-4</v>
      </c>
      <c r="F310">
        <f t="shared" si="40"/>
        <v>1.7178876189664934E-4</v>
      </c>
      <c r="G310">
        <f t="shared" si="41"/>
        <v>1.553460572391694E-8</v>
      </c>
      <c r="H310">
        <f t="shared" si="42"/>
        <v>1.7100642850409791E-9</v>
      </c>
      <c r="I310">
        <f t="shared" si="42"/>
        <v>2.481955625167149E-9</v>
      </c>
      <c r="J310">
        <f t="shared" si="42"/>
        <v>5.3136630625328481E-11</v>
      </c>
      <c r="K310">
        <f t="shared" si="42"/>
        <v>1.6901820583034876E-10</v>
      </c>
      <c r="L310">
        <f t="shared" si="42"/>
        <v>2.0816439937233228E-9</v>
      </c>
      <c r="M310">
        <f t="shared" si="42"/>
        <v>3.3649544105426024E-9</v>
      </c>
      <c r="N310">
        <f t="shared" si="42"/>
        <v>2.1061311296898911E-8</v>
      </c>
      <c r="O310">
        <f t="shared" si="42"/>
        <v>5.3761696151831313E-10</v>
      </c>
      <c r="P310">
        <f t="shared" si="42"/>
        <v>7.8946610234698123E-9</v>
      </c>
      <c r="Q310">
        <f t="shared" si="42"/>
        <v>5.3136630625328481E-11</v>
      </c>
      <c r="R310">
        <f t="shared" si="42"/>
        <v>1.0578880464720165E-9</v>
      </c>
      <c r="S310">
        <f t="shared" si="42"/>
        <v>5.3761696151831313E-10</v>
      </c>
    </row>
    <row r="311" spans="1:19" x14ac:dyDescent="0.25">
      <c r="A311" s="3" t="s">
        <v>205</v>
      </c>
      <c r="B311" s="38" t="s">
        <v>32</v>
      </c>
      <c r="C311" s="44" t="s">
        <v>168</v>
      </c>
      <c r="D311" s="4">
        <f t="shared" si="39"/>
        <v>11</v>
      </c>
      <c r="E311" s="42">
        <f t="shared" si="38"/>
        <v>4.3242866076038039E-4</v>
      </c>
      <c r="F311">
        <f t="shared" si="40"/>
        <v>1.6015876324458532E-4</v>
      </c>
      <c r="G311">
        <f t="shared" si="41"/>
        <v>1.3819010583206365E-8</v>
      </c>
      <c r="H311">
        <f t="shared" si="42"/>
        <v>1.5212099278813254E-9</v>
      </c>
      <c r="I311">
        <f t="shared" si="42"/>
        <v>2.2078559096242942E-9</v>
      </c>
      <c r="J311">
        <f t="shared" si="42"/>
        <v>4.7268380930764574E-11</v>
      </c>
      <c r="K311">
        <f t="shared" si="42"/>
        <v>1.5035234344751815E-10</v>
      </c>
      <c r="L311">
        <f t="shared" si="42"/>
        <v>1.851753490945849E-9</v>
      </c>
      <c r="M311">
        <f t="shared" si="42"/>
        <v>2.9933389644839081E-9</v>
      </c>
      <c r="N311">
        <f t="shared" si="42"/>
        <v>1.8735363412536258E-8</v>
      </c>
      <c r="O311">
        <f t="shared" si="42"/>
        <v>4.7824416100208332E-10</v>
      </c>
      <c r="P311">
        <f t="shared" si="42"/>
        <v>7.0227984007468106E-9</v>
      </c>
      <c r="Q311">
        <f t="shared" si="42"/>
        <v>4.7268380930764574E-11</v>
      </c>
      <c r="R311">
        <f t="shared" si="42"/>
        <v>9.4105807188508644E-10</v>
      </c>
      <c r="S311">
        <f t="shared" si="42"/>
        <v>4.7824416100208332E-10</v>
      </c>
    </row>
    <row r="312" spans="1:19" x14ac:dyDescent="0.25">
      <c r="A312" s="3" t="s">
        <v>206</v>
      </c>
      <c r="B312" s="38" t="s">
        <v>32</v>
      </c>
      <c r="C312" s="44" t="s">
        <v>168</v>
      </c>
      <c r="D312" s="4">
        <f t="shared" si="39"/>
        <v>10</v>
      </c>
      <c r="E312" s="42">
        <f t="shared" si="38"/>
        <v>4.0315349347800207E-4</v>
      </c>
      <c r="F312">
        <f t="shared" si="40"/>
        <v>1.493161086955563E-4</v>
      </c>
      <c r="G312">
        <f t="shared" si="41"/>
        <v>1.2292880610723374E-8</v>
      </c>
      <c r="H312">
        <f t="shared" si="42"/>
        <v>1.3532120780063271E-9</v>
      </c>
      <c r="I312">
        <f t="shared" si="42"/>
        <v>1.9640269423973558E-9</v>
      </c>
      <c r="J312">
        <f t="shared" si="42"/>
        <v>4.2048203085553768E-11</v>
      </c>
      <c r="K312">
        <f t="shared" si="42"/>
        <v>1.3374788277453939E-10</v>
      </c>
      <c r="L312">
        <f t="shared" si="42"/>
        <v>1.6472514039717606E-9</v>
      </c>
      <c r="M312">
        <f t="shared" si="42"/>
        <v>2.6627636107713891E-9</v>
      </c>
      <c r="N312">
        <f t="shared" si="42"/>
        <v>1.6666286217966208E-8</v>
      </c>
      <c r="O312">
        <f t="shared" si="42"/>
        <v>4.2542831402984974E-10</v>
      </c>
      <c r="P312">
        <f t="shared" si="42"/>
        <v>6.2472216642248488E-9</v>
      </c>
      <c r="Q312">
        <f t="shared" si="42"/>
        <v>4.2048203085553768E-11</v>
      </c>
      <c r="R312">
        <f t="shared" si="42"/>
        <v>8.3713044836214839E-10</v>
      </c>
      <c r="S312">
        <f t="shared" si="42"/>
        <v>4.2542831402984974E-10</v>
      </c>
    </row>
    <row r="313" spans="1:19" x14ac:dyDescent="0.25">
      <c r="A313" s="3" t="s">
        <v>207</v>
      </c>
      <c r="B313" s="38" t="s">
        <v>32</v>
      </c>
      <c r="C313" s="44" t="s">
        <v>168</v>
      </c>
      <c r="D313" s="4">
        <f t="shared" si="39"/>
        <v>9</v>
      </c>
      <c r="E313" s="42">
        <f t="shared" si="38"/>
        <v>3.7586023788922936E-4</v>
      </c>
      <c r="F313">
        <f t="shared" si="40"/>
        <v>1.3920749551452939E-4</v>
      </c>
      <c r="G313">
        <f t="shared" si="41"/>
        <v>1.0935291843045574E-8</v>
      </c>
      <c r="H313">
        <f t="shared" si="42"/>
        <v>1.20376740547085E-9</v>
      </c>
      <c r="I313">
        <f t="shared" si="42"/>
        <v>1.7471257130720413E-9</v>
      </c>
      <c r="J313">
        <f t="shared" si="42"/>
        <v>3.7404525983525687E-11</v>
      </c>
      <c r="K313">
        <f t="shared" si="42"/>
        <v>1.1897716880559345E-10</v>
      </c>
      <c r="L313">
        <f t="shared" si="42"/>
        <v>1.4653339125074206E-9</v>
      </c>
      <c r="M313">
        <f t="shared" si="42"/>
        <v>2.3686960050215276E-9</v>
      </c>
      <c r="N313">
        <f t="shared" si="42"/>
        <v>1.4825711686665942E-8</v>
      </c>
      <c r="O313">
        <f t="shared" si="42"/>
        <v>3.7844529037018822E-10</v>
      </c>
      <c r="P313">
        <f t="shared" si="42"/>
        <v>5.5572972901813275E-9</v>
      </c>
      <c r="Q313">
        <f t="shared" si="42"/>
        <v>3.7404525983525687E-11</v>
      </c>
      <c r="R313">
        <f t="shared" si="42"/>
        <v>7.4468027905145624E-10</v>
      </c>
      <c r="S313">
        <f t="shared" si="42"/>
        <v>3.7844529037018822E-10</v>
      </c>
    </row>
    <row r="314" spans="1:19" x14ac:dyDescent="0.25">
      <c r="A314" s="3" t="s">
        <v>208</v>
      </c>
      <c r="B314" s="38" t="s">
        <v>32</v>
      </c>
      <c r="C314" s="44" t="s">
        <v>168</v>
      </c>
      <c r="D314" s="4">
        <f t="shared" si="39"/>
        <v>8</v>
      </c>
      <c r="E314" s="42">
        <f t="shared" si="38"/>
        <v>3.5041471973219172E-4</v>
      </c>
      <c r="F314">
        <f t="shared" si="40"/>
        <v>1.2978322953044138E-4</v>
      </c>
      <c r="G314">
        <f t="shared" si="41"/>
        <v>9.7276310963491269E-9</v>
      </c>
      <c r="H314">
        <f t="shared" si="42"/>
        <v>1.0708269531623605E-9</v>
      </c>
      <c r="I314">
        <f t="shared" si="42"/>
        <v>1.5541784032512208E-9</v>
      </c>
      <c r="J314">
        <f t="shared" si="42"/>
        <v>3.3273682616247816E-11</v>
      </c>
      <c r="K314">
        <f t="shared" si="42"/>
        <v>1.0583768806910318E-10</v>
      </c>
      <c r="L314">
        <f t="shared" si="42"/>
        <v>1.3035068417407813E-9</v>
      </c>
      <c r="M314">
        <f t="shared" si="42"/>
        <v>2.1071043413348993E-9</v>
      </c>
      <c r="N314">
        <f t="shared" si="42"/>
        <v>1.3188404671653555E-8</v>
      </c>
      <c r="O314">
        <f t="shared" si="42"/>
        <v>3.3665093055683909E-10</v>
      </c>
      <c r="P314">
        <f t="shared" si="42"/>
        <v>4.9435660892767202E-9</v>
      </c>
      <c r="Q314">
        <f t="shared" si="42"/>
        <v>3.3273682616247816E-11</v>
      </c>
      <c r="R314">
        <f t="shared" si="42"/>
        <v>6.6244002842464194E-10</v>
      </c>
      <c r="S314">
        <f t="shared" si="42"/>
        <v>3.3665093055683909E-10</v>
      </c>
    </row>
    <row r="315" spans="1:19" x14ac:dyDescent="0.25">
      <c r="A315" s="3" t="s">
        <v>209</v>
      </c>
      <c r="B315" s="20" t="s">
        <v>32</v>
      </c>
      <c r="C315" s="44" t="s">
        <v>168</v>
      </c>
      <c r="D315" s="4">
        <f t="shared" si="39"/>
        <v>7</v>
      </c>
      <c r="E315" s="42">
        <f t="shared" si="38"/>
        <v>3.2669184826403041E-4</v>
      </c>
      <c r="F315">
        <f t="shared" si="40"/>
        <v>1.2099698083852977E-4</v>
      </c>
      <c r="G315">
        <f t="shared" si="41"/>
        <v>8.6533407708580888E-9</v>
      </c>
      <c r="H315">
        <f t="shared" si="42"/>
        <v>9.5256804463023954E-10</v>
      </c>
      <c r="I315">
        <f t="shared" si="42"/>
        <v>1.3825396140986923E-9</v>
      </c>
      <c r="J315">
        <f t="shared" si="42"/>
        <v>2.9599037168240439E-11</v>
      </c>
      <c r="K315">
        <f t="shared" si="42"/>
        <v>9.4149292072296876E-11</v>
      </c>
      <c r="L315">
        <f t="shared" si="42"/>
        <v>1.1595514660256084E-9</v>
      </c>
      <c r="M315">
        <f t="shared" si="42"/>
        <v>1.8744020743311805E-9</v>
      </c>
      <c r="N315">
        <f t="shared" si="42"/>
        <v>1.1731916919693505E-8</v>
      </c>
      <c r="O315">
        <f t="shared" si="42"/>
        <v>2.9947221415788949E-10</v>
      </c>
      <c r="P315">
        <f t="shared" si="42"/>
        <v>4.3976135165965542E-9</v>
      </c>
      <c r="Q315">
        <f t="shared" si="42"/>
        <v>2.9599037168240439E-11</v>
      </c>
      <c r="R315">
        <f t="shared" si="42"/>
        <v>5.8928214376537575E-10</v>
      </c>
      <c r="S315">
        <f t="shared" si="42"/>
        <v>2.9947221415788949E-10</v>
      </c>
    </row>
    <row r="316" spans="1:19" x14ac:dyDescent="0.25">
      <c r="A316" s="3" t="s">
        <v>210</v>
      </c>
      <c r="B316" s="20" t="s">
        <v>32</v>
      </c>
      <c r="C316" s="44" t="s">
        <v>168</v>
      </c>
      <c r="D316" s="4">
        <f t="shared" si="39"/>
        <v>6</v>
      </c>
      <c r="E316" s="42">
        <f t="shared" si="38"/>
        <v>3.0457500131197675E-4</v>
      </c>
      <c r="F316">
        <f t="shared" si="40"/>
        <v>1.1280555604147286E-4</v>
      </c>
      <c r="G316">
        <f t="shared" si="41"/>
        <v>7.6976918383241214E-9</v>
      </c>
      <c r="H316">
        <f t="shared" si="42"/>
        <v>8.4736929432994814E-10</v>
      </c>
      <c r="I316">
        <f t="shared" si="42"/>
        <v>1.2298560966705072E-9</v>
      </c>
      <c r="J316">
        <f t="shared" si="42"/>
        <v>2.6330208513171031E-11</v>
      </c>
      <c r="K316">
        <f t="shared" si="42"/>
        <v>8.3751727380204602E-11</v>
      </c>
      <c r="L316">
        <f t="shared" si="42"/>
        <v>1.0314940891039334E-9</v>
      </c>
      <c r="M316">
        <f t="shared" si="42"/>
        <v>1.6673987459165105E-9</v>
      </c>
      <c r="N316">
        <f t="shared" si="42"/>
        <v>1.0436279295131325E-8</v>
      </c>
      <c r="O316">
        <f t="shared" si="42"/>
        <v>2.6639940339474845E-10</v>
      </c>
      <c r="P316">
        <f t="shared" si="42"/>
        <v>3.9119543042625759E-9</v>
      </c>
      <c r="Q316">
        <f t="shared" si="42"/>
        <v>2.6330208513171031E-11</v>
      </c>
      <c r="R316">
        <f t="shared" si="42"/>
        <v>5.2420359588855969E-10</v>
      </c>
      <c r="S316">
        <f t="shared" si="42"/>
        <v>2.6639940339474845E-10</v>
      </c>
    </row>
    <row r="317" spans="1:19" x14ac:dyDescent="0.25">
      <c r="A317" s="3" t="s">
        <v>211</v>
      </c>
      <c r="B317" s="20" t="s">
        <v>32</v>
      </c>
      <c r="C317" s="44" t="s">
        <v>168</v>
      </c>
      <c r="D317" s="4">
        <f t="shared" si="39"/>
        <v>5</v>
      </c>
      <c r="E317" s="42">
        <f t="shared" si="38"/>
        <v>2.8395545195611307E-4</v>
      </c>
      <c r="F317">
        <f t="shared" si="40"/>
        <v>1.051686859096715E-4</v>
      </c>
      <c r="G317">
        <f t="shared" si="41"/>
        <v>6.8475819000857863E-9</v>
      </c>
      <c r="H317">
        <f t="shared" si="42"/>
        <v>7.5378837766068004E-10</v>
      </c>
      <c r="I317">
        <f t="shared" si="42"/>
        <v>1.0940344877594576E-9</v>
      </c>
      <c r="J317">
        <f t="shared" si="42"/>
        <v>2.3422379464793825E-11</v>
      </c>
      <c r="K317">
        <f t="shared" si="42"/>
        <v>7.4502438465302756E-11</v>
      </c>
      <c r="L317">
        <f t="shared" si="42"/>
        <v>9.1757898379721216E-10</v>
      </c>
      <c r="M317">
        <f t="shared" si="42"/>
        <v>1.483256242594584E-9</v>
      </c>
      <c r="N317">
        <f t="shared" si="42"/>
        <v>9.2837279936032336E-9</v>
      </c>
      <c r="O317">
        <f t="shared" si="42"/>
        <v>2.3697905439621747E-10</v>
      </c>
      <c r="P317">
        <f t="shared" si="42"/>
        <v>3.4799298348715055E-9</v>
      </c>
      <c r="Q317">
        <f t="shared" si="42"/>
        <v>2.3422379464793825E-11</v>
      </c>
      <c r="R317">
        <f t="shared" si="42"/>
        <v>4.6631212713600313E-10</v>
      </c>
      <c r="S317">
        <f t="shared" si="42"/>
        <v>2.3697905439621747E-10</v>
      </c>
    </row>
    <row r="318" spans="1:19" x14ac:dyDescent="0.25">
      <c r="A318" s="3" t="s">
        <v>212</v>
      </c>
      <c r="B318" s="55" t="s">
        <v>49</v>
      </c>
      <c r="C318" s="45" t="s">
        <v>168</v>
      </c>
      <c r="D318" s="4">
        <f t="shared" si="39"/>
        <v>4</v>
      </c>
      <c r="E318" s="42">
        <f t="shared" si="38"/>
        <v>2.6473183402537435E-4</v>
      </c>
      <c r="F318">
        <f t="shared" si="40"/>
        <v>9.8048827416805312E-5</v>
      </c>
      <c r="G318">
        <f t="shared" si="41"/>
        <v>6.0913555469883113E-9</v>
      </c>
      <c r="H318">
        <f t="shared" si="42"/>
        <v>6.7054225601320367E-10</v>
      </c>
      <c r="I318">
        <f t="shared" si="42"/>
        <v>9.7321260889579478E-10</v>
      </c>
      <c r="J318">
        <f t="shared" si="42"/>
        <v>2.0835682312138473E-11</v>
      </c>
      <c r="K318">
        <f t="shared" si="42"/>
        <v>6.6274613203836498E-11</v>
      </c>
      <c r="L318">
        <f t="shared" si="42"/>
        <v>8.1624432015672341E-10</v>
      </c>
      <c r="M318">
        <f t="shared" si="42"/>
        <v>1.3194498835888822E-9</v>
      </c>
      <c r="N318">
        <f t="shared" si="42"/>
        <v>8.2584609918805737E-9</v>
      </c>
      <c r="O318">
        <f t="shared" si="42"/>
        <v>2.1080780026864075E-10</v>
      </c>
      <c r="P318">
        <f t="shared" si="42"/>
        <v>3.0956168487023504E-9</v>
      </c>
      <c r="Q318">
        <f t="shared" si="42"/>
        <v>2.0835682312138473E-11</v>
      </c>
      <c r="R318">
        <f t="shared" si="42"/>
        <v>4.1481401810210347E-10</v>
      </c>
      <c r="S318">
        <f t="shared" si="42"/>
        <v>2.1080780026864075E-10</v>
      </c>
    </row>
    <row r="319" spans="1:19" x14ac:dyDescent="0.25">
      <c r="A319" s="3" t="s">
        <v>213</v>
      </c>
      <c r="B319" s="55" t="s">
        <v>32</v>
      </c>
      <c r="C319" s="45" t="s">
        <v>168</v>
      </c>
      <c r="D319" s="4">
        <f t="shared" si="39"/>
        <v>3</v>
      </c>
      <c r="E319" s="42">
        <f t="shared" si="38"/>
        <v>2.4680964377915896E-4</v>
      </c>
      <c r="F319">
        <f t="shared" si="40"/>
        <v>9.1410979177466276E-5</v>
      </c>
      <c r="G319">
        <f t="shared" si="41"/>
        <v>5.4186445582140884E-9</v>
      </c>
      <c r="H319">
        <f t="shared" si="42"/>
        <v>5.9648958570395685E-10</v>
      </c>
      <c r="I319">
        <f t="shared" si="42"/>
        <v>8.6573393500004386E-10</v>
      </c>
      <c r="J319">
        <f t="shared" si="42"/>
        <v>1.8534652214344585E-11</v>
      </c>
      <c r="K319">
        <f t="shared" si="42"/>
        <v>5.8955444221650958E-11</v>
      </c>
      <c r="L319">
        <f t="shared" si="42"/>
        <v>7.2610075203658478E-10</v>
      </c>
      <c r="M319">
        <f t="shared" si="42"/>
        <v>1.1737338062756911E-9</v>
      </c>
      <c r="N319">
        <f t="shared" si="42"/>
        <v>7.3464213946602236E-9</v>
      </c>
      <c r="O319">
        <f t="shared" si="42"/>
        <v>1.8752682074510152E-10</v>
      </c>
      <c r="P319">
        <f t="shared" si="42"/>
        <v>2.7537462330252922E-9</v>
      </c>
      <c r="Q319">
        <f t="shared" si="42"/>
        <v>1.8534652214344585E-11</v>
      </c>
      <c r="R319">
        <f t="shared" si="42"/>
        <v>3.6900320536554567E-10</v>
      </c>
      <c r="S319">
        <f t="shared" si="42"/>
        <v>1.8752682074510152E-10</v>
      </c>
    </row>
    <row r="320" spans="1:19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38"/>
        <v>2.3010077532480171E-4</v>
      </c>
      <c r="F320">
        <f t="shared" si="40"/>
        <v>8.5222509379556186E-5</v>
      </c>
      <c r="G320">
        <f t="shared" si="41"/>
        <v>4.820225748073495E-9</v>
      </c>
      <c r="H320">
        <f t="shared" si="42"/>
        <v>5.306150696135578E-10</v>
      </c>
      <c r="I320">
        <f t="shared" si="42"/>
        <v>7.7012488264104857E-10</v>
      </c>
      <c r="J320">
        <f t="shared" si="42"/>
        <v>1.6487740960927049E-11</v>
      </c>
      <c r="K320">
        <f t="shared" si="42"/>
        <v>5.2444582251760217E-11</v>
      </c>
      <c r="L320">
        <f t="shared" si="42"/>
        <v>6.4591236850121129E-10</v>
      </c>
      <c r="M320">
        <f t="shared" si="42"/>
        <v>1.044110174345719E-9</v>
      </c>
      <c r="N320">
        <f t="shared" si="42"/>
        <v>6.5351047078847705E-9</v>
      </c>
      <c r="O320">
        <f t="shared" si="42"/>
        <v>1.6681692258992132E-10</v>
      </c>
      <c r="P320">
        <f t="shared" si="42"/>
        <v>2.449630780075319E-9</v>
      </c>
      <c r="Q320">
        <f t="shared" si="42"/>
        <v>1.6487740960927049E-11</v>
      </c>
      <c r="R320">
        <f t="shared" si="42"/>
        <v>3.2825160102600952E-10</v>
      </c>
      <c r="S320">
        <f t="shared" si="42"/>
        <v>1.6681692258992132E-10</v>
      </c>
    </row>
    <row r="321" spans="1:19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38"/>
        <v>2.1452308748701234E-4</v>
      </c>
      <c r="F321">
        <f t="shared" si="40"/>
        <v>7.9452995365560114E-5</v>
      </c>
      <c r="G321">
        <f t="shared" si="41"/>
        <v>4.2878945117685306E-9</v>
      </c>
      <c r="H321">
        <f t="shared" ref="H321:S321" si="43">IF($F321*$D$11*H$25&lt;$F$3,10^(LOG($F321*$D$11*H$25)*$D$3+$E$3),10^(LOG($F321*$D$11*H$25)*$D$4+$E$4))</f>
        <v>4.7201553698330237E-10</v>
      </c>
      <c r="I321">
        <f t="shared" si="43"/>
        <v>6.8507460651044145E-10</v>
      </c>
      <c r="J321">
        <f t="shared" si="43"/>
        <v>1.4666884430895403E-11</v>
      </c>
      <c r="K321">
        <f t="shared" si="43"/>
        <v>4.6652760298455456E-11</v>
      </c>
      <c r="L321">
        <f t="shared" si="43"/>
        <v>5.7457974890215205E-10</v>
      </c>
      <c r="M321">
        <f t="shared" si="43"/>
        <v>9.2880178652380196E-10</v>
      </c>
      <c r="N321">
        <f t="shared" si="43"/>
        <v>5.8133873962171185E-9</v>
      </c>
      <c r="O321">
        <f t="shared" si="43"/>
        <v>1.483941633084968E-10</v>
      </c>
      <c r="P321">
        <f t="shared" si="43"/>
        <v>2.1791009232176201E-9</v>
      </c>
      <c r="Q321">
        <f t="shared" si="43"/>
        <v>1.4666884430895403E-11</v>
      </c>
      <c r="R321">
        <f t="shared" si="43"/>
        <v>2.9200048132210401E-10</v>
      </c>
      <c r="S321">
        <f t="shared" si="43"/>
        <v>1.483941633084968E-10</v>
      </c>
    </row>
    <row r="323" spans="1:19" x14ac:dyDescent="0.25">
      <c r="A323" s="4"/>
      <c r="B323" s="4"/>
      <c r="C323" s="4"/>
      <c r="D323" s="4"/>
      <c r="E323" s="4"/>
      <c r="F323" s="56"/>
    </row>
  </sheetData>
  <mergeCells count="7">
    <mergeCell ref="H23:S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3"/>
  <sheetViews>
    <sheetView topLeftCell="A150" zoomScaleNormal="100" workbookViewId="0">
      <selection activeCell="D176" sqref="D176"/>
    </sheetView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9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</row>
    <row r="2" spans="1:9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</row>
    <row r="3" spans="1:9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</row>
    <row r="4" spans="1:9" x14ac:dyDescent="0.25">
      <c r="A4" s="63" t="s">
        <v>1</v>
      </c>
      <c r="D4" s="5">
        <v>0.1694</v>
      </c>
      <c r="E4" s="5">
        <v>-0.43780000000000002</v>
      </c>
      <c r="F4" s="64"/>
      <c r="H4" s="4"/>
    </row>
    <row r="5" spans="1:9" x14ac:dyDescent="0.25">
      <c r="A5" s="63" t="s">
        <v>2</v>
      </c>
      <c r="D5" s="5">
        <v>1.0648</v>
      </c>
      <c r="E5" s="5">
        <v>-1.5363</v>
      </c>
      <c r="F5" s="64">
        <v>7.1</v>
      </c>
      <c r="H5" s="4"/>
    </row>
    <row r="6" spans="1:9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</row>
    <row r="7" spans="1:9" x14ac:dyDescent="0.25">
      <c r="A7" s="4"/>
      <c r="B7" s="4"/>
      <c r="C7" s="4"/>
      <c r="D7" s="4"/>
      <c r="E7" s="4"/>
      <c r="F7" s="4"/>
    </row>
    <row r="8" spans="1:9" x14ac:dyDescent="0.25">
      <c r="A8" s="72" t="s">
        <v>270</v>
      </c>
      <c r="B8" s="73"/>
      <c r="C8" s="73"/>
      <c r="D8" s="76">
        <v>2.7</v>
      </c>
      <c r="E8" s="77" t="s">
        <v>229</v>
      </c>
      <c r="G8" s="6"/>
      <c r="H8" s="7"/>
    </row>
    <row r="9" spans="1:9" x14ac:dyDescent="0.25">
      <c r="A9" s="96" t="s">
        <v>235</v>
      </c>
      <c r="B9" s="4"/>
      <c r="C9" s="4"/>
      <c r="D9" s="97">
        <f>0.15*D8</f>
        <v>0.40500000000000003</v>
      </c>
      <c r="E9" s="64" t="s">
        <v>229</v>
      </c>
      <c r="G9" s="6"/>
      <c r="H9" s="7"/>
    </row>
    <row r="10" spans="1:9" x14ac:dyDescent="0.25">
      <c r="A10" s="96" t="s">
        <v>236</v>
      </c>
      <c r="B10" s="4"/>
      <c r="C10" s="4"/>
      <c r="D10" s="97">
        <f>D8*7.1</f>
        <v>19.170000000000002</v>
      </c>
      <c r="E10" s="64" t="s">
        <v>229</v>
      </c>
      <c r="G10" s="6"/>
      <c r="H10" s="7"/>
    </row>
    <row r="11" spans="1:9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</row>
    <row r="12" spans="1:9" x14ac:dyDescent="0.25">
      <c r="A12" s="8"/>
      <c r="B12" s="4"/>
      <c r="C12" s="4"/>
      <c r="D12" s="4"/>
      <c r="E12" s="5"/>
    </row>
    <row r="13" spans="1:9" ht="60" x14ac:dyDescent="0.25">
      <c r="A13" s="171" t="s">
        <v>268</v>
      </c>
      <c r="B13" s="106" t="s">
        <v>241</v>
      </c>
      <c r="C13" s="106" t="s">
        <v>272</v>
      </c>
      <c r="D13" s="107"/>
      <c r="E13" s="172" t="s">
        <v>269</v>
      </c>
    </row>
    <row r="14" spans="1:9" x14ac:dyDescent="0.25">
      <c r="A14" s="113" t="s">
        <v>237</v>
      </c>
      <c r="B14" s="108"/>
      <c r="C14" s="108"/>
      <c r="D14" s="109"/>
      <c r="E14" s="59"/>
    </row>
    <row r="15" spans="1:9" x14ac:dyDescent="0.25">
      <c r="A15" s="114" t="s">
        <v>243</v>
      </c>
      <c r="B15" s="110">
        <f>COUNTIF(G29:G173,"&gt;=3")/COUNT(G29:G173)</f>
        <v>0</v>
      </c>
      <c r="C15" s="110">
        <f>COUNTIF(H29:S173,"&gt;=3")/COUNT(H29:S173)</f>
        <v>0</v>
      </c>
      <c r="D15" s="5"/>
      <c r="E15" s="173">
        <f>2500*C15</f>
        <v>0</v>
      </c>
      <c r="G15" s="98"/>
      <c r="H15" s="98"/>
      <c r="I15" s="98"/>
    </row>
    <row r="16" spans="1:9" x14ac:dyDescent="0.25">
      <c r="A16" s="114" t="s">
        <v>244</v>
      </c>
      <c r="B16" s="110">
        <f>COUNTIF(G29:G173,"&gt;=2")/COUNT(G29:G173)</f>
        <v>4.8275862068965517E-2</v>
      </c>
      <c r="C16" s="110">
        <f>COUNTIF(H29:S173,"&gt;=2")/COUNT(H29:S173)</f>
        <v>1.1494252873563218E-2</v>
      </c>
      <c r="D16" s="5"/>
      <c r="E16" s="173">
        <f>2500*C16</f>
        <v>28.735632183908045</v>
      </c>
    </row>
    <row r="17" spans="1:19" x14ac:dyDescent="0.25">
      <c r="A17" s="115" t="s">
        <v>245</v>
      </c>
      <c r="B17" s="112">
        <f>COUNTIF(G29:G173,"&gt;=1")/COUNT(G29:G173)</f>
        <v>0.2620689655172414</v>
      </c>
      <c r="C17" s="112">
        <f>COUNTIF(H29:S173,"&gt;=1")/COUNT(H29:S173)</f>
        <v>0.12413793103448276</v>
      </c>
      <c r="D17" s="67"/>
      <c r="E17" s="174">
        <f>2500*C17</f>
        <v>310.34482758620692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8.155746973655403E-3</v>
      </c>
      <c r="C19" s="111">
        <f>AVERAGE(H177:S321)</f>
        <v>1.7949168012199987E-3</v>
      </c>
      <c r="D19" s="67"/>
      <c r="E19" s="174">
        <f>2500*C19</f>
        <v>4.4872920030499968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179" t="s">
        <v>4</v>
      </c>
      <c r="B22" s="181" t="s">
        <v>5</v>
      </c>
      <c r="C22" s="181" t="s">
        <v>6</v>
      </c>
      <c r="D22" s="183" t="s">
        <v>225</v>
      </c>
      <c r="E22" s="181" t="s">
        <v>226</v>
      </c>
      <c r="F22" s="185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180"/>
      <c r="B23" s="182"/>
      <c r="C23" s="182"/>
      <c r="D23" s="184"/>
      <c r="E23" s="182"/>
      <c r="F23" s="186"/>
      <c r="G23" s="92" t="s">
        <v>240</v>
      </c>
      <c r="H23" s="177" t="s">
        <v>239</v>
      </c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8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 t="shared" ref="E29:E76" si="1">C29</f>
        <v>8.8000000000000007</v>
      </c>
      <c r="F29">
        <f>E29/D$8</f>
        <v>3.2592592592592595</v>
      </c>
      <c r="G29">
        <f t="shared" ref="G29:G60" si="2">IF($E29&gt;$D$10,3,IF($E29&gt;$D$8,2,IF($E29&gt;$D$9,1,0)))</f>
        <v>2</v>
      </c>
      <c r="H29">
        <f t="shared" ref="H29:S38" si="3">IF($E29*$D$11*H$25&gt;$D$10,3,IF($E29*$D$11*H$25&gt;$D$8,2,IF($E29*$D$11*H$25&gt;$D$9,1,0)))</f>
        <v>1</v>
      </c>
      <c r="I29">
        <f t="shared" si="3"/>
        <v>2</v>
      </c>
      <c r="J29">
        <f t="shared" si="3"/>
        <v>0</v>
      </c>
      <c r="K29">
        <f t="shared" si="3"/>
        <v>1</v>
      </c>
      <c r="L29">
        <f t="shared" si="3"/>
        <v>1</v>
      </c>
      <c r="M29">
        <f t="shared" si="3"/>
        <v>2</v>
      </c>
      <c r="N29">
        <f t="shared" si="3"/>
        <v>2</v>
      </c>
      <c r="O29">
        <f t="shared" si="3"/>
        <v>1</v>
      </c>
      <c r="P29">
        <f t="shared" si="3"/>
        <v>2</v>
      </c>
      <c r="Q29">
        <f t="shared" si="3"/>
        <v>0</v>
      </c>
      <c r="R29">
        <f t="shared" si="3"/>
        <v>1</v>
      </c>
      <c r="S29">
        <f t="shared" si="3"/>
        <v>1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si="1"/>
        <v>8.1</v>
      </c>
      <c r="F30">
        <f t="shared" ref="F30:F92" si="4">E30/D$8</f>
        <v>2.9999999999999996</v>
      </c>
      <c r="G30">
        <f t="shared" si="2"/>
        <v>2</v>
      </c>
      <c r="H30">
        <f t="shared" si="3"/>
        <v>1</v>
      </c>
      <c r="I30">
        <f t="shared" si="3"/>
        <v>1</v>
      </c>
      <c r="J30">
        <f t="shared" si="3"/>
        <v>0</v>
      </c>
      <c r="K30">
        <f t="shared" si="3"/>
        <v>1</v>
      </c>
      <c r="L30">
        <f t="shared" si="3"/>
        <v>1</v>
      </c>
      <c r="M30">
        <f t="shared" si="3"/>
        <v>2</v>
      </c>
      <c r="N30">
        <f t="shared" si="3"/>
        <v>2</v>
      </c>
      <c r="O30">
        <f t="shared" si="3"/>
        <v>1</v>
      </c>
      <c r="P30">
        <f t="shared" si="3"/>
        <v>2</v>
      </c>
      <c r="Q30">
        <f t="shared" si="3"/>
        <v>0</v>
      </c>
      <c r="R30">
        <f t="shared" si="3"/>
        <v>1</v>
      </c>
      <c r="S30">
        <f t="shared" si="3"/>
        <v>1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1"/>
        <v>6.42</v>
      </c>
      <c r="F31">
        <f t="shared" si="4"/>
        <v>2.3777777777777778</v>
      </c>
      <c r="G31">
        <f t="shared" si="2"/>
        <v>2</v>
      </c>
      <c r="H31">
        <f t="shared" si="3"/>
        <v>1</v>
      </c>
      <c r="I31">
        <f t="shared" si="3"/>
        <v>1</v>
      </c>
      <c r="J31">
        <f t="shared" si="3"/>
        <v>0</v>
      </c>
      <c r="K31">
        <f t="shared" si="3"/>
        <v>1</v>
      </c>
      <c r="L31">
        <f t="shared" si="3"/>
        <v>1</v>
      </c>
      <c r="M31">
        <f t="shared" si="3"/>
        <v>1</v>
      </c>
      <c r="N31">
        <f t="shared" si="3"/>
        <v>2</v>
      </c>
      <c r="O31">
        <f t="shared" si="3"/>
        <v>1</v>
      </c>
      <c r="P31">
        <f t="shared" si="3"/>
        <v>2</v>
      </c>
      <c r="Q31">
        <f t="shared" si="3"/>
        <v>0</v>
      </c>
      <c r="R31">
        <f t="shared" si="3"/>
        <v>1</v>
      </c>
      <c r="S31">
        <f t="shared" si="3"/>
        <v>1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1"/>
        <v>4.88</v>
      </c>
      <c r="F32">
        <f t="shared" si="4"/>
        <v>1.8074074074074074</v>
      </c>
      <c r="G32">
        <f t="shared" si="2"/>
        <v>2</v>
      </c>
      <c r="H32">
        <f t="shared" si="3"/>
        <v>1</v>
      </c>
      <c r="I32">
        <f t="shared" si="3"/>
        <v>1</v>
      </c>
      <c r="J32">
        <f t="shared" si="3"/>
        <v>0</v>
      </c>
      <c r="K32">
        <f t="shared" si="3"/>
        <v>0</v>
      </c>
      <c r="L32">
        <f t="shared" si="3"/>
        <v>1</v>
      </c>
      <c r="M32">
        <f t="shared" si="3"/>
        <v>1</v>
      </c>
      <c r="N32">
        <f t="shared" si="3"/>
        <v>2</v>
      </c>
      <c r="O32">
        <f t="shared" si="3"/>
        <v>1</v>
      </c>
      <c r="P32">
        <f t="shared" si="3"/>
        <v>2</v>
      </c>
      <c r="Q32">
        <f t="shared" si="3"/>
        <v>0</v>
      </c>
      <c r="R32">
        <f t="shared" si="3"/>
        <v>1</v>
      </c>
      <c r="S32">
        <f t="shared" si="3"/>
        <v>1</v>
      </c>
    </row>
    <row r="33" spans="1:19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1"/>
        <v>3.9</v>
      </c>
      <c r="F33">
        <f t="shared" si="4"/>
        <v>1.4444444444444444</v>
      </c>
      <c r="G33">
        <f t="shared" si="2"/>
        <v>2</v>
      </c>
      <c r="H33">
        <f t="shared" si="3"/>
        <v>1</v>
      </c>
      <c r="I33">
        <f t="shared" si="3"/>
        <v>1</v>
      </c>
      <c r="J33">
        <f t="shared" si="3"/>
        <v>0</v>
      </c>
      <c r="K33">
        <f t="shared" si="3"/>
        <v>0</v>
      </c>
      <c r="L33">
        <f t="shared" si="3"/>
        <v>1</v>
      </c>
      <c r="M33">
        <f t="shared" si="3"/>
        <v>1</v>
      </c>
      <c r="N33">
        <f t="shared" si="3"/>
        <v>2</v>
      </c>
      <c r="O33">
        <f t="shared" si="3"/>
        <v>1</v>
      </c>
      <c r="P33">
        <f t="shared" si="3"/>
        <v>1</v>
      </c>
      <c r="Q33">
        <f t="shared" si="3"/>
        <v>0</v>
      </c>
      <c r="R33">
        <f t="shared" si="3"/>
        <v>1</v>
      </c>
      <c r="S33">
        <f t="shared" si="3"/>
        <v>1</v>
      </c>
    </row>
    <row r="34" spans="1:19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1"/>
        <v>3.4674999999999998</v>
      </c>
      <c r="F34">
        <f t="shared" si="4"/>
        <v>1.2842592592592592</v>
      </c>
      <c r="G34">
        <f t="shared" si="2"/>
        <v>2</v>
      </c>
      <c r="H34">
        <f t="shared" si="3"/>
        <v>1</v>
      </c>
      <c r="I34">
        <f t="shared" si="3"/>
        <v>1</v>
      </c>
      <c r="J34">
        <f t="shared" si="3"/>
        <v>0</v>
      </c>
      <c r="K34">
        <f t="shared" si="3"/>
        <v>0</v>
      </c>
      <c r="L34">
        <f t="shared" si="3"/>
        <v>1</v>
      </c>
      <c r="M34">
        <f t="shared" si="3"/>
        <v>1</v>
      </c>
      <c r="N34">
        <f t="shared" si="3"/>
        <v>2</v>
      </c>
      <c r="O34">
        <f t="shared" si="3"/>
        <v>1</v>
      </c>
      <c r="P34">
        <f t="shared" si="3"/>
        <v>1</v>
      </c>
      <c r="Q34">
        <f t="shared" si="3"/>
        <v>0</v>
      </c>
      <c r="R34">
        <f t="shared" si="3"/>
        <v>1</v>
      </c>
      <c r="S34">
        <f t="shared" si="3"/>
        <v>1</v>
      </c>
    </row>
    <row r="35" spans="1:19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1"/>
        <v>3.25</v>
      </c>
      <c r="F35">
        <f t="shared" si="4"/>
        <v>1.2037037037037037</v>
      </c>
      <c r="G35">
        <f t="shared" si="2"/>
        <v>2</v>
      </c>
      <c r="H35">
        <f t="shared" si="3"/>
        <v>1</v>
      </c>
      <c r="I35">
        <f t="shared" si="3"/>
        <v>1</v>
      </c>
      <c r="J35">
        <f t="shared" si="3"/>
        <v>0</v>
      </c>
      <c r="K35">
        <f t="shared" si="3"/>
        <v>0</v>
      </c>
      <c r="L35">
        <f t="shared" si="3"/>
        <v>1</v>
      </c>
      <c r="M35">
        <f t="shared" si="3"/>
        <v>1</v>
      </c>
      <c r="N35">
        <f t="shared" si="3"/>
        <v>2</v>
      </c>
      <c r="O35">
        <f t="shared" si="3"/>
        <v>1</v>
      </c>
      <c r="P35">
        <f t="shared" si="3"/>
        <v>1</v>
      </c>
      <c r="Q35">
        <f t="shared" si="3"/>
        <v>0</v>
      </c>
      <c r="R35">
        <f t="shared" si="3"/>
        <v>1</v>
      </c>
      <c r="S35">
        <f t="shared" si="3"/>
        <v>1</v>
      </c>
    </row>
    <row r="36" spans="1:19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1"/>
        <v>2.67</v>
      </c>
      <c r="F36">
        <f t="shared" si="4"/>
        <v>0.98888888888888882</v>
      </c>
      <c r="G36">
        <f t="shared" si="2"/>
        <v>1</v>
      </c>
      <c r="H36">
        <f t="shared" si="3"/>
        <v>1</v>
      </c>
      <c r="I36">
        <f t="shared" si="3"/>
        <v>1</v>
      </c>
      <c r="J36">
        <f t="shared" si="3"/>
        <v>0</v>
      </c>
      <c r="K36">
        <f t="shared" si="3"/>
        <v>0</v>
      </c>
      <c r="L36">
        <f t="shared" si="3"/>
        <v>1</v>
      </c>
      <c r="M36">
        <f t="shared" si="3"/>
        <v>1</v>
      </c>
      <c r="N36">
        <f t="shared" si="3"/>
        <v>2</v>
      </c>
      <c r="O36">
        <f t="shared" si="3"/>
        <v>0</v>
      </c>
      <c r="P36">
        <f t="shared" si="3"/>
        <v>1</v>
      </c>
      <c r="Q36">
        <f t="shared" si="3"/>
        <v>0</v>
      </c>
      <c r="R36">
        <f t="shared" si="3"/>
        <v>1</v>
      </c>
      <c r="S36">
        <f t="shared" si="3"/>
        <v>0</v>
      </c>
    </row>
    <row r="37" spans="1:19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1"/>
        <v>2.5</v>
      </c>
      <c r="F37">
        <f t="shared" si="4"/>
        <v>0.92592592592592582</v>
      </c>
      <c r="G37">
        <f t="shared" si="2"/>
        <v>1</v>
      </c>
      <c r="H37">
        <f t="shared" si="3"/>
        <v>1</v>
      </c>
      <c r="I37">
        <f t="shared" si="3"/>
        <v>1</v>
      </c>
      <c r="J37">
        <f t="shared" si="3"/>
        <v>0</v>
      </c>
      <c r="K37">
        <f t="shared" si="3"/>
        <v>0</v>
      </c>
      <c r="L37">
        <f t="shared" si="3"/>
        <v>1</v>
      </c>
      <c r="M37">
        <f t="shared" si="3"/>
        <v>1</v>
      </c>
      <c r="N37">
        <f t="shared" si="3"/>
        <v>2</v>
      </c>
      <c r="O37">
        <f t="shared" si="3"/>
        <v>0</v>
      </c>
      <c r="P37">
        <f t="shared" si="3"/>
        <v>1</v>
      </c>
      <c r="Q37">
        <f t="shared" si="3"/>
        <v>0</v>
      </c>
      <c r="R37">
        <f t="shared" si="3"/>
        <v>1</v>
      </c>
      <c r="S37">
        <f t="shared" si="3"/>
        <v>0</v>
      </c>
    </row>
    <row r="38" spans="1:19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1"/>
        <v>2.46</v>
      </c>
      <c r="F38">
        <f t="shared" si="4"/>
        <v>0.91111111111111098</v>
      </c>
      <c r="G38">
        <f t="shared" si="2"/>
        <v>1</v>
      </c>
      <c r="H38">
        <f t="shared" si="3"/>
        <v>1</v>
      </c>
      <c r="I38">
        <f t="shared" si="3"/>
        <v>1</v>
      </c>
      <c r="J38">
        <f t="shared" si="3"/>
        <v>0</v>
      </c>
      <c r="K38">
        <f t="shared" si="3"/>
        <v>0</v>
      </c>
      <c r="L38">
        <f t="shared" si="3"/>
        <v>1</v>
      </c>
      <c r="M38">
        <f t="shared" si="3"/>
        <v>1</v>
      </c>
      <c r="N38">
        <f t="shared" si="3"/>
        <v>2</v>
      </c>
      <c r="O38">
        <f t="shared" si="3"/>
        <v>0</v>
      </c>
      <c r="P38">
        <f t="shared" si="3"/>
        <v>1</v>
      </c>
      <c r="Q38">
        <f t="shared" si="3"/>
        <v>0</v>
      </c>
      <c r="R38">
        <f t="shared" si="3"/>
        <v>1</v>
      </c>
      <c r="S38">
        <f t="shared" si="3"/>
        <v>0</v>
      </c>
    </row>
    <row r="39" spans="1:19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1"/>
        <v>2.4550000000000001</v>
      </c>
      <c r="F39">
        <f t="shared" si="4"/>
        <v>0.90925925925925921</v>
      </c>
      <c r="G39">
        <f t="shared" si="2"/>
        <v>1</v>
      </c>
      <c r="H39">
        <f t="shared" ref="H39:S48" si="5">IF($E39*$D$11*H$25&gt;$D$10,3,IF($E39*$D$11*H$25&gt;$D$8,2,IF($E39*$D$11*H$25&gt;$D$9,1,0)))</f>
        <v>1</v>
      </c>
      <c r="I39">
        <f t="shared" si="5"/>
        <v>1</v>
      </c>
      <c r="J39">
        <f t="shared" si="5"/>
        <v>0</v>
      </c>
      <c r="K39">
        <f t="shared" si="5"/>
        <v>0</v>
      </c>
      <c r="L39">
        <f t="shared" si="5"/>
        <v>1</v>
      </c>
      <c r="M39">
        <f t="shared" si="5"/>
        <v>1</v>
      </c>
      <c r="N39">
        <f t="shared" si="5"/>
        <v>2</v>
      </c>
      <c r="O39">
        <f t="shared" si="5"/>
        <v>0</v>
      </c>
      <c r="P39">
        <f t="shared" si="5"/>
        <v>1</v>
      </c>
      <c r="Q39">
        <f t="shared" si="5"/>
        <v>0</v>
      </c>
      <c r="R39">
        <f t="shared" si="5"/>
        <v>1</v>
      </c>
      <c r="S39">
        <f t="shared" si="5"/>
        <v>0</v>
      </c>
    </row>
    <row r="40" spans="1:19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1"/>
        <v>2.4</v>
      </c>
      <c r="F40">
        <f t="shared" si="4"/>
        <v>0.88888888888888884</v>
      </c>
      <c r="G40">
        <f t="shared" si="2"/>
        <v>1</v>
      </c>
      <c r="H40">
        <f t="shared" si="5"/>
        <v>1</v>
      </c>
      <c r="I40">
        <f t="shared" si="5"/>
        <v>1</v>
      </c>
      <c r="J40">
        <f t="shared" si="5"/>
        <v>0</v>
      </c>
      <c r="K40">
        <f t="shared" si="5"/>
        <v>0</v>
      </c>
      <c r="L40">
        <f t="shared" si="5"/>
        <v>1</v>
      </c>
      <c r="M40">
        <f t="shared" si="5"/>
        <v>1</v>
      </c>
      <c r="N40">
        <f t="shared" si="5"/>
        <v>2</v>
      </c>
      <c r="O40">
        <f t="shared" si="5"/>
        <v>0</v>
      </c>
      <c r="P40">
        <f t="shared" si="5"/>
        <v>1</v>
      </c>
      <c r="Q40">
        <f t="shared" si="5"/>
        <v>0</v>
      </c>
      <c r="R40">
        <f t="shared" si="5"/>
        <v>1</v>
      </c>
      <c r="S40">
        <f t="shared" si="5"/>
        <v>0</v>
      </c>
    </row>
    <row r="41" spans="1:19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1"/>
        <v>2.2599999999999998</v>
      </c>
      <c r="F41">
        <f t="shared" si="4"/>
        <v>0.83703703703703691</v>
      </c>
      <c r="G41">
        <f t="shared" si="2"/>
        <v>1</v>
      </c>
      <c r="H41">
        <f t="shared" si="5"/>
        <v>1</v>
      </c>
      <c r="I41">
        <f t="shared" si="5"/>
        <v>1</v>
      </c>
      <c r="J41">
        <f t="shared" si="5"/>
        <v>0</v>
      </c>
      <c r="K41">
        <f t="shared" si="5"/>
        <v>0</v>
      </c>
      <c r="L41">
        <f t="shared" si="5"/>
        <v>1</v>
      </c>
      <c r="M41">
        <f t="shared" si="5"/>
        <v>1</v>
      </c>
      <c r="N41">
        <f t="shared" si="5"/>
        <v>2</v>
      </c>
      <c r="O41">
        <f t="shared" si="5"/>
        <v>0</v>
      </c>
      <c r="P41">
        <f t="shared" si="5"/>
        <v>1</v>
      </c>
      <c r="Q41">
        <f t="shared" si="5"/>
        <v>0</v>
      </c>
      <c r="R41">
        <f t="shared" si="5"/>
        <v>1</v>
      </c>
      <c r="S41">
        <f t="shared" si="5"/>
        <v>0</v>
      </c>
    </row>
    <row r="42" spans="1:19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1"/>
        <v>2.25</v>
      </c>
      <c r="F42">
        <f t="shared" si="4"/>
        <v>0.83333333333333326</v>
      </c>
      <c r="G42">
        <f t="shared" si="2"/>
        <v>1</v>
      </c>
      <c r="H42">
        <f t="shared" si="5"/>
        <v>1</v>
      </c>
      <c r="I42">
        <f t="shared" si="5"/>
        <v>1</v>
      </c>
      <c r="J42">
        <f t="shared" si="5"/>
        <v>0</v>
      </c>
      <c r="K42">
        <f t="shared" si="5"/>
        <v>0</v>
      </c>
      <c r="L42">
        <f t="shared" si="5"/>
        <v>1</v>
      </c>
      <c r="M42">
        <f t="shared" si="5"/>
        <v>1</v>
      </c>
      <c r="N42">
        <f t="shared" si="5"/>
        <v>1</v>
      </c>
      <c r="O42">
        <f t="shared" si="5"/>
        <v>0</v>
      </c>
      <c r="P42">
        <f t="shared" si="5"/>
        <v>1</v>
      </c>
      <c r="Q42">
        <f t="shared" si="5"/>
        <v>0</v>
      </c>
      <c r="R42">
        <f t="shared" si="5"/>
        <v>1</v>
      </c>
      <c r="S42">
        <f t="shared" si="5"/>
        <v>0</v>
      </c>
    </row>
    <row r="43" spans="1:19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1"/>
        <v>2.2200000000000002</v>
      </c>
      <c r="F43">
        <f t="shared" si="4"/>
        <v>0.82222222222222219</v>
      </c>
      <c r="G43">
        <f t="shared" si="2"/>
        <v>1</v>
      </c>
      <c r="H43">
        <f t="shared" si="5"/>
        <v>1</v>
      </c>
      <c r="I43">
        <f t="shared" si="5"/>
        <v>1</v>
      </c>
      <c r="J43">
        <f t="shared" si="5"/>
        <v>0</v>
      </c>
      <c r="K43">
        <f t="shared" si="5"/>
        <v>0</v>
      </c>
      <c r="L43">
        <f t="shared" si="5"/>
        <v>1</v>
      </c>
      <c r="M43">
        <f t="shared" si="5"/>
        <v>1</v>
      </c>
      <c r="N43">
        <f t="shared" si="5"/>
        <v>1</v>
      </c>
      <c r="O43">
        <f t="shared" si="5"/>
        <v>0</v>
      </c>
      <c r="P43">
        <f t="shared" si="5"/>
        <v>1</v>
      </c>
      <c r="Q43">
        <f t="shared" si="5"/>
        <v>0</v>
      </c>
      <c r="R43">
        <f t="shared" si="5"/>
        <v>1</v>
      </c>
      <c r="S43">
        <f t="shared" si="5"/>
        <v>0</v>
      </c>
    </row>
    <row r="44" spans="1:19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1"/>
        <v>2.0499999999999998</v>
      </c>
      <c r="F44">
        <f t="shared" si="4"/>
        <v>0.75925925925925919</v>
      </c>
      <c r="G44">
        <f t="shared" si="2"/>
        <v>1</v>
      </c>
      <c r="H44">
        <f t="shared" si="5"/>
        <v>1</v>
      </c>
      <c r="I44">
        <f t="shared" si="5"/>
        <v>1</v>
      </c>
      <c r="J44">
        <f t="shared" si="5"/>
        <v>0</v>
      </c>
      <c r="K44">
        <f t="shared" si="5"/>
        <v>0</v>
      </c>
      <c r="L44">
        <f t="shared" si="5"/>
        <v>1</v>
      </c>
      <c r="M44">
        <f t="shared" si="5"/>
        <v>1</v>
      </c>
      <c r="N44">
        <f t="shared" si="5"/>
        <v>1</v>
      </c>
      <c r="O44">
        <f t="shared" si="5"/>
        <v>0</v>
      </c>
      <c r="P44">
        <f t="shared" si="5"/>
        <v>1</v>
      </c>
      <c r="Q44">
        <f t="shared" si="5"/>
        <v>0</v>
      </c>
      <c r="R44">
        <f t="shared" si="5"/>
        <v>1</v>
      </c>
      <c r="S44">
        <f t="shared" si="5"/>
        <v>0</v>
      </c>
    </row>
    <row r="45" spans="1:19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1"/>
        <v>1.95</v>
      </c>
      <c r="F45">
        <f t="shared" si="4"/>
        <v>0.72222222222222221</v>
      </c>
      <c r="G45">
        <f t="shared" si="2"/>
        <v>1</v>
      </c>
      <c r="H45">
        <f t="shared" si="5"/>
        <v>1</v>
      </c>
      <c r="I45">
        <f t="shared" si="5"/>
        <v>1</v>
      </c>
      <c r="J45">
        <f t="shared" si="5"/>
        <v>0</v>
      </c>
      <c r="K45">
        <f t="shared" si="5"/>
        <v>0</v>
      </c>
      <c r="L45">
        <f t="shared" si="5"/>
        <v>1</v>
      </c>
      <c r="M45">
        <f t="shared" si="5"/>
        <v>1</v>
      </c>
      <c r="N45">
        <f t="shared" si="5"/>
        <v>1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1"/>
        <v>1.9</v>
      </c>
      <c r="F46">
        <f t="shared" si="4"/>
        <v>0.70370370370370361</v>
      </c>
      <c r="G46">
        <f t="shared" si="2"/>
        <v>1</v>
      </c>
      <c r="H46">
        <f t="shared" si="5"/>
        <v>1</v>
      </c>
      <c r="I46">
        <f t="shared" si="5"/>
        <v>1</v>
      </c>
      <c r="J46">
        <f t="shared" si="5"/>
        <v>0</v>
      </c>
      <c r="K46">
        <f t="shared" si="5"/>
        <v>0</v>
      </c>
      <c r="L46">
        <f t="shared" si="5"/>
        <v>1</v>
      </c>
      <c r="M46">
        <f t="shared" si="5"/>
        <v>1</v>
      </c>
      <c r="N46">
        <f t="shared" si="5"/>
        <v>1</v>
      </c>
      <c r="O46">
        <f t="shared" si="5"/>
        <v>0</v>
      </c>
      <c r="P46">
        <f t="shared" si="5"/>
        <v>1</v>
      </c>
      <c r="Q46">
        <f t="shared" si="5"/>
        <v>0</v>
      </c>
      <c r="R46">
        <f t="shared" si="5"/>
        <v>0</v>
      </c>
      <c r="S46">
        <f t="shared" si="5"/>
        <v>0</v>
      </c>
    </row>
    <row r="47" spans="1:19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1"/>
        <v>1.8</v>
      </c>
      <c r="F47">
        <f t="shared" si="4"/>
        <v>0.66666666666666663</v>
      </c>
      <c r="G47">
        <f t="shared" si="2"/>
        <v>1</v>
      </c>
      <c r="H47">
        <f t="shared" si="5"/>
        <v>1</v>
      </c>
      <c r="I47">
        <f t="shared" si="5"/>
        <v>1</v>
      </c>
      <c r="J47">
        <f t="shared" si="5"/>
        <v>0</v>
      </c>
      <c r="K47">
        <f t="shared" si="5"/>
        <v>0</v>
      </c>
      <c r="L47">
        <f t="shared" si="5"/>
        <v>1</v>
      </c>
      <c r="M47">
        <f t="shared" si="5"/>
        <v>1</v>
      </c>
      <c r="N47">
        <f t="shared" si="5"/>
        <v>1</v>
      </c>
      <c r="O47">
        <f t="shared" si="5"/>
        <v>0</v>
      </c>
      <c r="P47">
        <f t="shared" si="5"/>
        <v>1</v>
      </c>
      <c r="Q47">
        <f t="shared" si="5"/>
        <v>0</v>
      </c>
      <c r="R47">
        <f t="shared" si="5"/>
        <v>0</v>
      </c>
      <c r="S47">
        <f t="shared" si="5"/>
        <v>0</v>
      </c>
    </row>
    <row r="48" spans="1:19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1"/>
        <v>1.7778</v>
      </c>
      <c r="F48">
        <f t="shared" si="4"/>
        <v>0.65844444444444439</v>
      </c>
      <c r="G48">
        <f t="shared" si="2"/>
        <v>1</v>
      </c>
      <c r="H48">
        <f t="shared" si="5"/>
        <v>1</v>
      </c>
      <c r="I48">
        <f t="shared" si="5"/>
        <v>1</v>
      </c>
      <c r="J48">
        <f t="shared" si="5"/>
        <v>0</v>
      </c>
      <c r="K48">
        <f t="shared" si="5"/>
        <v>0</v>
      </c>
      <c r="L48">
        <f t="shared" si="5"/>
        <v>1</v>
      </c>
      <c r="M48">
        <f t="shared" si="5"/>
        <v>1</v>
      </c>
      <c r="N48">
        <f t="shared" si="5"/>
        <v>1</v>
      </c>
      <c r="O48">
        <f t="shared" si="5"/>
        <v>0</v>
      </c>
      <c r="P48">
        <f t="shared" si="5"/>
        <v>1</v>
      </c>
      <c r="Q48">
        <f t="shared" si="5"/>
        <v>0</v>
      </c>
      <c r="R48">
        <f t="shared" si="5"/>
        <v>0</v>
      </c>
      <c r="S48">
        <f t="shared" si="5"/>
        <v>0</v>
      </c>
    </row>
    <row r="49" spans="1:19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1"/>
        <v>1.73</v>
      </c>
      <c r="F49">
        <f t="shared" si="4"/>
        <v>0.64074074074074072</v>
      </c>
      <c r="G49">
        <f t="shared" si="2"/>
        <v>1</v>
      </c>
      <c r="H49">
        <f t="shared" ref="H49:S58" si="6">IF($E49*$D$11*H$25&gt;$D$10,3,IF($E49*$D$11*H$25&gt;$D$8,2,IF($E49*$D$11*H$25&gt;$D$9,1,0)))</f>
        <v>1</v>
      </c>
      <c r="I49">
        <f t="shared" si="6"/>
        <v>1</v>
      </c>
      <c r="J49">
        <f t="shared" si="6"/>
        <v>0</v>
      </c>
      <c r="K49">
        <f t="shared" si="6"/>
        <v>0</v>
      </c>
      <c r="L49">
        <f t="shared" si="6"/>
        <v>1</v>
      </c>
      <c r="M49">
        <f t="shared" si="6"/>
        <v>1</v>
      </c>
      <c r="N49">
        <f t="shared" si="6"/>
        <v>1</v>
      </c>
      <c r="O49">
        <f t="shared" si="6"/>
        <v>0</v>
      </c>
      <c r="P49">
        <f t="shared" si="6"/>
        <v>1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1"/>
        <v>1.72</v>
      </c>
      <c r="F50">
        <f t="shared" si="4"/>
        <v>0.63703703703703696</v>
      </c>
      <c r="G50">
        <f t="shared" si="2"/>
        <v>1</v>
      </c>
      <c r="H50">
        <f t="shared" si="6"/>
        <v>1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1</v>
      </c>
      <c r="M50">
        <f t="shared" si="6"/>
        <v>1</v>
      </c>
      <c r="N50">
        <f t="shared" si="6"/>
        <v>1</v>
      </c>
      <c r="O50">
        <f t="shared" si="6"/>
        <v>0</v>
      </c>
      <c r="P50">
        <f t="shared" si="6"/>
        <v>1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1"/>
        <v>1.7</v>
      </c>
      <c r="F51">
        <f t="shared" si="4"/>
        <v>0.62962962962962954</v>
      </c>
      <c r="G51">
        <f t="shared" si="2"/>
        <v>1</v>
      </c>
      <c r="H51">
        <f t="shared" si="6"/>
        <v>1</v>
      </c>
      <c r="I51">
        <f t="shared" si="6"/>
        <v>1</v>
      </c>
      <c r="J51">
        <f t="shared" si="6"/>
        <v>0</v>
      </c>
      <c r="K51">
        <f t="shared" si="6"/>
        <v>0</v>
      </c>
      <c r="L51">
        <f t="shared" si="6"/>
        <v>1</v>
      </c>
      <c r="M51">
        <f t="shared" si="6"/>
        <v>1</v>
      </c>
      <c r="N51">
        <f t="shared" si="6"/>
        <v>1</v>
      </c>
      <c r="O51">
        <f t="shared" si="6"/>
        <v>0</v>
      </c>
      <c r="P51">
        <f t="shared" si="6"/>
        <v>1</v>
      </c>
      <c r="Q51">
        <f t="shared" si="6"/>
        <v>0</v>
      </c>
      <c r="R51">
        <f t="shared" si="6"/>
        <v>0</v>
      </c>
      <c r="S51">
        <f t="shared" si="6"/>
        <v>0</v>
      </c>
    </row>
    <row r="52" spans="1:19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1"/>
        <v>1.7</v>
      </c>
      <c r="F52">
        <f t="shared" si="4"/>
        <v>0.62962962962962954</v>
      </c>
      <c r="G52">
        <f t="shared" si="2"/>
        <v>1</v>
      </c>
      <c r="H52">
        <f t="shared" si="6"/>
        <v>1</v>
      </c>
      <c r="I52">
        <f t="shared" si="6"/>
        <v>1</v>
      </c>
      <c r="J52">
        <f t="shared" si="6"/>
        <v>0</v>
      </c>
      <c r="K52">
        <f t="shared" si="6"/>
        <v>0</v>
      </c>
      <c r="L52">
        <f t="shared" si="6"/>
        <v>1</v>
      </c>
      <c r="M52">
        <f t="shared" si="6"/>
        <v>1</v>
      </c>
      <c r="N52">
        <f t="shared" si="6"/>
        <v>1</v>
      </c>
      <c r="O52">
        <f t="shared" si="6"/>
        <v>0</v>
      </c>
      <c r="P52">
        <f t="shared" si="6"/>
        <v>1</v>
      </c>
      <c r="Q52">
        <f t="shared" si="6"/>
        <v>0</v>
      </c>
      <c r="R52">
        <f t="shared" si="6"/>
        <v>0</v>
      </c>
      <c r="S52">
        <f t="shared" si="6"/>
        <v>0</v>
      </c>
    </row>
    <row r="53" spans="1:19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1"/>
        <v>1.5</v>
      </c>
      <c r="F53">
        <f t="shared" si="4"/>
        <v>0.55555555555555547</v>
      </c>
      <c r="G53">
        <f t="shared" si="2"/>
        <v>1</v>
      </c>
      <c r="H53">
        <f t="shared" si="6"/>
        <v>0</v>
      </c>
      <c r="I53">
        <f t="shared" si="6"/>
        <v>1</v>
      </c>
      <c r="J53">
        <f t="shared" si="6"/>
        <v>0</v>
      </c>
      <c r="K53">
        <f t="shared" si="6"/>
        <v>0</v>
      </c>
      <c r="L53">
        <f t="shared" si="6"/>
        <v>1</v>
      </c>
      <c r="M53">
        <f t="shared" si="6"/>
        <v>1</v>
      </c>
      <c r="N53">
        <f t="shared" si="6"/>
        <v>1</v>
      </c>
      <c r="O53">
        <f t="shared" si="6"/>
        <v>0</v>
      </c>
      <c r="P53">
        <f t="shared" si="6"/>
        <v>1</v>
      </c>
      <c r="Q53">
        <f t="shared" si="6"/>
        <v>0</v>
      </c>
      <c r="R53">
        <f t="shared" si="6"/>
        <v>0</v>
      </c>
      <c r="S53">
        <f t="shared" si="6"/>
        <v>0</v>
      </c>
    </row>
    <row r="54" spans="1:19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1"/>
        <v>1.4</v>
      </c>
      <c r="F54">
        <f t="shared" si="4"/>
        <v>0.51851851851851849</v>
      </c>
      <c r="G54">
        <f t="shared" si="2"/>
        <v>1</v>
      </c>
      <c r="H54">
        <f t="shared" si="6"/>
        <v>0</v>
      </c>
      <c r="I54">
        <f t="shared" si="6"/>
        <v>1</v>
      </c>
      <c r="J54">
        <f t="shared" si="6"/>
        <v>0</v>
      </c>
      <c r="K54">
        <f t="shared" si="6"/>
        <v>0</v>
      </c>
      <c r="L54">
        <f t="shared" si="6"/>
        <v>1</v>
      </c>
      <c r="M54">
        <f t="shared" si="6"/>
        <v>1</v>
      </c>
      <c r="N54">
        <f t="shared" si="6"/>
        <v>1</v>
      </c>
      <c r="O54">
        <f t="shared" si="6"/>
        <v>0</v>
      </c>
      <c r="P54">
        <f t="shared" si="6"/>
        <v>1</v>
      </c>
      <c r="Q54">
        <f t="shared" si="6"/>
        <v>0</v>
      </c>
      <c r="R54">
        <f t="shared" si="6"/>
        <v>0</v>
      </c>
      <c r="S54">
        <f t="shared" si="6"/>
        <v>0</v>
      </c>
    </row>
    <row r="55" spans="1:19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1"/>
        <v>1.35</v>
      </c>
      <c r="F55">
        <f t="shared" si="4"/>
        <v>0.5</v>
      </c>
      <c r="G55">
        <f t="shared" si="2"/>
        <v>1</v>
      </c>
      <c r="H55">
        <f t="shared" si="6"/>
        <v>0</v>
      </c>
      <c r="I55">
        <f t="shared" si="6"/>
        <v>1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1</v>
      </c>
      <c r="N55">
        <f t="shared" si="6"/>
        <v>1</v>
      </c>
      <c r="O55">
        <f t="shared" si="6"/>
        <v>0</v>
      </c>
      <c r="P55">
        <f t="shared" si="6"/>
        <v>1</v>
      </c>
      <c r="Q55">
        <f t="shared" si="6"/>
        <v>0</v>
      </c>
      <c r="R55">
        <f t="shared" si="6"/>
        <v>0</v>
      </c>
      <c r="S55">
        <f t="shared" si="6"/>
        <v>0</v>
      </c>
    </row>
    <row r="56" spans="1:19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1"/>
        <v>1.2</v>
      </c>
      <c r="F56">
        <f t="shared" si="4"/>
        <v>0.44444444444444442</v>
      </c>
      <c r="G56">
        <f t="shared" si="2"/>
        <v>1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1</v>
      </c>
      <c r="N56">
        <f t="shared" si="6"/>
        <v>1</v>
      </c>
      <c r="O56">
        <f t="shared" si="6"/>
        <v>0</v>
      </c>
      <c r="P56">
        <f t="shared" si="6"/>
        <v>1</v>
      </c>
      <c r="Q56">
        <f t="shared" si="6"/>
        <v>0</v>
      </c>
      <c r="R56">
        <f t="shared" si="6"/>
        <v>0</v>
      </c>
      <c r="S56">
        <f t="shared" si="6"/>
        <v>0</v>
      </c>
    </row>
    <row r="57" spans="1:19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1"/>
        <v>1.05</v>
      </c>
      <c r="F57">
        <f t="shared" si="4"/>
        <v>0.3888888888888889</v>
      </c>
      <c r="G57">
        <f t="shared" si="2"/>
        <v>1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1</v>
      </c>
      <c r="N57">
        <f t="shared" si="6"/>
        <v>1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</row>
    <row r="58" spans="1:19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1"/>
        <v>1</v>
      </c>
      <c r="F58">
        <f t="shared" si="4"/>
        <v>0.37037037037037035</v>
      </c>
      <c r="G58">
        <f t="shared" si="2"/>
        <v>1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1</v>
      </c>
      <c r="O58">
        <f t="shared" si="6"/>
        <v>0</v>
      </c>
      <c r="P58">
        <f t="shared" si="6"/>
        <v>1</v>
      </c>
      <c r="Q58">
        <f t="shared" si="6"/>
        <v>0</v>
      </c>
      <c r="R58">
        <f t="shared" si="6"/>
        <v>0</v>
      </c>
      <c r="S58">
        <f t="shared" si="6"/>
        <v>0</v>
      </c>
    </row>
    <row r="59" spans="1:19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1"/>
        <v>1</v>
      </c>
      <c r="F59">
        <f t="shared" si="4"/>
        <v>0.37037037037037035</v>
      </c>
      <c r="G59">
        <f t="shared" si="2"/>
        <v>1</v>
      </c>
      <c r="H59">
        <f t="shared" ref="H59:S68" si="7">IF($E59*$D$11*H$25&gt;$D$10,3,IF($E59*$D$11*H$25&gt;$D$8,2,IF($E59*$D$11*H$25&gt;$D$9,1,0)))</f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1</v>
      </c>
      <c r="O59">
        <f t="shared" si="7"/>
        <v>0</v>
      </c>
      <c r="P59">
        <f t="shared" si="7"/>
        <v>1</v>
      </c>
      <c r="Q59">
        <f t="shared" si="7"/>
        <v>0</v>
      </c>
      <c r="R59">
        <f t="shared" si="7"/>
        <v>0</v>
      </c>
      <c r="S59">
        <f t="shared" si="7"/>
        <v>0</v>
      </c>
    </row>
    <row r="60" spans="1:19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1"/>
        <v>0.95</v>
      </c>
      <c r="F60">
        <f t="shared" si="4"/>
        <v>0.3518518518518518</v>
      </c>
      <c r="G60">
        <f t="shared" si="2"/>
        <v>1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1</v>
      </c>
      <c r="O60">
        <f t="shared" si="7"/>
        <v>0</v>
      </c>
      <c r="P60">
        <f t="shared" si="7"/>
        <v>1</v>
      </c>
      <c r="Q60">
        <f t="shared" si="7"/>
        <v>0</v>
      </c>
      <c r="R60">
        <f t="shared" si="7"/>
        <v>0</v>
      </c>
      <c r="S60">
        <f t="shared" si="7"/>
        <v>0</v>
      </c>
    </row>
    <row r="61" spans="1:19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1"/>
        <v>0.95</v>
      </c>
      <c r="F61">
        <f t="shared" si="4"/>
        <v>0.3518518518518518</v>
      </c>
      <c r="G61">
        <f t="shared" ref="G61:G92" si="8">IF($E61&gt;$D$10,3,IF($E61&gt;$D$8,2,IF($E61&gt;$D$9,1,0)))</f>
        <v>1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1</v>
      </c>
      <c r="O61">
        <f t="shared" si="7"/>
        <v>0</v>
      </c>
      <c r="P61">
        <f t="shared" si="7"/>
        <v>1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1"/>
        <v>0.95</v>
      </c>
      <c r="F62">
        <f t="shared" si="4"/>
        <v>0.3518518518518518</v>
      </c>
      <c r="G62">
        <f t="shared" si="8"/>
        <v>1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1</v>
      </c>
      <c r="O62">
        <f t="shared" si="7"/>
        <v>0</v>
      </c>
      <c r="P62">
        <f t="shared" si="7"/>
        <v>1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1"/>
        <v>0.8</v>
      </c>
      <c r="F63">
        <f t="shared" si="4"/>
        <v>0.29629629629629628</v>
      </c>
      <c r="G63">
        <f t="shared" si="8"/>
        <v>1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1</v>
      </c>
      <c r="O63">
        <f t="shared" si="7"/>
        <v>0</v>
      </c>
      <c r="P63">
        <f t="shared" si="7"/>
        <v>1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1"/>
        <v>0.78300000000000003</v>
      </c>
      <c r="F64">
        <f t="shared" si="4"/>
        <v>0.28999999999999998</v>
      </c>
      <c r="G64">
        <f t="shared" si="8"/>
        <v>1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1</v>
      </c>
      <c r="O64">
        <f t="shared" si="7"/>
        <v>0</v>
      </c>
      <c r="P64">
        <f t="shared" si="7"/>
        <v>1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1"/>
        <v>0.55000000000000004</v>
      </c>
      <c r="F65">
        <f t="shared" si="4"/>
        <v>0.20370370370370372</v>
      </c>
      <c r="G65">
        <f t="shared" si="8"/>
        <v>1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1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1"/>
        <v>0.5</v>
      </c>
      <c r="F66">
        <f t="shared" si="4"/>
        <v>0.18518518518518517</v>
      </c>
      <c r="G66">
        <f t="shared" si="8"/>
        <v>1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1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1"/>
        <v>0.4</v>
      </c>
      <c r="F67">
        <f t="shared" si="4"/>
        <v>0.14814814814814814</v>
      </c>
      <c r="G67">
        <f t="shared" si="8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1"/>
        <v>0.35</v>
      </c>
      <c r="F68">
        <f t="shared" si="4"/>
        <v>0.12962962962962962</v>
      </c>
      <c r="G68">
        <f t="shared" si="8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1</v>
      </c>
      <c r="O68">
        <f t="shared" si="7"/>
        <v>0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1"/>
        <v>0.35</v>
      </c>
      <c r="F69">
        <f t="shared" si="4"/>
        <v>0.12962962962962962</v>
      </c>
      <c r="G69">
        <f t="shared" si="8"/>
        <v>0</v>
      </c>
      <c r="H69">
        <f t="shared" ref="H69:S78" si="9">IF($E69*$D$11*H$25&gt;$D$10,3,IF($E69*$D$11*H$25&gt;$D$8,2,IF($E69*$D$11*H$25&gt;$D$9,1,0)))</f>
        <v>0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1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1"/>
        <v>0.3</v>
      </c>
      <c r="F70">
        <f t="shared" si="4"/>
        <v>0.1111111111111111</v>
      </c>
      <c r="G70">
        <f t="shared" si="8"/>
        <v>0</v>
      </c>
      <c r="H70">
        <f t="shared" si="9"/>
        <v>0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</row>
    <row r="71" spans="1:19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1"/>
        <v>0.3</v>
      </c>
      <c r="F71">
        <f t="shared" si="4"/>
        <v>0.1111111111111111</v>
      </c>
      <c r="G71">
        <f t="shared" si="8"/>
        <v>0</v>
      </c>
      <c r="H71">
        <f t="shared" si="9"/>
        <v>0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>
        <f t="shared" si="9"/>
        <v>0</v>
      </c>
    </row>
    <row r="72" spans="1:19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1"/>
        <v>0.28999999999999998</v>
      </c>
      <c r="F72">
        <f t="shared" si="4"/>
        <v>0.1074074074074074</v>
      </c>
      <c r="G72">
        <f t="shared" si="8"/>
        <v>0</v>
      </c>
      <c r="H72">
        <f t="shared" si="9"/>
        <v>0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0</v>
      </c>
    </row>
    <row r="73" spans="1:19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1"/>
        <v>0.28000000000000003</v>
      </c>
      <c r="F73">
        <f t="shared" si="4"/>
        <v>0.1037037037037037</v>
      </c>
      <c r="G73">
        <f t="shared" si="8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1"/>
        <v>0.222</v>
      </c>
      <c r="F74">
        <f t="shared" si="4"/>
        <v>8.2222222222222224E-2</v>
      </c>
      <c r="G74">
        <f t="shared" si="8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1"/>
        <v>0.21</v>
      </c>
      <c r="F75">
        <f t="shared" si="4"/>
        <v>7.7777777777777765E-2</v>
      </c>
      <c r="G75">
        <f t="shared" si="8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1"/>
        <v>0.2</v>
      </c>
      <c r="F76">
        <f t="shared" si="4"/>
        <v>7.407407407407407E-2</v>
      </c>
      <c r="G76">
        <f t="shared" si="8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4"/>
        <v>3.4629629629629628E-2</v>
      </c>
      <c r="G77">
        <f t="shared" si="8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 s="29" t="s">
        <v>87</v>
      </c>
      <c r="B78" s="20" t="s">
        <v>32</v>
      </c>
      <c r="C78" s="41" t="s">
        <v>88</v>
      </c>
      <c r="D78" s="4">
        <f>D79+1</f>
        <v>96</v>
      </c>
      <c r="E78" s="42">
        <f>0.0002*EXP(0.0701*D78)</f>
        <v>0.1673624948021227</v>
      </c>
      <c r="F78">
        <f t="shared" si="4"/>
        <v>6.1986109185971368E-2</v>
      </c>
      <c r="G78">
        <f t="shared" si="8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10">0.0002*EXP(0.0701*D79)</f>
        <v>0.15603215184216962</v>
      </c>
      <c r="F79">
        <f t="shared" si="4"/>
        <v>5.7789685867470228E-2</v>
      </c>
      <c r="G79">
        <f t="shared" si="8"/>
        <v>0</v>
      </c>
      <c r="H79">
        <f t="shared" ref="H79:S88" si="11">IF($E79*$D$11*H$25&gt;$D$10,3,IF($E79*$D$11*H$25&gt;$D$8,2,IF($E79*$D$11*H$25&gt;$D$9,1,0)))</f>
        <v>0</v>
      </c>
      <c r="I79">
        <f t="shared" si="11"/>
        <v>0</v>
      </c>
      <c r="J79">
        <f t="shared" si="11"/>
        <v>0</v>
      </c>
      <c r="K79">
        <f t="shared" si="11"/>
        <v>0</v>
      </c>
      <c r="L79">
        <f t="shared" si="11"/>
        <v>0</v>
      </c>
      <c r="M79">
        <f t="shared" si="11"/>
        <v>0</v>
      </c>
      <c r="N79">
        <f t="shared" si="11"/>
        <v>0</v>
      </c>
      <c r="O79">
        <f t="shared" si="11"/>
        <v>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</row>
    <row r="80" spans="1:19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10"/>
        <v>0.14546886647024987</v>
      </c>
      <c r="F80">
        <f t="shared" si="4"/>
        <v>5.3877357951944392E-2</v>
      </c>
      <c r="G80">
        <f t="shared" si="8"/>
        <v>0</v>
      </c>
      <c r="H80">
        <f t="shared" si="11"/>
        <v>0</v>
      </c>
      <c r="I80">
        <f t="shared" si="11"/>
        <v>0</v>
      </c>
      <c r="J80">
        <f t="shared" si="11"/>
        <v>0</v>
      </c>
      <c r="K80">
        <f t="shared" si="11"/>
        <v>0</v>
      </c>
      <c r="L80">
        <f t="shared" si="11"/>
        <v>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</row>
    <row r="81" spans="1:19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10"/>
        <v>0.13562070933652476</v>
      </c>
      <c r="F81">
        <f t="shared" si="4"/>
        <v>5.0229892346861017E-2</v>
      </c>
      <c r="G81">
        <f t="shared" si="8"/>
        <v>0</v>
      </c>
      <c r="H81">
        <f t="shared" si="11"/>
        <v>0</v>
      </c>
      <c r="I81">
        <f t="shared" si="11"/>
        <v>0</v>
      </c>
      <c r="J81">
        <f t="shared" si="11"/>
        <v>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</row>
    <row r="82" spans="1:19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10"/>
        <v>0.12643926667775143</v>
      </c>
      <c r="F82">
        <f t="shared" si="4"/>
        <v>4.6829358028796821E-2</v>
      </c>
      <c r="G82">
        <f t="shared" si="8"/>
        <v>0</v>
      </c>
      <c r="H82">
        <f t="shared" si="11"/>
        <v>0</v>
      </c>
      <c r="I82">
        <f t="shared" si="11"/>
        <v>0</v>
      </c>
      <c r="J82">
        <f t="shared" si="11"/>
        <v>0</v>
      </c>
      <c r="K82">
        <f t="shared" si="11"/>
        <v>0</v>
      </c>
      <c r="L82">
        <f t="shared" si="11"/>
        <v>0</v>
      </c>
      <c r="M82">
        <f t="shared" si="11"/>
        <v>0</v>
      </c>
      <c r="N82">
        <f t="shared" si="11"/>
        <v>0</v>
      </c>
      <c r="O82">
        <f t="shared" si="11"/>
        <v>0</v>
      </c>
      <c r="P82">
        <f t="shared" si="11"/>
        <v>0</v>
      </c>
      <c r="Q82">
        <f t="shared" si="11"/>
        <v>0</v>
      </c>
      <c r="R82">
        <f t="shared" si="11"/>
        <v>0</v>
      </c>
      <c r="S82">
        <f t="shared" si="11"/>
        <v>0</v>
      </c>
    </row>
    <row r="83" spans="1:19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10"/>
        <v>0.11787940231412745</v>
      </c>
      <c r="F83">
        <f t="shared" si="4"/>
        <v>4.3659037894121275E-2</v>
      </c>
      <c r="G83">
        <f t="shared" si="8"/>
        <v>0</v>
      </c>
      <c r="H83">
        <f t="shared" si="11"/>
        <v>0</v>
      </c>
      <c r="I83">
        <f t="shared" si="11"/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0</v>
      </c>
      <c r="S83">
        <f t="shared" si="11"/>
        <v>0</v>
      </c>
    </row>
    <row r="84" spans="1:19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10"/>
        <v>0.10989903575880999</v>
      </c>
      <c r="F84">
        <f t="shared" si="4"/>
        <v>4.0703346577337034E-2</v>
      </c>
      <c r="G84">
        <f t="shared" si="8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0</v>
      </c>
    </row>
    <row r="85" spans="1:19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10"/>
        <v>0.10245893534929056</v>
      </c>
      <c r="F85">
        <f t="shared" si="4"/>
        <v>3.7947753833070572E-2</v>
      </c>
      <c r="G85">
        <f t="shared" si="8"/>
        <v>0</v>
      </c>
      <c r="H85">
        <f t="shared" si="11"/>
        <v>0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</row>
    <row r="86" spans="1:19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10"/>
        <v>9.5522525383654688E-2</v>
      </c>
      <c r="F86">
        <f t="shared" si="4"/>
        <v>3.5378713105057288E-2</v>
      </c>
      <c r="G86">
        <f t="shared" si="8"/>
        <v>0</v>
      </c>
      <c r="H86">
        <f t="shared" si="11"/>
        <v>0</v>
      </c>
      <c r="I86">
        <f t="shared" si="11"/>
        <v>0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</row>
    <row r="87" spans="1:19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10"/>
        <v>8.9055706313604044E-2</v>
      </c>
      <c r="F87">
        <f t="shared" si="4"/>
        <v>3.2983594930964456E-2</v>
      </c>
      <c r="G87">
        <f t="shared" si="8"/>
        <v>0</v>
      </c>
      <c r="H87">
        <f t="shared" si="11"/>
        <v>0</v>
      </c>
      <c r="I87">
        <f t="shared" si="11"/>
        <v>0</v>
      </c>
      <c r="J87">
        <f t="shared" si="11"/>
        <v>0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</row>
    <row r="88" spans="1:19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10"/>
        <v>8.3026687110305225E-2</v>
      </c>
      <c r="F88">
        <f t="shared" si="4"/>
        <v>3.0750624855668599E-2</v>
      </c>
      <c r="G88">
        <f t="shared" si="8"/>
        <v>0</v>
      </c>
      <c r="H88">
        <f t="shared" si="11"/>
        <v>0</v>
      </c>
      <c r="I88">
        <f t="shared" si="11"/>
        <v>0</v>
      </c>
      <c r="J88">
        <f t="shared" si="11"/>
        <v>0</v>
      </c>
      <c r="K88">
        <f t="shared" si="11"/>
        <v>0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</row>
    <row r="89" spans="1:19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10"/>
        <v>7.7405828978973509E-2</v>
      </c>
      <c r="F89">
        <f t="shared" si="4"/>
        <v>2.8668825547767965E-2</v>
      </c>
      <c r="G89">
        <f t="shared" si="8"/>
        <v>0</v>
      </c>
      <c r="H89">
        <f t="shared" ref="H89:S98" si="12">IF($E89*$D$11*H$25&gt;$D$10,3,IF($E89*$D$11*H$25&gt;$D$8,2,IF($E89*$D$11*H$25&gt;$D$9,1,0)))</f>
        <v>0</v>
      </c>
      <c r="I89">
        <f t="shared" si="12"/>
        <v>0</v>
      </c>
      <c r="J89">
        <f t="shared" si="12"/>
        <v>0</v>
      </c>
      <c r="K89">
        <f t="shared" si="12"/>
        <v>0</v>
      </c>
      <c r="L89">
        <f t="shared" si="12"/>
        <v>0</v>
      </c>
      <c r="M89">
        <f t="shared" si="12"/>
        <v>0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2"/>
        <v>0</v>
      </c>
    </row>
    <row r="90" spans="1:19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10"/>
        <v>7.216549965388673E-2</v>
      </c>
      <c r="F90">
        <f t="shared" si="4"/>
        <v>2.6727962834772863E-2</v>
      </c>
      <c r="G90">
        <f t="shared" si="8"/>
        <v>0</v>
      </c>
      <c r="H90">
        <f t="shared" si="12"/>
        <v>0</v>
      </c>
      <c r="I90">
        <f t="shared" si="12"/>
        <v>0</v>
      </c>
      <c r="J90">
        <f t="shared" si="12"/>
        <v>0</v>
      </c>
      <c r="K90">
        <f t="shared" si="12"/>
        <v>0</v>
      </c>
      <c r="L90">
        <f t="shared" si="12"/>
        <v>0</v>
      </c>
      <c r="M90">
        <f t="shared" si="12"/>
        <v>0</v>
      </c>
      <c r="N90">
        <f t="shared" si="12"/>
        <v>0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2"/>
        <v>0</v>
      </c>
    </row>
    <row r="91" spans="1:19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10"/>
        <v>6.7279937557542163E-2</v>
      </c>
      <c r="F91">
        <f t="shared" si="4"/>
        <v>2.4918495391682283E-2</v>
      </c>
      <c r="G91">
        <f t="shared" si="8"/>
        <v>0</v>
      </c>
      <c r="H91">
        <f t="shared" si="12"/>
        <v>0</v>
      </c>
      <c r="I91">
        <f t="shared" si="12"/>
        <v>0</v>
      </c>
      <c r="J91">
        <f t="shared" si="12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0</v>
      </c>
      <c r="O91">
        <f t="shared" si="12"/>
        <v>0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2"/>
        <v>0</v>
      </c>
    </row>
    <row r="92" spans="1:19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10"/>
        <v>6.2725125156158718E-2</v>
      </c>
      <c r="F92">
        <f t="shared" si="4"/>
        <v>2.323152783561434E-2</v>
      </c>
      <c r="G92">
        <f t="shared" si="8"/>
        <v>0</v>
      </c>
      <c r="H92">
        <f t="shared" si="12"/>
        <v>0</v>
      </c>
      <c r="I92">
        <f t="shared" si="12"/>
        <v>0</v>
      </c>
      <c r="J92">
        <f t="shared" si="12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0</v>
      </c>
      <c r="P92">
        <f t="shared" si="12"/>
        <v>0</v>
      </c>
      <c r="Q92">
        <f t="shared" si="12"/>
        <v>0</v>
      </c>
      <c r="R92">
        <f t="shared" si="12"/>
        <v>0</v>
      </c>
      <c r="S92">
        <f t="shared" si="12"/>
        <v>0</v>
      </c>
    </row>
    <row r="93" spans="1:19" x14ac:dyDescent="0.25">
      <c r="A93" s="3" t="s">
        <v>115</v>
      </c>
      <c r="B93" s="38" t="s">
        <v>34</v>
      </c>
      <c r="C93" s="46" t="s">
        <v>113</v>
      </c>
      <c r="D93" s="4">
        <f t="shared" ref="D93:D156" si="13">D94+1</f>
        <v>81</v>
      </c>
      <c r="E93" s="42">
        <f t="shared" si="10"/>
        <v>5.8478670888937517E-2</v>
      </c>
      <c r="F93">
        <f t="shared" ref="F93:F156" si="14">E93/D$8</f>
        <v>2.1658766995902783E-2</v>
      </c>
      <c r="G93">
        <f t="shared" ref="G93:G124" si="15">IF($E93&gt;$D$10,3,IF($E93&gt;$D$8,2,IF($E93&gt;$D$9,1,0)))</f>
        <v>0</v>
      </c>
      <c r="H93">
        <f t="shared" si="12"/>
        <v>0</v>
      </c>
      <c r="I93">
        <f t="shared" si="12"/>
        <v>0</v>
      </c>
      <c r="J93">
        <f t="shared" si="12"/>
        <v>0</v>
      </c>
      <c r="K93">
        <f t="shared" si="12"/>
        <v>0</v>
      </c>
      <c r="L93">
        <f t="shared" si="12"/>
        <v>0</v>
      </c>
      <c r="M93">
        <f t="shared" si="12"/>
        <v>0</v>
      </c>
      <c r="N93">
        <f t="shared" si="12"/>
        <v>0</v>
      </c>
      <c r="O93">
        <f t="shared" si="12"/>
        <v>0</v>
      </c>
      <c r="P93">
        <f t="shared" si="12"/>
        <v>0</v>
      </c>
      <c r="Q93">
        <f t="shared" si="12"/>
        <v>0</v>
      </c>
      <c r="R93">
        <f t="shared" si="12"/>
        <v>0</v>
      </c>
      <c r="S93">
        <f t="shared" si="12"/>
        <v>0</v>
      </c>
    </row>
    <row r="94" spans="1:19" x14ac:dyDescent="0.25">
      <c r="A94" s="3" t="s">
        <v>116</v>
      </c>
      <c r="B94" s="38" t="s">
        <v>39</v>
      </c>
      <c r="C94" s="46" t="s">
        <v>113</v>
      </c>
      <c r="D94" s="4">
        <f t="shared" si="13"/>
        <v>80</v>
      </c>
      <c r="E94" s="42">
        <f t="shared" si="10"/>
        <v>5.4519699090642575E-2</v>
      </c>
      <c r="F94">
        <f t="shared" si="14"/>
        <v>2.0192481144682434E-2</v>
      </c>
      <c r="G94">
        <f t="shared" si="15"/>
        <v>0</v>
      </c>
      <c r="H94">
        <f t="shared" si="12"/>
        <v>0</v>
      </c>
      <c r="I94">
        <f t="shared" si="12"/>
        <v>0</v>
      </c>
      <c r="J94">
        <f t="shared" si="12"/>
        <v>0</v>
      </c>
      <c r="K94">
        <f t="shared" si="12"/>
        <v>0</v>
      </c>
      <c r="L94">
        <f t="shared" si="12"/>
        <v>0</v>
      </c>
      <c r="M94">
        <f t="shared" si="12"/>
        <v>0</v>
      </c>
      <c r="N94">
        <f t="shared" si="12"/>
        <v>0</v>
      </c>
      <c r="O94">
        <f t="shared" si="12"/>
        <v>0</v>
      </c>
      <c r="P94">
        <f t="shared" si="12"/>
        <v>0</v>
      </c>
      <c r="Q94">
        <f t="shared" si="12"/>
        <v>0</v>
      </c>
      <c r="R94">
        <f t="shared" si="12"/>
        <v>0</v>
      </c>
      <c r="S94">
        <f t="shared" si="12"/>
        <v>0</v>
      </c>
    </row>
    <row r="95" spans="1:19" x14ac:dyDescent="0.25">
      <c r="A95" s="3" t="s">
        <v>117</v>
      </c>
      <c r="B95" s="20" t="s">
        <v>118</v>
      </c>
      <c r="C95" s="46" t="s">
        <v>113</v>
      </c>
      <c r="D95" s="4">
        <f t="shared" si="13"/>
        <v>79</v>
      </c>
      <c r="E95" s="42">
        <f t="shared" si="10"/>
        <v>5.0828747366358243E-2</v>
      </c>
      <c r="F95">
        <f t="shared" si="14"/>
        <v>1.882546198754009E-2</v>
      </c>
      <c r="G95">
        <f t="shared" si="15"/>
        <v>0</v>
      </c>
      <c r="H95">
        <f t="shared" si="12"/>
        <v>0</v>
      </c>
      <c r="I95">
        <f t="shared" si="12"/>
        <v>0</v>
      </c>
      <c r="J95">
        <f t="shared" si="12"/>
        <v>0</v>
      </c>
      <c r="K95">
        <f t="shared" si="12"/>
        <v>0</v>
      </c>
      <c r="L95">
        <f t="shared" si="12"/>
        <v>0</v>
      </c>
      <c r="M95">
        <f t="shared" si="12"/>
        <v>0</v>
      </c>
      <c r="N95">
        <f t="shared" si="12"/>
        <v>0</v>
      </c>
      <c r="O95">
        <f t="shared" si="12"/>
        <v>0</v>
      </c>
      <c r="P95">
        <f t="shared" si="12"/>
        <v>0</v>
      </c>
      <c r="Q95">
        <f t="shared" si="12"/>
        <v>0</v>
      </c>
      <c r="R95">
        <f t="shared" si="12"/>
        <v>0</v>
      </c>
      <c r="S95">
        <f t="shared" si="12"/>
        <v>0</v>
      </c>
    </row>
    <row r="96" spans="1:19" x14ac:dyDescent="0.25">
      <c r="A96" s="3" t="s">
        <v>119</v>
      </c>
      <c r="B96" s="20" t="s">
        <v>120</v>
      </c>
      <c r="C96" s="46" t="s">
        <v>113</v>
      </c>
      <c r="D96" s="4">
        <f t="shared" si="13"/>
        <v>78</v>
      </c>
      <c r="E96" s="42">
        <f t="shared" si="10"/>
        <v>4.7387670913915519E-2</v>
      </c>
      <c r="F96">
        <f t="shared" si="14"/>
        <v>1.7550989227376117E-2</v>
      </c>
      <c r="G96">
        <f t="shared" si="15"/>
        <v>0</v>
      </c>
      <c r="H96">
        <f t="shared" si="12"/>
        <v>0</v>
      </c>
      <c r="I96">
        <f t="shared" si="12"/>
        <v>0</v>
      </c>
      <c r="J96">
        <f t="shared" si="12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2"/>
        <v>0</v>
      </c>
    </row>
    <row r="97" spans="1:19" x14ac:dyDescent="0.25">
      <c r="A97" s="3" t="s">
        <v>121</v>
      </c>
      <c r="B97" s="20" t="s">
        <v>59</v>
      </c>
      <c r="C97" s="46" t="s">
        <v>113</v>
      </c>
      <c r="D97" s="4">
        <f t="shared" si="13"/>
        <v>77</v>
      </c>
      <c r="E97" s="42">
        <f t="shared" si="10"/>
        <v>4.4179553323634192E-2</v>
      </c>
      <c r="F97">
        <f t="shared" si="14"/>
        <v>1.6362797527271922E-2</v>
      </c>
      <c r="G97">
        <f t="shared" si="15"/>
        <v>0</v>
      </c>
      <c r="H97">
        <f t="shared" si="12"/>
        <v>0</v>
      </c>
      <c r="I97">
        <f t="shared" si="12"/>
        <v>0</v>
      </c>
      <c r="J97">
        <f t="shared" si="12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2"/>
        <v>0</v>
      </c>
    </row>
    <row r="98" spans="1:19" x14ac:dyDescent="0.25">
      <c r="A98" s="3" t="s">
        <v>122</v>
      </c>
      <c r="B98" s="20" t="s">
        <v>59</v>
      </c>
      <c r="C98" s="46" t="s">
        <v>113</v>
      </c>
      <c r="D98" s="4">
        <f t="shared" si="13"/>
        <v>76</v>
      </c>
      <c r="E98" s="42">
        <f t="shared" si="10"/>
        <v>4.1188623416870143E-2</v>
      </c>
      <c r="F98">
        <f t="shared" si="14"/>
        <v>1.5255045709951905E-2</v>
      </c>
      <c r="G98">
        <f t="shared" si="15"/>
        <v>0</v>
      </c>
      <c r="H98">
        <f t="shared" si="12"/>
        <v>0</v>
      </c>
      <c r="I98">
        <f t="shared" si="12"/>
        <v>0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</v>
      </c>
      <c r="R98">
        <f t="shared" si="12"/>
        <v>0</v>
      </c>
      <c r="S98">
        <f t="shared" si="12"/>
        <v>0</v>
      </c>
    </row>
    <row r="99" spans="1:19" x14ac:dyDescent="0.25">
      <c r="A99" s="3" t="s">
        <v>123</v>
      </c>
      <c r="B99" s="20" t="s">
        <v>124</v>
      </c>
      <c r="C99" s="46" t="s">
        <v>113</v>
      </c>
      <c r="D99" s="4">
        <f t="shared" si="13"/>
        <v>75</v>
      </c>
      <c r="E99" s="42">
        <f t="shared" si="10"/>
        <v>3.8400177714544396E-2</v>
      </c>
      <c r="F99">
        <f t="shared" si="14"/>
        <v>1.4222288042423849E-2</v>
      </c>
      <c r="G99">
        <f t="shared" si="15"/>
        <v>0</v>
      </c>
      <c r="H99">
        <f t="shared" ref="H99:S108" si="16">IF($E99*$D$11*H$25&gt;$D$10,3,IF($E99*$D$11*H$25&gt;$D$8,2,IF($E99*$D$11*H$25&gt;$D$9,1,0)))</f>
        <v>0</v>
      </c>
      <c r="I99">
        <f t="shared" si="16"/>
        <v>0</v>
      </c>
      <c r="J99">
        <f t="shared" si="16"/>
        <v>0</v>
      </c>
      <c r="K99">
        <f t="shared" si="16"/>
        <v>0</v>
      </c>
      <c r="L99">
        <f t="shared" si="16"/>
        <v>0</v>
      </c>
      <c r="M99">
        <f t="shared" si="16"/>
        <v>0</v>
      </c>
      <c r="N99">
        <f t="shared" si="16"/>
        <v>0</v>
      </c>
      <c r="O99">
        <f t="shared" si="16"/>
        <v>0</v>
      </c>
      <c r="P99">
        <f t="shared" si="16"/>
        <v>0</v>
      </c>
      <c r="Q99">
        <f t="shared" si="16"/>
        <v>0</v>
      </c>
      <c r="R99">
        <f t="shared" si="16"/>
        <v>0</v>
      </c>
      <c r="S99">
        <f t="shared" si="16"/>
        <v>0</v>
      </c>
    </row>
    <row r="100" spans="1:19" x14ac:dyDescent="0.25">
      <c r="A100" s="3" t="s">
        <v>125</v>
      </c>
      <c r="B100" s="20" t="s">
        <v>30</v>
      </c>
      <c r="C100" s="44" t="s">
        <v>113</v>
      </c>
      <c r="D100" s="4">
        <f t="shared" si="13"/>
        <v>74</v>
      </c>
      <c r="E100" s="42">
        <f t="shared" si="10"/>
        <v>3.5800508154507353E-2</v>
      </c>
      <c r="F100">
        <f t="shared" si="14"/>
        <v>1.3259447464632352E-2</v>
      </c>
      <c r="G100">
        <f t="shared" si="15"/>
        <v>0</v>
      </c>
      <c r="H100">
        <f t="shared" si="16"/>
        <v>0</v>
      </c>
      <c r="I100">
        <f t="shared" si="16"/>
        <v>0</v>
      </c>
      <c r="J100">
        <f t="shared" si="16"/>
        <v>0</v>
      </c>
      <c r="K100">
        <f t="shared" si="16"/>
        <v>0</v>
      </c>
      <c r="L100">
        <f t="shared" si="16"/>
        <v>0</v>
      </c>
      <c r="M100">
        <f t="shared" si="16"/>
        <v>0</v>
      </c>
      <c r="N100">
        <f t="shared" si="16"/>
        <v>0</v>
      </c>
      <c r="O100">
        <f t="shared" si="16"/>
        <v>0</v>
      </c>
      <c r="P100">
        <f t="shared" si="16"/>
        <v>0</v>
      </c>
      <c r="Q100">
        <f t="shared" si="16"/>
        <v>0</v>
      </c>
      <c r="R100">
        <f t="shared" si="16"/>
        <v>0</v>
      </c>
      <c r="S100">
        <f t="shared" si="16"/>
        <v>0</v>
      </c>
    </row>
    <row r="101" spans="1:19" x14ac:dyDescent="0.25">
      <c r="A101" s="3" t="s">
        <v>126</v>
      </c>
      <c r="B101" s="38" t="s">
        <v>127</v>
      </c>
      <c r="C101" s="44" t="s">
        <v>113</v>
      </c>
      <c r="D101" s="4">
        <f t="shared" si="13"/>
        <v>73</v>
      </c>
      <c r="E101" s="42">
        <f t="shared" si="10"/>
        <v>3.3376834702395185E-2</v>
      </c>
      <c r="F101">
        <f t="shared" si="14"/>
        <v>1.2361790630516734E-2</v>
      </c>
      <c r="G101">
        <f t="shared" si="15"/>
        <v>0</v>
      </c>
      <c r="H101">
        <f t="shared" si="16"/>
        <v>0</v>
      </c>
      <c r="I101">
        <f t="shared" si="16"/>
        <v>0</v>
      </c>
      <c r="J101">
        <f t="shared" si="16"/>
        <v>0</v>
      </c>
      <c r="K101">
        <f t="shared" si="16"/>
        <v>0</v>
      </c>
      <c r="L101">
        <f t="shared" si="16"/>
        <v>0</v>
      </c>
      <c r="M101">
        <f t="shared" si="16"/>
        <v>0</v>
      </c>
      <c r="N101">
        <f t="shared" si="16"/>
        <v>0</v>
      </c>
      <c r="O101">
        <f t="shared" si="16"/>
        <v>0</v>
      </c>
      <c r="P101">
        <f t="shared" si="16"/>
        <v>0</v>
      </c>
      <c r="Q101">
        <f t="shared" si="16"/>
        <v>0</v>
      </c>
      <c r="R101">
        <f t="shared" si="16"/>
        <v>0</v>
      </c>
      <c r="S101">
        <f t="shared" si="16"/>
        <v>0</v>
      </c>
    </row>
    <row r="102" spans="1:19" x14ac:dyDescent="0.25">
      <c r="A102" s="3" t="s">
        <v>128</v>
      </c>
      <c r="B102" s="38" t="s">
        <v>8</v>
      </c>
      <c r="C102" s="44" t="s">
        <v>113</v>
      </c>
      <c r="D102" s="4">
        <f t="shared" si="13"/>
        <v>72</v>
      </c>
      <c r="E102" s="42">
        <f t="shared" si="10"/>
        <v>3.1117242524691814E-2</v>
      </c>
      <c r="F102">
        <f t="shared" si="14"/>
        <v>1.1524904638774746E-2</v>
      </c>
      <c r="G102">
        <f t="shared" si="15"/>
        <v>0</v>
      </c>
      <c r="H102">
        <f t="shared" si="16"/>
        <v>0</v>
      </c>
      <c r="I102">
        <f t="shared" si="16"/>
        <v>0</v>
      </c>
      <c r="J102">
        <f t="shared" si="16"/>
        <v>0</v>
      </c>
      <c r="K102">
        <f t="shared" si="16"/>
        <v>0</v>
      </c>
      <c r="L102">
        <f t="shared" si="16"/>
        <v>0</v>
      </c>
      <c r="M102">
        <f t="shared" si="16"/>
        <v>0</v>
      </c>
      <c r="N102">
        <f t="shared" si="16"/>
        <v>0</v>
      </c>
      <c r="O102">
        <f t="shared" si="16"/>
        <v>0</v>
      </c>
      <c r="P102">
        <f t="shared" si="16"/>
        <v>0</v>
      </c>
      <c r="Q102">
        <f t="shared" si="16"/>
        <v>0</v>
      </c>
      <c r="R102">
        <f t="shared" si="16"/>
        <v>0</v>
      </c>
      <c r="S102">
        <f t="shared" si="16"/>
        <v>0</v>
      </c>
    </row>
    <row r="103" spans="1:19" x14ac:dyDescent="0.25">
      <c r="A103" s="3" t="s">
        <v>129</v>
      </c>
      <c r="B103" s="38" t="s">
        <v>10</v>
      </c>
      <c r="C103" s="44" t="s">
        <v>113</v>
      </c>
      <c r="D103" s="4">
        <f t="shared" si="13"/>
        <v>71</v>
      </c>
      <c r="E103" s="42">
        <f t="shared" si="10"/>
        <v>2.9010623415137746E-2</v>
      </c>
      <c r="F103">
        <f t="shared" si="14"/>
        <v>1.0744675338939906E-2</v>
      </c>
      <c r="G103">
        <f t="shared" si="15"/>
        <v>0</v>
      </c>
      <c r="H103">
        <f t="shared" si="16"/>
        <v>0</v>
      </c>
      <c r="I103">
        <f t="shared" si="16"/>
        <v>0</v>
      </c>
      <c r="J103">
        <f t="shared" si="16"/>
        <v>0</v>
      </c>
      <c r="K103">
        <f t="shared" si="16"/>
        <v>0</v>
      </c>
      <c r="L103">
        <f t="shared" si="16"/>
        <v>0</v>
      </c>
      <c r="M103">
        <f t="shared" si="16"/>
        <v>0</v>
      </c>
      <c r="N103">
        <f t="shared" si="16"/>
        <v>0</v>
      </c>
      <c r="O103">
        <f t="shared" si="16"/>
        <v>0</v>
      </c>
      <c r="P103">
        <f t="shared" si="16"/>
        <v>0</v>
      </c>
      <c r="Q103">
        <f t="shared" si="16"/>
        <v>0</v>
      </c>
      <c r="R103">
        <f t="shared" si="16"/>
        <v>0</v>
      </c>
      <c r="S103">
        <f t="shared" si="16"/>
        <v>0</v>
      </c>
    </row>
    <row r="104" spans="1:19" x14ac:dyDescent="0.25">
      <c r="A104" s="3" t="s">
        <v>130</v>
      </c>
      <c r="B104" s="38" t="s">
        <v>8</v>
      </c>
      <c r="C104" s="46" t="s">
        <v>113</v>
      </c>
      <c r="D104" s="4">
        <f t="shared" si="13"/>
        <v>70</v>
      </c>
      <c r="E104" s="42">
        <f t="shared" si="10"/>
        <v>2.7046621186536959E-2</v>
      </c>
      <c r="F104">
        <f t="shared" si="14"/>
        <v>1.00172671061248E-2</v>
      </c>
      <c r="G104">
        <f t="shared" si="15"/>
        <v>0</v>
      </c>
      <c r="H104">
        <f t="shared" si="16"/>
        <v>0</v>
      </c>
      <c r="I104">
        <f t="shared" si="16"/>
        <v>0</v>
      </c>
      <c r="J104">
        <f t="shared" si="16"/>
        <v>0</v>
      </c>
      <c r="K104">
        <f t="shared" si="16"/>
        <v>0</v>
      </c>
      <c r="L104">
        <f t="shared" si="16"/>
        <v>0</v>
      </c>
      <c r="M104">
        <f t="shared" si="16"/>
        <v>0</v>
      </c>
      <c r="N104">
        <f t="shared" si="16"/>
        <v>0</v>
      </c>
      <c r="O104">
        <f t="shared" si="16"/>
        <v>0</v>
      </c>
      <c r="P104">
        <f t="shared" si="16"/>
        <v>0</v>
      </c>
      <c r="Q104">
        <f t="shared" si="16"/>
        <v>0</v>
      </c>
      <c r="R104">
        <f t="shared" si="16"/>
        <v>0</v>
      </c>
      <c r="S104">
        <f t="shared" si="16"/>
        <v>0</v>
      </c>
    </row>
    <row r="105" spans="1:19" x14ac:dyDescent="0.25">
      <c r="A105" s="3" t="s">
        <v>131</v>
      </c>
      <c r="B105" s="38" t="s">
        <v>110</v>
      </c>
      <c r="C105" s="47" t="s">
        <v>113</v>
      </c>
      <c r="D105" s="4">
        <f t="shared" si="13"/>
        <v>69</v>
      </c>
      <c r="E105" s="42">
        <f t="shared" si="10"/>
        <v>2.5215580759506289E-2</v>
      </c>
      <c r="F105">
        <f t="shared" si="14"/>
        <v>9.3391039850023293E-3</v>
      </c>
      <c r="G105">
        <f t="shared" si="15"/>
        <v>0</v>
      </c>
      <c r="H105">
        <f t="shared" si="16"/>
        <v>0</v>
      </c>
      <c r="I105">
        <f t="shared" si="16"/>
        <v>0</v>
      </c>
      <c r="J105">
        <f t="shared" si="16"/>
        <v>0</v>
      </c>
      <c r="K105">
        <f t="shared" si="16"/>
        <v>0</v>
      </c>
      <c r="L105">
        <f t="shared" si="16"/>
        <v>0</v>
      </c>
      <c r="M105">
        <f t="shared" si="16"/>
        <v>0</v>
      </c>
      <c r="N105">
        <f t="shared" si="16"/>
        <v>0</v>
      </c>
      <c r="O105">
        <f t="shared" si="16"/>
        <v>0</v>
      </c>
      <c r="P105">
        <f t="shared" si="16"/>
        <v>0</v>
      </c>
      <c r="Q105">
        <f t="shared" si="16"/>
        <v>0</v>
      </c>
      <c r="R105">
        <f t="shared" si="16"/>
        <v>0</v>
      </c>
      <c r="S105">
        <f t="shared" si="16"/>
        <v>0</v>
      </c>
    </row>
    <row r="106" spans="1:19" x14ac:dyDescent="0.25">
      <c r="A106" s="3" t="s">
        <v>132</v>
      </c>
      <c r="B106" s="20" t="s">
        <v>133</v>
      </c>
      <c r="C106" s="46" t="s">
        <v>113</v>
      </c>
      <c r="D106" s="4">
        <f t="shared" si="13"/>
        <v>68</v>
      </c>
      <c r="E106" s="42">
        <f t="shared" si="10"/>
        <v>2.3508500697886785E-2</v>
      </c>
      <c r="F106">
        <f t="shared" si="14"/>
        <v>8.7068521103284384E-3</v>
      </c>
      <c r="G106">
        <f t="shared" si="15"/>
        <v>0</v>
      </c>
      <c r="H106">
        <f t="shared" si="16"/>
        <v>0</v>
      </c>
      <c r="I106">
        <f t="shared" si="16"/>
        <v>0</v>
      </c>
      <c r="J106">
        <f t="shared" si="16"/>
        <v>0</v>
      </c>
      <c r="K106">
        <f t="shared" si="16"/>
        <v>0</v>
      </c>
      <c r="L106">
        <f t="shared" si="16"/>
        <v>0</v>
      </c>
      <c r="M106">
        <f t="shared" si="16"/>
        <v>0</v>
      </c>
      <c r="N106">
        <f t="shared" si="16"/>
        <v>0</v>
      </c>
      <c r="O106">
        <f t="shared" si="16"/>
        <v>0</v>
      </c>
      <c r="P106">
        <f t="shared" si="16"/>
        <v>0</v>
      </c>
      <c r="Q106">
        <f t="shared" si="16"/>
        <v>0</v>
      </c>
      <c r="R106">
        <f t="shared" si="16"/>
        <v>0</v>
      </c>
      <c r="S106">
        <f t="shared" si="16"/>
        <v>0</v>
      </c>
    </row>
    <row r="107" spans="1:19" x14ac:dyDescent="0.25">
      <c r="A107" s="3" t="s">
        <v>134</v>
      </c>
      <c r="B107" s="20" t="s">
        <v>51</v>
      </c>
      <c r="C107" s="41" t="s">
        <v>113</v>
      </c>
      <c r="D107" s="4">
        <f t="shared" si="13"/>
        <v>67</v>
      </c>
      <c r="E107" s="42">
        <f t="shared" si="10"/>
        <v>2.1916988957479965E-2</v>
      </c>
      <c r="F107">
        <f t="shared" si="14"/>
        <v>8.1174033175851722E-3</v>
      </c>
      <c r="G107">
        <f t="shared" si="15"/>
        <v>0</v>
      </c>
      <c r="H107">
        <f t="shared" si="16"/>
        <v>0</v>
      </c>
      <c r="I107">
        <f t="shared" si="16"/>
        <v>0</v>
      </c>
      <c r="J107">
        <f t="shared" si="16"/>
        <v>0</v>
      </c>
      <c r="K107">
        <f t="shared" si="16"/>
        <v>0</v>
      </c>
      <c r="L107">
        <f t="shared" si="16"/>
        <v>0</v>
      </c>
      <c r="M107">
        <f t="shared" si="16"/>
        <v>0</v>
      </c>
      <c r="N107">
        <f t="shared" si="16"/>
        <v>0</v>
      </c>
      <c r="O107">
        <f t="shared" si="16"/>
        <v>0</v>
      </c>
      <c r="P107">
        <f t="shared" si="16"/>
        <v>0</v>
      </c>
      <c r="Q107">
        <f t="shared" si="16"/>
        <v>0</v>
      </c>
      <c r="R107">
        <f t="shared" si="16"/>
        <v>0</v>
      </c>
      <c r="S107">
        <f t="shared" si="16"/>
        <v>0</v>
      </c>
    </row>
    <row r="108" spans="1:19" x14ac:dyDescent="0.25">
      <c r="A108" s="3" t="s">
        <v>134</v>
      </c>
      <c r="B108" s="20" t="s">
        <v>135</v>
      </c>
      <c r="C108" s="46" t="s">
        <v>113</v>
      </c>
      <c r="D108" s="4">
        <f t="shared" si="13"/>
        <v>66</v>
      </c>
      <c r="E108" s="42">
        <f t="shared" si="10"/>
        <v>2.0433221630568661E-2</v>
      </c>
      <c r="F108">
        <f t="shared" si="14"/>
        <v>7.5678598631735775E-3</v>
      </c>
      <c r="G108">
        <f t="shared" si="15"/>
        <v>0</v>
      </c>
      <c r="H108">
        <f t="shared" si="16"/>
        <v>0</v>
      </c>
      <c r="I108">
        <f t="shared" si="16"/>
        <v>0</v>
      </c>
      <c r="J108">
        <f t="shared" si="16"/>
        <v>0</v>
      </c>
      <c r="K108">
        <f t="shared" si="16"/>
        <v>0</v>
      </c>
      <c r="L108">
        <f t="shared" si="16"/>
        <v>0</v>
      </c>
      <c r="M108">
        <f t="shared" si="16"/>
        <v>0</v>
      </c>
      <c r="N108">
        <f t="shared" si="16"/>
        <v>0</v>
      </c>
      <c r="O108">
        <f t="shared" si="16"/>
        <v>0</v>
      </c>
      <c r="P108">
        <f t="shared" si="16"/>
        <v>0</v>
      </c>
      <c r="Q108">
        <f t="shared" si="16"/>
        <v>0</v>
      </c>
      <c r="R108">
        <f t="shared" si="16"/>
        <v>0</v>
      </c>
      <c r="S108">
        <f t="shared" si="16"/>
        <v>0</v>
      </c>
    </row>
    <row r="109" spans="1:19" x14ac:dyDescent="0.25">
      <c r="A109" s="3" t="s">
        <v>136</v>
      </c>
      <c r="B109" s="20" t="s">
        <v>10</v>
      </c>
      <c r="C109" s="41" t="s">
        <v>113</v>
      </c>
      <c r="D109" s="4">
        <f t="shared" si="13"/>
        <v>65</v>
      </c>
      <c r="E109" s="42">
        <f t="shared" si="10"/>
        <v>1.9049904483409721E-2</v>
      </c>
      <c r="F109">
        <f t="shared" si="14"/>
        <v>7.0555201790406374E-3</v>
      </c>
      <c r="G109">
        <f t="shared" si="15"/>
        <v>0</v>
      </c>
      <c r="H109">
        <f t="shared" ref="H109:S118" si="17">IF($E109*$D$11*H$25&gt;$D$10,3,IF($E109*$D$11*H$25&gt;$D$8,2,IF($E109*$D$11*H$25&gt;$D$9,1,0)))</f>
        <v>0</v>
      </c>
      <c r="I109">
        <f t="shared" si="17"/>
        <v>0</v>
      </c>
      <c r="J109">
        <f t="shared" si="17"/>
        <v>0</v>
      </c>
      <c r="K109">
        <f t="shared" si="17"/>
        <v>0</v>
      </c>
      <c r="L109">
        <f t="shared" si="17"/>
        <v>0</v>
      </c>
      <c r="M109">
        <f t="shared" si="17"/>
        <v>0</v>
      </c>
      <c r="N109">
        <f t="shared" si="17"/>
        <v>0</v>
      </c>
      <c r="O109">
        <f t="shared" si="17"/>
        <v>0</v>
      </c>
      <c r="P109">
        <f t="shared" si="17"/>
        <v>0</v>
      </c>
      <c r="Q109">
        <f t="shared" si="17"/>
        <v>0</v>
      </c>
      <c r="R109">
        <f t="shared" si="17"/>
        <v>0</v>
      </c>
      <c r="S109">
        <f t="shared" si="17"/>
        <v>0</v>
      </c>
    </row>
    <row r="110" spans="1:19" x14ac:dyDescent="0.25">
      <c r="A110" s="3" t="s">
        <v>137</v>
      </c>
      <c r="B110" s="20" t="s">
        <v>120</v>
      </c>
      <c r="C110" s="44" t="s">
        <v>113</v>
      </c>
      <c r="D110" s="4">
        <f t="shared" si="13"/>
        <v>64</v>
      </c>
      <c r="E110" s="42">
        <f t="shared" si="10"/>
        <v>1.7760237097615931E-2</v>
      </c>
      <c r="F110">
        <f t="shared" si="14"/>
        <v>6.5778655917096036E-3</v>
      </c>
      <c r="G110">
        <f t="shared" si="15"/>
        <v>0</v>
      </c>
      <c r="H110">
        <f t="shared" si="17"/>
        <v>0</v>
      </c>
      <c r="I110">
        <f t="shared" si="17"/>
        <v>0</v>
      </c>
      <c r="J110">
        <f t="shared" si="17"/>
        <v>0</v>
      </c>
      <c r="K110">
        <f t="shared" si="17"/>
        <v>0</v>
      </c>
      <c r="L110">
        <f t="shared" si="17"/>
        <v>0</v>
      </c>
      <c r="M110">
        <f t="shared" si="17"/>
        <v>0</v>
      </c>
      <c r="N110">
        <f t="shared" si="17"/>
        <v>0</v>
      </c>
      <c r="O110">
        <f t="shared" si="17"/>
        <v>0</v>
      </c>
      <c r="P110">
        <f t="shared" si="17"/>
        <v>0</v>
      </c>
      <c r="Q110">
        <f t="shared" si="17"/>
        <v>0</v>
      </c>
      <c r="R110">
        <f t="shared" si="17"/>
        <v>0</v>
      </c>
      <c r="S110">
        <f t="shared" si="17"/>
        <v>0</v>
      </c>
    </row>
    <row r="111" spans="1:19" x14ac:dyDescent="0.25">
      <c r="A111" s="3" t="s">
        <v>138</v>
      </c>
      <c r="B111" s="20" t="s">
        <v>14</v>
      </c>
      <c r="C111" s="44" t="s">
        <v>113</v>
      </c>
      <c r="D111" s="4">
        <f t="shared" si="13"/>
        <v>63</v>
      </c>
      <c r="E111" s="42">
        <f t="shared" si="10"/>
        <v>1.6557879439145377E-2</v>
      </c>
      <c r="F111">
        <f t="shared" si="14"/>
        <v>6.1325479404242137E-3</v>
      </c>
      <c r="G111">
        <f t="shared" si="15"/>
        <v>0</v>
      </c>
      <c r="H111">
        <f t="shared" si="17"/>
        <v>0</v>
      </c>
      <c r="I111">
        <f t="shared" si="17"/>
        <v>0</v>
      </c>
      <c r="J111">
        <f t="shared" si="17"/>
        <v>0</v>
      </c>
      <c r="K111">
        <f t="shared" si="17"/>
        <v>0</v>
      </c>
      <c r="L111">
        <f t="shared" si="17"/>
        <v>0</v>
      </c>
      <c r="M111">
        <f t="shared" si="17"/>
        <v>0</v>
      </c>
      <c r="N111">
        <f t="shared" si="17"/>
        <v>0</v>
      </c>
      <c r="O111">
        <f t="shared" si="17"/>
        <v>0</v>
      </c>
      <c r="P111">
        <f t="shared" si="17"/>
        <v>0</v>
      </c>
      <c r="Q111">
        <f t="shared" si="17"/>
        <v>0</v>
      </c>
      <c r="R111">
        <f t="shared" si="17"/>
        <v>0</v>
      </c>
      <c r="S111">
        <f t="shared" si="17"/>
        <v>0</v>
      </c>
    </row>
    <row r="112" spans="1:19" x14ac:dyDescent="0.25">
      <c r="A112" s="3" t="s">
        <v>139</v>
      </c>
      <c r="B112" s="20" t="s">
        <v>140</v>
      </c>
      <c r="C112" s="44" t="s">
        <v>113</v>
      </c>
      <c r="D112" s="4">
        <f t="shared" si="13"/>
        <v>62</v>
      </c>
      <c r="E112" s="42">
        <f t="shared" si="10"/>
        <v>1.5436920690550686E-2</v>
      </c>
      <c r="F112">
        <f t="shared" si="14"/>
        <v>5.7173780335372905E-3</v>
      </c>
      <c r="G112">
        <f t="shared" si="15"/>
        <v>0</v>
      </c>
      <c r="H112">
        <f t="shared" si="17"/>
        <v>0</v>
      </c>
      <c r="I112">
        <f t="shared" si="17"/>
        <v>0</v>
      </c>
      <c r="J112">
        <f t="shared" si="17"/>
        <v>0</v>
      </c>
      <c r="K112">
        <f t="shared" si="17"/>
        <v>0</v>
      </c>
      <c r="L112">
        <f t="shared" si="17"/>
        <v>0</v>
      </c>
      <c r="M112">
        <f t="shared" si="17"/>
        <v>0</v>
      </c>
      <c r="N112">
        <f t="shared" si="17"/>
        <v>0</v>
      </c>
      <c r="O112">
        <f t="shared" si="17"/>
        <v>0</v>
      </c>
      <c r="P112">
        <f t="shared" si="17"/>
        <v>0</v>
      </c>
      <c r="Q112">
        <f t="shared" si="17"/>
        <v>0</v>
      </c>
      <c r="R112">
        <f t="shared" si="17"/>
        <v>0</v>
      </c>
      <c r="S112">
        <f t="shared" si="17"/>
        <v>0</v>
      </c>
    </row>
    <row r="113" spans="1:19" x14ac:dyDescent="0.25">
      <c r="A113" s="3" t="s">
        <v>141</v>
      </c>
      <c r="B113" s="20" t="s">
        <v>59</v>
      </c>
      <c r="C113" s="44" t="s">
        <v>113</v>
      </c>
      <c r="D113" s="4">
        <f t="shared" si="13"/>
        <v>61</v>
      </c>
      <c r="E113" s="42">
        <f t="shared" si="10"/>
        <v>1.4391850193266744E-2</v>
      </c>
      <c r="F113">
        <f t="shared" si="14"/>
        <v>5.3303148863950902E-3</v>
      </c>
      <c r="G113">
        <f t="shared" si="15"/>
        <v>0</v>
      </c>
      <c r="H113">
        <f t="shared" si="17"/>
        <v>0</v>
      </c>
      <c r="I113">
        <f t="shared" si="17"/>
        <v>0</v>
      </c>
      <c r="J113">
        <f t="shared" si="17"/>
        <v>0</v>
      </c>
      <c r="K113">
        <f t="shared" si="17"/>
        <v>0</v>
      </c>
      <c r="L113">
        <f t="shared" si="17"/>
        <v>0</v>
      </c>
      <c r="M113">
        <f t="shared" si="17"/>
        <v>0</v>
      </c>
      <c r="N113">
        <f t="shared" si="17"/>
        <v>0</v>
      </c>
      <c r="O113">
        <f t="shared" si="17"/>
        <v>0</v>
      </c>
      <c r="P113">
        <f t="shared" si="17"/>
        <v>0</v>
      </c>
      <c r="Q113">
        <f t="shared" si="17"/>
        <v>0</v>
      </c>
      <c r="R113">
        <f t="shared" si="17"/>
        <v>0</v>
      </c>
      <c r="S113">
        <f t="shared" si="17"/>
        <v>0</v>
      </c>
    </row>
    <row r="114" spans="1:19" x14ac:dyDescent="0.25">
      <c r="A114" s="19" t="s">
        <v>142</v>
      </c>
      <c r="B114" s="20" t="s">
        <v>143</v>
      </c>
      <c r="C114" s="48" t="s">
        <v>113</v>
      </c>
      <c r="D114" s="4">
        <f t="shared" si="13"/>
        <v>60</v>
      </c>
      <c r="E114" s="42">
        <f t="shared" si="10"/>
        <v>1.3417530357088541E-2</v>
      </c>
      <c r="F114">
        <f t="shared" si="14"/>
        <v>4.9694556878105709E-3</v>
      </c>
      <c r="G114">
        <f t="shared" si="15"/>
        <v>0</v>
      </c>
      <c r="H114">
        <f t="shared" si="17"/>
        <v>0</v>
      </c>
      <c r="I114">
        <f t="shared" si="17"/>
        <v>0</v>
      </c>
      <c r="J114">
        <f t="shared" si="17"/>
        <v>0</v>
      </c>
      <c r="K114">
        <f t="shared" si="17"/>
        <v>0</v>
      </c>
      <c r="L114">
        <f t="shared" si="17"/>
        <v>0</v>
      </c>
      <c r="M114">
        <f t="shared" si="17"/>
        <v>0</v>
      </c>
      <c r="N114">
        <f t="shared" si="17"/>
        <v>0</v>
      </c>
      <c r="O114">
        <f t="shared" si="17"/>
        <v>0</v>
      </c>
      <c r="P114">
        <f t="shared" si="17"/>
        <v>0</v>
      </c>
      <c r="Q114">
        <f t="shared" si="17"/>
        <v>0</v>
      </c>
      <c r="R114">
        <f t="shared" si="17"/>
        <v>0</v>
      </c>
      <c r="S114">
        <f t="shared" si="17"/>
        <v>0</v>
      </c>
    </row>
    <row r="115" spans="1:19" x14ac:dyDescent="0.25">
      <c r="A115" s="3" t="s">
        <v>144</v>
      </c>
      <c r="B115" s="20" t="s">
        <v>57</v>
      </c>
      <c r="C115" s="44" t="s">
        <v>113</v>
      </c>
      <c r="D115" s="4">
        <f t="shared" si="13"/>
        <v>59</v>
      </c>
      <c r="E115" s="42">
        <f t="shared" si="10"/>
        <v>1.2509171403661498E-2</v>
      </c>
      <c r="F115">
        <f t="shared" si="14"/>
        <v>4.6330264458005546E-3</v>
      </c>
      <c r="G115">
        <f t="shared" si="15"/>
        <v>0</v>
      </c>
      <c r="H115">
        <f t="shared" si="17"/>
        <v>0</v>
      </c>
      <c r="I115">
        <f t="shared" si="17"/>
        <v>0</v>
      </c>
      <c r="J115">
        <f t="shared" si="17"/>
        <v>0</v>
      </c>
      <c r="K115">
        <f t="shared" si="17"/>
        <v>0</v>
      </c>
      <c r="L115">
        <f t="shared" si="17"/>
        <v>0</v>
      </c>
      <c r="M115">
        <f t="shared" si="17"/>
        <v>0</v>
      </c>
      <c r="N115">
        <f t="shared" si="17"/>
        <v>0</v>
      </c>
      <c r="O115">
        <f t="shared" si="17"/>
        <v>0</v>
      </c>
      <c r="P115">
        <f t="shared" si="17"/>
        <v>0</v>
      </c>
      <c r="Q115">
        <f t="shared" si="17"/>
        <v>0</v>
      </c>
      <c r="R115">
        <f t="shared" si="17"/>
        <v>0</v>
      </c>
      <c r="S115">
        <f t="shared" si="17"/>
        <v>0</v>
      </c>
    </row>
    <row r="116" spans="1:19" x14ac:dyDescent="0.25">
      <c r="A116" s="3" t="s">
        <v>145</v>
      </c>
      <c r="B116" s="20" t="s">
        <v>34</v>
      </c>
      <c r="C116" s="44" t="s">
        <v>113</v>
      </c>
      <c r="D116" s="4">
        <f t="shared" si="13"/>
        <v>58</v>
      </c>
      <c r="E116" s="42">
        <f t="shared" si="10"/>
        <v>1.1662307819822729E-2</v>
      </c>
      <c r="F116">
        <f t="shared" si="14"/>
        <v>4.3193732666010108E-3</v>
      </c>
      <c r="G116">
        <f t="shared" si="15"/>
        <v>0</v>
      </c>
      <c r="H116">
        <f t="shared" si="17"/>
        <v>0</v>
      </c>
      <c r="I116">
        <f t="shared" si="17"/>
        <v>0</v>
      </c>
      <c r="J116">
        <f t="shared" si="17"/>
        <v>0</v>
      </c>
      <c r="K116">
        <f t="shared" si="17"/>
        <v>0</v>
      </c>
      <c r="L116">
        <f t="shared" si="17"/>
        <v>0</v>
      </c>
      <c r="M116">
        <f t="shared" si="17"/>
        <v>0</v>
      </c>
      <c r="N116">
        <f t="shared" si="17"/>
        <v>0</v>
      </c>
      <c r="O116">
        <f t="shared" si="17"/>
        <v>0</v>
      </c>
      <c r="P116">
        <f t="shared" si="17"/>
        <v>0</v>
      </c>
      <c r="Q116">
        <f t="shared" si="17"/>
        <v>0</v>
      </c>
      <c r="R116">
        <f t="shared" si="17"/>
        <v>0</v>
      </c>
      <c r="S116">
        <f t="shared" si="17"/>
        <v>0</v>
      </c>
    </row>
    <row r="117" spans="1:19" x14ac:dyDescent="0.25">
      <c r="A117" s="3" t="s">
        <v>146</v>
      </c>
      <c r="B117" s="20" t="s">
        <v>103</v>
      </c>
      <c r="C117" s="44" t="s">
        <v>113</v>
      </c>
      <c r="D117" s="4">
        <f t="shared" si="13"/>
        <v>57</v>
      </c>
      <c r="E117" s="42">
        <f t="shared" si="10"/>
        <v>1.0872776405037332E-2</v>
      </c>
      <c r="F117">
        <f t="shared" si="14"/>
        <v>4.0269542240879003E-3</v>
      </c>
      <c r="G117">
        <f t="shared" si="15"/>
        <v>0</v>
      </c>
      <c r="H117">
        <f t="shared" si="17"/>
        <v>0</v>
      </c>
      <c r="I117">
        <f t="shared" si="17"/>
        <v>0</v>
      </c>
      <c r="J117">
        <f t="shared" si="17"/>
        <v>0</v>
      </c>
      <c r="K117">
        <f t="shared" si="17"/>
        <v>0</v>
      </c>
      <c r="L117">
        <f t="shared" si="17"/>
        <v>0</v>
      </c>
      <c r="M117">
        <f t="shared" si="17"/>
        <v>0</v>
      </c>
      <c r="N117">
        <f t="shared" si="17"/>
        <v>0</v>
      </c>
      <c r="O117">
        <f t="shared" si="17"/>
        <v>0</v>
      </c>
      <c r="P117">
        <f t="shared" si="17"/>
        <v>0</v>
      </c>
      <c r="Q117">
        <f t="shared" si="17"/>
        <v>0</v>
      </c>
      <c r="R117">
        <f t="shared" si="17"/>
        <v>0</v>
      </c>
      <c r="S117">
        <f t="shared" si="17"/>
        <v>0</v>
      </c>
    </row>
    <row r="118" spans="1:19" x14ac:dyDescent="0.25">
      <c r="A118" s="3" t="s">
        <v>147</v>
      </c>
      <c r="B118" s="20" t="s">
        <v>26</v>
      </c>
      <c r="C118" s="44" t="s">
        <v>113</v>
      </c>
      <c r="D118" s="4">
        <f t="shared" si="13"/>
        <v>56</v>
      </c>
      <c r="E118" s="42">
        <f t="shared" si="10"/>
        <v>1.0136695805010353E-2</v>
      </c>
      <c r="F118">
        <f t="shared" si="14"/>
        <v>3.7543317796334638E-3</v>
      </c>
      <c r="G118">
        <f t="shared" si="15"/>
        <v>0</v>
      </c>
      <c r="H118">
        <f t="shared" si="17"/>
        <v>0</v>
      </c>
      <c r="I118">
        <f t="shared" si="17"/>
        <v>0</v>
      </c>
      <c r="J118">
        <f t="shared" si="17"/>
        <v>0</v>
      </c>
      <c r="K118">
        <f t="shared" si="17"/>
        <v>0</v>
      </c>
      <c r="L118">
        <f t="shared" si="17"/>
        <v>0</v>
      </c>
      <c r="M118">
        <f t="shared" si="17"/>
        <v>0</v>
      </c>
      <c r="N118">
        <f t="shared" si="17"/>
        <v>0</v>
      </c>
      <c r="O118">
        <f t="shared" si="17"/>
        <v>0</v>
      </c>
      <c r="P118">
        <f t="shared" si="17"/>
        <v>0</v>
      </c>
      <c r="Q118">
        <f t="shared" si="17"/>
        <v>0</v>
      </c>
      <c r="R118">
        <f t="shared" si="17"/>
        <v>0</v>
      </c>
      <c r="S118">
        <f t="shared" si="17"/>
        <v>0</v>
      </c>
    </row>
    <row r="119" spans="1:19" x14ac:dyDescent="0.25">
      <c r="A119" s="3" t="s">
        <v>148</v>
      </c>
      <c r="B119" s="20" t="s">
        <v>149</v>
      </c>
      <c r="C119" s="44" t="s">
        <v>113</v>
      </c>
      <c r="D119" s="4">
        <f t="shared" si="13"/>
        <v>55</v>
      </c>
      <c r="E119" s="42">
        <f t="shared" si="10"/>
        <v>9.4504474308613039E-3</v>
      </c>
      <c r="F119">
        <f t="shared" si="14"/>
        <v>3.5001657151338158E-3</v>
      </c>
      <c r="G119">
        <f t="shared" si="15"/>
        <v>0</v>
      </c>
      <c r="H119">
        <f t="shared" ref="H119:S128" si="18">IF($E119*$D$11*H$25&gt;$D$10,3,IF($E119*$D$11*H$25&gt;$D$8,2,IF($E119*$D$11*H$25&gt;$D$9,1,0)))</f>
        <v>0</v>
      </c>
      <c r="I119">
        <f t="shared" si="18"/>
        <v>0</v>
      </c>
      <c r="J119">
        <f t="shared" si="18"/>
        <v>0</v>
      </c>
      <c r="K119">
        <f t="shared" si="18"/>
        <v>0</v>
      </c>
      <c r="L119">
        <f t="shared" si="18"/>
        <v>0</v>
      </c>
      <c r="M119">
        <f t="shared" si="18"/>
        <v>0</v>
      </c>
      <c r="N119">
        <f t="shared" si="18"/>
        <v>0</v>
      </c>
      <c r="O119">
        <f t="shared" si="18"/>
        <v>0</v>
      </c>
      <c r="P119">
        <f t="shared" si="18"/>
        <v>0</v>
      </c>
      <c r="Q119">
        <f t="shared" si="18"/>
        <v>0</v>
      </c>
      <c r="R119">
        <f t="shared" si="18"/>
        <v>0</v>
      </c>
      <c r="S119">
        <f t="shared" si="18"/>
        <v>0</v>
      </c>
    </row>
    <row r="120" spans="1:19" x14ac:dyDescent="0.25">
      <c r="A120" s="3" t="s">
        <v>150</v>
      </c>
      <c r="B120" s="20" t="s">
        <v>151</v>
      </c>
      <c r="C120" s="44" t="s">
        <v>113</v>
      </c>
      <c r="D120" s="4">
        <f t="shared" si="13"/>
        <v>54</v>
      </c>
      <c r="E120" s="42">
        <f t="shared" si="10"/>
        <v>8.8106576700593617E-3</v>
      </c>
      <c r="F120">
        <f t="shared" si="14"/>
        <v>3.2632065444664301E-3</v>
      </c>
      <c r="G120">
        <f t="shared" si="15"/>
        <v>0</v>
      </c>
      <c r="H120">
        <f t="shared" si="18"/>
        <v>0</v>
      </c>
      <c r="I120">
        <f t="shared" si="18"/>
        <v>0</v>
      </c>
      <c r="J120">
        <f t="shared" si="18"/>
        <v>0</v>
      </c>
      <c r="K120">
        <f t="shared" si="18"/>
        <v>0</v>
      </c>
      <c r="L120">
        <f t="shared" si="18"/>
        <v>0</v>
      </c>
      <c r="M120">
        <f t="shared" si="18"/>
        <v>0</v>
      </c>
      <c r="N120">
        <f t="shared" si="18"/>
        <v>0</v>
      </c>
      <c r="O120">
        <f t="shared" si="18"/>
        <v>0</v>
      </c>
      <c r="P120">
        <f t="shared" si="18"/>
        <v>0</v>
      </c>
      <c r="Q120">
        <f t="shared" si="18"/>
        <v>0</v>
      </c>
      <c r="R120">
        <f t="shared" si="18"/>
        <v>0</v>
      </c>
      <c r="S120">
        <f t="shared" si="18"/>
        <v>0</v>
      </c>
    </row>
    <row r="121" spans="1:19" x14ac:dyDescent="0.25">
      <c r="A121" s="3" t="s">
        <v>152</v>
      </c>
      <c r="B121" s="20" t="s">
        <v>34</v>
      </c>
      <c r="C121" s="44" t="s">
        <v>113</v>
      </c>
      <c r="D121" s="4">
        <f t="shared" si="13"/>
        <v>53</v>
      </c>
      <c r="E121" s="42">
        <f t="shared" si="10"/>
        <v>8.2141813016678479E-3</v>
      </c>
      <c r="F121">
        <f t="shared" si="14"/>
        <v>3.0422893709880915E-3</v>
      </c>
      <c r="G121">
        <f t="shared" si="15"/>
        <v>0</v>
      </c>
      <c r="H121">
        <f t="shared" si="18"/>
        <v>0</v>
      </c>
      <c r="I121">
        <f t="shared" si="18"/>
        <v>0</v>
      </c>
      <c r="J121">
        <f t="shared" si="18"/>
        <v>0</v>
      </c>
      <c r="K121">
        <f t="shared" si="18"/>
        <v>0</v>
      </c>
      <c r="L121">
        <f t="shared" si="18"/>
        <v>0</v>
      </c>
      <c r="M121">
        <f t="shared" si="18"/>
        <v>0</v>
      </c>
      <c r="N121">
        <f t="shared" si="18"/>
        <v>0</v>
      </c>
      <c r="O121">
        <f t="shared" si="18"/>
        <v>0</v>
      </c>
      <c r="P121">
        <f t="shared" si="18"/>
        <v>0</v>
      </c>
      <c r="Q121">
        <f t="shared" si="18"/>
        <v>0</v>
      </c>
      <c r="R121">
        <f t="shared" si="18"/>
        <v>0</v>
      </c>
      <c r="S121">
        <f t="shared" si="18"/>
        <v>0</v>
      </c>
    </row>
    <row r="122" spans="1:19" x14ac:dyDescent="0.25">
      <c r="A122" s="3" t="s">
        <v>153</v>
      </c>
      <c r="B122" s="20" t="s">
        <v>51</v>
      </c>
      <c r="C122" s="44" t="s">
        <v>113</v>
      </c>
      <c r="D122" s="4">
        <f t="shared" si="13"/>
        <v>52</v>
      </c>
      <c r="E122" s="42">
        <f t="shared" si="10"/>
        <v>7.6580860343669586E-3</v>
      </c>
      <c r="F122">
        <f t="shared" si="14"/>
        <v>2.8363281608766513E-3</v>
      </c>
      <c r="G122">
        <f t="shared" si="15"/>
        <v>0</v>
      </c>
      <c r="H122">
        <f t="shared" si="18"/>
        <v>0</v>
      </c>
      <c r="I122">
        <f t="shared" si="18"/>
        <v>0</v>
      </c>
      <c r="J122">
        <f t="shared" si="18"/>
        <v>0</v>
      </c>
      <c r="K122">
        <f t="shared" si="18"/>
        <v>0</v>
      </c>
      <c r="L122">
        <f t="shared" si="18"/>
        <v>0</v>
      </c>
      <c r="M122">
        <f t="shared" si="18"/>
        <v>0</v>
      </c>
      <c r="N122">
        <f t="shared" si="18"/>
        <v>0</v>
      </c>
      <c r="O122">
        <f t="shared" si="18"/>
        <v>0</v>
      </c>
      <c r="P122">
        <f t="shared" si="18"/>
        <v>0</v>
      </c>
      <c r="Q122">
        <f t="shared" si="18"/>
        <v>0</v>
      </c>
      <c r="R122">
        <f t="shared" si="18"/>
        <v>0</v>
      </c>
      <c r="S122">
        <f t="shared" si="18"/>
        <v>0</v>
      </c>
    </row>
    <row r="123" spans="1:19" x14ac:dyDescent="0.25">
      <c r="A123" s="3" t="s">
        <v>154</v>
      </c>
      <c r="B123" s="20" t="s">
        <v>155</v>
      </c>
      <c r="C123" s="44" t="s">
        <v>113</v>
      </c>
      <c r="D123" s="4">
        <f t="shared" si="13"/>
        <v>51</v>
      </c>
      <c r="E123" s="42">
        <f t="shared" si="10"/>
        <v>7.1396380912432979E-3</v>
      </c>
      <c r="F123">
        <f t="shared" si="14"/>
        <v>2.6443104041641843E-3</v>
      </c>
      <c r="G123">
        <f t="shared" si="15"/>
        <v>0</v>
      </c>
      <c r="H123">
        <f t="shared" si="18"/>
        <v>0</v>
      </c>
      <c r="I123">
        <f t="shared" si="18"/>
        <v>0</v>
      </c>
      <c r="J123">
        <f t="shared" si="18"/>
        <v>0</v>
      </c>
      <c r="K123">
        <f t="shared" si="18"/>
        <v>0</v>
      </c>
      <c r="L123">
        <f t="shared" si="18"/>
        <v>0</v>
      </c>
      <c r="M123">
        <f t="shared" si="18"/>
        <v>0</v>
      </c>
      <c r="N123">
        <f t="shared" si="18"/>
        <v>0</v>
      </c>
      <c r="O123">
        <f t="shared" si="18"/>
        <v>0</v>
      </c>
      <c r="P123">
        <f t="shared" si="18"/>
        <v>0</v>
      </c>
      <c r="Q123">
        <f t="shared" si="18"/>
        <v>0</v>
      </c>
      <c r="R123">
        <f t="shared" si="18"/>
        <v>0</v>
      </c>
      <c r="S123">
        <f t="shared" si="18"/>
        <v>0</v>
      </c>
    </row>
    <row r="124" spans="1:19" x14ac:dyDescent="0.25">
      <c r="A124" s="3" t="s">
        <v>156</v>
      </c>
      <c r="B124" s="20" t="s">
        <v>24</v>
      </c>
      <c r="C124" s="44" t="s">
        <v>113</v>
      </c>
      <c r="D124" s="4">
        <f t="shared" si="13"/>
        <v>50</v>
      </c>
      <c r="E124" s="42">
        <f t="shared" si="10"/>
        <v>6.6562887704807493E-3</v>
      </c>
      <c r="F124">
        <f t="shared" si="14"/>
        <v>2.4652921372150922E-3</v>
      </c>
      <c r="G124">
        <f t="shared" si="15"/>
        <v>0</v>
      </c>
      <c r="H124">
        <f t="shared" si="18"/>
        <v>0</v>
      </c>
      <c r="I124">
        <f t="shared" si="18"/>
        <v>0</v>
      </c>
      <c r="J124">
        <f t="shared" si="18"/>
        <v>0</v>
      </c>
      <c r="K124">
        <f t="shared" si="18"/>
        <v>0</v>
      </c>
      <c r="L124">
        <f t="shared" si="18"/>
        <v>0</v>
      </c>
      <c r="M124">
        <f t="shared" si="18"/>
        <v>0</v>
      </c>
      <c r="N124">
        <f t="shared" si="18"/>
        <v>0</v>
      </c>
      <c r="O124">
        <f t="shared" si="18"/>
        <v>0</v>
      </c>
      <c r="P124">
        <f t="shared" si="18"/>
        <v>0</v>
      </c>
      <c r="Q124">
        <f t="shared" si="18"/>
        <v>0</v>
      </c>
      <c r="R124">
        <f t="shared" si="18"/>
        <v>0</v>
      </c>
      <c r="S124">
        <f t="shared" si="18"/>
        <v>0</v>
      </c>
    </row>
    <row r="125" spans="1:19" x14ac:dyDescent="0.25">
      <c r="A125" s="3" t="s">
        <v>157</v>
      </c>
      <c r="B125" s="20" t="s">
        <v>140</v>
      </c>
      <c r="C125" s="44" t="s">
        <v>113</v>
      </c>
      <c r="D125" s="4">
        <f t="shared" si="13"/>
        <v>49</v>
      </c>
      <c r="E125" s="42">
        <f t="shared" si="10"/>
        <v>6.2056619158846818E-3</v>
      </c>
      <c r="F125">
        <f t="shared" si="14"/>
        <v>2.2983933021795116E-3</v>
      </c>
      <c r="G125">
        <f t="shared" ref="G125:G156" si="19">IF($E125&gt;$D$10,3,IF($E125&gt;$D$8,2,IF($E125&gt;$D$9,1,0)))</f>
        <v>0</v>
      </c>
      <c r="H125">
        <f t="shared" si="18"/>
        <v>0</v>
      </c>
      <c r="I125">
        <f t="shared" si="18"/>
        <v>0</v>
      </c>
      <c r="J125">
        <f t="shared" si="18"/>
        <v>0</v>
      </c>
      <c r="K125">
        <f t="shared" si="18"/>
        <v>0</v>
      </c>
      <c r="L125">
        <f t="shared" si="18"/>
        <v>0</v>
      </c>
      <c r="M125">
        <f t="shared" si="18"/>
        <v>0</v>
      </c>
      <c r="N125">
        <f t="shared" si="18"/>
        <v>0</v>
      </c>
      <c r="O125">
        <f t="shared" si="18"/>
        <v>0</v>
      </c>
      <c r="P125">
        <f t="shared" si="18"/>
        <v>0</v>
      </c>
      <c r="Q125">
        <f t="shared" si="18"/>
        <v>0</v>
      </c>
      <c r="R125">
        <f t="shared" si="18"/>
        <v>0</v>
      </c>
      <c r="S125">
        <f t="shared" si="18"/>
        <v>0</v>
      </c>
    </row>
    <row r="126" spans="1:19" x14ac:dyDescent="0.25">
      <c r="A126" s="3" t="s">
        <v>158</v>
      </c>
      <c r="B126" s="20" t="s">
        <v>10</v>
      </c>
      <c r="C126" s="44" t="s">
        <v>113</v>
      </c>
      <c r="D126" s="4">
        <f t="shared" si="13"/>
        <v>48</v>
      </c>
      <c r="E126" s="42">
        <f t="shared" si="10"/>
        <v>5.7855422356443429E-3</v>
      </c>
      <c r="F126">
        <f t="shared" si="14"/>
        <v>2.1427934206090155E-3</v>
      </c>
      <c r="G126">
        <f t="shared" si="19"/>
        <v>0</v>
      </c>
      <c r="H126">
        <f t="shared" si="18"/>
        <v>0</v>
      </c>
      <c r="I126">
        <f t="shared" si="18"/>
        <v>0</v>
      </c>
      <c r="J126">
        <f t="shared" si="18"/>
        <v>0</v>
      </c>
      <c r="K126">
        <f t="shared" si="18"/>
        <v>0</v>
      </c>
      <c r="L126">
        <f t="shared" si="18"/>
        <v>0</v>
      </c>
      <c r="M126">
        <f t="shared" si="18"/>
        <v>0</v>
      </c>
      <c r="N126">
        <f t="shared" si="18"/>
        <v>0</v>
      </c>
      <c r="O126">
        <f t="shared" si="18"/>
        <v>0</v>
      </c>
      <c r="P126">
        <f t="shared" si="18"/>
        <v>0</v>
      </c>
      <c r="Q126">
        <f t="shared" si="18"/>
        <v>0</v>
      </c>
      <c r="R126">
        <f t="shared" si="18"/>
        <v>0</v>
      </c>
      <c r="S126">
        <f t="shared" si="18"/>
        <v>0</v>
      </c>
    </row>
    <row r="127" spans="1:19" x14ac:dyDescent="0.25">
      <c r="A127" s="3" t="s">
        <v>159</v>
      </c>
      <c r="B127" s="20" t="s">
        <v>160</v>
      </c>
      <c r="C127" s="44" t="s">
        <v>113</v>
      </c>
      <c r="D127" s="4">
        <f t="shared" si="13"/>
        <v>47</v>
      </c>
      <c r="E127" s="42">
        <f t="shared" si="10"/>
        <v>5.3938644119082167E-3</v>
      </c>
      <c r="F127">
        <f t="shared" si="14"/>
        <v>1.9977275599660062E-3</v>
      </c>
      <c r="G127">
        <f t="shared" si="19"/>
        <v>0</v>
      </c>
      <c r="H127">
        <f t="shared" si="18"/>
        <v>0</v>
      </c>
      <c r="I127">
        <f t="shared" si="18"/>
        <v>0</v>
      </c>
      <c r="J127">
        <f t="shared" si="18"/>
        <v>0</v>
      </c>
      <c r="K127">
        <f t="shared" si="18"/>
        <v>0</v>
      </c>
      <c r="L127">
        <f t="shared" si="18"/>
        <v>0</v>
      </c>
      <c r="M127">
        <f t="shared" si="18"/>
        <v>0</v>
      </c>
      <c r="N127">
        <f t="shared" si="18"/>
        <v>0</v>
      </c>
      <c r="O127">
        <f t="shared" si="18"/>
        <v>0</v>
      </c>
      <c r="P127">
        <f t="shared" si="18"/>
        <v>0</v>
      </c>
      <c r="Q127">
        <f t="shared" si="18"/>
        <v>0</v>
      </c>
      <c r="R127">
        <f t="shared" si="18"/>
        <v>0</v>
      </c>
      <c r="S127">
        <f t="shared" si="18"/>
        <v>0</v>
      </c>
    </row>
    <row r="128" spans="1:19" x14ac:dyDescent="0.25">
      <c r="A128" s="3" t="s">
        <v>161</v>
      </c>
      <c r="B128" s="20" t="s">
        <v>34</v>
      </c>
      <c r="C128" s="44" t="s">
        <v>113</v>
      </c>
      <c r="D128" s="4">
        <f t="shared" si="13"/>
        <v>46</v>
      </c>
      <c r="E128" s="42">
        <f t="shared" si="10"/>
        <v>5.0287029476347367E-3</v>
      </c>
      <c r="F128">
        <f t="shared" si="14"/>
        <v>1.8624825731980506E-3</v>
      </c>
      <c r="G128">
        <f t="shared" si="19"/>
        <v>0</v>
      </c>
      <c r="H128">
        <f t="shared" si="18"/>
        <v>0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</row>
    <row r="129" spans="1:19" x14ac:dyDescent="0.25">
      <c r="A129" s="3" t="s">
        <v>162</v>
      </c>
      <c r="B129" s="20" t="s">
        <v>24</v>
      </c>
      <c r="C129" s="44" t="s">
        <v>113</v>
      </c>
      <c r="D129" s="4">
        <f t="shared" si="13"/>
        <v>45</v>
      </c>
      <c r="E129" s="42">
        <f t="shared" si="10"/>
        <v>4.6882627008052779E-3</v>
      </c>
      <c r="F129">
        <f t="shared" si="14"/>
        <v>1.7363935928908435E-3</v>
      </c>
      <c r="G129">
        <f t="shared" si="19"/>
        <v>0</v>
      </c>
      <c r="H129">
        <f t="shared" ref="H129:S138" si="20">IF($E129*$D$11*H$25&gt;$D$10,3,IF($E129*$D$11*H$25&gt;$D$8,2,IF($E129*$D$11*H$25&gt;$D$9,1,0)))</f>
        <v>0</v>
      </c>
      <c r="I129">
        <f t="shared" si="20"/>
        <v>0</v>
      </c>
      <c r="J129">
        <f t="shared" si="20"/>
        <v>0</v>
      </c>
      <c r="K129">
        <f t="shared" si="20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  <c r="Q129">
        <f t="shared" si="20"/>
        <v>0</v>
      </c>
      <c r="R129">
        <f t="shared" si="20"/>
        <v>0</v>
      </c>
      <c r="S129">
        <f t="shared" si="20"/>
        <v>0</v>
      </c>
    </row>
    <row r="130" spans="1:19" x14ac:dyDescent="0.25">
      <c r="A130" s="3" t="s">
        <v>163</v>
      </c>
      <c r="B130" s="20" t="s">
        <v>164</v>
      </c>
      <c r="C130" s="44" t="s">
        <v>113</v>
      </c>
      <c r="D130" s="4">
        <f t="shared" si="13"/>
        <v>44</v>
      </c>
      <c r="E130" s="42">
        <f t="shared" si="10"/>
        <v>4.3708700594653847E-3</v>
      </c>
      <c r="F130">
        <f t="shared" si="14"/>
        <v>1.6188407627649572E-3</v>
      </c>
      <c r="G130">
        <f t="shared" si="19"/>
        <v>0</v>
      </c>
      <c r="H130">
        <f t="shared" si="20"/>
        <v>0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</row>
    <row r="131" spans="1:19" x14ac:dyDescent="0.25">
      <c r="A131" s="3" t="s">
        <v>165</v>
      </c>
      <c r="B131" s="49" t="s">
        <v>24</v>
      </c>
      <c r="C131" s="50" t="s">
        <v>113</v>
      </c>
      <c r="D131" s="4">
        <f t="shared" si="13"/>
        <v>43</v>
      </c>
      <c r="E131" s="42">
        <f t="shared" si="10"/>
        <v>4.0749647142105478E-3</v>
      </c>
      <c r="F131">
        <f t="shared" si="14"/>
        <v>1.509246190448351E-3</v>
      </c>
      <c r="G131">
        <f t="shared" si="19"/>
        <v>0</v>
      </c>
      <c r="H131">
        <f t="shared" si="20"/>
        <v>0</v>
      </c>
      <c r="I131">
        <f t="shared" si="20"/>
        <v>0</v>
      </c>
      <c r="J131">
        <f t="shared" si="20"/>
        <v>0</v>
      </c>
      <c r="K131">
        <f t="shared" si="20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  <c r="Q131">
        <f t="shared" si="20"/>
        <v>0</v>
      </c>
      <c r="R131">
        <f t="shared" si="20"/>
        <v>0</v>
      </c>
      <c r="S131">
        <f t="shared" si="20"/>
        <v>0</v>
      </c>
    </row>
    <row r="132" spans="1:19" x14ac:dyDescent="0.25">
      <c r="A132" s="29" t="s">
        <v>166</v>
      </c>
      <c r="B132" s="38" t="s">
        <v>167</v>
      </c>
      <c r="C132" s="44" t="s">
        <v>168</v>
      </c>
      <c r="D132" s="4">
        <f t="shared" si="13"/>
        <v>42</v>
      </c>
      <c r="E132" s="42">
        <f t="shared" si="10"/>
        <v>3.7990919876698627E-3</v>
      </c>
      <c r="F132">
        <f t="shared" si="14"/>
        <v>1.4070711065443935E-3</v>
      </c>
      <c r="G132">
        <f t="shared" si="19"/>
        <v>0</v>
      </c>
      <c r="H132">
        <f t="shared" si="20"/>
        <v>0</v>
      </c>
      <c r="I132">
        <f t="shared" si="20"/>
        <v>0</v>
      </c>
      <c r="J132">
        <f t="shared" si="20"/>
        <v>0</v>
      </c>
      <c r="K132">
        <f t="shared" si="20"/>
        <v>0</v>
      </c>
      <c r="L132">
        <f t="shared" si="20"/>
        <v>0</v>
      </c>
      <c r="M132">
        <f t="shared" si="20"/>
        <v>0</v>
      </c>
      <c r="N132">
        <f t="shared" si="20"/>
        <v>0</v>
      </c>
      <c r="O132">
        <f t="shared" si="20"/>
        <v>0</v>
      </c>
      <c r="P132">
        <f t="shared" si="20"/>
        <v>0</v>
      </c>
      <c r="Q132">
        <f t="shared" si="20"/>
        <v>0</v>
      </c>
      <c r="R132">
        <f t="shared" si="20"/>
        <v>0</v>
      </c>
      <c r="S132">
        <f t="shared" si="20"/>
        <v>0</v>
      </c>
    </row>
    <row r="133" spans="1:19" x14ac:dyDescent="0.25">
      <c r="A133" s="29" t="s">
        <v>169</v>
      </c>
      <c r="B133" s="38" t="s">
        <v>170</v>
      </c>
      <c r="C133" s="44" t="s">
        <v>168</v>
      </c>
      <c r="D133" s="4">
        <f t="shared" si="13"/>
        <v>41</v>
      </c>
      <c r="E133" s="42">
        <f t="shared" si="10"/>
        <v>3.5418956832791878E-3</v>
      </c>
      <c r="F133">
        <f t="shared" si="14"/>
        <v>1.3118132160293288E-3</v>
      </c>
      <c r="G133">
        <f t="shared" si="19"/>
        <v>0</v>
      </c>
      <c r="H133">
        <f t="shared" si="20"/>
        <v>0</v>
      </c>
      <c r="I133">
        <f t="shared" si="20"/>
        <v>0</v>
      </c>
      <c r="J133">
        <f t="shared" si="20"/>
        <v>0</v>
      </c>
      <c r="K133">
        <f t="shared" si="20"/>
        <v>0</v>
      </c>
      <c r="L133">
        <f t="shared" si="20"/>
        <v>0</v>
      </c>
      <c r="M133">
        <f t="shared" si="20"/>
        <v>0</v>
      </c>
      <c r="N133">
        <f t="shared" si="20"/>
        <v>0</v>
      </c>
      <c r="O133">
        <f t="shared" si="20"/>
        <v>0</v>
      </c>
      <c r="P133">
        <f t="shared" si="20"/>
        <v>0</v>
      </c>
      <c r="Q133">
        <f t="shared" si="20"/>
        <v>0</v>
      </c>
      <c r="R133">
        <f t="shared" si="20"/>
        <v>0</v>
      </c>
      <c r="S133">
        <f t="shared" si="20"/>
        <v>0</v>
      </c>
    </row>
    <row r="134" spans="1:19" x14ac:dyDescent="0.25">
      <c r="A134" s="29" t="s">
        <v>171</v>
      </c>
      <c r="B134" s="39" t="s">
        <v>172</v>
      </c>
      <c r="C134" s="46" t="s">
        <v>168</v>
      </c>
      <c r="D134" s="4">
        <f t="shared" si="13"/>
        <v>40</v>
      </c>
      <c r="E134" s="42">
        <f t="shared" si="10"/>
        <v>3.3021114181881438E-3</v>
      </c>
      <c r="F134">
        <f t="shared" si="14"/>
        <v>1.2230042289585717E-3</v>
      </c>
      <c r="G134">
        <f t="shared" si="19"/>
        <v>0</v>
      </c>
      <c r="H134">
        <f t="shared" si="20"/>
        <v>0</v>
      </c>
      <c r="I134">
        <f t="shared" si="20"/>
        <v>0</v>
      </c>
      <c r="J134">
        <f t="shared" si="20"/>
        <v>0</v>
      </c>
      <c r="K134">
        <f t="shared" si="20"/>
        <v>0</v>
      </c>
      <c r="L134">
        <f t="shared" si="20"/>
        <v>0</v>
      </c>
      <c r="M134">
        <f t="shared" si="20"/>
        <v>0</v>
      </c>
      <c r="N134">
        <f t="shared" si="20"/>
        <v>0</v>
      </c>
      <c r="O134">
        <f t="shared" si="20"/>
        <v>0</v>
      </c>
      <c r="P134">
        <f t="shared" si="20"/>
        <v>0</v>
      </c>
      <c r="Q134">
        <f t="shared" si="20"/>
        <v>0</v>
      </c>
      <c r="R134">
        <f t="shared" si="20"/>
        <v>0</v>
      </c>
      <c r="S134">
        <f t="shared" si="20"/>
        <v>0</v>
      </c>
    </row>
    <row r="135" spans="1:19" x14ac:dyDescent="0.25">
      <c r="A135" s="29" t="s">
        <v>173</v>
      </c>
      <c r="B135" s="39" t="s">
        <v>170</v>
      </c>
      <c r="C135" s="44" t="s">
        <v>168</v>
      </c>
      <c r="D135" s="4">
        <f t="shared" si="13"/>
        <v>39</v>
      </c>
      <c r="E135" s="42">
        <f t="shared" si="10"/>
        <v>3.0785604075254237E-3</v>
      </c>
      <c r="F135">
        <f t="shared" si="14"/>
        <v>1.1402075583427495E-3</v>
      </c>
      <c r="G135">
        <f t="shared" si="19"/>
        <v>0</v>
      </c>
      <c r="H135">
        <f t="shared" si="20"/>
        <v>0</v>
      </c>
      <c r="I135">
        <f t="shared" si="20"/>
        <v>0</v>
      </c>
      <c r="J135">
        <f t="shared" si="20"/>
        <v>0</v>
      </c>
      <c r="K135">
        <f t="shared" si="20"/>
        <v>0</v>
      </c>
      <c r="L135">
        <f t="shared" si="20"/>
        <v>0</v>
      </c>
      <c r="M135">
        <f t="shared" si="20"/>
        <v>0</v>
      </c>
      <c r="N135">
        <f t="shared" si="20"/>
        <v>0</v>
      </c>
      <c r="O135">
        <f t="shared" si="20"/>
        <v>0</v>
      </c>
      <c r="P135">
        <f t="shared" si="20"/>
        <v>0</v>
      </c>
      <c r="Q135">
        <f t="shared" si="20"/>
        <v>0</v>
      </c>
      <c r="R135">
        <f t="shared" si="20"/>
        <v>0</v>
      </c>
      <c r="S135">
        <f t="shared" si="20"/>
        <v>0</v>
      </c>
    </row>
    <row r="136" spans="1:19" x14ac:dyDescent="0.25">
      <c r="A136" s="51" t="s">
        <v>174</v>
      </c>
      <c r="B136" s="52" t="s">
        <v>175</v>
      </c>
      <c r="C136" s="50" t="s">
        <v>168</v>
      </c>
      <c r="D136" s="4">
        <f t="shared" si="13"/>
        <v>38</v>
      </c>
      <c r="E136" s="42">
        <f t="shared" si="10"/>
        <v>2.8701436694656994E-3</v>
      </c>
      <c r="F136">
        <f t="shared" si="14"/>
        <v>1.0630161738761849E-3</v>
      </c>
      <c r="G136">
        <f t="shared" si="19"/>
        <v>0</v>
      </c>
      <c r="H136">
        <f t="shared" si="20"/>
        <v>0</v>
      </c>
      <c r="I136">
        <f t="shared" si="20"/>
        <v>0</v>
      </c>
      <c r="J136">
        <f t="shared" si="20"/>
        <v>0</v>
      </c>
      <c r="K136">
        <f t="shared" si="20"/>
        <v>0</v>
      </c>
      <c r="L136">
        <f t="shared" si="20"/>
        <v>0</v>
      </c>
      <c r="M136">
        <f t="shared" si="20"/>
        <v>0</v>
      </c>
      <c r="N136">
        <f t="shared" si="20"/>
        <v>0</v>
      </c>
      <c r="O136">
        <f t="shared" si="20"/>
        <v>0</v>
      </c>
      <c r="P136">
        <f t="shared" si="20"/>
        <v>0</v>
      </c>
      <c r="Q136">
        <f t="shared" si="20"/>
        <v>0</v>
      </c>
      <c r="R136">
        <f t="shared" si="20"/>
        <v>0</v>
      </c>
      <c r="S136">
        <f t="shared" si="20"/>
        <v>0</v>
      </c>
    </row>
    <row r="137" spans="1:19" x14ac:dyDescent="0.25">
      <c r="A137" s="29" t="s">
        <v>176</v>
      </c>
      <c r="B137" s="39" t="s">
        <v>177</v>
      </c>
      <c r="C137" s="44" t="s">
        <v>168</v>
      </c>
      <c r="D137" s="4">
        <f t="shared" si="13"/>
        <v>37</v>
      </c>
      <c r="E137" s="42">
        <f t="shared" si="10"/>
        <v>2.6758366226101084E-3</v>
      </c>
      <c r="F137">
        <f t="shared" si="14"/>
        <v>9.9105060096670678E-4</v>
      </c>
      <c r="G137">
        <f t="shared" si="19"/>
        <v>0</v>
      </c>
      <c r="H137">
        <f t="shared" si="20"/>
        <v>0</v>
      </c>
      <c r="I137">
        <f t="shared" si="20"/>
        <v>0</v>
      </c>
      <c r="J137">
        <f t="shared" si="20"/>
        <v>0</v>
      </c>
      <c r="K137">
        <f t="shared" si="20"/>
        <v>0</v>
      </c>
      <c r="L137">
        <f t="shared" si="20"/>
        <v>0</v>
      </c>
      <c r="M137">
        <f t="shared" si="20"/>
        <v>0</v>
      </c>
      <c r="N137">
        <f t="shared" si="20"/>
        <v>0</v>
      </c>
      <c r="O137">
        <f t="shared" si="20"/>
        <v>0</v>
      </c>
      <c r="P137">
        <f t="shared" si="20"/>
        <v>0</v>
      </c>
      <c r="Q137">
        <f t="shared" si="20"/>
        <v>0</v>
      </c>
      <c r="R137">
        <f t="shared" si="20"/>
        <v>0</v>
      </c>
      <c r="S137">
        <f t="shared" si="20"/>
        <v>0</v>
      </c>
    </row>
    <row r="138" spans="1:19" x14ac:dyDescent="0.25">
      <c r="A138" s="3" t="s">
        <v>178</v>
      </c>
      <c r="B138" s="38" t="s">
        <v>179</v>
      </c>
      <c r="C138" s="44" t="s">
        <v>168</v>
      </c>
      <c r="D138" s="4">
        <f t="shared" si="13"/>
        <v>36</v>
      </c>
      <c r="E138" s="42">
        <f t="shared" si="10"/>
        <v>2.4946840491209231E-3</v>
      </c>
      <c r="F138">
        <f t="shared" si="14"/>
        <v>9.2395705522997141E-4</v>
      </c>
      <c r="G138">
        <f t="shared" si="19"/>
        <v>0</v>
      </c>
      <c r="H138">
        <f t="shared" si="20"/>
        <v>0</v>
      </c>
      <c r="I138">
        <f t="shared" si="20"/>
        <v>0</v>
      </c>
      <c r="J138">
        <f t="shared" si="20"/>
        <v>0</v>
      </c>
      <c r="K138">
        <f t="shared" si="20"/>
        <v>0</v>
      </c>
      <c r="L138">
        <f t="shared" si="20"/>
        <v>0</v>
      </c>
      <c r="M138">
        <f t="shared" si="20"/>
        <v>0</v>
      </c>
      <c r="N138">
        <f t="shared" si="20"/>
        <v>0</v>
      </c>
      <c r="O138">
        <f t="shared" si="20"/>
        <v>0</v>
      </c>
      <c r="P138">
        <f t="shared" si="20"/>
        <v>0</v>
      </c>
      <c r="Q138">
        <f t="shared" si="20"/>
        <v>0</v>
      </c>
      <c r="R138">
        <f t="shared" si="20"/>
        <v>0</v>
      </c>
      <c r="S138">
        <f t="shared" si="20"/>
        <v>0</v>
      </c>
    </row>
    <row r="139" spans="1:19" x14ac:dyDescent="0.25">
      <c r="A139" s="3" t="s">
        <v>180</v>
      </c>
      <c r="B139" s="38" t="s">
        <v>170</v>
      </c>
      <c r="C139" s="44" t="s">
        <v>168</v>
      </c>
      <c r="D139" s="4">
        <f t="shared" si="13"/>
        <v>35</v>
      </c>
      <c r="E139" s="42">
        <f t="shared" si="10"/>
        <v>2.3257953988490457E-3</v>
      </c>
      <c r="F139">
        <f t="shared" si="14"/>
        <v>8.6140570327742424E-4</v>
      </c>
      <c r="G139">
        <f t="shared" si="19"/>
        <v>0</v>
      </c>
      <c r="H139">
        <f t="shared" ref="H139:S148" si="21">IF($E139*$D$11*H$25&gt;$D$10,3,IF($E139*$D$11*H$25&gt;$D$8,2,IF($E139*$D$11*H$25&gt;$D$9,1,0)))</f>
        <v>0</v>
      </c>
      <c r="I139">
        <f t="shared" si="21"/>
        <v>0</v>
      </c>
      <c r="J139">
        <f t="shared" si="21"/>
        <v>0</v>
      </c>
      <c r="K139">
        <f t="shared" si="21"/>
        <v>0</v>
      </c>
      <c r="L139">
        <f t="shared" si="21"/>
        <v>0</v>
      </c>
      <c r="M139">
        <f t="shared" si="21"/>
        <v>0</v>
      </c>
      <c r="N139">
        <f t="shared" si="21"/>
        <v>0</v>
      </c>
      <c r="O139">
        <f t="shared" si="21"/>
        <v>0</v>
      </c>
      <c r="P139">
        <f t="shared" si="21"/>
        <v>0</v>
      </c>
      <c r="Q139">
        <f t="shared" si="21"/>
        <v>0</v>
      </c>
      <c r="R139">
        <f t="shared" si="21"/>
        <v>0</v>
      </c>
      <c r="S139">
        <f t="shared" si="21"/>
        <v>0</v>
      </c>
    </row>
    <row r="140" spans="1:19" x14ac:dyDescent="0.25">
      <c r="A140" s="3" t="s">
        <v>181</v>
      </c>
      <c r="B140" s="53" t="s">
        <v>172</v>
      </c>
      <c r="C140" s="50" t="s">
        <v>168</v>
      </c>
      <c r="D140" s="4">
        <f t="shared" si="13"/>
        <v>34</v>
      </c>
      <c r="E140" s="42">
        <f t="shared" si="10"/>
        <v>2.1683404113693396E-3</v>
      </c>
      <c r="F140">
        <f t="shared" si="14"/>
        <v>8.0308904124790352E-4</v>
      </c>
      <c r="G140">
        <f t="shared" si="19"/>
        <v>0</v>
      </c>
      <c r="H140">
        <f t="shared" si="21"/>
        <v>0</v>
      </c>
      <c r="I140">
        <f t="shared" si="21"/>
        <v>0</v>
      </c>
      <c r="J140">
        <f t="shared" si="21"/>
        <v>0</v>
      </c>
      <c r="K140">
        <f t="shared" si="21"/>
        <v>0</v>
      </c>
      <c r="L140">
        <f t="shared" si="21"/>
        <v>0</v>
      </c>
      <c r="M140">
        <f t="shared" si="21"/>
        <v>0</v>
      </c>
      <c r="N140">
        <f t="shared" si="21"/>
        <v>0</v>
      </c>
      <c r="O140">
        <f t="shared" si="21"/>
        <v>0</v>
      </c>
      <c r="P140">
        <f t="shared" si="21"/>
        <v>0</v>
      </c>
      <c r="Q140">
        <f t="shared" si="21"/>
        <v>0</v>
      </c>
      <c r="R140">
        <f t="shared" si="21"/>
        <v>0</v>
      </c>
      <c r="S140">
        <f t="shared" si="21"/>
        <v>0</v>
      </c>
    </row>
    <row r="141" spans="1:19" x14ac:dyDescent="0.25">
      <c r="A141" s="3" t="s">
        <v>182</v>
      </c>
      <c r="B141" s="38" t="s">
        <v>183</v>
      </c>
      <c r="C141" s="44" t="s">
        <v>168</v>
      </c>
      <c r="D141" s="4">
        <f t="shared" si="13"/>
        <v>33</v>
      </c>
      <c r="E141" s="42">
        <f t="shared" si="10"/>
        <v>2.0215450344015914E-3</v>
      </c>
      <c r="F141">
        <f t="shared" si="14"/>
        <v>7.4872038311170049E-4</v>
      </c>
      <c r="G141">
        <f t="shared" si="19"/>
        <v>0</v>
      </c>
      <c r="H141">
        <f t="shared" si="21"/>
        <v>0</v>
      </c>
      <c r="I141">
        <f t="shared" si="21"/>
        <v>0</v>
      </c>
      <c r="J141">
        <f t="shared" si="21"/>
        <v>0</v>
      </c>
      <c r="K141">
        <f t="shared" si="21"/>
        <v>0</v>
      </c>
      <c r="L141">
        <f t="shared" si="21"/>
        <v>0</v>
      </c>
      <c r="M141">
        <f t="shared" si="21"/>
        <v>0</v>
      </c>
      <c r="N141">
        <f t="shared" si="21"/>
        <v>0</v>
      </c>
      <c r="O141">
        <f t="shared" si="21"/>
        <v>0</v>
      </c>
      <c r="P141">
        <f t="shared" si="21"/>
        <v>0</v>
      </c>
      <c r="Q141">
        <f t="shared" si="21"/>
        <v>0</v>
      </c>
      <c r="R141">
        <f t="shared" si="21"/>
        <v>0</v>
      </c>
      <c r="S141">
        <f t="shared" si="21"/>
        <v>0</v>
      </c>
    </row>
    <row r="142" spans="1:19" x14ac:dyDescent="0.25">
      <c r="A142" s="3" t="s">
        <v>184</v>
      </c>
      <c r="B142" s="22" t="s">
        <v>32</v>
      </c>
      <c r="C142" s="45" t="s">
        <v>168</v>
      </c>
      <c r="D142" s="4">
        <f t="shared" si="13"/>
        <v>32</v>
      </c>
      <c r="E142" s="42">
        <f t="shared" si="10"/>
        <v>1.884687618551994E-3</v>
      </c>
      <c r="F142">
        <f t="shared" si="14"/>
        <v>6.980324513155533E-4</v>
      </c>
      <c r="G142">
        <f t="shared" si="19"/>
        <v>0</v>
      </c>
      <c r="H142">
        <f t="shared" si="21"/>
        <v>0</v>
      </c>
      <c r="I142">
        <f t="shared" si="21"/>
        <v>0</v>
      </c>
      <c r="J142">
        <f t="shared" si="21"/>
        <v>0</v>
      </c>
      <c r="K142">
        <f t="shared" si="21"/>
        <v>0</v>
      </c>
      <c r="L142">
        <f t="shared" si="21"/>
        <v>0</v>
      </c>
      <c r="M142">
        <f t="shared" si="21"/>
        <v>0</v>
      </c>
      <c r="N142">
        <f t="shared" si="21"/>
        <v>0</v>
      </c>
      <c r="O142">
        <f t="shared" si="21"/>
        <v>0</v>
      </c>
      <c r="P142">
        <f t="shared" si="21"/>
        <v>0</v>
      </c>
      <c r="Q142">
        <f t="shared" si="21"/>
        <v>0</v>
      </c>
      <c r="R142">
        <f t="shared" si="21"/>
        <v>0</v>
      </c>
      <c r="S142">
        <f t="shared" si="21"/>
        <v>0</v>
      </c>
    </row>
    <row r="143" spans="1:19" x14ac:dyDescent="0.25">
      <c r="A143" s="3" t="s">
        <v>185</v>
      </c>
      <c r="B143" s="20" t="s">
        <v>20</v>
      </c>
      <c r="C143" s="45" t="s">
        <v>168</v>
      </c>
      <c r="D143" s="4">
        <f t="shared" si="13"/>
        <v>31</v>
      </c>
      <c r="E143" s="42">
        <f t="shared" ref="E143:E173" si="22">0.0002*EXP(0.0701*D143)</f>
        <v>1.7570953696684015E-3</v>
      </c>
      <c r="F143">
        <f t="shared" si="14"/>
        <v>6.5077606284014871E-4</v>
      </c>
      <c r="G143">
        <f t="shared" si="19"/>
        <v>0</v>
      </c>
      <c r="H143">
        <f t="shared" si="21"/>
        <v>0</v>
      </c>
      <c r="I143">
        <f t="shared" si="21"/>
        <v>0</v>
      </c>
      <c r="J143">
        <f t="shared" si="21"/>
        <v>0</v>
      </c>
      <c r="K143">
        <f t="shared" si="21"/>
        <v>0</v>
      </c>
      <c r="L143">
        <f t="shared" si="21"/>
        <v>0</v>
      </c>
      <c r="M143">
        <f t="shared" si="21"/>
        <v>0</v>
      </c>
      <c r="N143">
        <f t="shared" si="21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1"/>
        <v>0</v>
      </c>
    </row>
    <row r="144" spans="1:19" x14ac:dyDescent="0.25">
      <c r="A144" s="3" t="s">
        <v>186</v>
      </c>
      <c r="B144" s="20" t="s">
        <v>32</v>
      </c>
      <c r="C144" s="45" t="s">
        <v>168</v>
      </c>
      <c r="D144" s="4">
        <f t="shared" si="13"/>
        <v>30</v>
      </c>
      <c r="E144" s="42">
        <f t="shared" si="22"/>
        <v>1.6381410413690599E-3</v>
      </c>
      <c r="F144">
        <f t="shared" si="14"/>
        <v>6.0671890421076292E-4</v>
      </c>
      <c r="G144">
        <f t="shared" si="19"/>
        <v>0</v>
      </c>
      <c r="H144">
        <f t="shared" si="21"/>
        <v>0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0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0</v>
      </c>
      <c r="R144">
        <f t="shared" si="21"/>
        <v>0</v>
      </c>
      <c r="S144">
        <f t="shared" si="21"/>
        <v>0</v>
      </c>
    </row>
    <row r="145" spans="1:19" x14ac:dyDescent="0.25">
      <c r="A145" s="3" t="s">
        <v>187</v>
      </c>
      <c r="B145" s="22" t="s">
        <v>32</v>
      </c>
      <c r="C145" s="45" t="s">
        <v>168</v>
      </c>
      <c r="D145" s="4">
        <f t="shared" si="13"/>
        <v>29</v>
      </c>
      <c r="E145" s="42">
        <f t="shared" si="22"/>
        <v>1.5272398514852034E-3</v>
      </c>
      <c r="F145">
        <f t="shared" si="14"/>
        <v>5.6564438943896417E-4</v>
      </c>
      <c r="G145">
        <f t="shared" si="19"/>
        <v>0</v>
      </c>
      <c r="H145">
        <f t="shared" si="21"/>
        <v>0</v>
      </c>
      <c r="I145">
        <f t="shared" si="21"/>
        <v>0</v>
      </c>
      <c r="J145">
        <f t="shared" si="21"/>
        <v>0</v>
      </c>
      <c r="K145">
        <f t="shared" si="21"/>
        <v>0</v>
      </c>
      <c r="L145">
        <f t="shared" si="21"/>
        <v>0</v>
      </c>
      <c r="M145">
        <f t="shared" si="21"/>
        <v>0</v>
      </c>
      <c r="N145">
        <f t="shared" si="21"/>
        <v>0</v>
      </c>
      <c r="O145">
        <f t="shared" si="21"/>
        <v>0</v>
      </c>
      <c r="P145">
        <f t="shared" si="21"/>
        <v>0</v>
      </c>
      <c r="Q145">
        <f t="shared" si="21"/>
        <v>0</v>
      </c>
      <c r="R145">
        <f t="shared" si="21"/>
        <v>0</v>
      </c>
      <c r="S145">
        <f t="shared" si="21"/>
        <v>0</v>
      </c>
    </row>
    <row r="146" spans="1:19" x14ac:dyDescent="0.25">
      <c r="A146" s="3" t="s">
        <v>188</v>
      </c>
      <c r="B146" s="20" t="s">
        <v>172</v>
      </c>
      <c r="C146" s="45" t="s">
        <v>168</v>
      </c>
      <c r="D146" s="4">
        <f t="shared" si="13"/>
        <v>28</v>
      </c>
      <c r="E146" s="42">
        <f t="shared" si="22"/>
        <v>1.4238466072586859E-3</v>
      </c>
      <c r="F146">
        <f t="shared" si="14"/>
        <v>5.2735059528099474E-4</v>
      </c>
      <c r="G146">
        <f t="shared" si="19"/>
        <v>0</v>
      </c>
      <c r="H146">
        <f t="shared" si="21"/>
        <v>0</v>
      </c>
      <c r="I146">
        <f t="shared" si="21"/>
        <v>0</v>
      </c>
      <c r="J146">
        <f t="shared" si="21"/>
        <v>0</v>
      </c>
      <c r="K146">
        <f t="shared" si="21"/>
        <v>0</v>
      </c>
      <c r="L146">
        <f t="shared" si="21"/>
        <v>0</v>
      </c>
      <c r="M146">
        <f t="shared" si="21"/>
        <v>0</v>
      </c>
      <c r="N146">
        <f t="shared" si="21"/>
        <v>0</v>
      </c>
      <c r="O146">
        <f t="shared" si="21"/>
        <v>0</v>
      </c>
      <c r="P146">
        <f t="shared" si="21"/>
        <v>0</v>
      </c>
      <c r="Q146">
        <f t="shared" si="21"/>
        <v>0</v>
      </c>
      <c r="R146">
        <f t="shared" si="21"/>
        <v>0</v>
      </c>
      <c r="S146">
        <f t="shared" si="21"/>
        <v>0</v>
      </c>
    </row>
    <row r="147" spans="1:19" x14ac:dyDescent="0.25">
      <c r="A147" s="30" t="s">
        <v>189</v>
      </c>
      <c r="B147" s="20" t="s">
        <v>18</v>
      </c>
      <c r="C147" s="44" t="s">
        <v>168</v>
      </c>
      <c r="D147" s="4">
        <f t="shared" si="13"/>
        <v>27</v>
      </c>
      <c r="E147" s="42">
        <f t="shared" si="22"/>
        <v>1.3274530251620479E-3</v>
      </c>
      <c r="F147">
        <f t="shared" si="14"/>
        <v>4.9164926857853629E-4</v>
      </c>
      <c r="G147">
        <f t="shared" si="19"/>
        <v>0</v>
      </c>
      <c r="H147">
        <f t="shared" si="21"/>
        <v>0</v>
      </c>
      <c r="I147">
        <f t="shared" si="21"/>
        <v>0</v>
      </c>
      <c r="J147">
        <f t="shared" si="21"/>
        <v>0</v>
      </c>
      <c r="K147">
        <f t="shared" si="21"/>
        <v>0</v>
      </c>
      <c r="L147">
        <f t="shared" si="21"/>
        <v>0</v>
      </c>
      <c r="M147">
        <f t="shared" si="21"/>
        <v>0</v>
      </c>
      <c r="N147">
        <f t="shared" si="21"/>
        <v>0</v>
      </c>
      <c r="O147">
        <f t="shared" si="21"/>
        <v>0</v>
      </c>
      <c r="P147">
        <f t="shared" si="21"/>
        <v>0</v>
      </c>
      <c r="Q147">
        <f t="shared" si="21"/>
        <v>0</v>
      </c>
      <c r="R147">
        <f t="shared" si="21"/>
        <v>0</v>
      </c>
      <c r="S147">
        <f t="shared" si="21"/>
        <v>0</v>
      </c>
    </row>
    <row r="148" spans="1:19" x14ac:dyDescent="0.25">
      <c r="A148" s="30" t="s">
        <v>190</v>
      </c>
      <c r="B148" s="20" t="s">
        <v>110</v>
      </c>
      <c r="C148" s="44" t="s">
        <v>168</v>
      </c>
      <c r="D148" s="4">
        <f t="shared" si="13"/>
        <v>26</v>
      </c>
      <c r="E148" s="42">
        <f t="shared" si="22"/>
        <v>1.2375852321652001E-3</v>
      </c>
      <c r="F148">
        <f t="shared" si="14"/>
        <v>4.5836490080192595E-4</v>
      </c>
      <c r="G148">
        <f t="shared" si="19"/>
        <v>0</v>
      </c>
      <c r="H148">
        <f t="shared" si="21"/>
        <v>0</v>
      </c>
      <c r="I148">
        <f t="shared" si="21"/>
        <v>0</v>
      </c>
      <c r="J148">
        <f t="shared" si="21"/>
        <v>0</v>
      </c>
      <c r="K148">
        <f t="shared" si="21"/>
        <v>0</v>
      </c>
      <c r="L148">
        <f t="shared" si="21"/>
        <v>0</v>
      </c>
      <c r="M148">
        <f t="shared" si="21"/>
        <v>0</v>
      </c>
      <c r="N148">
        <f t="shared" si="21"/>
        <v>0</v>
      </c>
      <c r="O148">
        <f t="shared" si="21"/>
        <v>0</v>
      </c>
      <c r="P148">
        <f t="shared" si="21"/>
        <v>0</v>
      </c>
      <c r="Q148">
        <f t="shared" si="21"/>
        <v>0</v>
      </c>
      <c r="R148">
        <f t="shared" si="21"/>
        <v>0</v>
      </c>
      <c r="S148">
        <f t="shared" si="21"/>
        <v>0</v>
      </c>
    </row>
    <row r="149" spans="1:19" x14ac:dyDescent="0.25">
      <c r="A149" s="30" t="s">
        <v>191</v>
      </c>
      <c r="B149" s="20" t="s">
        <v>41</v>
      </c>
      <c r="C149" s="44" t="s">
        <v>168</v>
      </c>
      <c r="D149" s="4">
        <f t="shared" si="13"/>
        <v>25</v>
      </c>
      <c r="E149" s="42">
        <f t="shared" si="22"/>
        <v>1.1538014361648845E-3</v>
      </c>
      <c r="F149">
        <f t="shared" si="14"/>
        <v>4.2733386524625345E-4</v>
      </c>
      <c r="G149">
        <f t="shared" si="19"/>
        <v>0</v>
      </c>
      <c r="H149">
        <f t="shared" ref="H149:S158" si="23">IF($E149*$D$11*H$25&gt;$D$10,3,IF($E149*$D$11*H$25&gt;$D$8,2,IF($E149*$D$11*H$25&gt;$D$9,1,0)))</f>
        <v>0</v>
      </c>
      <c r="I149">
        <f t="shared" si="23"/>
        <v>0</v>
      </c>
      <c r="J149">
        <f t="shared" si="23"/>
        <v>0</v>
      </c>
      <c r="K149">
        <f t="shared" si="23"/>
        <v>0</v>
      </c>
      <c r="L149">
        <f t="shared" si="23"/>
        <v>0</v>
      </c>
      <c r="M149">
        <f t="shared" si="23"/>
        <v>0</v>
      </c>
      <c r="N149">
        <f t="shared" si="23"/>
        <v>0</v>
      </c>
      <c r="O149">
        <f t="shared" si="23"/>
        <v>0</v>
      </c>
      <c r="P149">
        <f t="shared" si="23"/>
        <v>0</v>
      </c>
      <c r="Q149">
        <f t="shared" si="23"/>
        <v>0</v>
      </c>
      <c r="R149">
        <f t="shared" si="23"/>
        <v>0</v>
      </c>
      <c r="S149">
        <f t="shared" si="23"/>
        <v>0</v>
      </c>
    </row>
    <row r="150" spans="1:19" x14ac:dyDescent="0.25">
      <c r="A150" s="30" t="s">
        <v>192</v>
      </c>
      <c r="B150" s="20" t="s">
        <v>18</v>
      </c>
      <c r="C150" s="44" t="s">
        <v>168</v>
      </c>
      <c r="D150" s="4">
        <f t="shared" si="13"/>
        <v>24</v>
      </c>
      <c r="E150" s="42">
        <f t="shared" si="22"/>
        <v>1.0756897541247051E-3</v>
      </c>
      <c r="F150">
        <f t="shared" si="14"/>
        <v>3.9840361263877963E-4</v>
      </c>
      <c r="G150">
        <f t="shared" si="19"/>
        <v>0</v>
      </c>
      <c r="H150">
        <f t="shared" si="23"/>
        <v>0</v>
      </c>
      <c r="I150">
        <f t="shared" si="23"/>
        <v>0</v>
      </c>
      <c r="J150">
        <f t="shared" si="23"/>
        <v>0</v>
      </c>
      <c r="K150">
        <f t="shared" si="23"/>
        <v>0</v>
      </c>
      <c r="L150">
        <f t="shared" si="23"/>
        <v>0</v>
      </c>
      <c r="M150">
        <f t="shared" si="23"/>
        <v>0</v>
      </c>
      <c r="N150">
        <f t="shared" si="23"/>
        <v>0</v>
      </c>
      <c r="O150">
        <f t="shared" si="23"/>
        <v>0</v>
      </c>
      <c r="P150">
        <f t="shared" si="23"/>
        <v>0</v>
      </c>
      <c r="Q150">
        <f t="shared" si="23"/>
        <v>0</v>
      </c>
      <c r="R150">
        <f t="shared" si="23"/>
        <v>0</v>
      </c>
      <c r="S150">
        <f t="shared" si="23"/>
        <v>0</v>
      </c>
    </row>
    <row r="151" spans="1:19" x14ac:dyDescent="0.25">
      <c r="A151" s="3" t="s">
        <v>193</v>
      </c>
      <c r="B151" s="20" t="s">
        <v>32</v>
      </c>
      <c r="C151" s="44" t="s">
        <v>168</v>
      </c>
      <c r="D151" s="4">
        <f t="shared" si="13"/>
        <v>23</v>
      </c>
      <c r="E151" s="42">
        <f t="shared" si="22"/>
        <v>1.0028661872488011E-3</v>
      </c>
      <c r="F151">
        <f t="shared" si="14"/>
        <v>3.7143192120325964E-4</v>
      </c>
      <c r="G151">
        <f t="shared" si="19"/>
        <v>0</v>
      </c>
      <c r="H151">
        <f t="shared" si="23"/>
        <v>0</v>
      </c>
      <c r="I151">
        <f t="shared" si="23"/>
        <v>0</v>
      </c>
      <c r="J151">
        <f t="shared" si="23"/>
        <v>0</v>
      </c>
      <c r="K151">
        <f t="shared" si="23"/>
        <v>0</v>
      </c>
      <c r="L151">
        <f t="shared" si="23"/>
        <v>0</v>
      </c>
      <c r="M151">
        <f t="shared" si="23"/>
        <v>0</v>
      </c>
      <c r="N151">
        <f t="shared" si="23"/>
        <v>0</v>
      </c>
      <c r="O151">
        <f t="shared" si="23"/>
        <v>0</v>
      </c>
      <c r="P151">
        <f t="shared" si="23"/>
        <v>0</v>
      </c>
      <c r="Q151">
        <f t="shared" si="23"/>
        <v>0</v>
      </c>
      <c r="R151">
        <f t="shared" si="23"/>
        <v>0</v>
      </c>
      <c r="S151">
        <f t="shared" si="23"/>
        <v>0</v>
      </c>
    </row>
    <row r="152" spans="1:19" x14ac:dyDescent="0.25">
      <c r="A152" s="28" t="s">
        <v>194</v>
      </c>
      <c r="B152" s="49" t="s">
        <v>32</v>
      </c>
      <c r="C152" s="50" t="s">
        <v>168</v>
      </c>
      <c r="D152" s="4">
        <f t="shared" si="13"/>
        <v>22</v>
      </c>
      <c r="E152" s="42">
        <f t="shared" si="22"/>
        <v>9.3497273323508046E-4</v>
      </c>
      <c r="F152">
        <f t="shared" si="14"/>
        <v>3.4628619749447424E-4</v>
      </c>
      <c r="G152">
        <f t="shared" si="19"/>
        <v>0</v>
      </c>
      <c r="H152">
        <f t="shared" si="23"/>
        <v>0</v>
      </c>
      <c r="I152">
        <f t="shared" si="23"/>
        <v>0</v>
      </c>
      <c r="J152">
        <f t="shared" si="23"/>
        <v>0</v>
      </c>
      <c r="K152">
        <f t="shared" si="23"/>
        <v>0</v>
      </c>
      <c r="L152">
        <f t="shared" si="23"/>
        <v>0</v>
      </c>
      <c r="M152">
        <f t="shared" si="23"/>
        <v>0</v>
      </c>
      <c r="N152">
        <f t="shared" si="23"/>
        <v>0</v>
      </c>
      <c r="O152">
        <f t="shared" si="23"/>
        <v>0</v>
      </c>
      <c r="P152">
        <f t="shared" si="23"/>
        <v>0</v>
      </c>
      <c r="Q152">
        <f t="shared" si="23"/>
        <v>0</v>
      </c>
      <c r="R152">
        <f t="shared" si="23"/>
        <v>0</v>
      </c>
      <c r="S152">
        <f t="shared" si="23"/>
        <v>0</v>
      </c>
    </row>
    <row r="153" spans="1:19" x14ac:dyDescent="0.25">
      <c r="A153" s="28" t="s">
        <v>195</v>
      </c>
      <c r="B153" s="20" t="s">
        <v>32</v>
      </c>
      <c r="C153" s="44" t="s">
        <v>168</v>
      </c>
      <c r="D153" s="4">
        <f t="shared" si="13"/>
        <v>21</v>
      </c>
      <c r="E153" s="42">
        <f t="shared" si="22"/>
        <v>8.7167562632780573E-4</v>
      </c>
      <c r="F153">
        <f t="shared" si="14"/>
        <v>3.2284282456585396E-4</v>
      </c>
      <c r="G153">
        <f t="shared" si="19"/>
        <v>0</v>
      </c>
      <c r="H153">
        <f t="shared" si="23"/>
        <v>0</v>
      </c>
      <c r="I153">
        <f t="shared" si="23"/>
        <v>0</v>
      </c>
      <c r="J153">
        <f t="shared" si="23"/>
        <v>0</v>
      </c>
      <c r="K153">
        <f t="shared" si="23"/>
        <v>0</v>
      </c>
      <c r="L153">
        <f t="shared" si="23"/>
        <v>0</v>
      </c>
      <c r="M153">
        <f t="shared" si="23"/>
        <v>0</v>
      </c>
      <c r="N153">
        <f t="shared" si="23"/>
        <v>0</v>
      </c>
      <c r="O153">
        <f t="shared" si="23"/>
        <v>0</v>
      </c>
      <c r="P153">
        <f t="shared" si="23"/>
        <v>0</v>
      </c>
      <c r="Q153">
        <f t="shared" si="23"/>
        <v>0</v>
      </c>
      <c r="R153">
        <f t="shared" si="23"/>
        <v>0</v>
      </c>
      <c r="S153">
        <f t="shared" si="23"/>
        <v>0</v>
      </c>
    </row>
    <row r="154" spans="1:19" x14ac:dyDescent="0.25">
      <c r="A154" s="28" t="s">
        <v>196</v>
      </c>
      <c r="B154" s="20" t="s">
        <v>32</v>
      </c>
      <c r="C154" s="44" t="s">
        <v>168</v>
      </c>
      <c r="D154" s="4">
        <f t="shared" si="13"/>
        <v>20</v>
      </c>
      <c r="E154" s="42">
        <f t="shared" si="22"/>
        <v>8.1266369651758702E-4</v>
      </c>
      <c r="F154">
        <f t="shared" si="14"/>
        <v>3.0098655426577298E-4</v>
      </c>
      <c r="G154">
        <f t="shared" si="19"/>
        <v>0</v>
      </c>
      <c r="H154">
        <f t="shared" si="23"/>
        <v>0</v>
      </c>
      <c r="I154">
        <f t="shared" si="23"/>
        <v>0</v>
      </c>
      <c r="J154">
        <f t="shared" si="23"/>
        <v>0</v>
      </c>
      <c r="K154">
        <f t="shared" si="23"/>
        <v>0</v>
      </c>
      <c r="L154">
        <f t="shared" si="23"/>
        <v>0</v>
      </c>
      <c r="M154">
        <f t="shared" si="23"/>
        <v>0</v>
      </c>
      <c r="N154">
        <f t="shared" si="23"/>
        <v>0</v>
      </c>
      <c r="O154">
        <f t="shared" si="23"/>
        <v>0</v>
      </c>
      <c r="P154">
        <f t="shared" si="23"/>
        <v>0</v>
      </c>
      <c r="Q154">
        <f t="shared" si="23"/>
        <v>0</v>
      </c>
      <c r="R154">
        <f t="shared" si="23"/>
        <v>0</v>
      </c>
      <c r="S154">
        <f t="shared" si="23"/>
        <v>0</v>
      </c>
    </row>
    <row r="155" spans="1:19" x14ac:dyDescent="0.25">
      <c r="A155" s="28" t="s">
        <v>197</v>
      </c>
      <c r="B155" s="20" t="s">
        <v>32</v>
      </c>
      <c r="C155" s="44" t="s">
        <v>168</v>
      </c>
      <c r="D155" s="4">
        <f t="shared" si="13"/>
        <v>19</v>
      </c>
      <c r="E155" s="42">
        <f t="shared" si="22"/>
        <v>7.576468398225784E-4</v>
      </c>
      <c r="F155">
        <f t="shared" si="14"/>
        <v>2.80609940675029E-4</v>
      </c>
      <c r="G155">
        <f t="shared" si="19"/>
        <v>0</v>
      </c>
      <c r="H155">
        <f t="shared" si="23"/>
        <v>0</v>
      </c>
      <c r="I155">
        <f t="shared" si="23"/>
        <v>0</v>
      </c>
      <c r="J155">
        <f t="shared" si="23"/>
        <v>0</v>
      </c>
      <c r="K155">
        <f t="shared" si="23"/>
        <v>0</v>
      </c>
      <c r="L155">
        <f t="shared" si="23"/>
        <v>0</v>
      </c>
      <c r="M155">
        <f t="shared" si="23"/>
        <v>0</v>
      </c>
      <c r="N155">
        <f t="shared" si="23"/>
        <v>0</v>
      </c>
      <c r="O155">
        <f t="shared" si="23"/>
        <v>0</v>
      </c>
      <c r="P155">
        <f t="shared" si="23"/>
        <v>0</v>
      </c>
      <c r="Q155">
        <f t="shared" si="23"/>
        <v>0</v>
      </c>
      <c r="R155">
        <f t="shared" si="23"/>
        <v>0</v>
      </c>
      <c r="S155">
        <f t="shared" si="23"/>
        <v>0</v>
      </c>
    </row>
    <row r="156" spans="1:19" x14ac:dyDescent="0.25">
      <c r="A156" s="3" t="s">
        <v>198</v>
      </c>
      <c r="B156" s="20" t="s">
        <v>32</v>
      </c>
      <c r="C156" s="44" t="s">
        <v>168</v>
      </c>
      <c r="D156" s="4">
        <f t="shared" si="13"/>
        <v>18</v>
      </c>
      <c r="E156" s="42">
        <f t="shared" si="22"/>
        <v>7.0635459213074035E-4</v>
      </c>
      <c r="F156">
        <f t="shared" si="14"/>
        <v>2.6161281190027416E-4</v>
      </c>
      <c r="G156">
        <f t="shared" si="19"/>
        <v>0</v>
      </c>
      <c r="H156">
        <f t="shared" si="23"/>
        <v>0</v>
      </c>
      <c r="I156">
        <f t="shared" si="23"/>
        <v>0</v>
      </c>
      <c r="J156">
        <f t="shared" si="23"/>
        <v>0</v>
      </c>
      <c r="K156">
        <f t="shared" si="23"/>
        <v>0</v>
      </c>
      <c r="L156">
        <f t="shared" si="23"/>
        <v>0</v>
      </c>
      <c r="M156">
        <f t="shared" si="23"/>
        <v>0</v>
      </c>
      <c r="N156">
        <f t="shared" si="23"/>
        <v>0</v>
      </c>
      <c r="O156">
        <f t="shared" si="23"/>
        <v>0</v>
      </c>
      <c r="P156">
        <f t="shared" si="23"/>
        <v>0</v>
      </c>
      <c r="Q156">
        <f t="shared" si="23"/>
        <v>0</v>
      </c>
      <c r="R156">
        <f t="shared" si="23"/>
        <v>0</v>
      </c>
      <c r="S156">
        <f t="shared" si="23"/>
        <v>0</v>
      </c>
    </row>
    <row r="157" spans="1:19" x14ac:dyDescent="0.25">
      <c r="A157" s="3" t="s">
        <v>199</v>
      </c>
      <c r="B157" s="38" t="s">
        <v>32</v>
      </c>
      <c r="C157" s="44" t="s">
        <v>168</v>
      </c>
      <c r="D157" s="4">
        <f t="shared" ref="D157:D171" si="24">D158+1</f>
        <v>17</v>
      </c>
      <c r="E157" s="42">
        <f t="shared" si="22"/>
        <v>6.5853479959214608E-4</v>
      </c>
      <c r="F157">
        <f t="shared" ref="F157:F173" si="25">E157/D$8</f>
        <v>2.4390177762672076E-4</v>
      </c>
      <c r="G157">
        <f t="shared" ref="G157:G173" si="26">IF($E157&gt;$D$10,3,IF($E157&gt;$D$8,2,IF($E157&gt;$D$9,1,0)))</f>
        <v>0</v>
      </c>
      <c r="H157">
        <f t="shared" si="23"/>
        <v>0</v>
      </c>
      <c r="I157">
        <f t="shared" si="23"/>
        <v>0</v>
      </c>
      <c r="J157">
        <f t="shared" si="23"/>
        <v>0</v>
      </c>
      <c r="K157">
        <f t="shared" si="23"/>
        <v>0</v>
      </c>
      <c r="L157">
        <f t="shared" si="23"/>
        <v>0</v>
      </c>
      <c r="M157">
        <f t="shared" si="23"/>
        <v>0</v>
      </c>
      <c r="N157">
        <f t="shared" si="23"/>
        <v>0</v>
      </c>
      <c r="O157">
        <f t="shared" si="23"/>
        <v>0</v>
      </c>
      <c r="P157">
        <f t="shared" si="23"/>
        <v>0</v>
      </c>
      <c r="Q157">
        <f t="shared" si="23"/>
        <v>0</v>
      </c>
      <c r="R157">
        <f t="shared" si="23"/>
        <v>0</v>
      </c>
      <c r="S157">
        <f t="shared" si="23"/>
        <v>0</v>
      </c>
    </row>
    <row r="158" spans="1:19" x14ac:dyDescent="0.25">
      <c r="A158" s="3" t="s">
        <v>200</v>
      </c>
      <c r="B158" s="54" t="s">
        <v>32</v>
      </c>
      <c r="C158" s="44" t="s">
        <v>168</v>
      </c>
      <c r="D158" s="4">
        <f t="shared" si="24"/>
        <v>16</v>
      </c>
      <c r="E158" s="42">
        <f t="shared" si="22"/>
        <v>6.1395237902495234E-4</v>
      </c>
      <c r="F158">
        <f t="shared" si="25"/>
        <v>2.273897700092416E-4</v>
      </c>
      <c r="G158">
        <f t="shared" si="26"/>
        <v>0</v>
      </c>
      <c r="H158">
        <f t="shared" si="23"/>
        <v>0</v>
      </c>
      <c r="I158">
        <f t="shared" si="23"/>
        <v>0</v>
      </c>
      <c r="J158">
        <f t="shared" si="23"/>
        <v>0</v>
      </c>
      <c r="K158">
        <f t="shared" si="23"/>
        <v>0</v>
      </c>
      <c r="L158">
        <f t="shared" si="23"/>
        <v>0</v>
      </c>
      <c r="M158">
        <f t="shared" si="23"/>
        <v>0</v>
      </c>
      <c r="N158">
        <f t="shared" si="23"/>
        <v>0</v>
      </c>
      <c r="O158">
        <f t="shared" si="23"/>
        <v>0</v>
      </c>
      <c r="P158">
        <f t="shared" si="23"/>
        <v>0</v>
      </c>
      <c r="Q158">
        <f t="shared" si="23"/>
        <v>0</v>
      </c>
      <c r="R158">
        <f t="shared" si="23"/>
        <v>0</v>
      </c>
      <c r="S158">
        <f t="shared" si="23"/>
        <v>0</v>
      </c>
    </row>
    <row r="159" spans="1:19" x14ac:dyDescent="0.25">
      <c r="A159" s="3" t="s">
        <v>201</v>
      </c>
      <c r="B159" s="38" t="s">
        <v>32</v>
      </c>
      <c r="C159" s="44" t="s">
        <v>168</v>
      </c>
      <c r="D159" s="4">
        <f t="shared" si="24"/>
        <v>15</v>
      </c>
      <c r="E159" s="42">
        <f t="shared" si="22"/>
        <v>5.7238816224115959E-4</v>
      </c>
      <c r="F159">
        <f t="shared" si="25"/>
        <v>2.119956156448739E-4</v>
      </c>
      <c r="G159">
        <f t="shared" si="26"/>
        <v>0</v>
      </c>
      <c r="H159">
        <f t="shared" ref="H159:S173" si="27">IF($E159*$D$11*H$25&gt;$D$10,3,IF($E159*$D$11*H$25&gt;$D$8,2,IF($E159*$D$11*H$25&gt;$D$9,1,0)))</f>
        <v>0</v>
      </c>
      <c r="I159">
        <f t="shared" si="27"/>
        <v>0</v>
      </c>
      <c r="J159">
        <f t="shared" si="27"/>
        <v>0</v>
      </c>
      <c r="K159">
        <f t="shared" si="27"/>
        <v>0</v>
      </c>
      <c r="L159">
        <f t="shared" si="27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  <c r="Q159">
        <f t="shared" si="27"/>
        <v>0</v>
      </c>
      <c r="R159">
        <f t="shared" si="27"/>
        <v>0</v>
      </c>
      <c r="S159">
        <f t="shared" si="27"/>
        <v>0</v>
      </c>
    </row>
    <row r="160" spans="1:19" x14ac:dyDescent="0.25">
      <c r="A160" s="3" t="s">
        <v>202</v>
      </c>
      <c r="B160" s="38" t="s">
        <v>32</v>
      </c>
      <c r="C160" s="44" t="s">
        <v>168</v>
      </c>
      <c r="D160" s="4">
        <f t="shared" si="24"/>
        <v>14</v>
      </c>
      <c r="E160" s="42">
        <f t="shared" si="22"/>
        <v>5.3363781861084133E-4</v>
      </c>
      <c r="F160">
        <f t="shared" si="25"/>
        <v>1.9764363652253382E-4</v>
      </c>
      <c r="G160">
        <f t="shared" si="26"/>
        <v>0</v>
      </c>
      <c r="H160">
        <f t="shared" si="27"/>
        <v>0</v>
      </c>
      <c r="I160">
        <f t="shared" si="27"/>
        <v>0</v>
      </c>
      <c r="J160">
        <f t="shared" si="27"/>
        <v>0</v>
      </c>
      <c r="K160">
        <f t="shared" si="27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  <c r="Q160">
        <f t="shared" si="27"/>
        <v>0</v>
      </c>
      <c r="R160">
        <f t="shared" si="27"/>
        <v>0</v>
      </c>
      <c r="S160">
        <f t="shared" si="27"/>
        <v>0</v>
      </c>
    </row>
    <row r="161" spans="1:19" x14ac:dyDescent="0.25">
      <c r="A161" s="3" t="s">
        <v>203</v>
      </c>
      <c r="B161" s="38" t="s">
        <v>32</v>
      </c>
      <c r="C161" s="44" t="s">
        <v>168</v>
      </c>
      <c r="D161" s="4">
        <f t="shared" si="24"/>
        <v>13</v>
      </c>
      <c r="E161" s="42">
        <f t="shared" si="22"/>
        <v>4.9751085056814592E-4</v>
      </c>
      <c r="F161">
        <f t="shared" si="25"/>
        <v>1.8426327798820217E-4</v>
      </c>
      <c r="G161">
        <f t="shared" si="26"/>
        <v>0</v>
      </c>
      <c r="H161">
        <f t="shared" si="27"/>
        <v>0</v>
      </c>
      <c r="I161">
        <f t="shared" si="27"/>
        <v>0</v>
      </c>
      <c r="J161">
        <f t="shared" si="27"/>
        <v>0</v>
      </c>
      <c r="K161">
        <f t="shared" si="27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  <c r="Q161">
        <f t="shared" si="27"/>
        <v>0</v>
      </c>
      <c r="R161">
        <f t="shared" si="27"/>
        <v>0</v>
      </c>
      <c r="S161">
        <f t="shared" si="27"/>
        <v>0</v>
      </c>
    </row>
    <row r="162" spans="1:19" x14ac:dyDescent="0.25">
      <c r="A162" s="3" t="s">
        <v>204</v>
      </c>
      <c r="B162" s="38" t="s">
        <v>32</v>
      </c>
      <c r="C162" s="44" t="s">
        <v>168</v>
      </c>
      <c r="D162" s="4">
        <f t="shared" si="24"/>
        <v>12</v>
      </c>
      <c r="E162" s="42">
        <f t="shared" si="22"/>
        <v>4.6382965712095327E-4</v>
      </c>
      <c r="F162">
        <f t="shared" si="25"/>
        <v>1.7178876189664934E-4</v>
      </c>
      <c r="G162">
        <f t="shared" si="26"/>
        <v>0</v>
      </c>
      <c r="H162">
        <f t="shared" si="27"/>
        <v>0</v>
      </c>
      <c r="I162">
        <f t="shared" si="27"/>
        <v>0</v>
      </c>
      <c r="J162">
        <f t="shared" si="27"/>
        <v>0</v>
      </c>
      <c r="K162">
        <f t="shared" si="27"/>
        <v>0</v>
      </c>
      <c r="L162">
        <f t="shared" si="27"/>
        <v>0</v>
      </c>
      <c r="M162">
        <f t="shared" si="27"/>
        <v>0</v>
      </c>
      <c r="N162">
        <f t="shared" si="27"/>
        <v>0</v>
      </c>
      <c r="O162">
        <f t="shared" si="27"/>
        <v>0</v>
      </c>
      <c r="P162">
        <f t="shared" si="27"/>
        <v>0</v>
      </c>
      <c r="Q162">
        <f t="shared" si="27"/>
        <v>0</v>
      </c>
      <c r="R162">
        <f t="shared" si="27"/>
        <v>0</v>
      </c>
      <c r="S162">
        <f t="shared" si="27"/>
        <v>0</v>
      </c>
    </row>
    <row r="163" spans="1:19" x14ac:dyDescent="0.25">
      <c r="A163" s="3" t="s">
        <v>205</v>
      </c>
      <c r="B163" s="38" t="s">
        <v>32</v>
      </c>
      <c r="C163" s="44" t="s">
        <v>168</v>
      </c>
      <c r="D163" s="4">
        <f t="shared" si="24"/>
        <v>11</v>
      </c>
      <c r="E163" s="42">
        <f t="shared" si="22"/>
        <v>4.3242866076038039E-4</v>
      </c>
      <c r="F163">
        <f t="shared" si="25"/>
        <v>1.6015876324458532E-4</v>
      </c>
      <c r="G163">
        <f t="shared" si="26"/>
        <v>0</v>
      </c>
      <c r="H163">
        <f t="shared" si="27"/>
        <v>0</v>
      </c>
      <c r="I163">
        <f t="shared" si="27"/>
        <v>0</v>
      </c>
      <c r="J163">
        <f t="shared" si="27"/>
        <v>0</v>
      </c>
      <c r="K163">
        <f t="shared" si="27"/>
        <v>0</v>
      </c>
      <c r="L163">
        <f t="shared" si="27"/>
        <v>0</v>
      </c>
      <c r="M163">
        <f t="shared" si="27"/>
        <v>0</v>
      </c>
      <c r="N163">
        <f t="shared" si="27"/>
        <v>0</v>
      </c>
      <c r="O163">
        <f t="shared" si="27"/>
        <v>0</v>
      </c>
      <c r="P163">
        <f t="shared" si="27"/>
        <v>0</v>
      </c>
      <c r="Q163">
        <f t="shared" si="27"/>
        <v>0</v>
      </c>
      <c r="R163">
        <f t="shared" si="27"/>
        <v>0</v>
      </c>
      <c r="S163">
        <f t="shared" si="27"/>
        <v>0</v>
      </c>
    </row>
    <row r="164" spans="1:19" x14ac:dyDescent="0.25">
      <c r="A164" s="3" t="s">
        <v>206</v>
      </c>
      <c r="B164" s="38" t="s">
        <v>32</v>
      </c>
      <c r="C164" s="44" t="s">
        <v>168</v>
      </c>
      <c r="D164" s="4">
        <f t="shared" si="24"/>
        <v>10</v>
      </c>
      <c r="E164" s="42">
        <f t="shared" si="22"/>
        <v>4.0315349347800207E-4</v>
      </c>
      <c r="F164">
        <f t="shared" si="25"/>
        <v>1.493161086955563E-4</v>
      </c>
      <c r="G164">
        <f t="shared" si="26"/>
        <v>0</v>
      </c>
      <c r="H164">
        <f t="shared" si="27"/>
        <v>0</v>
      </c>
      <c r="I164">
        <f t="shared" si="27"/>
        <v>0</v>
      </c>
      <c r="J164">
        <f t="shared" si="27"/>
        <v>0</v>
      </c>
      <c r="K164">
        <f t="shared" si="27"/>
        <v>0</v>
      </c>
      <c r="L164">
        <f t="shared" si="27"/>
        <v>0</v>
      </c>
      <c r="M164">
        <f t="shared" si="27"/>
        <v>0</v>
      </c>
      <c r="N164">
        <f t="shared" si="27"/>
        <v>0</v>
      </c>
      <c r="O164">
        <f t="shared" si="27"/>
        <v>0</v>
      </c>
      <c r="P164">
        <f t="shared" si="27"/>
        <v>0</v>
      </c>
      <c r="Q164">
        <f t="shared" si="27"/>
        <v>0</v>
      </c>
      <c r="R164">
        <f t="shared" si="27"/>
        <v>0</v>
      </c>
      <c r="S164">
        <f t="shared" si="27"/>
        <v>0</v>
      </c>
    </row>
    <row r="165" spans="1:19" x14ac:dyDescent="0.25">
      <c r="A165" s="3" t="s">
        <v>207</v>
      </c>
      <c r="B165" s="38" t="s">
        <v>32</v>
      </c>
      <c r="C165" s="44" t="s">
        <v>168</v>
      </c>
      <c r="D165" s="4">
        <f t="shared" si="24"/>
        <v>9</v>
      </c>
      <c r="E165" s="42">
        <f t="shared" si="22"/>
        <v>3.7586023788922936E-4</v>
      </c>
      <c r="F165">
        <f t="shared" si="25"/>
        <v>1.3920749551452939E-4</v>
      </c>
      <c r="G165">
        <f t="shared" si="26"/>
        <v>0</v>
      </c>
      <c r="H165">
        <f t="shared" si="27"/>
        <v>0</v>
      </c>
      <c r="I165">
        <f t="shared" si="27"/>
        <v>0</v>
      </c>
      <c r="J165">
        <f t="shared" si="27"/>
        <v>0</v>
      </c>
      <c r="K165">
        <f t="shared" si="27"/>
        <v>0</v>
      </c>
      <c r="L165">
        <f t="shared" si="27"/>
        <v>0</v>
      </c>
      <c r="M165">
        <f t="shared" si="27"/>
        <v>0</v>
      </c>
      <c r="N165">
        <f t="shared" si="27"/>
        <v>0</v>
      </c>
      <c r="O165">
        <f t="shared" si="27"/>
        <v>0</v>
      </c>
      <c r="P165">
        <f t="shared" si="27"/>
        <v>0</v>
      </c>
      <c r="Q165">
        <f t="shared" si="27"/>
        <v>0</v>
      </c>
      <c r="R165">
        <f t="shared" si="27"/>
        <v>0</v>
      </c>
      <c r="S165">
        <f t="shared" si="27"/>
        <v>0</v>
      </c>
    </row>
    <row r="166" spans="1:19" x14ac:dyDescent="0.25">
      <c r="A166" s="3" t="s">
        <v>208</v>
      </c>
      <c r="B166" s="38" t="s">
        <v>32</v>
      </c>
      <c r="C166" s="44" t="s">
        <v>168</v>
      </c>
      <c r="D166" s="4">
        <f t="shared" si="24"/>
        <v>8</v>
      </c>
      <c r="E166" s="42">
        <f t="shared" si="22"/>
        <v>3.5041471973219172E-4</v>
      </c>
      <c r="F166">
        <f t="shared" si="25"/>
        <v>1.2978322953044138E-4</v>
      </c>
      <c r="G166">
        <f t="shared" si="26"/>
        <v>0</v>
      </c>
      <c r="H166">
        <f t="shared" si="27"/>
        <v>0</v>
      </c>
      <c r="I166">
        <f t="shared" si="27"/>
        <v>0</v>
      </c>
      <c r="J166">
        <f t="shared" si="27"/>
        <v>0</v>
      </c>
      <c r="K166">
        <f t="shared" si="27"/>
        <v>0</v>
      </c>
      <c r="L166">
        <f t="shared" si="27"/>
        <v>0</v>
      </c>
      <c r="M166">
        <f t="shared" si="27"/>
        <v>0</v>
      </c>
      <c r="N166">
        <f t="shared" si="27"/>
        <v>0</v>
      </c>
      <c r="O166">
        <f t="shared" si="27"/>
        <v>0</v>
      </c>
      <c r="P166">
        <f t="shared" si="27"/>
        <v>0</v>
      </c>
      <c r="Q166">
        <f t="shared" si="27"/>
        <v>0</v>
      </c>
      <c r="R166">
        <f t="shared" si="27"/>
        <v>0</v>
      </c>
      <c r="S166">
        <f t="shared" si="27"/>
        <v>0</v>
      </c>
    </row>
    <row r="167" spans="1:19" x14ac:dyDescent="0.25">
      <c r="A167" s="3" t="s">
        <v>209</v>
      </c>
      <c r="B167" s="20" t="s">
        <v>32</v>
      </c>
      <c r="C167" s="44" t="s">
        <v>168</v>
      </c>
      <c r="D167" s="4">
        <f t="shared" si="24"/>
        <v>7</v>
      </c>
      <c r="E167" s="42">
        <f t="shared" si="22"/>
        <v>3.2669184826403041E-4</v>
      </c>
      <c r="F167">
        <f t="shared" si="25"/>
        <v>1.2099698083852977E-4</v>
      </c>
      <c r="G167">
        <f t="shared" si="26"/>
        <v>0</v>
      </c>
      <c r="H167">
        <f t="shared" si="27"/>
        <v>0</v>
      </c>
      <c r="I167">
        <f t="shared" si="27"/>
        <v>0</v>
      </c>
      <c r="J167">
        <f t="shared" si="27"/>
        <v>0</v>
      </c>
      <c r="K167">
        <f t="shared" si="27"/>
        <v>0</v>
      </c>
      <c r="L167">
        <f t="shared" si="27"/>
        <v>0</v>
      </c>
      <c r="M167">
        <f t="shared" si="27"/>
        <v>0</v>
      </c>
      <c r="N167">
        <f t="shared" si="27"/>
        <v>0</v>
      </c>
      <c r="O167">
        <f t="shared" si="27"/>
        <v>0</v>
      </c>
      <c r="P167">
        <f t="shared" si="27"/>
        <v>0</v>
      </c>
      <c r="Q167">
        <f t="shared" si="27"/>
        <v>0</v>
      </c>
      <c r="R167">
        <f t="shared" si="27"/>
        <v>0</v>
      </c>
      <c r="S167">
        <f t="shared" si="27"/>
        <v>0</v>
      </c>
    </row>
    <row r="168" spans="1:19" x14ac:dyDescent="0.25">
      <c r="A168" s="3" t="s">
        <v>210</v>
      </c>
      <c r="B168" s="20" t="s">
        <v>32</v>
      </c>
      <c r="C168" s="44" t="s">
        <v>168</v>
      </c>
      <c r="D168" s="4">
        <f t="shared" si="24"/>
        <v>6</v>
      </c>
      <c r="E168" s="42">
        <f t="shared" si="22"/>
        <v>3.0457500131197675E-4</v>
      </c>
      <c r="F168">
        <f t="shared" si="25"/>
        <v>1.1280555604147286E-4</v>
      </c>
      <c r="G168">
        <f t="shared" si="26"/>
        <v>0</v>
      </c>
      <c r="H168">
        <f t="shared" si="27"/>
        <v>0</v>
      </c>
      <c r="I168">
        <f t="shared" si="27"/>
        <v>0</v>
      </c>
      <c r="J168">
        <f t="shared" si="27"/>
        <v>0</v>
      </c>
      <c r="K168">
        <f t="shared" si="27"/>
        <v>0</v>
      </c>
      <c r="L168">
        <f t="shared" si="27"/>
        <v>0</v>
      </c>
      <c r="M168">
        <f t="shared" si="27"/>
        <v>0</v>
      </c>
      <c r="N168">
        <f t="shared" si="27"/>
        <v>0</v>
      </c>
      <c r="O168">
        <f t="shared" si="27"/>
        <v>0</v>
      </c>
      <c r="P168">
        <f t="shared" si="27"/>
        <v>0</v>
      </c>
      <c r="Q168">
        <f t="shared" si="27"/>
        <v>0</v>
      </c>
      <c r="R168">
        <f t="shared" si="27"/>
        <v>0</v>
      </c>
      <c r="S168">
        <f t="shared" si="27"/>
        <v>0</v>
      </c>
    </row>
    <row r="169" spans="1:19" x14ac:dyDescent="0.25">
      <c r="A169" s="3" t="s">
        <v>211</v>
      </c>
      <c r="B169" s="20" t="s">
        <v>32</v>
      </c>
      <c r="C169" s="44" t="s">
        <v>168</v>
      </c>
      <c r="D169" s="4">
        <f t="shared" si="24"/>
        <v>5</v>
      </c>
      <c r="E169" s="42">
        <f t="shared" si="22"/>
        <v>2.8395545195611307E-4</v>
      </c>
      <c r="F169">
        <f t="shared" si="25"/>
        <v>1.051686859096715E-4</v>
      </c>
      <c r="G169">
        <f t="shared" si="26"/>
        <v>0</v>
      </c>
      <c r="H169">
        <f t="shared" si="27"/>
        <v>0</v>
      </c>
      <c r="I169">
        <f t="shared" si="27"/>
        <v>0</v>
      </c>
      <c r="J169">
        <f t="shared" si="27"/>
        <v>0</v>
      </c>
      <c r="K169">
        <f t="shared" si="27"/>
        <v>0</v>
      </c>
      <c r="L169">
        <f t="shared" si="27"/>
        <v>0</v>
      </c>
      <c r="M169">
        <f t="shared" si="27"/>
        <v>0</v>
      </c>
      <c r="N169">
        <f t="shared" si="27"/>
        <v>0</v>
      </c>
      <c r="O169">
        <f t="shared" si="27"/>
        <v>0</v>
      </c>
      <c r="P169">
        <f t="shared" si="27"/>
        <v>0</v>
      </c>
      <c r="Q169">
        <f t="shared" si="27"/>
        <v>0</v>
      </c>
      <c r="R169">
        <f t="shared" si="27"/>
        <v>0</v>
      </c>
      <c r="S169">
        <f t="shared" si="27"/>
        <v>0</v>
      </c>
    </row>
    <row r="170" spans="1:19" x14ac:dyDescent="0.25">
      <c r="A170" s="3" t="s">
        <v>212</v>
      </c>
      <c r="B170" s="55" t="s">
        <v>49</v>
      </c>
      <c r="C170" s="45" t="s">
        <v>168</v>
      </c>
      <c r="D170" s="4">
        <f t="shared" si="24"/>
        <v>4</v>
      </c>
      <c r="E170" s="42">
        <f t="shared" si="22"/>
        <v>2.6473183402537435E-4</v>
      </c>
      <c r="F170">
        <f t="shared" si="25"/>
        <v>9.8048827416805312E-5</v>
      </c>
      <c r="G170">
        <f t="shared" si="26"/>
        <v>0</v>
      </c>
      <c r="H170">
        <f t="shared" si="27"/>
        <v>0</v>
      </c>
      <c r="I170">
        <f t="shared" si="27"/>
        <v>0</v>
      </c>
      <c r="J170">
        <f t="shared" si="27"/>
        <v>0</v>
      </c>
      <c r="K170">
        <f t="shared" si="27"/>
        <v>0</v>
      </c>
      <c r="L170">
        <f t="shared" si="27"/>
        <v>0</v>
      </c>
      <c r="M170">
        <f t="shared" si="27"/>
        <v>0</v>
      </c>
      <c r="N170">
        <f t="shared" si="27"/>
        <v>0</v>
      </c>
      <c r="O170">
        <f t="shared" si="27"/>
        <v>0</v>
      </c>
      <c r="P170">
        <f t="shared" si="27"/>
        <v>0</v>
      </c>
      <c r="Q170">
        <f t="shared" si="27"/>
        <v>0</v>
      </c>
      <c r="R170">
        <f t="shared" si="27"/>
        <v>0</v>
      </c>
      <c r="S170">
        <f t="shared" si="27"/>
        <v>0</v>
      </c>
    </row>
    <row r="171" spans="1:19" x14ac:dyDescent="0.25">
      <c r="A171" s="3" t="s">
        <v>213</v>
      </c>
      <c r="B171" s="55" t="s">
        <v>32</v>
      </c>
      <c r="C171" s="45" t="s">
        <v>168</v>
      </c>
      <c r="D171" s="4">
        <f t="shared" si="24"/>
        <v>3</v>
      </c>
      <c r="E171" s="42">
        <f t="shared" si="22"/>
        <v>2.4680964377915896E-4</v>
      </c>
      <c r="F171">
        <f t="shared" si="25"/>
        <v>9.1410979177466276E-5</v>
      </c>
      <c r="G171">
        <f t="shared" si="26"/>
        <v>0</v>
      </c>
      <c r="H171">
        <f t="shared" si="27"/>
        <v>0</v>
      </c>
      <c r="I171">
        <f t="shared" si="27"/>
        <v>0</v>
      </c>
      <c r="J171">
        <f t="shared" si="27"/>
        <v>0</v>
      </c>
      <c r="K171">
        <f t="shared" si="27"/>
        <v>0</v>
      </c>
      <c r="L171">
        <f t="shared" si="27"/>
        <v>0</v>
      </c>
      <c r="M171">
        <f t="shared" si="27"/>
        <v>0</v>
      </c>
      <c r="N171">
        <f t="shared" si="27"/>
        <v>0</v>
      </c>
      <c r="O171">
        <f t="shared" si="27"/>
        <v>0</v>
      </c>
      <c r="P171">
        <f t="shared" si="27"/>
        <v>0</v>
      </c>
      <c r="Q171">
        <f t="shared" si="27"/>
        <v>0</v>
      </c>
      <c r="R171">
        <f t="shared" si="27"/>
        <v>0</v>
      </c>
      <c r="S171">
        <f t="shared" si="27"/>
        <v>0</v>
      </c>
    </row>
    <row r="172" spans="1:19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22"/>
        <v>2.3010077532480171E-4</v>
      </c>
      <c r="F172">
        <f t="shared" si="25"/>
        <v>8.5222509379556186E-5</v>
      </c>
      <c r="G172">
        <f t="shared" si="26"/>
        <v>0</v>
      </c>
      <c r="H172">
        <f t="shared" si="27"/>
        <v>0</v>
      </c>
      <c r="I172">
        <f t="shared" si="27"/>
        <v>0</v>
      </c>
      <c r="J172">
        <f t="shared" si="27"/>
        <v>0</v>
      </c>
      <c r="K172">
        <f t="shared" si="27"/>
        <v>0</v>
      </c>
      <c r="L172">
        <f t="shared" si="27"/>
        <v>0</v>
      </c>
      <c r="M172">
        <f t="shared" si="27"/>
        <v>0</v>
      </c>
      <c r="N172">
        <f t="shared" si="27"/>
        <v>0</v>
      </c>
      <c r="O172">
        <f t="shared" si="27"/>
        <v>0</v>
      </c>
      <c r="P172">
        <f t="shared" si="27"/>
        <v>0</v>
      </c>
      <c r="Q172">
        <f t="shared" si="27"/>
        <v>0</v>
      </c>
      <c r="R172">
        <f t="shared" si="27"/>
        <v>0</v>
      </c>
      <c r="S172">
        <f t="shared" si="27"/>
        <v>0</v>
      </c>
    </row>
    <row r="173" spans="1:19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22"/>
        <v>2.1452308748701234E-4</v>
      </c>
      <c r="F173">
        <f t="shared" si="25"/>
        <v>7.9452995365560114E-5</v>
      </c>
      <c r="G173">
        <f t="shared" si="26"/>
        <v>0</v>
      </c>
      <c r="H173">
        <f t="shared" si="27"/>
        <v>0</v>
      </c>
      <c r="I173">
        <f t="shared" si="27"/>
        <v>0</v>
      </c>
      <c r="J173">
        <f t="shared" si="27"/>
        <v>0</v>
      </c>
      <c r="K173">
        <f t="shared" si="27"/>
        <v>0</v>
      </c>
      <c r="L173">
        <f t="shared" si="27"/>
        <v>0</v>
      </c>
      <c r="M173">
        <f t="shared" si="27"/>
        <v>0</v>
      </c>
      <c r="N173">
        <f t="shared" si="27"/>
        <v>0</v>
      </c>
      <c r="O173">
        <f t="shared" si="27"/>
        <v>0</v>
      </c>
      <c r="P173">
        <f t="shared" si="27"/>
        <v>0</v>
      </c>
      <c r="Q173">
        <f t="shared" si="27"/>
        <v>0</v>
      </c>
      <c r="R173">
        <f t="shared" si="27"/>
        <v>0</v>
      </c>
      <c r="S173">
        <f t="shared" si="27"/>
        <v>0</v>
      </c>
    </row>
    <row r="175" spans="1:19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9" x14ac:dyDescent="0.25">
      <c r="A176" s="9"/>
      <c r="B176" s="10"/>
      <c r="C176" s="10"/>
      <c r="D176" s="11"/>
      <c r="E176" s="10"/>
      <c r="F176" s="1"/>
      <c r="H176" s="11"/>
      <c r="J176" s="2"/>
    </row>
    <row r="177" spans="1:19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28">D178+1</f>
        <v>145</v>
      </c>
      <c r="E177" s="15">
        <f t="shared" ref="E177:E224" si="29">C177</f>
        <v>8.8000000000000007</v>
      </c>
      <c r="F177">
        <f t="shared" ref="F177:F208" si="30">E177/D$8</f>
        <v>3.2592592592592595</v>
      </c>
      <c r="G177">
        <f t="shared" ref="G177:G208" si="31">IF($F177&lt;$F$3,10^(LOG($F177)*$D$3+$E$3),10^(LOG($F177)*$D$4+$E$4))</f>
        <v>0.2153776851936112</v>
      </c>
      <c r="H177">
        <f t="shared" ref="H177:S186" si="32">IF($F177*$D$11*H$25&lt;$F$3,10^(LOG($F177*$D$11*H$25)*$D$3+$E$3),10^(LOG($F177*$D$11*H$25)*$D$4+$E$4))</f>
        <v>2.3708981984482944E-2</v>
      </c>
      <c r="I177">
        <f t="shared" si="32"/>
        <v>3.4410777254472676E-2</v>
      </c>
      <c r="J177">
        <f t="shared" si="32"/>
        <v>7.3670646725532206E-4</v>
      </c>
      <c r="K177">
        <f t="shared" si="32"/>
        <v>2.3433327227141863E-3</v>
      </c>
      <c r="L177">
        <f t="shared" si="32"/>
        <v>2.8860704464166179E-2</v>
      </c>
      <c r="M177">
        <f t="shared" si="32"/>
        <v>4.665300842549866E-2</v>
      </c>
      <c r="N177">
        <f t="shared" si="32"/>
        <v>0.29200203435381333</v>
      </c>
      <c r="O177">
        <f t="shared" si="32"/>
        <v>7.4537261357310392E-3</v>
      </c>
      <c r="P177">
        <f t="shared" si="32"/>
        <v>0.10945458461204011</v>
      </c>
      <c r="Q177">
        <f t="shared" si="32"/>
        <v>7.3670646725532206E-4</v>
      </c>
      <c r="R177">
        <f t="shared" si="32"/>
        <v>1.4666962438083934E-2</v>
      </c>
      <c r="S177">
        <f t="shared" si="32"/>
        <v>7.4537261357310392E-3</v>
      </c>
    </row>
    <row r="178" spans="1:19" ht="15.75" thickTop="1" x14ac:dyDescent="0.25">
      <c r="A178" s="16" t="s">
        <v>85</v>
      </c>
      <c r="B178" s="17" t="s">
        <v>18</v>
      </c>
      <c r="C178" s="18">
        <v>8.1</v>
      </c>
      <c r="D178" s="4">
        <f t="shared" si="28"/>
        <v>144</v>
      </c>
      <c r="E178" s="15">
        <f t="shared" si="29"/>
        <v>8.1</v>
      </c>
      <c r="F178">
        <f t="shared" si="30"/>
        <v>2.9999999999999996</v>
      </c>
      <c r="G178">
        <f t="shared" si="31"/>
        <v>0.18754531627661922</v>
      </c>
      <c r="H178">
        <f t="shared" si="32"/>
        <v>2.0645168142091337E-2</v>
      </c>
      <c r="I178">
        <f t="shared" si="32"/>
        <v>2.9964014599344408E-2</v>
      </c>
      <c r="J178">
        <f t="shared" si="32"/>
        <v>6.4150493251066243E-4</v>
      </c>
      <c r="K178">
        <f t="shared" si="32"/>
        <v>2.0405135110803923E-3</v>
      </c>
      <c r="L178">
        <f t="shared" si="32"/>
        <v>2.5131154798290308E-2</v>
      </c>
      <c r="M178">
        <f t="shared" si="32"/>
        <v>4.0624232786932502E-2</v>
      </c>
      <c r="N178">
        <f t="shared" si="32"/>
        <v>0.25426781719319269</v>
      </c>
      <c r="O178">
        <f t="shared" si="32"/>
        <v>6.4905118852417098E-3</v>
      </c>
      <c r="P178">
        <f t="shared" si="32"/>
        <v>9.5310220604042178E-2</v>
      </c>
      <c r="Q178">
        <f t="shared" si="32"/>
        <v>6.4150493251066243E-4</v>
      </c>
      <c r="R178">
        <f t="shared" si="32"/>
        <v>1.2771611445238707E-2</v>
      </c>
      <c r="S178">
        <f t="shared" si="32"/>
        <v>6.4905118852417098E-3</v>
      </c>
    </row>
    <row r="179" spans="1:19" x14ac:dyDescent="0.25">
      <c r="A179" s="19" t="s">
        <v>83</v>
      </c>
      <c r="B179" s="20" t="s">
        <v>84</v>
      </c>
      <c r="C179" s="18">
        <v>6.42</v>
      </c>
      <c r="D179" s="4">
        <f t="shared" si="28"/>
        <v>143</v>
      </c>
      <c r="E179" s="15">
        <f t="shared" si="29"/>
        <v>6.42</v>
      </c>
      <c r="F179">
        <f t="shared" si="30"/>
        <v>2.3777777777777778</v>
      </c>
      <c r="G179">
        <f t="shared" si="31"/>
        <v>0.12722729918876755</v>
      </c>
      <c r="H179">
        <f t="shared" si="32"/>
        <v>1.4005303017763078E-2</v>
      </c>
      <c r="I179">
        <f t="shared" si="32"/>
        <v>2.0327037358291267E-2</v>
      </c>
      <c r="J179">
        <f t="shared" si="32"/>
        <v>4.3518516804345837E-4</v>
      </c>
      <c r="K179">
        <f t="shared" si="32"/>
        <v>1.3842469016396991E-3</v>
      </c>
      <c r="L179">
        <f t="shared" si="32"/>
        <v>1.7048514001625971E-2</v>
      </c>
      <c r="M179">
        <f t="shared" si="32"/>
        <v>2.7558733652798487E-2</v>
      </c>
      <c r="N179">
        <f t="shared" si="32"/>
        <v>0.1724906187707666</v>
      </c>
      <c r="O179">
        <f t="shared" si="32"/>
        <v>4.4030440957210145E-3</v>
      </c>
      <c r="P179">
        <f t="shared" si="32"/>
        <v>6.4656703741151428E-2</v>
      </c>
      <c r="Q179">
        <f t="shared" si="32"/>
        <v>4.3518516804345837E-4</v>
      </c>
      <c r="R179">
        <f t="shared" si="32"/>
        <v>8.6640267148524117E-3</v>
      </c>
      <c r="S179">
        <f t="shared" si="32"/>
        <v>4.4030440957210145E-3</v>
      </c>
    </row>
    <row r="180" spans="1:19" x14ac:dyDescent="0.25">
      <c r="A180" s="3" t="s">
        <v>81</v>
      </c>
      <c r="B180" s="20" t="s">
        <v>82</v>
      </c>
      <c r="C180" s="21">
        <v>4.88</v>
      </c>
      <c r="D180" s="4">
        <f t="shared" si="28"/>
        <v>142</v>
      </c>
      <c r="E180" s="15">
        <f t="shared" si="29"/>
        <v>4.88</v>
      </c>
      <c r="F180">
        <f t="shared" si="30"/>
        <v>1.8074074074074074</v>
      </c>
      <c r="G180">
        <f t="shared" si="31"/>
        <v>8.0487675111215143E-2</v>
      </c>
      <c r="H180">
        <f t="shared" si="32"/>
        <v>8.8601604083045488E-3</v>
      </c>
      <c r="I180">
        <f t="shared" si="32"/>
        <v>1.2859472686284333E-2</v>
      </c>
      <c r="J180">
        <f t="shared" si="32"/>
        <v>2.7531074417237879E-4</v>
      </c>
      <c r="K180">
        <f t="shared" si="32"/>
        <v>8.7571469019063184E-4</v>
      </c>
      <c r="L180">
        <f t="shared" si="32"/>
        <v>1.0785383835397953E-2</v>
      </c>
      <c r="M180">
        <f t="shared" si="32"/>
        <v>1.7434453257015991E-2</v>
      </c>
      <c r="N180">
        <f t="shared" si="32"/>
        <v>0.10912256231074383</v>
      </c>
      <c r="O180">
        <f t="shared" si="32"/>
        <v>2.785493246625761E-3</v>
      </c>
      <c r="P180">
        <f t="shared" si="32"/>
        <v>4.09037038250619E-2</v>
      </c>
      <c r="Q180">
        <f t="shared" si="32"/>
        <v>2.7531074417237879E-4</v>
      </c>
      <c r="R180">
        <f t="shared" si="32"/>
        <v>5.4811142877856161E-3</v>
      </c>
      <c r="S180">
        <f t="shared" si="32"/>
        <v>2.785493246625761E-3</v>
      </c>
    </row>
    <row r="181" spans="1:19" x14ac:dyDescent="0.25">
      <c r="A181" s="3" t="s">
        <v>79</v>
      </c>
      <c r="B181" s="22" t="s">
        <v>80</v>
      </c>
      <c r="C181" s="23">
        <v>3.9</v>
      </c>
      <c r="D181" s="4">
        <f t="shared" si="28"/>
        <v>141</v>
      </c>
      <c r="E181" s="15">
        <f t="shared" si="29"/>
        <v>3.9</v>
      </c>
      <c r="F181">
        <f t="shared" si="30"/>
        <v>1.4444444444444444</v>
      </c>
      <c r="G181">
        <f t="shared" si="31"/>
        <v>5.5361084233272018E-2</v>
      </c>
      <c r="H181">
        <f t="shared" si="32"/>
        <v>6.0942012054228511E-3</v>
      </c>
      <c r="I181">
        <f t="shared" si="32"/>
        <v>8.8450107373228143E-3</v>
      </c>
      <c r="J181">
        <f t="shared" si="32"/>
        <v>1.8936441234501626E-4</v>
      </c>
      <c r="K181">
        <f t="shared" si="32"/>
        <v>6.0233463894898839E-4</v>
      </c>
      <c r="L181">
        <f t="shared" si="32"/>
        <v>7.4184096158150647E-3</v>
      </c>
      <c r="M181">
        <f t="shared" si="32"/>
        <v>1.1991776802958206E-2</v>
      </c>
      <c r="N181">
        <f t="shared" si="32"/>
        <v>7.5056750682487905E-2</v>
      </c>
      <c r="O181">
        <f t="shared" si="32"/>
        <v>1.9159197485152833E-3</v>
      </c>
      <c r="P181">
        <f t="shared" si="32"/>
        <v>2.8134411756621007E-2</v>
      </c>
      <c r="Q181">
        <f t="shared" si="32"/>
        <v>1.8936441234501626E-4</v>
      </c>
      <c r="R181">
        <f t="shared" si="32"/>
        <v>3.7700235391195844E-3</v>
      </c>
      <c r="S181">
        <f t="shared" si="32"/>
        <v>1.9159197485152833E-3</v>
      </c>
    </row>
    <row r="182" spans="1:19" x14ac:dyDescent="0.25">
      <c r="A182" s="3" t="s">
        <v>78</v>
      </c>
      <c r="B182" s="24" t="s">
        <v>14</v>
      </c>
      <c r="C182" s="25">
        <v>3.4674999999999998</v>
      </c>
      <c r="D182" s="4">
        <f t="shared" si="28"/>
        <v>140</v>
      </c>
      <c r="E182" s="15">
        <f t="shared" si="29"/>
        <v>3.4674999999999998</v>
      </c>
      <c r="F182">
        <f t="shared" si="30"/>
        <v>1.2842592592592592</v>
      </c>
      <c r="G182">
        <f t="shared" si="31"/>
        <v>4.5497216414544531E-2</v>
      </c>
      <c r="H182">
        <f t="shared" si="32"/>
        <v>5.008377183304203E-3</v>
      </c>
      <c r="I182">
        <f t="shared" si="32"/>
        <v>7.2690658660021215E-3</v>
      </c>
      <c r="J182">
        <f t="shared" si="32"/>
        <v>1.5562472753191333E-4</v>
      </c>
      <c r="K182">
        <f t="shared" si="32"/>
        <v>4.9501468047059242E-4</v>
      </c>
      <c r="L182">
        <f t="shared" si="32"/>
        <v>6.0966469934060309E-3</v>
      </c>
      <c r="M182">
        <f t="shared" si="32"/>
        <v>9.8551621948040329E-3</v>
      </c>
      <c r="N182">
        <f t="shared" si="32"/>
        <v>6.1683640710225231E-2</v>
      </c>
      <c r="O182">
        <f t="shared" si="32"/>
        <v>1.5745539784553389E-3</v>
      </c>
      <c r="P182">
        <f t="shared" si="32"/>
        <v>2.3121610389588241E-2</v>
      </c>
      <c r="Q182">
        <f t="shared" si="32"/>
        <v>1.5562472753191333E-4</v>
      </c>
      <c r="R182">
        <f t="shared" si="32"/>
        <v>3.0983059530500273E-3</v>
      </c>
      <c r="S182">
        <f t="shared" si="32"/>
        <v>1.5745539784553389E-3</v>
      </c>
    </row>
    <row r="183" spans="1:19" x14ac:dyDescent="0.25">
      <c r="A183" s="3" t="s">
        <v>77</v>
      </c>
      <c r="B183" s="20" t="s">
        <v>34</v>
      </c>
      <c r="C183" s="21">
        <v>3.25</v>
      </c>
      <c r="D183" s="4">
        <f t="shared" si="28"/>
        <v>139</v>
      </c>
      <c r="E183" s="15">
        <f t="shared" si="29"/>
        <v>3.25</v>
      </c>
      <c r="F183">
        <f t="shared" si="30"/>
        <v>1.2037037037037037</v>
      </c>
      <c r="G183">
        <f t="shared" si="31"/>
        <v>4.0833764046736512E-2</v>
      </c>
      <c r="H183">
        <f t="shared" si="32"/>
        <v>4.4950198776276045E-3</v>
      </c>
      <c r="I183">
        <f t="shared" si="32"/>
        <v>6.5239885822471677E-3</v>
      </c>
      <c r="J183">
        <f t="shared" si="32"/>
        <v>1.3967323508267036E-4</v>
      </c>
      <c r="K183">
        <f t="shared" si="32"/>
        <v>4.4427580970744915E-4</v>
      </c>
      <c r="L183">
        <f t="shared" si="32"/>
        <v>5.4717423267548193E-3</v>
      </c>
      <c r="M183">
        <f t="shared" si="32"/>
        <v>8.8450107373228143E-3</v>
      </c>
      <c r="N183">
        <f t="shared" si="32"/>
        <v>5.5361084233272018E-2</v>
      </c>
      <c r="O183">
        <f t="shared" si="32"/>
        <v>1.4131626218465026E-3</v>
      </c>
      <c r="P183">
        <f t="shared" si="32"/>
        <v>2.0751651582956932E-2</v>
      </c>
      <c r="Q183">
        <f t="shared" si="32"/>
        <v>1.3967323508267036E-4</v>
      </c>
      <c r="R183">
        <f t="shared" si="32"/>
        <v>2.7807304314775472E-3</v>
      </c>
      <c r="S183">
        <f t="shared" si="32"/>
        <v>1.4131626218465026E-3</v>
      </c>
    </row>
    <row r="184" spans="1:19" x14ac:dyDescent="0.25">
      <c r="A184" s="3" t="s">
        <v>75</v>
      </c>
      <c r="B184" s="20" t="s">
        <v>76</v>
      </c>
      <c r="C184" s="23">
        <v>2.67</v>
      </c>
      <c r="D184" s="4">
        <f t="shared" si="28"/>
        <v>138</v>
      </c>
      <c r="E184" s="15">
        <f t="shared" si="29"/>
        <v>2.67</v>
      </c>
      <c r="F184">
        <f t="shared" si="30"/>
        <v>0.98888888888888882</v>
      </c>
      <c r="G184">
        <f t="shared" si="31"/>
        <v>2.941028491753684E-2</v>
      </c>
      <c r="H184">
        <f t="shared" si="32"/>
        <v>3.2375123478626503E-3</v>
      </c>
      <c r="I184">
        <f t="shared" si="32"/>
        <v>4.6988654482853411E-3</v>
      </c>
      <c r="J184">
        <f t="shared" si="32"/>
        <v>1.0059884840481031E-4</v>
      </c>
      <c r="K184">
        <f t="shared" si="32"/>
        <v>3.1998710994436848E-4</v>
      </c>
      <c r="L184">
        <f t="shared" si="32"/>
        <v>3.9409911033677202E-3</v>
      </c>
      <c r="M184">
        <f t="shared" si="32"/>
        <v>6.3705683753669719E-3</v>
      </c>
      <c r="N184">
        <f t="shared" si="32"/>
        <v>3.9873504161427285E-2</v>
      </c>
      <c r="O184">
        <f t="shared" si="32"/>
        <v>1.0178222927416051E-3</v>
      </c>
      <c r="P184">
        <f t="shared" si="32"/>
        <v>1.494625831862284E-2</v>
      </c>
      <c r="Q184">
        <f t="shared" si="32"/>
        <v>1.0059884840481031E-4</v>
      </c>
      <c r="R184">
        <f t="shared" si="32"/>
        <v>2.0028051828632734E-3</v>
      </c>
      <c r="S184">
        <f t="shared" si="32"/>
        <v>1.0178222927416051E-3</v>
      </c>
    </row>
    <row r="185" spans="1:19" x14ac:dyDescent="0.25">
      <c r="A185" s="3" t="s">
        <v>74</v>
      </c>
      <c r="B185" s="26" t="s">
        <v>67</v>
      </c>
      <c r="C185" s="25">
        <v>2.5</v>
      </c>
      <c r="D185" s="4">
        <f t="shared" si="28"/>
        <v>137</v>
      </c>
      <c r="E185" s="15">
        <f t="shared" si="29"/>
        <v>2.5</v>
      </c>
      <c r="F185">
        <f t="shared" si="30"/>
        <v>0.92592592592592582</v>
      </c>
      <c r="G185">
        <f t="shared" si="31"/>
        <v>2.6351320464653591E-2</v>
      </c>
      <c r="H185">
        <f t="shared" si="32"/>
        <v>2.9007786094561523E-3</v>
      </c>
      <c r="I185">
        <f t="shared" si="32"/>
        <v>4.2101363381972139E-3</v>
      </c>
      <c r="J185">
        <f t="shared" si="32"/>
        <v>9.0135559724195991E-5</v>
      </c>
      <c r="K185">
        <f t="shared" si="32"/>
        <v>2.8670524282049635E-4</v>
      </c>
      <c r="L185">
        <f t="shared" si="32"/>
        <v>3.5310885224123559E-3</v>
      </c>
      <c r="M185">
        <f t="shared" si="32"/>
        <v>5.7079654029867288E-3</v>
      </c>
      <c r="N185">
        <f t="shared" si="32"/>
        <v>3.5726260019328916E-2</v>
      </c>
      <c r="O185">
        <f t="shared" si="32"/>
        <v>9.1195857120410272E-4</v>
      </c>
      <c r="P185">
        <f t="shared" si="32"/>
        <v>1.339169762570634E-2</v>
      </c>
      <c r="Q185">
        <f t="shared" si="32"/>
        <v>9.0135559724195991E-5</v>
      </c>
      <c r="R185">
        <f t="shared" si="32"/>
        <v>1.7944933668571691E-3</v>
      </c>
      <c r="S185">
        <f t="shared" si="32"/>
        <v>9.1195857120410272E-4</v>
      </c>
    </row>
    <row r="186" spans="1:19" x14ac:dyDescent="0.25">
      <c r="A186" s="3" t="s">
        <v>72</v>
      </c>
      <c r="B186" s="27" t="s">
        <v>73</v>
      </c>
      <c r="C186" s="25">
        <v>2.46</v>
      </c>
      <c r="D186" s="4">
        <f t="shared" si="28"/>
        <v>136</v>
      </c>
      <c r="E186" s="15">
        <f t="shared" si="29"/>
        <v>2.46</v>
      </c>
      <c r="F186">
        <f t="shared" si="30"/>
        <v>0.91111111111111098</v>
      </c>
      <c r="G186">
        <f t="shared" si="31"/>
        <v>2.5651242116750548E-2</v>
      </c>
      <c r="H186">
        <f t="shared" si="32"/>
        <v>2.8237133140276149E-3</v>
      </c>
      <c r="I186">
        <f t="shared" si="32"/>
        <v>4.0982851960107997E-3</v>
      </c>
      <c r="J186">
        <f t="shared" si="32"/>
        <v>8.7740918672956213E-5</v>
      </c>
      <c r="K186">
        <f t="shared" si="32"/>
        <v>2.7908831398392657E-4</v>
      </c>
      <c r="L186">
        <f t="shared" si="32"/>
        <v>3.4372777161422955E-3</v>
      </c>
      <c r="M186">
        <f t="shared" si="32"/>
        <v>5.5563212759088907E-3</v>
      </c>
      <c r="N186">
        <f t="shared" si="32"/>
        <v>3.4777116650037999E-2</v>
      </c>
      <c r="O186">
        <f t="shared" si="32"/>
        <v>8.8773047034893101E-4</v>
      </c>
      <c r="P186">
        <f t="shared" si="32"/>
        <v>1.3035918963229179E-2</v>
      </c>
      <c r="Q186">
        <f t="shared" si="32"/>
        <v>8.7740918672956213E-5</v>
      </c>
      <c r="R186">
        <f t="shared" si="32"/>
        <v>1.7468188697374713E-3</v>
      </c>
      <c r="S186">
        <f t="shared" si="32"/>
        <v>8.8773047034893101E-4</v>
      </c>
    </row>
    <row r="187" spans="1:19" x14ac:dyDescent="0.25">
      <c r="A187" s="3" t="s">
        <v>71</v>
      </c>
      <c r="B187" s="20" t="s">
        <v>55</v>
      </c>
      <c r="C187" s="23">
        <v>2.4550000000000001</v>
      </c>
      <c r="D187" s="4">
        <f t="shared" si="28"/>
        <v>135</v>
      </c>
      <c r="E187" s="15">
        <f t="shared" si="29"/>
        <v>2.4550000000000001</v>
      </c>
      <c r="F187">
        <f t="shared" si="30"/>
        <v>0.90925925925925921</v>
      </c>
      <c r="G187">
        <f t="shared" si="31"/>
        <v>2.5564264381404321E-2</v>
      </c>
      <c r="H187">
        <f t="shared" ref="H187:S196" si="33">IF($F187*$D$11*H$25&lt;$F$3,10^(LOG($F187*$D$11*H$25)*$D$3+$E$3),10^(LOG($F187*$D$11*H$25)*$D$4+$E$4))</f>
        <v>2.8141387215691585E-3</v>
      </c>
      <c r="I187">
        <f t="shared" si="33"/>
        <v>4.0843888098814479E-3</v>
      </c>
      <c r="J187">
        <f t="shared" si="33"/>
        <v>8.7443408463952138E-5</v>
      </c>
      <c r="K187">
        <f t="shared" si="33"/>
        <v>2.7814198673000888E-4</v>
      </c>
      <c r="L187">
        <f t="shared" si="33"/>
        <v>3.4256226613833354E-3</v>
      </c>
      <c r="M187">
        <f t="shared" si="33"/>
        <v>5.5374810092568916E-3</v>
      </c>
      <c r="N187">
        <f t="shared" si="33"/>
        <v>3.465919507593547E-2</v>
      </c>
      <c r="O187">
        <f t="shared" si="33"/>
        <v>8.8472037105013785E-4</v>
      </c>
      <c r="P187">
        <f t="shared" si="33"/>
        <v>1.2991717021490145E-2</v>
      </c>
      <c r="Q187">
        <f t="shared" si="33"/>
        <v>8.7443408463952138E-5</v>
      </c>
      <c r="R187">
        <f t="shared" si="33"/>
        <v>1.7408957901197967E-3</v>
      </c>
      <c r="S187">
        <f t="shared" si="33"/>
        <v>8.8472037105013785E-4</v>
      </c>
    </row>
    <row r="188" spans="1:19" x14ac:dyDescent="0.25">
      <c r="A188" s="3" t="s">
        <v>69</v>
      </c>
      <c r="B188" s="22" t="s">
        <v>70</v>
      </c>
      <c r="C188" s="23">
        <v>2.4</v>
      </c>
      <c r="D188" s="4">
        <f t="shared" si="28"/>
        <v>134</v>
      </c>
      <c r="E188" s="15">
        <f t="shared" si="29"/>
        <v>2.4</v>
      </c>
      <c r="F188">
        <f t="shared" si="30"/>
        <v>0.88888888888888884</v>
      </c>
      <c r="G188">
        <f t="shared" si="31"/>
        <v>2.4615347944839754E-2</v>
      </c>
      <c r="H188">
        <f t="shared" si="33"/>
        <v>2.709681090876988E-3</v>
      </c>
      <c r="I188">
        <f t="shared" si="33"/>
        <v>3.9327809397235926E-3</v>
      </c>
      <c r="J188">
        <f t="shared" si="33"/>
        <v>8.4197608533130117E-5</v>
      </c>
      <c r="K188">
        <f t="shared" si="33"/>
        <v>2.6781767232889438E-4</v>
      </c>
      <c r="L188">
        <f t="shared" si="33"/>
        <v>3.2984674418801573E-3</v>
      </c>
      <c r="M188">
        <f t="shared" si="33"/>
        <v>5.331936008295699E-3</v>
      </c>
      <c r="N188">
        <f t="shared" si="33"/>
        <v>3.3372685149619094E-2</v>
      </c>
      <c r="O188">
        <f t="shared" si="33"/>
        <v>8.5188055648212455E-4</v>
      </c>
      <c r="P188">
        <f t="shared" si="33"/>
        <v>1.250947925251074E-2</v>
      </c>
      <c r="Q188">
        <f t="shared" si="33"/>
        <v>8.4197608533130117E-5</v>
      </c>
      <c r="R188">
        <f t="shared" si="33"/>
        <v>1.6762757171560527E-3</v>
      </c>
      <c r="S188">
        <f t="shared" si="33"/>
        <v>8.5188055648212455E-4</v>
      </c>
    </row>
    <row r="189" spans="1:19" x14ac:dyDescent="0.25">
      <c r="A189" s="28" t="s">
        <v>68</v>
      </c>
      <c r="B189" s="20" t="s">
        <v>32</v>
      </c>
      <c r="C189" s="21">
        <v>2.2599999999999998</v>
      </c>
      <c r="D189" s="4">
        <f t="shared" si="28"/>
        <v>133</v>
      </c>
      <c r="E189" s="15">
        <f t="shared" si="29"/>
        <v>2.2599999999999998</v>
      </c>
      <c r="F189">
        <f t="shared" si="30"/>
        <v>0.83703703703703691</v>
      </c>
      <c r="G189">
        <f t="shared" si="31"/>
        <v>2.2265372251081474E-2</v>
      </c>
      <c r="H189">
        <f t="shared" si="33"/>
        <v>2.450993514505262E-3</v>
      </c>
      <c r="I189">
        <f t="shared" si="33"/>
        <v>3.557326583444073E-3</v>
      </c>
      <c r="J189">
        <f t="shared" si="33"/>
        <v>7.6159439258870299E-5</v>
      </c>
      <c r="K189">
        <f t="shared" si="33"/>
        <v>2.4224968028823128E-4</v>
      </c>
      <c r="L189">
        <f t="shared" si="33"/>
        <v>2.9835696662142927E-3</v>
      </c>
      <c r="M189">
        <f t="shared" si="33"/>
        <v>4.8229072491553608E-3</v>
      </c>
      <c r="N189">
        <f t="shared" si="33"/>
        <v>3.0186664821456582E-2</v>
      </c>
      <c r="O189">
        <f t="shared" si="33"/>
        <v>7.7055330463078836E-4</v>
      </c>
      <c r="P189">
        <f t="shared" si="33"/>
        <v>1.1315225478367519E-2</v>
      </c>
      <c r="Q189">
        <f t="shared" si="33"/>
        <v>7.6159439258870299E-5</v>
      </c>
      <c r="R189">
        <f t="shared" si="33"/>
        <v>1.5162451866032741E-3</v>
      </c>
      <c r="S189">
        <f t="shared" si="33"/>
        <v>7.7055330463078836E-4</v>
      </c>
    </row>
    <row r="190" spans="1:19" x14ac:dyDescent="0.25">
      <c r="A190" s="3" t="s">
        <v>66</v>
      </c>
      <c r="B190" s="26" t="s">
        <v>67</v>
      </c>
      <c r="C190" s="25">
        <v>2.25</v>
      </c>
      <c r="D190" s="4">
        <f t="shared" si="28"/>
        <v>132</v>
      </c>
      <c r="E190" s="15">
        <f t="shared" si="29"/>
        <v>2.25</v>
      </c>
      <c r="F190">
        <f t="shared" si="30"/>
        <v>0.83333333333333326</v>
      </c>
      <c r="G190">
        <f t="shared" si="31"/>
        <v>2.2101147746438964E-2</v>
      </c>
      <c r="H190">
        <f t="shared" si="33"/>
        <v>2.4329155236563955E-3</v>
      </c>
      <c r="I190">
        <f t="shared" si="33"/>
        <v>3.5310885224123559E-3</v>
      </c>
      <c r="J190">
        <f t="shared" si="33"/>
        <v>7.5597703930796914E-5</v>
      </c>
      <c r="K190">
        <f t="shared" si="33"/>
        <v>2.4046289975312424E-4</v>
      </c>
      <c r="L190">
        <f t="shared" si="33"/>
        <v>2.9615635104233563E-3</v>
      </c>
      <c r="M190">
        <f t="shared" si="33"/>
        <v>4.7873345425777335E-3</v>
      </c>
      <c r="N190">
        <f t="shared" si="33"/>
        <v>2.9964014599344422E-2</v>
      </c>
      <c r="O190">
        <f t="shared" si="33"/>
        <v>7.6486987237883014E-4</v>
      </c>
      <c r="P190">
        <f t="shared" si="33"/>
        <v>1.1231766855796629E-2</v>
      </c>
      <c r="Q190">
        <f t="shared" si="33"/>
        <v>7.5597703930796914E-5</v>
      </c>
      <c r="R190">
        <f t="shared" si="33"/>
        <v>1.5050616945026913E-3</v>
      </c>
      <c r="S190">
        <f t="shared" si="33"/>
        <v>7.6486987237883014E-4</v>
      </c>
    </row>
    <row r="191" spans="1:19" x14ac:dyDescent="0.25">
      <c r="A191" s="3" t="s">
        <v>64</v>
      </c>
      <c r="B191" s="20" t="s">
        <v>65</v>
      </c>
      <c r="C191" s="21">
        <v>2.2200000000000002</v>
      </c>
      <c r="D191" s="4">
        <f t="shared" si="28"/>
        <v>131</v>
      </c>
      <c r="E191" s="15">
        <f t="shared" si="29"/>
        <v>2.2200000000000002</v>
      </c>
      <c r="F191">
        <f t="shared" si="30"/>
        <v>0.82222222222222219</v>
      </c>
      <c r="G191">
        <f t="shared" si="31"/>
        <v>2.1611404279457718E-2</v>
      </c>
      <c r="H191">
        <f t="shared" si="33"/>
        <v>2.3790040934855376E-3</v>
      </c>
      <c r="I191">
        <f t="shared" si="33"/>
        <v>3.452842471346407E-3</v>
      </c>
      <c r="J191">
        <f t="shared" si="33"/>
        <v>7.3922520268678834E-5</v>
      </c>
      <c r="K191">
        <f t="shared" si="33"/>
        <v>2.3513443737838485E-4</v>
      </c>
      <c r="L191">
        <f t="shared" si="33"/>
        <v>2.8959376706289702E-3</v>
      </c>
      <c r="M191">
        <f t="shared" si="33"/>
        <v>4.6812511009673811E-3</v>
      </c>
      <c r="N191">
        <f t="shared" si="33"/>
        <v>2.9300036395003243E-2</v>
      </c>
      <c r="O191">
        <f t="shared" si="33"/>
        <v>7.4792097780620982E-4</v>
      </c>
      <c r="P191">
        <f t="shared" si="33"/>
        <v>1.0982880033112541E-2</v>
      </c>
      <c r="Q191">
        <f t="shared" si="33"/>
        <v>7.3922520268678834E-5</v>
      </c>
      <c r="R191">
        <f t="shared" si="33"/>
        <v>1.4717107508891319E-3</v>
      </c>
      <c r="S191">
        <f t="shared" si="33"/>
        <v>7.4792097780620982E-4</v>
      </c>
    </row>
    <row r="192" spans="1:19" x14ac:dyDescent="0.25">
      <c r="A192" s="29" t="s">
        <v>63</v>
      </c>
      <c r="B192" s="20" t="s">
        <v>32</v>
      </c>
      <c r="C192" s="21">
        <v>2.0499999999999998</v>
      </c>
      <c r="D192" s="4">
        <f t="shared" si="28"/>
        <v>130</v>
      </c>
      <c r="E192" s="15">
        <f t="shared" si="29"/>
        <v>2.0499999999999998</v>
      </c>
      <c r="F192">
        <f t="shared" si="30"/>
        <v>0.75925925925925919</v>
      </c>
      <c r="G192">
        <f t="shared" si="31"/>
        <v>1.8920091298927123E-2</v>
      </c>
      <c r="H192">
        <f t="shared" si="33"/>
        <v>2.0827417814793282E-3</v>
      </c>
      <c r="I192">
        <f t="shared" si="33"/>
        <v>3.0228528398214016E-3</v>
      </c>
      <c r="J192">
        <f t="shared" si="33"/>
        <v>6.4716795560556054E-5</v>
      </c>
      <c r="K192">
        <f t="shared" si="33"/>
        <v>2.0585265840173029E-4</v>
      </c>
      <c r="L192">
        <f t="shared" si="33"/>
        <v>2.5353005485341481E-3</v>
      </c>
      <c r="M192">
        <f t="shared" si="33"/>
        <v>4.0982851960107997E-3</v>
      </c>
      <c r="N192">
        <f t="shared" si="33"/>
        <v>2.5651242116750548E-2</v>
      </c>
      <c r="O192">
        <f t="shared" si="33"/>
        <v>6.5478082782093993E-4</v>
      </c>
      <c r="P192">
        <f t="shared" si="33"/>
        <v>9.6151592124520228E-3</v>
      </c>
      <c r="Q192">
        <f t="shared" si="33"/>
        <v>6.4716795560556054E-5</v>
      </c>
      <c r="R192">
        <f t="shared" si="33"/>
        <v>1.2884355598725421E-3</v>
      </c>
      <c r="S192">
        <f t="shared" si="33"/>
        <v>6.5478082782093993E-4</v>
      </c>
    </row>
    <row r="193" spans="1:19" x14ac:dyDescent="0.25">
      <c r="A193" s="30" t="s">
        <v>62</v>
      </c>
      <c r="B193" s="20" t="s">
        <v>18</v>
      </c>
      <c r="C193" s="21">
        <v>1.95</v>
      </c>
      <c r="D193" s="4">
        <f t="shared" si="28"/>
        <v>129</v>
      </c>
      <c r="E193" s="15">
        <f t="shared" si="29"/>
        <v>1.95</v>
      </c>
      <c r="F193">
        <f t="shared" si="30"/>
        <v>0.72222222222222221</v>
      </c>
      <c r="G193">
        <f t="shared" si="31"/>
        <v>1.7404642709755152E-2</v>
      </c>
      <c r="H193">
        <f t="shared" si="33"/>
        <v>1.9159197485152833E-3</v>
      </c>
      <c r="I193">
        <f t="shared" si="33"/>
        <v>2.7807304314775502E-3</v>
      </c>
      <c r="J193">
        <f t="shared" si="33"/>
        <v>5.9533153738831128E-5</v>
      </c>
      <c r="K193">
        <f t="shared" si="33"/>
        <v>1.8936441234501626E-4</v>
      </c>
      <c r="L193">
        <f t="shared" si="33"/>
        <v>2.3322297716177162E-3</v>
      </c>
      <c r="M193">
        <f t="shared" si="33"/>
        <v>3.7700235391195844E-3</v>
      </c>
      <c r="N193">
        <f t="shared" si="33"/>
        <v>2.3596646392968677E-2</v>
      </c>
      <c r="O193">
        <f t="shared" si="33"/>
        <v>6.0233463894898839E-4</v>
      </c>
      <c r="P193">
        <f t="shared" si="33"/>
        <v>8.8450107373228143E-3</v>
      </c>
      <c r="Q193">
        <f t="shared" si="33"/>
        <v>5.9533153738831128E-5</v>
      </c>
      <c r="R193">
        <f t="shared" si="33"/>
        <v>1.1852353257616971E-3</v>
      </c>
      <c r="S193">
        <f t="shared" si="33"/>
        <v>6.0233463894898839E-4</v>
      </c>
    </row>
    <row r="194" spans="1:19" x14ac:dyDescent="0.25">
      <c r="A194" s="3" t="s">
        <v>61</v>
      </c>
      <c r="B194" s="22" t="s">
        <v>32</v>
      </c>
      <c r="C194" s="23">
        <v>1.9</v>
      </c>
      <c r="D194" s="4">
        <f t="shared" si="28"/>
        <v>128</v>
      </c>
      <c r="E194" s="15">
        <f t="shared" si="29"/>
        <v>1.9</v>
      </c>
      <c r="F194">
        <f t="shared" si="30"/>
        <v>0.70370370370370361</v>
      </c>
      <c r="G194">
        <f t="shared" si="31"/>
        <v>1.6666046665995641E-2</v>
      </c>
      <c r="H194">
        <f t="shared" si="33"/>
        <v>1.8346143882150118E-3</v>
      </c>
      <c r="I194">
        <f t="shared" si="33"/>
        <v>2.6627253376815202E-3</v>
      </c>
      <c r="J194">
        <f t="shared" si="33"/>
        <v>5.7006761640050321E-5</v>
      </c>
      <c r="K194">
        <f t="shared" si="33"/>
        <v>1.8132840677344088E-4</v>
      </c>
      <c r="L194">
        <f t="shared" si="33"/>
        <v>2.2332575771761981E-3</v>
      </c>
      <c r="M194">
        <f t="shared" si="33"/>
        <v>3.6100360853516707E-3</v>
      </c>
      <c r="N194">
        <f t="shared" si="33"/>
        <v>2.2595281989086342E-2</v>
      </c>
      <c r="O194">
        <f t="shared" si="33"/>
        <v>5.7677352926314106E-4</v>
      </c>
      <c r="P194">
        <f t="shared" si="33"/>
        <v>8.4696574452994416E-3</v>
      </c>
      <c r="Q194">
        <f t="shared" si="33"/>
        <v>5.7006761640050321E-5</v>
      </c>
      <c r="R194">
        <f t="shared" si="33"/>
        <v>1.1349378196806924E-3</v>
      </c>
      <c r="S194">
        <f t="shared" si="33"/>
        <v>5.7677352926314106E-4</v>
      </c>
    </row>
    <row r="195" spans="1:19" x14ac:dyDescent="0.25">
      <c r="A195" s="3" t="s">
        <v>60</v>
      </c>
      <c r="B195" s="20" t="s">
        <v>59</v>
      </c>
      <c r="C195" s="21">
        <v>1.8</v>
      </c>
      <c r="D195" s="4">
        <f t="shared" si="28"/>
        <v>127</v>
      </c>
      <c r="E195" s="15">
        <f t="shared" si="29"/>
        <v>1.8</v>
      </c>
      <c r="F195">
        <f t="shared" si="30"/>
        <v>0.66666666666666663</v>
      </c>
      <c r="G195">
        <f t="shared" si="31"/>
        <v>1.5227662830214298E-2</v>
      </c>
      <c r="H195">
        <f t="shared" si="33"/>
        <v>1.6762757171560527E-3</v>
      </c>
      <c r="I195">
        <f t="shared" si="33"/>
        <v>2.4329155236563955E-3</v>
      </c>
      <c r="J195">
        <f t="shared" si="33"/>
        <v>5.2086722345993156E-5</v>
      </c>
      <c r="K195">
        <f t="shared" si="33"/>
        <v>1.6567863364499647E-4</v>
      </c>
      <c r="L195">
        <f t="shared" si="33"/>
        <v>2.0405135110803923E-3</v>
      </c>
      <c r="M195">
        <f t="shared" si="33"/>
        <v>3.2984674418801542E-3</v>
      </c>
      <c r="N195">
        <f t="shared" si="33"/>
        <v>2.0645168142091344E-2</v>
      </c>
      <c r="O195">
        <f t="shared" si="33"/>
        <v>5.2699437419264868E-4</v>
      </c>
      <c r="P195">
        <f t="shared" si="33"/>
        <v>7.7386731508188294E-3</v>
      </c>
      <c r="Q195">
        <f t="shared" si="33"/>
        <v>5.2086722345993156E-5</v>
      </c>
      <c r="R195">
        <f t="shared" si="33"/>
        <v>1.036985602987551E-3</v>
      </c>
      <c r="S195">
        <f t="shared" si="33"/>
        <v>5.2699437419264868E-4</v>
      </c>
    </row>
    <row r="196" spans="1:19" x14ac:dyDescent="0.25">
      <c r="A196" s="3" t="s">
        <v>58</v>
      </c>
      <c r="B196" s="20" t="s">
        <v>59</v>
      </c>
      <c r="C196" s="21">
        <v>1.7778</v>
      </c>
      <c r="D196" s="4">
        <f t="shared" si="28"/>
        <v>126</v>
      </c>
      <c r="E196" s="15">
        <f t="shared" si="29"/>
        <v>1.7778</v>
      </c>
      <c r="F196">
        <f t="shared" si="30"/>
        <v>0.65844444444444439</v>
      </c>
      <c r="G196">
        <f t="shared" si="31"/>
        <v>1.4915432412350483E-2</v>
      </c>
      <c r="H196">
        <f t="shared" si="33"/>
        <v>1.6419050935443898E-3</v>
      </c>
      <c r="I196">
        <f t="shared" si="33"/>
        <v>2.3830306372461599E-3</v>
      </c>
      <c r="J196">
        <f t="shared" si="33"/>
        <v>5.1018727916081203E-5</v>
      </c>
      <c r="K196">
        <f t="shared" si="33"/>
        <v>1.6228153261965448E-4</v>
      </c>
      <c r="L196">
        <f t="shared" si="33"/>
        <v>1.9986744978762612E-3</v>
      </c>
      <c r="M196">
        <f t="shared" si="33"/>
        <v>3.2308351414298891E-3</v>
      </c>
      <c r="N196">
        <f t="shared" si="33"/>
        <v>2.0221856334642872E-2</v>
      </c>
      <c r="O196">
        <f t="shared" si="33"/>
        <v>5.161887978214955E-4</v>
      </c>
      <c r="P196">
        <f t="shared" si="33"/>
        <v>7.5799981671044918E-3</v>
      </c>
      <c r="Q196">
        <f t="shared" si="33"/>
        <v>5.1018727916081203E-5</v>
      </c>
      <c r="R196">
        <f t="shared" si="33"/>
        <v>1.0157230854397411E-3</v>
      </c>
      <c r="S196">
        <f t="shared" si="33"/>
        <v>5.161887978214955E-4</v>
      </c>
    </row>
    <row r="197" spans="1:19" x14ac:dyDescent="0.25">
      <c r="A197" s="31" t="s">
        <v>56</v>
      </c>
      <c r="B197" s="32" t="s">
        <v>57</v>
      </c>
      <c r="C197" s="21">
        <v>1.73</v>
      </c>
      <c r="D197" s="4">
        <f t="shared" si="28"/>
        <v>125</v>
      </c>
      <c r="E197" s="15">
        <f t="shared" si="29"/>
        <v>1.73</v>
      </c>
      <c r="F197">
        <f t="shared" si="30"/>
        <v>0.64074074074074072</v>
      </c>
      <c r="G197">
        <f t="shared" si="31"/>
        <v>1.425198959710019E-2</v>
      </c>
      <c r="H197">
        <f t="shared" ref="H197:S206" si="34">IF($F197*$D$11*H$25&lt;$F$3,10^(LOG($F197*$D$11*H$25)*$D$3+$E$3),10^(LOG($F197*$D$11*H$25)*$D$4+$E$4))</f>
        <v>1.568872672658429E-3</v>
      </c>
      <c r="I197">
        <f t="shared" si="34"/>
        <v>2.2770327344637286E-3</v>
      </c>
      <c r="J197">
        <f t="shared" si="34"/>
        <v>4.8749399911141471E-5</v>
      </c>
      <c r="K197">
        <f t="shared" si="34"/>
        <v>1.5506320237700138E-4</v>
      </c>
      <c r="L197">
        <f t="shared" si="34"/>
        <v>1.9097728690812418E-3</v>
      </c>
      <c r="M197">
        <f t="shared" si="34"/>
        <v>3.0871266452507946E-3</v>
      </c>
      <c r="N197">
        <f t="shared" si="34"/>
        <v>1.9322382224516953E-2</v>
      </c>
      <c r="O197">
        <f t="shared" si="34"/>
        <v>4.9322856845906732E-4</v>
      </c>
      <c r="P197">
        <f t="shared" si="34"/>
        <v>7.2428376219357401E-3</v>
      </c>
      <c r="Q197">
        <f t="shared" si="34"/>
        <v>4.8749399911141471E-5</v>
      </c>
      <c r="R197">
        <f t="shared" si="34"/>
        <v>9.7054342422114739E-4</v>
      </c>
      <c r="S197">
        <f t="shared" si="34"/>
        <v>4.9322856845906732E-4</v>
      </c>
    </row>
    <row r="198" spans="1:19" x14ac:dyDescent="0.25">
      <c r="A198" s="3" t="s">
        <v>54</v>
      </c>
      <c r="B198" s="32" t="s">
        <v>55</v>
      </c>
      <c r="C198" s="23">
        <v>1.72</v>
      </c>
      <c r="D198" s="4">
        <f t="shared" si="28"/>
        <v>124</v>
      </c>
      <c r="E198" s="15">
        <f t="shared" si="29"/>
        <v>1.72</v>
      </c>
      <c r="F198">
        <f t="shared" si="30"/>
        <v>0.63703703703703696</v>
      </c>
      <c r="G198">
        <f t="shared" si="31"/>
        <v>1.4114728258519215E-2</v>
      </c>
      <c r="H198">
        <f t="shared" si="34"/>
        <v>1.5537628129686629E-3</v>
      </c>
      <c r="I198">
        <f t="shared" si="34"/>
        <v>2.2551025640130838E-3</v>
      </c>
      <c r="J198">
        <f t="shared" si="34"/>
        <v>4.8279892980811959E-5</v>
      </c>
      <c r="K198">
        <f t="shared" si="34"/>
        <v>1.5356978403159013E-4</v>
      </c>
      <c r="L198">
        <f t="shared" si="34"/>
        <v>1.8913797893915778E-3</v>
      </c>
      <c r="M198">
        <f t="shared" si="34"/>
        <v>3.0573944360873539E-3</v>
      </c>
      <c r="N198">
        <f t="shared" si="34"/>
        <v>1.913628778271002E-2</v>
      </c>
      <c r="O198">
        <f t="shared" si="34"/>
        <v>4.8847826934666507E-4</v>
      </c>
      <c r="P198">
        <f t="shared" si="34"/>
        <v>7.1730816359143919E-3</v>
      </c>
      <c r="Q198">
        <f t="shared" si="34"/>
        <v>4.8279892980811959E-5</v>
      </c>
      <c r="R198">
        <f t="shared" si="34"/>
        <v>9.6119609143985698E-4</v>
      </c>
      <c r="S198">
        <f t="shared" si="34"/>
        <v>4.8847826934666507E-4</v>
      </c>
    </row>
    <row r="199" spans="1:19" x14ac:dyDescent="0.25">
      <c r="A199" s="3" t="s">
        <v>52</v>
      </c>
      <c r="B199" s="32" t="s">
        <v>32</v>
      </c>
      <c r="C199" s="33">
        <v>1.7</v>
      </c>
      <c r="D199" s="4">
        <f t="shared" si="28"/>
        <v>123</v>
      </c>
      <c r="E199" s="15">
        <f t="shared" si="29"/>
        <v>1.7</v>
      </c>
      <c r="F199">
        <f t="shared" si="30"/>
        <v>0.62962962962962954</v>
      </c>
      <c r="G199">
        <f t="shared" si="31"/>
        <v>1.3841806107538056E-2</v>
      </c>
      <c r="H199">
        <f t="shared" si="34"/>
        <v>1.5237192810449069E-3</v>
      </c>
      <c r="I199">
        <f t="shared" si="34"/>
        <v>2.2114979383213284E-3</v>
      </c>
      <c r="J199">
        <f t="shared" si="34"/>
        <v>4.7346353772679476E-5</v>
      </c>
      <c r="K199">
        <f t="shared" si="34"/>
        <v>1.5060036124030709E-4</v>
      </c>
      <c r="L199">
        <f t="shared" si="34"/>
        <v>1.8548081012238319E-3</v>
      </c>
      <c r="M199">
        <f t="shared" si="34"/>
        <v>2.9982767080934686E-3</v>
      </c>
      <c r="N199">
        <f t="shared" si="34"/>
        <v>1.8766268840241226E-2</v>
      </c>
      <c r="O199">
        <f t="shared" si="34"/>
        <v>4.7903306165042908E-4</v>
      </c>
      <c r="P199">
        <f t="shared" si="34"/>
        <v>7.034383048638685E-3</v>
      </c>
      <c r="Q199">
        <f t="shared" si="34"/>
        <v>4.7346353772679476E-5</v>
      </c>
      <c r="R199">
        <f t="shared" si="34"/>
        <v>9.4261041979349627E-4</v>
      </c>
      <c r="S199">
        <f t="shared" si="34"/>
        <v>4.7903306165042908E-4</v>
      </c>
    </row>
    <row r="200" spans="1:19" x14ac:dyDescent="0.25">
      <c r="A200" s="3" t="s">
        <v>53</v>
      </c>
      <c r="B200" s="32" t="s">
        <v>32</v>
      </c>
      <c r="C200" s="21">
        <v>1.7</v>
      </c>
      <c r="D200" s="4">
        <f t="shared" si="28"/>
        <v>122</v>
      </c>
      <c r="E200" s="15">
        <f t="shared" si="29"/>
        <v>1.7</v>
      </c>
      <c r="F200">
        <f t="shared" si="30"/>
        <v>0.62962962962962954</v>
      </c>
      <c r="G200">
        <f t="shared" si="31"/>
        <v>1.3841806107538056E-2</v>
      </c>
      <c r="H200">
        <f t="shared" si="34"/>
        <v>1.5237192810449069E-3</v>
      </c>
      <c r="I200">
        <f t="shared" si="34"/>
        <v>2.2114979383213284E-3</v>
      </c>
      <c r="J200">
        <f t="shared" si="34"/>
        <v>4.7346353772679476E-5</v>
      </c>
      <c r="K200">
        <f t="shared" si="34"/>
        <v>1.5060036124030709E-4</v>
      </c>
      <c r="L200">
        <f t="shared" si="34"/>
        <v>1.8548081012238319E-3</v>
      </c>
      <c r="M200">
        <f t="shared" si="34"/>
        <v>2.9982767080934686E-3</v>
      </c>
      <c r="N200">
        <f t="shared" si="34"/>
        <v>1.8766268840241226E-2</v>
      </c>
      <c r="O200">
        <f t="shared" si="34"/>
        <v>4.7903306165042908E-4</v>
      </c>
      <c r="P200">
        <f t="shared" si="34"/>
        <v>7.034383048638685E-3</v>
      </c>
      <c r="Q200">
        <f t="shared" si="34"/>
        <v>4.7346353772679476E-5</v>
      </c>
      <c r="R200">
        <f t="shared" si="34"/>
        <v>9.4261041979349627E-4</v>
      </c>
      <c r="S200">
        <f t="shared" si="34"/>
        <v>4.7903306165042908E-4</v>
      </c>
    </row>
    <row r="201" spans="1:19" x14ac:dyDescent="0.25">
      <c r="A201" s="3" t="s">
        <v>50</v>
      </c>
      <c r="B201" s="32" t="s">
        <v>51</v>
      </c>
      <c r="C201" s="21">
        <v>1.5</v>
      </c>
      <c r="D201" s="4">
        <f t="shared" si="28"/>
        <v>121</v>
      </c>
      <c r="E201" s="15">
        <f t="shared" si="29"/>
        <v>1.5</v>
      </c>
      <c r="F201">
        <f t="shared" si="30"/>
        <v>0.55555555555555547</v>
      </c>
      <c r="G201">
        <f t="shared" si="31"/>
        <v>1.1231766855796629E-2</v>
      </c>
      <c r="H201">
        <f t="shared" si="34"/>
        <v>1.2364036589891526E-3</v>
      </c>
      <c r="I201">
        <f t="shared" si="34"/>
        <v>1.7944933668571691E-3</v>
      </c>
      <c r="J201">
        <f t="shared" si="34"/>
        <v>3.8418628531229074E-5</v>
      </c>
      <c r="K201">
        <f t="shared" si="34"/>
        <v>1.222028493036548E-4</v>
      </c>
      <c r="L201">
        <f t="shared" si="34"/>
        <v>1.5050616945026913E-3</v>
      </c>
      <c r="M201">
        <f t="shared" si="34"/>
        <v>2.4329155236563929E-3</v>
      </c>
      <c r="N201">
        <f t="shared" si="34"/>
        <v>1.5227662830214286E-2</v>
      </c>
      <c r="O201">
        <f t="shared" si="34"/>
        <v>3.8870560842099879E-4</v>
      </c>
      <c r="P201">
        <f t="shared" si="34"/>
        <v>5.7079654029867288E-3</v>
      </c>
      <c r="Q201">
        <f t="shared" si="34"/>
        <v>3.8418628531229074E-5</v>
      </c>
      <c r="R201">
        <f t="shared" si="34"/>
        <v>7.6486987237882949E-4</v>
      </c>
      <c r="S201">
        <f t="shared" si="34"/>
        <v>3.8870560842099879E-4</v>
      </c>
    </row>
    <row r="202" spans="1:19" x14ac:dyDescent="0.25">
      <c r="A202" s="3" t="s">
        <v>48</v>
      </c>
      <c r="B202" s="20" t="s">
        <v>49</v>
      </c>
      <c r="C202" s="21">
        <v>1.4</v>
      </c>
      <c r="D202" s="4">
        <f t="shared" si="28"/>
        <v>120</v>
      </c>
      <c r="E202" s="15">
        <f t="shared" si="29"/>
        <v>1.4</v>
      </c>
      <c r="F202">
        <f t="shared" si="30"/>
        <v>0.51851851851851849</v>
      </c>
      <c r="G202">
        <f t="shared" si="31"/>
        <v>1.0009847818525852E-2</v>
      </c>
      <c r="H202">
        <f t="shared" si="34"/>
        <v>1.1018936403903972E-3</v>
      </c>
      <c r="I202">
        <f t="shared" si="34"/>
        <v>1.5992680175981368E-3</v>
      </c>
      <c r="J202">
        <f t="shared" si="34"/>
        <v>3.423901421134004E-5</v>
      </c>
      <c r="K202">
        <f t="shared" si="34"/>
        <v>1.0890823680946786E-4</v>
      </c>
      <c r="L202">
        <f t="shared" si="34"/>
        <v>1.3413240065332571E-3</v>
      </c>
      <c r="M202">
        <f t="shared" si="34"/>
        <v>2.1682353684684234E-3</v>
      </c>
      <c r="N202">
        <f t="shared" si="34"/>
        <v>1.3571024890318258E-2</v>
      </c>
      <c r="O202">
        <f t="shared" si="34"/>
        <v>3.4641780197686742E-4</v>
      </c>
      <c r="P202">
        <f t="shared" si="34"/>
        <v>5.0869881623139606E-3</v>
      </c>
      <c r="Q202">
        <f t="shared" si="34"/>
        <v>3.423901421134004E-5</v>
      </c>
      <c r="R202">
        <f t="shared" si="34"/>
        <v>6.8165864923879296E-4</v>
      </c>
      <c r="S202">
        <f t="shared" si="34"/>
        <v>3.4641780197686742E-4</v>
      </c>
    </row>
    <row r="203" spans="1:19" x14ac:dyDescent="0.25">
      <c r="A203" s="29" t="s">
        <v>47</v>
      </c>
      <c r="B203" s="20" t="s">
        <v>32</v>
      </c>
      <c r="C203" s="21">
        <v>1.35</v>
      </c>
      <c r="D203" s="4">
        <f t="shared" si="28"/>
        <v>119</v>
      </c>
      <c r="E203" s="15">
        <f t="shared" si="29"/>
        <v>1.35</v>
      </c>
      <c r="F203">
        <f t="shared" si="30"/>
        <v>0.5</v>
      </c>
      <c r="G203">
        <f t="shared" si="31"/>
        <v>9.420208716541853E-3</v>
      </c>
      <c r="H203">
        <f t="shared" si="34"/>
        <v>1.036985602987551E-3</v>
      </c>
      <c r="I203">
        <f t="shared" si="34"/>
        <v>1.5050616945026913E-3</v>
      </c>
      <c r="J203">
        <f t="shared" si="34"/>
        <v>3.2222134238896573E-5</v>
      </c>
      <c r="K203">
        <f t="shared" si="34"/>
        <v>1.0249289902259913E-4</v>
      </c>
      <c r="L203">
        <f t="shared" si="34"/>
        <v>1.2623121077491339E-3</v>
      </c>
      <c r="M203">
        <f t="shared" si="34"/>
        <v>2.0405135110803923E-3</v>
      </c>
      <c r="N203">
        <f t="shared" si="34"/>
        <v>1.2771611445238718E-2</v>
      </c>
      <c r="O203">
        <f t="shared" si="34"/>
        <v>3.260117493203148E-4</v>
      </c>
      <c r="P203">
        <f t="shared" si="34"/>
        <v>4.7873345425777335E-3</v>
      </c>
      <c r="Q203">
        <f t="shared" si="34"/>
        <v>3.2222134238896573E-5</v>
      </c>
      <c r="R203">
        <f t="shared" si="34"/>
        <v>6.4150493251066243E-4</v>
      </c>
      <c r="S203">
        <f t="shared" si="34"/>
        <v>3.260117493203148E-4</v>
      </c>
    </row>
    <row r="204" spans="1:19" x14ac:dyDescent="0.25">
      <c r="A204" s="3" t="s">
        <v>46</v>
      </c>
      <c r="B204" s="20" t="s">
        <v>32</v>
      </c>
      <c r="C204" s="21">
        <v>1.2</v>
      </c>
      <c r="D204" s="4">
        <f t="shared" si="28"/>
        <v>118</v>
      </c>
      <c r="E204" s="15">
        <f t="shared" si="29"/>
        <v>1.2</v>
      </c>
      <c r="F204">
        <f t="shared" si="30"/>
        <v>0.44444444444444442</v>
      </c>
      <c r="G204">
        <f t="shared" si="31"/>
        <v>7.7386731508188294E-3</v>
      </c>
      <c r="H204">
        <f t="shared" si="34"/>
        <v>8.5188055648212455E-4</v>
      </c>
      <c r="I204">
        <f t="shared" si="34"/>
        <v>1.2364036589891526E-3</v>
      </c>
      <c r="J204">
        <f t="shared" si="34"/>
        <v>2.6470386442580524E-5</v>
      </c>
      <c r="K204">
        <f t="shared" si="34"/>
        <v>8.4197608533130117E-5</v>
      </c>
      <c r="L204">
        <f t="shared" si="34"/>
        <v>1.036985602987551E-3</v>
      </c>
      <c r="M204">
        <f t="shared" si="34"/>
        <v>1.6762757171560527E-3</v>
      </c>
      <c r="N204">
        <f t="shared" si="34"/>
        <v>1.0491840420733433E-2</v>
      </c>
      <c r="O204">
        <f t="shared" si="34"/>
        <v>2.6781767232889438E-4</v>
      </c>
      <c r="P204">
        <f t="shared" si="34"/>
        <v>3.9327809397235926E-3</v>
      </c>
      <c r="Q204">
        <f t="shared" si="34"/>
        <v>2.6470386442580524E-5</v>
      </c>
      <c r="R204">
        <f t="shared" si="34"/>
        <v>5.2699437419264868E-4</v>
      </c>
      <c r="S204">
        <f t="shared" si="34"/>
        <v>2.6781767232889438E-4</v>
      </c>
    </row>
    <row r="205" spans="1:19" x14ac:dyDescent="0.25">
      <c r="A205" s="29" t="s">
        <v>44</v>
      </c>
      <c r="B205" s="20" t="s">
        <v>45</v>
      </c>
      <c r="C205" s="34">
        <v>1.05</v>
      </c>
      <c r="D205" s="4">
        <f t="shared" si="28"/>
        <v>117</v>
      </c>
      <c r="E205" s="15">
        <f t="shared" si="29"/>
        <v>1.05</v>
      </c>
      <c r="F205">
        <f t="shared" si="30"/>
        <v>0.3888888888888889</v>
      </c>
      <c r="G205">
        <f t="shared" si="31"/>
        <v>6.1923393446982229E-3</v>
      </c>
      <c r="H205">
        <f t="shared" si="34"/>
        <v>6.8165864923879296E-4</v>
      </c>
      <c r="I205">
        <f t="shared" si="34"/>
        <v>9.8934673609742487E-4</v>
      </c>
      <c r="J205">
        <f t="shared" si="34"/>
        <v>2.1181100718850506E-5</v>
      </c>
      <c r="K205">
        <f t="shared" si="34"/>
        <v>6.7373327944989409E-5</v>
      </c>
      <c r="L205">
        <f t="shared" si="34"/>
        <v>8.2977619342742041E-4</v>
      </c>
      <c r="M205">
        <f t="shared" si="34"/>
        <v>1.3413240065332571E-3</v>
      </c>
      <c r="N205">
        <f t="shared" si="34"/>
        <v>8.3953715280930923E-3</v>
      </c>
      <c r="O205">
        <f t="shared" si="34"/>
        <v>2.1430261716018232E-4</v>
      </c>
      <c r="P205">
        <f t="shared" si="34"/>
        <v>3.1469366482486535E-3</v>
      </c>
      <c r="Q205">
        <f t="shared" si="34"/>
        <v>2.1181100718850506E-5</v>
      </c>
      <c r="R205">
        <f t="shared" si="34"/>
        <v>4.2169089379391394E-4</v>
      </c>
      <c r="S205">
        <f t="shared" si="34"/>
        <v>2.1430261716018232E-4</v>
      </c>
    </row>
    <row r="206" spans="1:19" x14ac:dyDescent="0.25">
      <c r="A206" s="30" t="s">
        <v>40</v>
      </c>
      <c r="B206" s="20" t="s">
        <v>41</v>
      </c>
      <c r="C206" s="34">
        <v>1</v>
      </c>
      <c r="D206" s="4">
        <f t="shared" si="28"/>
        <v>116</v>
      </c>
      <c r="E206" s="15">
        <f t="shared" si="29"/>
        <v>1</v>
      </c>
      <c r="F206">
        <f t="shared" si="30"/>
        <v>0.37037037037037035</v>
      </c>
      <c r="G206">
        <f t="shared" si="31"/>
        <v>5.7079654029867288E-3</v>
      </c>
      <c r="H206">
        <f t="shared" si="34"/>
        <v>6.2833830155529331E-4</v>
      </c>
      <c r="I206">
        <f t="shared" si="34"/>
        <v>9.1195857120410272E-4</v>
      </c>
      <c r="J206">
        <f t="shared" si="34"/>
        <v>1.9524283694802582E-5</v>
      </c>
      <c r="K206">
        <f t="shared" si="34"/>
        <v>6.2103286591251854E-5</v>
      </c>
      <c r="L206">
        <f t="shared" si="34"/>
        <v>7.6486987237883014E-4</v>
      </c>
      <c r="M206">
        <f t="shared" si="34"/>
        <v>1.2364036589891526E-3</v>
      </c>
      <c r="N206">
        <f t="shared" si="34"/>
        <v>7.7386731508188294E-3</v>
      </c>
      <c r="O206">
        <f t="shared" si="34"/>
        <v>1.9753954950274866E-4</v>
      </c>
      <c r="P206">
        <f t="shared" si="34"/>
        <v>2.9007786094561523E-3</v>
      </c>
      <c r="Q206">
        <f t="shared" si="34"/>
        <v>1.9524283694802582E-5</v>
      </c>
      <c r="R206">
        <f t="shared" si="34"/>
        <v>3.8870560842099879E-4</v>
      </c>
      <c r="S206">
        <f t="shared" si="34"/>
        <v>1.9753954950274866E-4</v>
      </c>
    </row>
    <row r="207" spans="1:19" x14ac:dyDescent="0.25">
      <c r="A207" s="3" t="s">
        <v>42</v>
      </c>
      <c r="B207" s="20" t="s">
        <v>43</v>
      </c>
      <c r="C207" s="34">
        <v>1</v>
      </c>
      <c r="D207" s="4">
        <f t="shared" si="28"/>
        <v>115</v>
      </c>
      <c r="E207" s="15">
        <f t="shared" si="29"/>
        <v>1</v>
      </c>
      <c r="F207">
        <f t="shared" si="30"/>
        <v>0.37037037037037035</v>
      </c>
      <c r="G207">
        <f t="shared" si="31"/>
        <v>5.7079654029867288E-3</v>
      </c>
      <c r="H207">
        <f t="shared" ref="H207:S220" si="35">IF($F207*$D$11*H$25&lt;$F$3,10^(LOG($F207*$D$11*H$25)*$D$3+$E$3),10^(LOG($F207*$D$11*H$25)*$D$4+$E$4))</f>
        <v>6.2833830155529331E-4</v>
      </c>
      <c r="I207">
        <f t="shared" si="35"/>
        <v>9.1195857120410272E-4</v>
      </c>
      <c r="J207">
        <f t="shared" si="35"/>
        <v>1.9524283694802582E-5</v>
      </c>
      <c r="K207">
        <f t="shared" si="35"/>
        <v>6.2103286591251854E-5</v>
      </c>
      <c r="L207">
        <f t="shared" si="35"/>
        <v>7.6486987237883014E-4</v>
      </c>
      <c r="M207">
        <f t="shared" si="35"/>
        <v>1.2364036589891526E-3</v>
      </c>
      <c r="N207">
        <f t="shared" si="35"/>
        <v>7.7386731508188294E-3</v>
      </c>
      <c r="O207">
        <f t="shared" si="35"/>
        <v>1.9753954950274866E-4</v>
      </c>
      <c r="P207">
        <f t="shared" si="35"/>
        <v>2.9007786094561523E-3</v>
      </c>
      <c r="Q207">
        <f t="shared" si="35"/>
        <v>1.9524283694802582E-5</v>
      </c>
      <c r="R207">
        <f t="shared" si="35"/>
        <v>3.8870560842099879E-4</v>
      </c>
      <c r="S207">
        <f t="shared" si="35"/>
        <v>1.9753954950274866E-4</v>
      </c>
    </row>
    <row r="208" spans="1:19" x14ac:dyDescent="0.25">
      <c r="A208" s="3" t="s">
        <v>36</v>
      </c>
      <c r="B208" s="20" t="s">
        <v>26</v>
      </c>
      <c r="C208" s="34">
        <v>0.95</v>
      </c>
      <c r="D208" s="4">
        <f t="shared" si="28"/>
        <v>114</v>
      </c>
      <c r="E208" s="15">
        <f t="shared" si="29"/>
        <v>0.95</v>
      </c>
      <c r="F208">
        <f t="shared" si="30"/>
        <v>0.3518518518518518</v>
      </c>
      <c r="G208">
        <f t="shared" si="31"/>
        <v>5.2395395000488449E-3</v>
      </c>
      <c r="H208">
        <f t="shared" si="35"/>
        <v>5.7677352926314106E-4</v>
      </c>
      <c r="I208">
        <f t="shared" si="35"/>
        <v>8.3711841591256988E-4</v>
      </c>
      <c r="J208">
        <f t="shared" si="35"/>
        <v>1.7922017462745977E-5</v>
      </c>
      <c r="K208">
        <f t="shared" si="35"/>
        <v>5.7006761640050321E-5</v>
      </c>
      <c r="L208">
        <f t="shared" si="35"/>
        <v>7.0210059553430654E-4</v>
      </c>
      <c r="M208">
        <f t="shared" si="35"/>
        <v>1.1349378196806924E-3</v>
      </c>
      <c r="N208">
        <f t="shared" si="35"/>
        <v>7.1035966038732806E-3</v>
      </c>
      <c r="O208">
        <f t="shared" si="35"/>
        <v>1.8132840677344088E-4</v>
      </c>
      <c r="P208">
        <f t="shared" si="35"/>
        <v>2.6627253376815202E-3</v>
      </c>
      <c r="Q208">
        <f t="shared" si="35"/>
        <v>1.7922017462745977E-5</v>
      </c>
      <c r="R208">
        <f t="shared" si="35"/>
        <v>3.5680636539013654E-4</v>
      </c>
      <c r="S208">
        <f t="shared" si="35"/>
        <v>1.8132840677344088E-4</v>
      </c>
    </row>
    <row r="209" spans="1:19" x14ac:dyDescent="0.25">
      <c r="A209" s="3" t="s">
        <v>37</v>
      </c>
      <c r="B209" s="20" t="s">
        <v>24</v>
      </c>
      <c r="C209" s="34">
        <v>0.95</v>
      </c>
      <c r="D209" s="4">
        <f t="shared" si="28"/>
        <v>113</v>
      </c>
      <c r="E209" s="15">
        <f t="shared" si="29"/>
        <v>0.95</v>
      </c>
      <c r="F209">
        <f t="shared" ref="F209:F240" si="36">E209/D$8</f>
        <v>0.3518518518518518</v>
      </c>
      <c r="G209">
        <f t="shared" ref="G209:G240" si="37">IF($F209&lt;$F$3,10^(LOG($F209)*$D$3+$E$3),10^(LOG($F209)*$D$4+$E$4))</f>
        <v>5.2395395000488449E-3</v>
      </c>
      <c r="H209">
        <f t="shared" si="35"/>
        <v>5.7677352926314106E-4</v>
      </c>
      <c r="I209">
        <f t="shared" si="35"/>
        <v>8.3711841591256988E-4</v>
      </c>
      <c r="J209">
        <f t="shared" si="35"/>
        <v>1.7922017462745977E-5</v>
      </c>
      <c r="K209">
        <f t="shared" si="35"/>
        <v>5.7006761640050321E-5</v>
      </c>
      <c r="L209">
        <f t="shared" si="35"/>
        <v>7.0210059553430654E-4</v>
      </c>
      <c r="M209">
        <f t="shared" si="35"/>
        <v>1.1349378196806924E-3</v>
      </c>
      <c r="N209">
        <f t="shared" si="35"/>
        <v>7.1035966038732806E-3</v>
      </c>
      <c r="O209">
        <f t="shared" si="35"/>
        <v>1.8132840677344088E-4</v>
      </c>
      <c r="P209">
        <f t="shared" si="35"/>
        <v>2.6627253376815202E-3</v>
      </c>
      <c r="Q209">
        <f t="shared" si="35"/>
        <v>1.7922017462745977E-5</v>
      </c>
      <c r="R209">
        <f t="shared" si="35"/>
        <v>3.5680636539013654E-4</v>
      </c>
      <c r="S209">
        <f t="shared" si="35"/>
        <v>1.8132840677344088E-4</v>
      </c>
    </row>
    <row r="210" spans="1:19" x14ac:dyDescent="0.25">
      <c r="A210" s="3" t="s">
        <v>38</v>
      </c>
      <c r="B210" s="20" t="s">
        <v>39</v>
      </c>
      <c r="C210" s="34">
        <v>0.95</v>
      </c>
      <c r="D210" s="4">
        <f t="shared" si="28"/>
        <v>112</v>
      </c>
      <c r="E210" s="15">
        <f t="shared" si="29"/>
        <v>0.95</v>
      </c>
      <c r="F210">
        <f t="shared" si="36"/>
        <v>0.3518518518518518</v>
      </c>
      <c r="G210">
        <f t="shared" si="37"/>
        <v>5.2395395000488449E-3</v>
      </c>
      <c r="H210">
        <f t="shared" si="35"/>
        <v>5.7677352926314106E-4</v>
      </c>
      <c r="I210">
        <f t="shared" si="35"/>
        <v>8.3711841591256988E-4</v>
      </c>
      <c r="J210">
        <f t="shared" si="35"/>
        <v>1.7922017462745977E-5</v>
      </c>
      <c r="K210">
        <f t="shared" si="35"/>
        <v>5.7006761640050321E-5</v>
      </c>
      <c r="L210">
        <f t="shared" si="35"/>
        <v>7.0210059553430654E-4</v>
      </c>
      <c r="M210">
        <f t="shared" si="35"/>
        <v>1.1349378196806924E-3</v>
      </c>
      <c r="N210">
        <f t="shared" si="35"/>
        <v>7.1035966038732806E-3</v>
      </c>
      <c r="O210">
        <f t="shared" si="35"/>
        <v>1.8132840677344088E-4</v>
      </c>
      <c r="P210">
        <f t="shared" si="35"/>
        <v>2.6627253376815202E-3</v>
      </c>
      <c r="Q210">
        <f t="shared" si="35"/>
        <v>1.7922017462745977E-5</v>
      </c>
      <c r="R210">
        <f t="shared" si="35"/>
        <v>3.5680636539013654E-4</v>
      </c>
      <c r="S210">
        <f t="shared" si="35"/>
        <v>1.8132840677344088E-4</v>
      </c>
    </row>
    <row r="211" spans="1:19" x14ac:dyDescent="0.25">
      <c r="A211" s="3" t="s">
        <v>35</v>
      </c>
      <c r="B211" s="20" t="s">
        <v>18</v>
      </c>
      <c r="C211" s="35">
        <v>0.8</v>
      </c>
      <c r="D211" s="4">
        <f t="shared" si="28"/>
        <v>111</v>
      </c>
      <c r="E211" s="15">
        <f t="shared" si="29"/>
        <v>0.8</v>
      </c>
      <c r="F211">
        <f t="shared" si="36"/>
        <v>0.29629629629629628</v>
      </c>
      <c r="G211">
        <f t="shared" si="37"/>
        <v>3.9327809397235926E-3</v>
      </c>
      <c r="H211">
        <f t="shared" si="35"/>
        <v>4.329242946640712E-4</v>
      </c>
      <c r="I211">
        <f t="shared" si="35"/>
        <v>6.2833830155529331E-4</v>
      </c>
      <c r="J211">
        <f t="shared" si="35"/>
        <v>1.3452206759434404E-5</v>
      </c>
      <c r="K211">
        <f t="shared" si="35"/>
        <v>4.2789085875059423E-5</v>
      </c>
      <c r="L211">
        <f t="shared" si="35"/>
        <v>5.2699437419264868E-4</v>
      </c>
      <c r="M211">
        <f t="shared" si="35"/>
        <v>8.5188055648212455E-4</v>
      </c>
      <c r="N211">
        <f t="shared" si="35"/>
        <v>5.331936008295699E-3</v>
      </c>
      <c r="O211">
        <f t="shared" si="35"/>
        <v>1.3610449963825764E-4</v>
      </c>
      <c r="P211">
        <f t="shared" si="35"/>
        <v>1.9986327912320015E-3</v>
      </c>
      <c r="Q211">
        <f t="shared" si="35"/>
        <v>1.3452206759434404E-5</v>
      </c>
      <c r="R211">
        <f t="shared" si="35"/>
        <v>2.6781767232889438E-4</v>
      </c>
      <c r="S211">
        <f t="shared" si="35"/>
        <v>1.3610449963825764E-4</v>
      </c>
    </row>
    <row r="212" spans="1:19" x14ac:dyDescent="0.25">
      <c r="A212" s="3" t="s">
        <v>33</v>
      </c>
      <c r="B212" s="20" t="s">
        <v>34</v>
      </c>
      <c r="C212" s="34">
        <v>0.78300000000000003</v>
      </c>
      <c r="D212" s="4">
        <f t="shared" si="28"/>
        <v>110</v>
      </c>
      <c r="E212" s="15">
        <f t="shared" si="29"/>
        <v>0.78300000000000003</v>
      </c>
      <c r="F212">
        <f t="shared" si="36"/>
        <v>0.28999999999999998</v>
      </c>
      <c r="G212">
        <f t="shared" si="37"/>
        <v>3.7942611382189252E-3</v>
      </c>
      <c r="H212">
        <f t="shared" si="35"/>
        <v>4.1767590216966748E-4</v>
      </c>
      <c r="I212">
        <f t="shared" si="35"/>
        <v>6.0620706715825605E-4</v>
      </c>
      <c r="J212">
        <f t="shared" si="35"/>
        <v>1.2978395215217664E-5</v>
      </c>
      <c r="K212">
        <f t="shared" si="35"/>
        <v>4.1281975315681062E-5</v>
      </c>
      <c r="L212">
        <f t="shared" si="35"/>
        <v>5.0843265991817573E-4</v>
      </c>
      <c r="M212">
        <f t="shared" si="35"/>
        <v>8.2187575138411076E-4</v>
      </c>
      <c r="N212">
        <f t="shared" si="35"/>
        <v>5.1441353835406829E-3</v>
      </c>
      <c r="O212">
        <f t="shared" si="35"/>
        <v>1.3131064801958381E-4</v>
      </c>
      <c r="P212">
        <f t="shared" si="35"/>
        <v>1.9282372564271484E-3</v>
      </c>
      <c r="Q212">
        <f t="shared" si="35"/>
        <v>1.2978395215217664E-5</v>
      </c>
      <c r="R212">
        <f t="shared" si="35"/>
        <v>2.5838463972956328E-4</v>
      </c>
      <c r="S212">
        <f t="shared" si="35"/>
        <v>1.3131064801958381E-4</v>
      </c>
    </row>
    <row r="213" spans="1:19" x14ac:dyDescent="0.25">
      <c r="A213" s="3" t="s">
        <v>31</v>
      </c>
      <c r="B213" s="20" t="s">
        <v>32</v>
      </c>
      <c r="C213" s="36">
        <v>0.55000000000000004</v>
      </c>
      <c r="D213" s="4">
        <f t="shared" si="28"/>
        <v>109</v>
      </c>
      <c r="E213" s="15">
        <f t="shared" si="29"/>
        <v>0.55000000000000004</v>
      </c>
      <c r="F213">
        <f t="shared" si="36"/>
        <v>0.20370370370370372</v>
      </c>
      <c r="G213">
        <f t="shared" si="37"/>
        <v>2.1039858075468897E-3</v>
      </c>
      <c r="H213">
        <f t="shared" si="35"/>
        <v>2.3160877396325864E-4</v>
      </c>
      <c r="I213">
        <f t="shared" si="35"/>
        <v>3.3615268408602713E-4</v>
      </c>
      <c r="J213">
        <f t="shared" si="35"/>
        <v>7.1967527649850642E-6</v>
      </c>
      <c r="K213">
        <f t="shared" si="35"/>
        <v>2.289159522964871E-5</v>
      </c>
      <c r="L213">
        <f t="shared" si="35"/>
        <v>2.8193502281271594E-4</v>
      </c>
      <c r="M213">
        <f t="shared" si="35"/>
        <v>4.5574483502493473E-4</v>
      </c>
      <c r="N213">
        <f t="shared" si="35"/>
        <v>2.8525152710363808E-3</v>
      </c>
      <c r="O213">
        <f t="shared" si="35"/>
        <v>7.2814107872047203E-5</v>
      </c>
      <c r="P213">
        <f t="shared" si="35"/>
        <v>1.0692421194315248E-3</v>
      </c>
      <c r="Q213">
        <f t="shared" si="35"/>
        <v>7.1967527649850642E-6</v>
      </c>
      <c r="R213">
        <f t="shared" si="35"/>
        <v>1.4327891388474855E-4</v>
      </c>
      <c r="S213">
        <f t="shared" si="35"/>
        <v>7.2814107872047203E-5</v>
      </c>
    </row>
    <row r="214" spans="1:19" x14ac:dyDescent="0.25">
      <c r="A214" s="3" t="s">
        <v>29</v>
      </c>
      <c r="B214" s="20" t="s">
        <v>30</v>
      </c>
      <c r="C214" s="35">
        <v>0.5</v>
      </c>
      <c r="D214" s="4">
        <f t="shared" si="28"/>
        <v>108</v>
      </c>
      <c r="E214" s="15">
        <f t="shared" si="29"/>
        <v>0.5</v>
      </c>
      <c r="F214">
        <f t="shared" si="36"/>
        <v>0.18518518518518517</v>
      </c>
      <c r="G214">
        <f t="shared" si="37"/>
        <v>1.7944933668571706E-3</v>
      </c>
      <c r="H214">
        <f t="shared" si="35"/>
        <v>1.9753954950274866E-4</v>
      </c>
      <c r="I214">
        <f t="shared" si="35"/>
        <v>2.8670524282049635E-4</v>
      </c>
      <c r="J214">
        <f t="shared" si="35"/>
        <v>6.1381236761925658E-6</v>
      </c>
      <c r="K214">
        <f t="shared" si="35"/>
        <v>1.9524283694802582E-5</v>
      </c>
      <c r="L214">
        <f t="shared" si="35"/>
        <v>2.4046289975312424E-4</v>
      </c>
      <c r="M214">
        <f t="shared" si="35"/>
        <v>3.8870560842099879E-4</v>
      </c>
      <c r="N214">
        <f t="shared" si="35"/>
        <v>2.4329155236563955E-3</v>
      </c>
      <c r="O214">
        <f t="shared" si="35"/>
        <v>6.2103286591251854E-5</v>
      </c>
      <c r="P214">
        <f t="shared" si="35"/>
        <v>9.1195857120410272E-4</v>
      </c>
      <c r="Q214">
        <f t="shared" si="35"/>
        <v>6.1381236761925658E-6</v>
      </c>
      <c r="R214">
        <f t="shared" si="35"/>
        <v>1.222028493036548E-4</v>
      </c>
      <c r="S214">
        <f t="shared" si="35"/>
        <v>6.2103286591251854E-5</v>
      </c>
    </row>
    <row r="215" spans="1:19" x14ac:dyDescent="0.25">
      <c r="A215" s="3" t="s">
        <v>27</v>
      </c>
      <c r="B215" s="20" t="s">
        <v>28</v>
      </c>
      <c r="C215" s="36">
        <v>0.4</v>
      </c>
      <c r="D215" s="4">
        <f t="shared" si="28"/>
        <v>107</v>
      </c>
      <c r="E215" s="15">
        <f t="shared" si="29"/>
        <v>0.4</v>
      </c>
      <c r="F215">
        <f t="shared" si="36"/>
        <v>0.14814814814814814</v>
      </c>
      <c r="G215">
        <f t="shared" si="37"/>
        <v>1.2364036589891526E-3</v>
      </c>
      <c r="H215">
        <f t="shared" si="35"/>
        <v>1.3610449963825764E-4</v>
      </c>
      <c r="I215">
        <f t="shared" si="35"/>
        <v>1.9753954950274866E-4</v>
      </c>
      <c r="J215">
        <f t="shared" si="35"/>
        <v>4.2291594456344915E-6</v>
      </c>
      <c r="K215">
        <f t="shared" si="35"/>
        <v>1.3452206759434404E-5</v>
      </c>
      <c r="L215">
        <f t="shared" si="35"/>
        <v>1.6567863364499647E-4</v>
      </c>
      <c r="M215">
        <f t="shared" si="35"/>
        <v>2.6781767232889438E-4</v>
      </c>
      <c r="N215">
        <f t="shared" si="35"/>
        <v>1.6762757171560527E-3</v>
      </c>
      <c r="O215">
        <f t="shared" si="35"/>
        <v>4.2789085875059423E-5</v>
      </c>
      <c r="P215">
        <f t="shared" si="35"/>
        <v>6.2833830155529331E-4</v>
      </c>
      <c r="Q215">
        <f t="shared" si="35"/>
        <v>4.2291594456344915E-6</v>
      </c>
      <c r="R215">
        <f t="shared" si="35"/>
        <v>8.4197608533130415E-5</v>
      </c>
      <c r="S215">
        <f t="shared" si="35"/>
        <v>4.2789085875059423E-5</v>
      </c>
    </row>
    <row r="216" spans="1:19" x14ac:dyDescent="0.25">
      <c r="A216" s="3" t="s">
        <v>23</v>
      </c>
      <c r="B216" s="20" t="s">
        <v>24</v>
      </c>
      <c r="C216" s="36">
        <v>0.35</v>
      </c>
      <c r="D216" s="4">
        <f t="shared" si="28"/>
        <v>106</v>
      </c>
      <c r="E216" s="15">
        <f t="shared" si="29"/>
        <v>0.35</v>
      </c>
      <c r="F216">
        <f t="shared" si="36"/>
        <v>0.12962962962962962</v>
      </c>
      <c r="G216">
        <f t="shared" si="37"/>
        <v>9.8934673609742487E-4</v>
      </c>
      <c r="H216">
        <f t="shared" si="35"/>
        <v>1.0890823680946786E-4</v>
      </c>
      <c r="I216">
        <f t="shared" si="35"/>
        <v>1.5806739743109613E-4</v>
      </c>
      <c r="J216">
        <f t="shared" si="35"/>
        <v>3.3840931022437088E-6</v>
      </c>
      <c r="K216">
        <f t="shared" si="35"/>
        <v>1.0764200472873977E-5</v>
      </c>
      <c r="L216">
        <f t="shared" si="35"/>
        <v>1.3257289740776815E-4</v>
      </c>
      <c r="M216">
        <f t="shared" si="35"/>
        <v>2.1430261716018232E-4</v>
      </c>
      <c r="N216">
        <f t="shared" si="35"/>
        <v>1.3413240065332571E-3</v>
      </c>
      <c r="O216">
        <f t="shared" si="35"/>
        <v>3.423901421134004E-5</v>
      </c>
      <c r="P216">
        <f t="shared" si="35"/>
        <v>5.0278438056141511E-4</v>
      </c>
      <c r="Q216">
        <f t="shared" si="35"/>
        <v>3.3840931022437088E-6</v>
      </c>
      <c r="R216">
        <f t="shared" si="35"/>
        <v>6.7373327944989409E-5</v>
      </c>
      <c r="S216">
        <f t="shared" si="35"/>
        <v>3.423901421134004E-5</v>
      </c>
    </row>
    <row r="217" spans="1:19" x14ac:dyDescent="0.25">
      <c r="A217" s="3" t="s">
        <v>25</v>
      </c>
      <c r="B217" s="20" t="s">
        <v>26</v>
      </c>
      <c r="C217" s="36">
        <v>0.35</v>
      </c>
      <c r="D217" s="4">
        <f t="shared" si="28"/>
        <v>105</v>
      </c>
      <c r="E217" s="15">
        <f t="shared" si="29"/>
        <v>0.35</v>
      </c>
      <c r="F217">
        <f t="shared" si="36"/>
        <v>0.12962962962962962</v>
      </c>
      <c r="G217">
        <f t="shared" si="37"/>
        <v>9.8934673609742487E-4</v>
      </c>
      <c r="H217">
        <f t="shared" si="35"/>
        <v>1.0890823680946786E-4</v>
      </c>
      <c r="I217">
        <f t="shared" si="35"/>
        <v>1.5806739743109613E-4</v>
      </c>
      <c r="J217">
        <f t="shared" si="35"/>
        <v>3.3840931022437088E-6</v>
      </c>
      <c r="K217">
        <f t="shared" si="35"/>
        <v>1.0764200472873977E-5</v>
      </c>
      <c r="L217">
        <f t="shared" si="35"/>
        <v>1.3257289740776815E-4</v>
      </c>
      <c r="M217">
        <f t="shared" si="35"/>
        <v>2.1430261716018232E-4</v>
      </c>
      <c r="N217">
        <f t="shared" si="35"/>
        <v>1.3413240065332571E-3</v>
      </c>
      <c r="O217">
        <f t="shared" si="35"/>
        <v>3.423901421134004E-5</v>
      </c>
      <c r="P217">
        <f t="shared" si="35"/>
        <v>5.0278438056141511E-4</v>
      </c>
      <c r="Q217">
        <f t="shared" si="35"/>
        <v>3.3840931022437088E-6</v>
      </c>
      <c r="R217">
        <f t="shared" si="35"/>
        <v>6.7373327944989409E-5</v>
      </c>
      <c r="S217">
        <f t="shared" si="35"/>
        <v>3.423901421134004E-5</v>
      </c>
    </row>
    <row r="218" spans="1:19" x14ac:dyDescent="0.25">
      <c r="A218" s="3" t="s">
        <v>19</v>
      </c>
      <c r="B218" s="20" t="s">
        <v>20</v>
      </c>
      <c r="C218" s="37">
        <v>0.3</v>
      </c>
      <c r="D218" s="4">
        <f t="shared" si="28"/>
        <v>104</v>
      </c>
      <c r="E218" s="15">
        <f t="shared" si="29"/>
        <v>0.3</v>
      </c>
      <c r="F218">
        <f t="shared" si="36"/>
        <v>0.1111111111111111</v>
      </c>
      <c r="G218">
        <f t="shared" si="37"/>
        <v>7.6486987237883014E-4</v>
      </c>
      <c r="H218">
        <f t="shared" si="35"/>
        <v>8.4197608533130117E-5</v>
      </c>
      <c r="I218">
        <f t="shared" si="35"/>
        <v>1.222028493036548E-4</v>
      </c>
      <c r="J218">
        <f t="shared" si="35"/>
        <v>2.6162625950952114E-6</v>
      </c>
      <c r="K218">
        <f t="shared" si="35"/>
        <v>8.3218676946607855E-6</v>
      </c>
      <c r="L218">
        <f t="shared" si="35"/>
        <v>1.0249289902259913E-4</v>
      </c>
      <c r="M218">
        <f t="shared" si="35"/>
        <v>1.6567863364499647E-4</v>
      </c>
      <c r="N218">
        <f t="shared" si="35"/>
        <v>1.036985602987551E-3</v>
      </c>
      <c r="O218">
        <f t="shared" si="35"/>
        <v>2.6470386442580524E-5</v>
      </c>
      <c r="P218">
        <f t="shared" si="35"/>
        <v>3.8870560842099879E-4</v>
      </c>
      <c r="Q218">
        <f t="shared" si="35"/>
        <v>2.6162625950952114E-6</v>
      </c>
      <c r="R218">
        <f t="shared" si="35"/>
        <v>5.2086722345993156E-5</v>
      </c>
      <c r="S218">
        <f t="shared" si="35"/>
        <v>2.6470386442580524E-5</v>
      </c>
    </row>
    <row r="219" spans="1:19" x14ac:dyDescent="0.25">
      <c r="A219" s="3" t="s">
        <v>21</v>
      </c>
      <c r="B219" s="20" t="s">
        <v>22</v>
      </c>
      <c r="C219" s="35">
        <v>0.3</v>
      </c>
      <c r="D219" s="4">
        <f t="shared" si="28"/>
        <v>103</v>
      </c>
      <c r="E219" s="15">
        <f t="shared" si="29"/>
        <v>0.3</v>
      </c>
      <c r="F219">
        <f t="shared" si="36"/>
        <v>0.1111111111111111</v>
      </c>
      <c r="G219">
        <f t="shared" si="37"/>
        <v>7.6486987237883014E-4</v>
      </c>
      <c r="H219">
        <f t="shared" si="35"/>
        <v>8.4197608533130117E-5</v>
      </c>
      <c r="I219">
        <f t="shared" si="35"/>
        <v>1.222028493036548E-4</v>
      </c>
      <c r="J219">
        <f t="shared" si="35"/>
        <v>2.6162625950952114E-6</v>
      </c>
      <c r="K219">
        <f t="shared" si="35"/>
        <v>8.3218676946607855E-6</v>
      </c>
      <c r="L219">
        <f t="shared" si="35"/>
        <v>1.0249289902259913E-4</v>
      </c>
      <c r="M219">
        <f t="shared" si="35"/>
        <v>1.6567863364499647E-4</v>
      </c>
      <c r="N219">
        <f t="shared" si="35"/>
        <v>1.036985602987551E-3</v>
      </c>
      <c r="O219">
        <f t="shared" si="35"/>
        <v>2.6470386442580524E-5</v>
      </c>
      <c r="P219">
        <f t="shared" si="35"/>
        <v>3.8870560842099879E-4</v>
      </c>
      <c r="Q219">
        <f t="shared" si="35"/>
        <v>2.6162625950952114E-6</v>
      </c>
      <c r="R219">
        <f t="shared" si="35"/>
        <v>5.2086722345993156E-5</v>
      </c>
      <c r="S219">
        <f t="shared" si="35"/>
        <v>2.6470386442580524E-5</v>
      </c>
    </row>
    <row r="220" spans="1:19" x14ac:dyDescent="0.25">
      <c r="A220" s="30" t="s">
        <v>17</v>
      </c>
      <c r="B220" s="20" t="s">
        <v>18</v>
      </c>
      <c r="C220" s="35">
        <v>0.28999999999999998</v>
      </c>
      <c r="D220" s="4">
        <f t="shared" si="28"/>
        <v>102</v>
      </c>
      <c r="E220" s="15">
        <f t="shared" si="29"/>
        <v>0.28999999999999998</v>
      </c>
      <c r="F220">
        <f t="shared" si="36"/>
        <v>0.1074074074074074</v>
      </c>
      <c r="G220">
        <f t="shared" si="37"/>
        <v>7.2278403266178243E-4</v>
      </c>
      <c r="H220">
        <f t="shared" si="35"/>
        <v>7.9564758965839353E-5</v>
      </c>
      <c r="I220">
        <f t="shared" si="35"/>
        <v>1.1547881726306107E-4</v>
      </c>
      <c r="J220">
        <f t="shared" si="35"/>
        <v>2.4723065939359033E-6</v>
      </c>
      <c r="K220">
        <f t="shared" si="35"/>
        <v>7.8639691650001714E-6</v>
      </c>
      <c r="L220">
        <f t="shared" si="35"/>
        <v>9.6853378005794935E-5</v>
      </c>
      <c r="M220">
        <f t="shared" si="35"/>
        <v>1.5656241051747677E-4</v>
      </c>
      <c r="N220">
        <f t="shared" si="35"/>
        <v>9.799269954358016E-4</v>
      </c>
      <c r="O220">
        <f t="shared" si="35"/>
        <v>2.5013892362605859E-5</v>
      </c>
      <c r="P220">
        <f t="shared" si="35"/>
        <v>3.6731765404616486E-4</v>
      </c>
      <c r="Q220">
        <f t="shared" si="35"/>
        <v>2.4723065939359033E-6</v>
      </c>
      <c r="R220">
        <f t="shared" si="35"/>
        <v>4.9220727060779352E-5</v>
      </c>
      <c r="S220">
        <f t="shared" si="35"/>
        <v>2.5013892362605859E-5</v>
      </c>
    </row>
    <row r="221" spans="1:19" x14ac:dyDescent="0.25">
      <c r="A221" s="3" t="s">
        <v>15</v>
      </c>
      <c r="B221" s="20" t="s">
        <v>16</v>
      </c>
      <c r="C221" s="36">
        <v>0.28000000000000003</v>
      </c>
      <c r="D221" s="4">
        <f t="shared" si="28"/>
        <v>101</v>
      </c>
      <c r="E221" s="15">
        <f t="shared" si="29"/>
        <v>0.28000000000000003</v>
      </c>
      <c r="F221">
        <f t="shared" si="36"/>
        <v>0.1037037037037037</v>
      </c>
      <c r="G221">
        <f t="shared" si="37"/>
        <v>6.8165864923879296E-4</v>
      </c>
      <c r="H221">
        <f t="shared" ref="H221:N230" si="38">IF($F221*$D$11*H$25&lt;$F$3,10^(LOG($F221*$D$11*H$25)*$D$3+$E$3),10^(LOG($F221*$D$11*H$25)*$D$4+$E$4))</f>
        <v>7.5037637347812568E-5</v>
      </c>
      <c r="I221">
        <f t="shared" si="38"/>
        <v>1.0890823680946786E-4</v>
      </c>
      <c r="J221">
        <f t="shared" si="38"/>
        <v>2.331635865170134E-6</v>
      </c>
      <c r="K221">
        <f t="shared" si="38"/>
        <v>7.416520504649747E-6</v>
      </c>
      <c r="L221">
        <f t="shared" si="38"/>
        <v>9.134255855446934E-5</v>
      </c>
      <c r="M221">
        <f t="shared" si="38"/>
        <v>1.4765423204202407E-4</v>
      </c>
      <c r="N221">
        <f t="shared" si="38"/>
        <v>9.2417054317242889E-4</v>
      </c>
      <c r="O221" t="s">
        <v>230</v>
      </c>
      <c r="P221">
        <f t="shared" ref="P221:S240" si="39">IF($F221*$D$11*P$25&lt;$F$3,10^(LOG($F221*$D$11*P$25)*$D$3+$E$3),10^(LOG($F221*$D$11*P$25)*$D$4+$E$4))</f>
        <v>3.4641780197686742E-4</v>
      </c>
      <c r="Q221">
        <f t="shared" si="39"/>
        <v>2.331635865170134E-6</v>
      </c>
      <c r="R221">
        <f t="shared" si="39"/>
        <v>4.6420137699005172E-5</v>
      </c>
      <c r="S221">
        <f t="shared" si="39"/>
        <v>2.3590637465115788E-5</v>
      </c>
    </row>
    <row r="222" spans="1:19" x14ac:dyDescent="0.25">
      <c r="A222" s="3" t="s">
        <v>13</v>
      </c>
      <c r="B222" s="38" t="s">
        <v>14</v>
      </c>
      <c r="C222" s="35">
        <v>0.222</v>
      </c>
      <c r="D222" s="4">
        <f t="shared" si="28"/>
        <v>100</v>
      </c>
      <c r="E222" s="15">
        <f t="shared" si="29"/>
        <v>0.222</v>
      </c>
      <c r="F222">
        <f t="shared" si="36"/>
        <v>8.2222222222222224E-2</v>
      </c>
      <c r="G222">
        <f t="shared" si="37"/>
        <v>4.6268240852003449E-4</v>
      </c>
      <c r="H222">
        <f t="shared" si="38"/>
        <v>5.0932522922593261E-5</v>
      </c>
      <c r="I222">
        <f t="shared" si="38"/>
        <v>7.3922520268678834E-5</v>
      </c>
      <c r="J222">
        <f t="shared" si="38"/>
        <v>1.5826204201961125E-6</v>
      </c>
      <c r="K222">
        <f t="shared" si="38"/>
        <v>5.0340351050507646E-6</v>
      </c>
      <c r="L222">
        <f t="shared" si="38"/>
        <v>6.1999646068539962E-5</v>
      </c>
      <c r="M222">
        <f t="shared" si="38"/>
        <v>1.0022173970163684E-4</v>
      </c>
      <c r="N222">
        <f t="shared" si="38"/>
        <v>6.272897047162611E-4</v>
      </c>
      <c r="O222">
        <f t="shared" ref="O222:O253" si="40">IF($F222*$D$11*O$25&lt;$F$3,10^(LOG($F222*$D$11*O$25)*$D$3+$E$3),10^(LOG($F222*$D$11*O$25)*$D$4+$E$4))</f>
        <v>1.6012373602346913E-5</v>
      </c>
      <c r="P222">
        <f t="shared" si="39"/>
        <v>2.3513443737838485E-4</v>
      </c>
      <c r="Q222">
        <f t="shared" si="39"/>
        <v>1.5826204201961125E-6</v>
      </c>
      <c r="R222">
        <f t="shared" si="39"/>
        <v>3.1508117939076376E-5</v>
      </c>
      <c r="S222">
        <f t="shared" si="39"/>
        <v>1.6012373602346913E-5</v>
      </c>
    </row>
    <row r="223" spans="1:19" x14ac:dyDescent="0.25">
      <c r="A223" s="29" t="s">
        <v>11</v>
      </c>
      <c r="B223" s="39" t="s">
        <v>12</v>
      </c>
      <c r="C223" s="35">
        <v>0.21</v>
      </c>
      <c r="D223" s="4">
        <f t="shared" si="28"/>
        <v>99</v>
      </c>
      <c r="E223" s="15">
        <f t="shared" si="29"/>
        <v>0.21</v>
      </c>
      <c r="F223">
        <f t="shared" si="36"/>
        <v>7.7777777777777765E-2</v>
      </c>
      <c r="G223">
        <f t="shared" si="37"/>
        <v>4.2169089379391394E-4</v>
      </c>
      <c r="H223">
        <f t="shared" si="38"/>
        <v>4.6420137699005172E-5</v>
      </c>
      <c r="I223">
        <f t="shared" si="38"/>
        <v>6.7373327944989409E-5</v>
      </c>
      <c r="J223">
        <f t="shared" si="38"/>
        <v>1.4424075937179255E-6</v>
      </c>
      <c r="K223">
        <f t="shared" si="38"/>
        <v>4.5880429507336094E-6</v>
      </c>
      <c r="L223">
        <f t="shared" si="38"/>
        <v>5.650676508142379E-5</v>
      </c>
      <c r="M223">
        <f t="shared" si="38"/>
        <v>9.134255855446934E-5</v>
      </c>
      <c r="N223">
        <f t="shared" si="38"/>
        <v>5.7171474726181706E-4</v>
      </c>
      <c r="O223">
        <f t="shared" si="40"/>
        <v>1.4593751592445438E-5</v>
      </c>
      <c r="P223">
        <f t="shared" si="39"/>
        <v>2.1430261716018232E-4</v>
      </c>
      <c r="Q223">
        <f t="shared" si="39"/>
        <v>1.4424075937179255E-6</v>
      </c>
      <c r="R223">
        <f t="shared" si="39"/>
        <v>2.8716644875245561E-5</v>
      </c>
      <c r="S223">
        <f t="shared" si="39"/>
        <v>1.4593751592445438E-5</v>
      </c>
    </row>
    <row r="224" spans="1:19" x14ac:dyDescent="0.25">
      <c r="A224" s="3" t="s">
        <v>9</v>
      </c>
      <c r="B224" s="20" t="s">
        <v>10</v>
      </c>
      <c r="C224" s="40">
        <v>0.2</v>
      </c>
      <c r="D224" s="4">
        <f t="shared" si="28"/>
        <v>98</v>
      </c>
      <c r="E224" s="15">
        <f t="shared" si="29"/>
        <v>0.2</v>
      </c>
      <c r="F224">
        <f t="shared" si="36"/>
        <v>7.407407407407407E-2</v>
      </c>
      <c r="G224">
        <f t="shared" si="37"/>
        <v>3.8870560842099879E-4</v>
      </c>
      <c r="H224">
        <f t="shared" si="38"/>
        <v>4.2789085875059423E-5</v>
      </c>
      <c r="I224">
        <f t="shared" si="38"/>
        <v>6.2103286591251854E-5</v>
      </c>
      <c r="J224">
        <f t="shared" si="38"/>
        <v>1.3295803384865196E-6</v>
      </c>
      <c r="K224">
        <f t="shared" si="38"/>
        <v>4.2291594456344915E-6</v>
      </c>
      <c r="L224">
        <f t="shared" si="38"/>
        <v>5.2086722345993156E-5</v>
      </c>
      <c r="M224">
        <f t="shared" si="38"/>
        <v>8.4197608533130415E-5</v>
      </c>
      <c r="N224">
        <f t="shared" si="38"/>
        <v>5.2699437419264868E-4</v>
      </c>
      <c r="O224">
        <f t="shared" si="40"/>
        <v>1.3452206759434404E-5</v>
      </c>
      <c r="P224">
        <f t="shared" si="39"/>
        <v>1.9753954950274866E-4</v>
      </c>
      <c r="Q224">
        <f t="shared" si="39"/>
        <v>1.3295803384865196E-6</v>
      </c>
      <c r="R224">
        <f t="shared" si="39"/>
        <v>2.6470386442580524E-5</v>
      </c>
      <c r="S224">
        <f t="shared" si="39"/>
        <v>1.3452206759434404E-5</v>
      </c>
    </row>
    <row r="225" spans="1:19" x14ac:dyDescent="0.25">
      <c r="A225" s="3" t="s">
        <v>7</v>
      </c>
      <c r="B225" s="38" t="s">
        <v>8</v>
      </c>
      <c r="C225" s="41">
        <v>9.35E-2</v>
      </c>
      <c r="D225" s="4">
        <f t="shared" si="28"/>
        <v>97</v>
      </c>
      <c r="E225" s="15">
        <f>C225</f>
        <v>9.35E-2</v>
      </c>
      <c r="F225">
        <f t="shared" si="36"/>
        <v>3.4629629629629628E-2</v>
      </c>
      <c r="G225">
        <f t="shared" si="37"/>
        <v>1.0923309404865164E-4</v>
      </c>
      <c r="H225">
        <f t="shared" si="38"/>
        <v>1.2024483671930703E-5</v>
      </c>
      <c r="I225">
        <f t="shared" si="38"/>
        <v>1.7452112853502363E-5</v>
      </c>
      <c r="J225">
        <f t="shared" si="38"/>
        <v>3.7363539658999665E-7</v>
      </c>
      <c r="K225">
        <f t="shared" si="38"/>
        <v>1.1884679857034434E-6</v>
      </c>
      <c r="L225">
        <f t="shared" si="38"/>
        <v>1.4637282605255304E-5</v>
      </c>
      <c r="M225">
        <f t="shared" si="38"/>
        <v>2.3661004864148248E-5</v>
      </c>
      <c r="N225">
        <f t="shared" si="38"/>
        <v>1.4809466288160199E-4</v>
      </c>
      <c r="O225">
        <f t="shared" si="40"/>
        <v>3.7803060575439424E-6</v>
      </c>
      <c r="P225">
        <f t="shared" si="39"/>
        <v>5.5512078348484913E-5</v>
      </c>
      <c r="Q225">
        <f t="shared" si="39"/>
        <v>3.7363539658999665E-7</v>
      </c>
      <c r="R225">
        <f t="shared" si="39"/>
        <v>7.4386428936082966E-6</v>
      </c>
      <c r="S225">
        <f t="shared" si="39"/>
        <v>3.7803060575439424E-6</v>
      </c>
    </row>
    <row r="226" spans="1:19" x14ac:dyDescent="0.25">
      <c r="A226" s="29" t="s">
        <v>87</v>
      </c>
      <c r="B226" s="20" t="s">
        <v>32</v>
      </c>
      <c r="C226" s="41" t="s">
        <v>88</v>
      </c>
      <c r="D226" s="4">
        <f t="shared" si="28"/>
        <v>96</v>
      </c>
      <c r="E226" s="42">
        <f>0.0002*EXP(0.0701*D226)</f>
        <v>0.1673624948021227</v>
      </c>
      <c r="F226">
        <f t="shared" si="36"/>
        <v>6.1986109185971368E-2</v>
      </c>
      <c r="G226">
        <f t="shared" si="37"/>
        <v>2.88706281318452E-4</v>
      </c>
      <c r="H226">
        <f t="shared" si="38"/>
        <v>3.178106411735767E-5</v>
      </c>
      <c r="I226">
        <f t="shared" si="38"/>
        <v>4.6126447730579762E-5</v>
      </c>
      <c r="J226">
        <f t="shared" si="38"/>
        <v>9.8752934591780415E-7</v>
      </c>
      <c r="K226">
        <f t="shared" si="38"/>
        <v>3.1411558521417451E-6</v>
      </c>
      <c r="L226">
        <f t="shared" si="38"/>
        <v>3.8686768569316197E-5</v>
      </c>
      <c r="M226">
        <f t="shared" si="38"/>
        <v>6.2536731986585886E-5</v>
      </c>
      <c r="N226">
        <f t="shared" si="38"/>
        <v>3.9141855109051419E-4</v>
      </c>
      <c r="O226">
        <f t="shared" si="40"/>
        <v>9.9914601305079648E-6</v>
      </c>
      <c r="P226">
        <f t="shared" si="39"/>
        <v>1.467200562964138E-4</v>
      </c>
      <c r="Q226">
        <f t="shared" si="39"/>
        <v>9.8752934591780415E-7</v>
      </c>
      <c r="R226">
        <f t="shared" si="39"/>
        <v>1.9660552020187822E-5</v>
      </c>
      <c r="S226">
        <f t="shared" si="39"/>
        <v>9.9914601305079648E-6</v>
      </c>
    </row>
    <row r="227" spans="1:19" x14ac:dyDescent="0.25">
      <c r="A227" s="29" t="s">
        <v>89</v>
      </c>
      <c r="B227" s="20" t="s">
        <v>32</v>
      </c>
      <c r="C227" s="41" t="s">
        <v>88</v>
      </c>
      <c r="D227" s="4">
        <f t="shared" si="28"/>
        <v>95</v>
      </c>
      <c r="E227" s="42">
        <f t="shared" ref="E227:E290" si="41">0.0002*EXP(0.0701*D227)</f>
        <v>0.15603215184216962</v>
      </c>
      <c r="F227">
        <f t="shared" si="36"/>
        <v>5.7789685867470228E-2</v>
      </c>
      <c r="G227">
        <f t="shared" si="37"/>
        <v>2.5682242780294289E-4</v>
      </c>
      <c r="H227">
        <f t="shared" si="38"/>
        <v>2.8271258967787228E-5</v>
      </c>
      <c r="I227">
        <f t="shared" si="38"/>
        <v>4.103238155399258E-5</v>
      </c>
      <c r="J227">
        <f t="shared" si="38"/>
        <v>8.7846957463842747E-7</v>
      </c>
      <c r="K227">
        <f t="shared" si="38"/>
        <v>2.7942560458690831E-6</v>
      </c>
      <c r="L227">
        <f t="shared" si="38"/>
        <v>3.4414318186804744E-5</v>
      </c>
      <c r="M227">
        <f t="shared" si="38"/>
        <v>5.5630363365531845E-5</v>
      </c>
      <c r="N227">
        <f t="shared" si="38"/>
        <v>3.4819146337621216E-4</v>
      </c>
      <c r="O227">
        <f t="shared" si="40"/>
        <v>8.8880333198672327E-6</v>
      </c>
      <c r="P227">
        <f t="shared" si="39"/>
        <v>1.3051673449344229E-4</v>
      </c>
      <c r="Q227">
        <f t="shared" si="39"/>
        <v>8.7846957463842747E-7</v>
      </c>
      <c r="R227">
        <f t="shared" si="39"/>
        <v>1.7489299778002363E-5</v>
      </c>
      <c r="S227">
        <f t="shared" si="39"/>
        <v>8.8880333198672327E-6</v>
      </c>
    </row>
    <row r="228" spans="1:19" x14ac:dyDescent="0.25">
      <c r="A228" s="29" t="s">
        <v>90</v>
      </c>
      <c r="B228" s="20" t="s">
        <v>32</v>
      </c>
      <c r="C228" s="41" t="s">
        <v>88</v>
      </c>
      <c r="D228" s="4">
        <f t="shared" si="28"/>
        <v>94</v>
      </c>
      <c r="E228" s="42">
        <f t="shared" si="41"/>
        <v>0.14546886647024987</v>
      </c>
      <c r="F228">
        <f t="shared" si="36"/>
        <v>5.3877357951944392E-2</v>
      </c>
      <c r="G228">
        <f t="shared" si="37"/>
        <v>2.2845973118902933E-4</v>
      </c>
      <c r="H228">
        <f t="shared" si="38"/>
        <v>2.5149066144300712E-5</v>
      </c>
      <c r="I228">
        <f t="shared" si="38"/>
        <v>3.6500888727146481E-5</v>
      </c>
      <c r="J228">
        <f t="shared" si="38"/>
        <v>7.8145403653620243E-7</v>
      </c>
      <c r="K228">
        <f t="shared" si="38"/>
        <v>2.4856668110091579E-6</v>
      </c>
      <c r="L228">
        <f t="shared" si="38"/>
        <v>3.0613704376487645E-5</v>
      </c>
      <c r="M228">
        <f t="shared" si="38"/>
        <v>4.9486713326256455E-5</v>
      </c>
      <c r="N228">
        <f t="shared" si="38"/>
        <v>3.0973824523721253E-4</v>
      </c>
      <c r="O228">
        <f t="shared" si="40"/>
        <v>7.9064656479847199E-6</v>
      </c>
      <c r="P228">
        <f t="shared" si="39"/>
        <v>1.1610285882399912E-4</v>
      </c>
      <c r="Q228">
        <f t="shared" si="39"/>
        <v>7.8145403653620243E-7</v>
      </c>
      <c r="R228">
        <f t="shared" si="39"/>
        <v>1.5557834104085924E-5</v>
      </c>
      <c r="S228">
        <f t="shared" si="39"/>
        <v>7.9064656479847199E-6</v>
      </c>
    </row>
    <row r="229" spans="1:19" x14ac:dyDescent="0.25">
      <c r="A229" s="3" t="s">
        <v>91</v>
      </c>
      <c r="B229" s="20" t="s">
        <v>92</v>
      </c>
      <c r="C229" s="41" t="s">
        <v>93</v>
      </c>
      <c r="D229" s="4">
        <f t="shared" si="28"/>
        <v>93</v>
      </c>
      <c r="E229" s="42">
        <f t="shared" si="41"/>
        <v>0.13562070933652476</v>
      </c>
      <c r="F229">
        <f t="shared" si="36"/>
        <v>5.0229892346861017E-2</v>
      </c>
      <c r="G229">
        <f t="shared" si="37"/>
        <v>2.0322932549727052E-4</v>
      </c>
      <c r="H229">
        <f t="shared" si="38"/>
        <v>2.2371678907227514E-5</v>
      </c>
      <c r="I229">
        <f t="shared" si="38"/>
        <v>3.2469840341058407E-5</v>
      </c>
      <c r="J229">
        <f t="shared" si="38"/>
        <v>6.9515260271827382E-7</v>
      </c>
      <c r="K229">
        <f t="shared" si="38"/>
        <v>2.211157243262139E-6</v>
      </c>
      <c r="L229">
        <f t="shared" si="38"/>
        <v>2.7232818926231779E-5</v>
      </c>
      <c r="M229">
        <f t="shared" si="38"/>
        <v>4.4021549522224217E-5</v>
      </c>
      <c r="N229">
        <f t="shared" si="38"/>
        <v>2.7553168487352945E-4</v>
      </c>
      <c r="O229">
        <f t="shared" si="40"/>
        <v>7.0332993580289851E-6</v>
      </c>
      <c r="P229">
        <f t="shared" si="39"/>
        <v>1.0328080823829326E-4</v>
      </c>
      <c r="Q229">
        <f t="shared" si="39"/>
        <v>6.9515260271827382E-7</v>
      </c>
      <c r="R229">
        <f t="shared" si="39"/>
        <v>1.3839673690921531E-5</v>
      </c>
      <c r="S229">
        <f t="shared" si="39"/>
        <v>7.0332993580289851E-6</v>
      </c>
    </row>
    <row r="230" spans="1:19" x14ac:dyDescent="0.25">
      <c r="A230" s="3" t="s">
        <v>94</v>
      </c>
      <c r="B230" s="20" t="s">
        <v>24</v>
      </c>
      <c r="C230" s="41" t="s">
        <v>95</v>
      </c>
      <c r="D230" s="4">
        <f t="shared" si="28"/>
        <v>92</v>
      </c>
      <c r="E230" s="42">
        <f t="shared" si="41"/>
        <v>0.12643926667775143</v>
      </c>
      <c r="F230">
        <f t="shared" si="36"/>
        <v>4.6829358028796821E-2</v>
      </c>
      <c r="G230">
        <f t="shared" si="37"/>
        <v>1.8078528993760307E-4</v>
      </c>
      <c r="H230">
        <f t="shared" si="38"/>
        <v>1.9901017964498458E-5</v>
      </c>
      <c r="I230">
        <f t="shared" si="38"/>
        <v>2.8883968816620235E-5</v>
      </c>
      <c r="J230">
        <f t="shared" si="38"/>
        <v>6.1838203972679328E-7</v>
      </c>
      <c r="K230">
        <f t="shared" si="38"/>
        <v>1.9669636866759456E-6</v>
      </c>
      <c r="L230">
        <f t="shared" si="38"/>
        <v>2.422530829815296E-5</v>
      </c>
      <c r="M230">
        <f t="shared" si="38"/>
        <v>3.9159941973948755E-5</v>
      </c>
      <c r="N230">
        <f t="shared" si="38"/>
        <v>2.4510279417094409E-4</v>
      </c>
      <c r="O230">
        <f t="shared" si="40"/>
        <v>6.2565629273630826E-6</v>
      </c>
      <c r="P230">
        <f t="shared" si="39"/>
        <v>9.1874786360990018E-5</v>
      </c>
      <c r="Q230">
        <f t="shared" si="39"/>
        <v>6.1838203972679328E-7</v>
      </c>
      <c r="R230">
        <f t="shared" si="39"/>
        <v>1.2311261746960204E-5</v>
      </c>
      <c r="S230">
        <f t="shared" si="39"/>
        <v>6.2565629273630826E-6</v>
      </c>
    </row>
    <row r="231" spans="1:19" x14ac:dyDescent="0.25">
      <c r="A231" s="3" t="s">
        <v>96</v>
      </c>
      <c r="B231" s="22" t="s">
        <v>32</v>
      </c>
      <c r="C231" s="43" t="s">
        <v>95</v>
      </c>
      <c r="D231" s="4">
        <f t="shared" si="28"/>
        <v>91</v>
      </c>
      <c r="E231" s="42">
        <f t="shared" si="41"/>
        <v>0.11787940231412745</v>
      </c>
      <c r="F231">
        <f t="shared" si="36"/>
        <v>4.3659037894121275E-2</v>
      </c>
      <c r="G231">
        <f t="shared" si="37"/>
        <v>1.6081990617177028E-4</v>
      </c>
      <c r="H231">
        <f t="shared" ref="H231:N240" si="42">IF($F231*$D$11*H$25&lt;$F$3,10^(LOG($F231*$D$11*H$25)*$D$3+$E$3),10^(LOG($F231*$D$11*H$25)*$D$4+$E$4))</f>
        <v>1.7703209386548999E-5</v>
      </c>
      <c r="I231">
        <f t="shared" si="42"/>
        <v>2.5694110159960728E-5</v>
      </c>
      <c r="J231">
        <f t="shared" si="42"/>
        <v>5.5008978684878021E-7</v>
      </c>
      <c r="K231">
        <f t="shared" si="42"/>
        <v>1.7497381321438444E-6</v>
      </c>
      <c r="L231">
        <f t="shared" si="42"/>
        <v>2.1549938099697254E-5</v>
      </c>
      <c r="M231">
        <f t="shared" si="42"/>
        <v>3.4835235743549811E-5</v>
      </c>
      <c r="N231">
        <f t="shared" si="42"/>
        <v>2.1803437865223788E-4</v>
      </c>
      <c r="O231">
        <f t="shared" si="40"/>
        <v>5.565606932309504E-6</v>
      </c>
      <c r="P231">
        <f t="shared" si="39"/>
        <v>8.1728411239794362E-5</v>
      </c>
      <c r="Q231">
        <f t="shared" si="39"/>
        <v>5.5008978684878021E-7</v>
      </c>
      <c r="R231">
        <f t="shared" si="39"/>
        <v>1.0951643021871913E-5</v>
      </c>
      <c r="S231">
        <f t="shared" si="39"/>
        <v>5.565606932309504E-6</v>
      </c>
    </row>
    <row r="232" spans="1:19" x14ac:dyDescent="0.25">
      <c r="A232" s="3" t="s">
        <v>97</v>
      </c>
      <c r="B232" s="20" t="s">
        <v>32</v>
      </c>
      <c r="C232" s="43" t="s">
        <v>95</v>
      </c>
      <c r="D232" s="4">
        <f t="shared" si="28"/>
        <v>90</v>
      </c>
      <c r="E232" s="42">
        <f t="shared" si="41"/>
        <v>0.10989903575880999</v>
      </c>
      <c r="F232">
        <f t="shared" si="36"/>
        <v>4.0703346577337034E-2</v>
      </c>
      <c r="G232">
        <f t="shared" si="37"/>
        <v>1.4305943934942643E-4</v>
      </c>
      <c r="H232">
        <f t="shared" si="42"/>
        <v>1.5748120178730509E-5</v>
      </c>
      <c r="I232">
        <f t="shared" si="42"/>
        <v>2.2856529900846458E-5</v>
      </c>
      <c r="J232">
        <f t="shared" si="42"/>
        <v>4.8933952501115123E-7</v>
      </c>
      <c r="K232">
        <f t="shared" si="42"/>
        <v>1.5565023146167621E-6</v>
      </c>
      <c r="L232">
        <f t="shared" si="42"/>
        <v>1.9170027740624919E-5</v>
      </c>
      <c r="M232">
        <f t="shared" si="42"/>
        <v>3.0988137064042898E-5</v>
      </c>
      <c r="N232">
        <f t="shared" si="42"/>
        <v>1.9395531754367484E-4</v>
      </c>
      <c r="O232">
        <f t="shared" si="40"/>
        <v>4.950958039516904E-6</v>
      </c>
      <c r="P232">
        <f t="shared" si="39"/>
        <v>7.2702571274952754E-5</v>
      </c>
      <c r="Q232">
        <f t="shared" si="39"/>
        <v>4.8933952501115123E-7</v>
      </c>
      <c r="R232">
        <f t="shared" si="39"/>
        <v>9.742176500156876E-6</v>
      </c>
      <c r="S232">
        <f t="shared" si="39"/>
        <v>4.950958039516904E-6</v>
      </c>
    </row>
    <row r="233" spans="1:19" x14ac:dyDescent="0.25">
      <c r="A233" s="3" t="s">
        <v>98</v>
      </c>
      <c r="B233" s="22" t="s">
        <v>32</v>
      </c>
      <c r="C233" s="43" t="s">
        <v>95</v>
      </c>
      <c r="D233" s="4">
        <f t="shared" si="28"/>
        <v>89</v>
      </c>
      <c r="E233" s="42">
        <f t="shared" si="41"/>
        <v>0.10245893534929056</v>
      </c>
      <c r="F233">
        <f t="shared" si="36"/>
        <v>3.7947753833070572E-2</v>
      </c>
      <c r="G233">
        <f t="shared" si="37"/>
        <v>1.2726038507392674E-4</v>
      </c>
      <c r="H233">
        <f t="shared" si="42"/>
        <v>1.4008945143707866E-5</v>
      </c>
      <c r="I233">
        <f t="shared" si="42"/>
        <v>2.0332323472418896E-5</v>
      </c>
      <c r="J233">
        <f t="shared" si="42"/>
        <v>4.3529833940357239E-7</v>
      </c>
      <c r="K233">
        <f t="shared" si="42"/>
        <v>1.3846068796814506E-6</v>
      </c>
      <c r="L233">
        <f t="shared" si="42"/>
        <v>1.7052947524776958E-5</v>
      </c>
      <c r="M233">
        <f t="shared" si="42"/>
        <v>2.7565900393761924E-5</v>
      </c>
      <c r="N233">
        <f t="shared" si="42"/>
        <v>1.7253547553374159E-4</v>
      </c>
      <c r="O233">
        <f t="shared" si="40"/>
        <v>4.4041891220811536E-6</v>
      </c>
      <c r="P233">
        <f t="shared" si="39"/>
        <v>6.467351793345438E-5</v>
      </c>
      <c r="Q233">
        <f t="shared" si="39"/>
        <v>4.3529833940357239E-7</v>
      </c>
      <c r="R233">
        <f t="shared" si="39"/>
        <v>8.6662798240100509E-6</v>
      </c>
      <c r="S233">
        <f t="shared" si="39"/>
        <v>4.4041891220811536E-6</v>
      </c>
    </row>
    <row r="234" spans="1:19" x14ac:dyDescent="0.25">
      <c r="A234" s="29" t="s">
        <v>99</v>
      </c>
      <c r="B234" s="38" t="s">
        <v>100</v>
      </c>
      <c r="C234" s="44" t="s">
        <v>101</v>
      </c>
      <c r="D234" s="4">
        <f t="shared" si="28"/>
        <v>88</v>
      </c>
      <c r="E234" s="42">
        <f t="shared" si="41"/>
        <v>9.5522525383654688E-2</v>
      </c>
      <c r="F234">
        <f t="shared" si="36"/>
        <v>3.5378713105057288E-2</v>
      </c>
      <c r="G234">
        <f t="shared" si="37"/>
        <v>1.1320613084192838E-4</v>
      </c>
      <c r="H234">
        <f t="shared" si="42"/>
        <v>1.246183936953145E-5</v>
      </c>
      <c r="I234">
        <f t="shared" si="42"/>
        <v>1.8086882811190313E-5</v>
      </c>
      <c r="J234">
        <f t="shared" si="42"/>
        <v>3.8722529982263263E-7</v>
      </c>
      <c r="K234">
        <f t="shared" si="42"/>
        <v>1.2316950596589607E-6</v>
      </c>
      <c r="L234">
        <f t="shared" si="42"/>
        <v>1.5169671281514629E-5</v>
      </c>
      <c r="M234">
        <f t="shared" si="42"/>
        <v>2.4521605250046829E-5</v>
      </c>
      <c r="N234">
        <f t="shared" si="42"/>
        <v>1.5348117646195024E-4</v>
      </c>
      <c r="O234">
        <f t="shared" si="40"/>
        <v>3.917803719651534E-6</v>
      </c>
      <c r="P234">
        <f t="shared" si="39"/>
        <v>5.7531169098139695E-5</v>
      </c>
      <c r="Q234">
        <f t="shared" si="39"/>
        <v>3.8722529982263263E-7</v>
      </c>
      <c r="R234">
        <f t="shared" si="39"/>
        <v>7.7092019413561274E-6</v>
      </c>
      <c r="S234">
        <f t="shared" si="39"/>
        <v>3.917803719651534E-6</v>
      </c>
    </row>
    <row r="235" spans="1:19" x14ac:dyDescent="0.25">
      <c r="A235" s="3" t="s">
        <v>102</v>
      </c>
      <c r="B235" s="20" t="s">
        <v>103</v>
      </c>
      <c r="C235" s="44" t="s">
        <v>104</v>
      </c>
      <c r="D235" s="4">
        <f t="shared" si="28"/>
        <v>87</v>
      </c>
      <c r="E235" s="42">
        <f t="shared" si="41"/>
        <v>8.9055706313604044E-2</v>
      </c>
      <c r="F235">
        <f t="shared" si="36"/>
        <v>3.2983594930964456E-2</v>
      </c>
      <c r="G235">
        <f t="shared" si="37"/>
        <v>1.0070398618356464E-4</v>
      </c>
      <c r="H235">
        <f t="shared" si="42"/>
        <v>1.108559130462125E-5</v>
      </c>
      <c r="I235">
        <f t="shared" si="42"/>
        <v>1.6089421864131567E-5</v>
      </c>
      <c r="J235">
        <f t="shared" si="42"/>
        <v>3.4446130216847264E-7</v>
      </c>
      <c r="K235">
        <f t="shared" si="42"/>
        <v>1.0956703612055729E-6</v>
      </c>
      <c r="L235">
        <f t="shared" si="42"/>
        <v>1.3494378403197453E-5</v>
      </c>
      <c r="M235">
        <f t="shared" si="42"/>
        <v>2.1813512907243861E-5</v>
      </c>
      <c r="N235">
        <f t="shared" si="42"/>
        <v>1.3653117687983888E-4</v>
      </c>
      <c r="O235">
        <f t="shared" si="40"/>
        <v>3.4851332584152025E-6</v>
      </c>
      <c r="P235">
        <f t="shared" si="39"/>
        <v>5.1177599789830244E-5</v>
      </c>
      <c r="Q235">
        <f t="shared" si="39"/>
        <v>3.4446130216847264E-7</v>
      </c>
      <c r="R235">
        <f t="shared" si="39"/>
        <v>6.857820861951949E-6</v>
      </c>
      <c r="S235">
        <f t="shared" si="39"/>
        <v>3.4851332584152025E-6</v>
      </c>
    </row>
    <row r="236" spans="1:19" x14ac:dyDescent="0.25">
      <c r="A236" s="3" t="s">
        <v>105</v>
      </c>
      <c r="B236" s="20" t="s">
        <v>57</v>
      </c>
      <c r="C236" s="44" t="s">
        <v>106</v>
      </c>
      <c r="D236" s="4">
        <f t="shared" si="28"/>
        <v>86</v>
      </c>
      <c r="E236" s="42">
        <f t="shared" si="41"/>
        <v>8.3026687110305225E-2</v>
      </c>
      <c r="F236">
        <f t="shared" si="36"/>
        <v>3.0750624855668599E-2</v>
      </c>
      <c r="G236">
        <f t="shared" si="37"/>
        <v>8.9582540785003919E-5</v>
      </c>
      <c r="H236">
        <f t="shared" si="42"/>
        <v>9.8613319373667086E-6</v>
      </c>
      <c r="I236">
        <f t="shared" si="42"/>
        <v>1.431255449733066E-5</v>
      </c>
      <c r="J236">
        <f t="shared" si="42"/>
        <v>3.0642003181596936E-7</v>
      </c>
      <c r="K236">
        <f t="shared" si="42"/>
        <v>9.7466782139789395E-7</v>
      </c>
      <c r="L236">
        <f t="shared" si="42"/>
        <v>1.2004099832445442E-5</v>
      </c>
      <c r="M236">
        <f t="shared" si="42"/>
        <v>1.9404494139044379E-5</v>
      </c>
      <c r="N236">
        <f t="shared" si="42"/>
        <v>1.2145308427978492E-4</v>
      </c>
      <c r="O236">
        <f t="shared" si="40"/>
        <v>3.1002456217975186E-6</v>
      </c>
      <c r="P236">
        <f t="shared" si="39"/>
        <v>4.5525699569569932E-5</v>
      </c>
      <c r="Q236">
        <f t="shared" si="39"/>
        <v>3.0642003181596936E-7</v>
      </c>
      <c r="R236">
        <f t="shared" si="39"/>
        <v>6.100463748696431E-6</v>
      </c>
      <c r="S236">
        <f t="shared" si="39"/>
        <v>3.1002456217975186E-6</v>
      </c>
    </row>
    <row r="237" spans="1:19" x14ac:dyDescent="0.25">
      <c r="A237" s="3" t="s">
        <v>107</v>
      </c>
      <c r="B237" s="20" t="s">
        <v>108</v>
      </c>
      <c r="C237" s="45" t="s">
        <v>106</v>
      </c>
      <c r="D237" s="4">
        <f t="shared" si="28"/>
        <v>85</v>
      </c>
      <c r="E237" s="42">
        <f t="shared" si="41"/>
        <v>7.7405828978973509E-2</v>
      </c>
      <c r="F237">
        <f t="shared" si="36"/>
        <v>2.8668825547767965E-2</v>
      </c>
      <c r="G237">
        <f t="shared" si="37"/>
        <v>7.9689314372012975E-5</v>
      </c>
      <c r="H237">
        <f t="shared" si="42"/>
        <v>8.7722760930568997E-6</v>
      </c>
      <c r="I237">
        <f t="shared" si="42"/>
        <v>1.2731919019149724E-5</v>
      </c>
      <c r="J237">
        <f t="shared" si="42"/>
        <v>2.7257992496404548E-7</v>
      </c>
      <c r="K237">
        <f t="shared" si="42"/>
        <v>8.6702843820950794E-7</v>
      </c>
      <c r="L237">
        <f t="shared" si="42"/>
        <v>1.0678403145503371E-5</v>
      </c>
      <c r="M237">
        <f t="shared" si="42"/>
        <v>1.7261520159238889E-5</v>
      </c>
      <c r="N237">
        <f t="shared" si="42"/>
        <v>1.0804017088386171E-4</v>
      </c>
      <c r="O237">
        <f t="shared" si="40"/>
        <v>2.7578638183394278E-6</v>
      </c>
      <c r="P237">
        <f t="shared" si="39"/>
        <v>4.0497978213323592E-5</v>
      </c>
      <c r="Q237">
        <f t="shared" si="39"/>
        <v>2.7257992496404548E-7</v>
      </c>
      <c r="R237">
        <f t="shared" si="39"/>
        <v>5.4267468775156344E-6</v>
      </c>
      <c r="S237">
        <f t="shared" si="39"/>
        <v>2.7578638183394278E-6</v>
      </c>
    </row>
    <row r="238" spans="1:19" x14ac:dyDescent="0.25">
      <c r="A238" s="30" t="s">
        <v>109</v>
      </c>
      <c r="B238" s="20" t="s">
        <v>110</v>
      </c>
      <c r="C238" s="44" t="s">
        <v>111</v>
      </c>
      <c r="D238" s="4">
        <f t="shared" si="28"/>
        <v>84</v>
      </c>
      <c r="E238" s="42">
        <f t="shared" si="41"/>
        <v>7.216549965388673E-2</v>
      </c>
      <c r="F238">
        <f t="shared" si="36"/>
        <v>2.6727962834772863E-2</v>
      </c>
      <c r="G238">
        <f t="shared" si="37"/>
        <v>7.0888666133306653E-5</v>
      </c>
      <c r="H238">
        <f t="shared" si="42"/>
        <v>7.8034923011998835E-6</v>
      </c>
      <c r="I238">
        <f t="shared" si="42"/>
        <v>1.1325844169915229E-5</v>
      </c>
      <c r="J238">
        <f t="shared" si="42"/>
        <v>2.4247701774937446E-7</v>
      </c>
      <c r="K238">
        <f t="shared" si="42"/>
        <v>7.7127642480887068E-7</v>
      </c>
      <c r="L238">
        <f t="shared" si="42"/>
        <v>9.4991124140515205E-6</v>
      </c>
      <c r="M238">
        <f t="shared" si="42"/>
        <v>1.5355209781443157E-5</v>
      </c>
      <c r="N238">
        <f t="shared" si="42"/>
        <v>9.6108539308267378E-5</v>
      </c>
      <c r="O238">
        <f t="shared" si="40"/>
        <v>2.4532936316497041E-6</v>
      </c>
      <c r="P238">
        <f t="shared" si="39"/>
        <v>3.602550328437115E-5</v>
      </c>
      <c r="Q238">
        <f t="shared" si="39"/>
        <v>2.4247701774937446E-7</v>
      </c>
      <c r="R238">
        <f t="shared" si="39"/>
        <v>4.8274332715965363E-6</v>
      </c>
      <c r="S238">
        <f t="shared" si="39"/>
        <v>2.4532936316497041E-6</v>
      </c>
    </row>
    <row r="239" spans="1:19" x14ac:dyDescent="0.25">
      <c r="A239" s="3" t="s">
        <v>112</v>
      </c>
      <c r="B239" s="20" t="s">
        <v>10</v>
      </c>
      <c r="C239" s="44" t="s">
        <v>113</v>
      </c>
      <c r="D239" s="4">
        <f t="shared" si="28"/>
        <v>83</v>
      </c>
      <c r="E239" s="42">
        <f t="shared" si="41"/>
        <v>6.7279937557542163E-2</v>
      </c>
      <c r="F239">
        <f t="shared" si="36"/>
        <v>2.4918495391682283E-2</v>
      </c>
      <c r="G239">
        <f t="shared" si="37"/>
        <v>6.3059935020902928E-5</v>
      </c>
      <c r="H239">
        <f t="shared" si="42"/>
        <v>6.9416980780031255E-6</v>
      </c>
      <c r="I239">
        <f t="shared" si="42"/>
        <v>1.00750519987025E-5</v>
      </c>
      <c r="J239">
        <f t="shared" si="42"/>
        <v>2.1569858508247034E-7</v>
      </c>
      <c r="K239">
        <f t="shared" si="42"/>
        <v>6.8609897582414746E-7</v>
      </c>
      <c r="L239">
        <f t="shared" si="42"/>
        <v>8.4500590046353964E-6</v>
      </c>
      <c r="M239">
        <f t="shared" si="42"/>
        <v>1.3659426589142534E-5</v>
      </c>
      <c r="N239">
        <f t="shared" si="42"/>
        <v>8.5494601243254109E-5</v>
      </c>
      <c r="O239">
        <f t="shared" si="40"/>
        <v>2.1823592604789883E-6</v>
      </c>
      <c r="P239">
        <f t="shared" si="39"/>
        <v>3.204695503701104E-5</v>
      </c>
      <c r="Q239">
        <f t="shared" si="39"/>
        <v>2.1569858508247034E-7</v>
      </c>
      <c r="R239">
        <f t="shared" si="39"/>
        <v>4.2943060580680458E-6</v>
      </c>
      <c r="S239">
        <f t="shared" si="39"/>
        <v>2.1823592604789883E-6</v>
      </c>
    </row>
    <row r="240" spans="1:19" x14ac:dyDescent="0.25">
      <c r="A240" s="3" t="s">
        <v>114</v>
      </c>
      <c r="B240" s="20" t="s">
        <v>8</v>
      </c>
      <c r="C240" s="41" t="s">
        <v>113</v>
      </c>
      <c r="D240" s="4">
        <f t="shared" si="28"/>
        <v>82</v>
      </c>
      <c r="E240" s="42">
        <f t="shared" si="41"/>
        <v>6.2725125156158718E-2</v>
      </c>
      <c r="F240">
        <f t="shared" si="36"/>
        <v>2.323152783561434E-2</v>
      </c>
      <c r="G240">
        <f t="shared" si="37"/>
        <v>5.6095785430107526E-5</v>
      </c>
      <c r="H240">
        <f t="shared" si="42"/>
        <v>6.1750778172412518E-6</v>
      </c>
      <c r="I240">
        <f t="shared" si="42"/>
        <v>8.9623935535146197E-6</v>
      </c>
      <c r="J240">
        <f t="shared" si="42"/>
        <v>1.9187748199158819E-7</v>
      </c>
      <c r="K240">
        <f t="shared" si="42"/>
        <v>6.1032826816092001E-7</v>
      </c>
      <c r="L240">
        <f t="shared" si="42"/>
        <v>7.5168598990571411E-6</v>
      </c>
      <c r="M240">
        <f t="shared" si="42"/>
        <v>1.2150920593065213E-5</v>
      </c>
      <c r="N240">
        <f t="shared" si="42"/>
        <v>7.6052834580061821E-5</v>
      </c>
      <c r="O240">
        <f t="shared" si="40"/>
        <v>1.941346066510494E-6</v>
      </c>
      <c r="P240">
        <f t="shared" si="39"/>
        <v>2.8507785693857366E-5</v>
      </c>
      <c r="Q240">
        <f t="shared" si="39"/>
        <v>1.9187748199158819E-7</v>
      </c>
      <c r="R240">
        <f t="shared" si="39"/>
        <v>3.8200558107892937E-6</v>
      </c>
      <c r="S240">
        <f t="shared" si="39"/>
        <v>1.941346066510494E-6</v>
      </c>
    </row>
    <row r="241" spans="1:19" x14ac:dyDescent="0.25">
      <c r="A241" s="3" t="s">
        <v>115</v>
      </c>
      <c r="B241" s="38" t="s">
        <v>34</v>
      </c>
      <c r="C241" s="46" t="s">
        <v>113</v>
      </c>
      <c r="D241" s="4">
        <f t="shared" ref="D241:D304" si="43">D242+1</f>
        <v>81</v>
      </c>
      <c r="E241" s="42">
        <f t="shared" si="41"/>
        <v>5.8478670888937517E-2</v>
      </c>
      <c r="F241">
        <f t="shared" ref="F241:F272" si="44">E241/D$8</f>
        <v>2.1658766995902783E-2</v>
      </c>
      <c r="G241">
        <f t="shared" ref="G241:G272" si="45">IF($F241&lt;$F$3,10^(LOG($F241)*$D$3+$E$3),10^(LOG($F241)*$D$4+$E$4))</f>
        <v>4.9900735577630721E-5</v>
      </c>
      <c r="H241">
        <f t="shared" ref="H241:N250" si="46">IF($F241*$D$11*H$25&lt;$F$3,10^(LOG($F241*$D$11*H$25)*$D$3+$E$3),10^(LOG($F241*$D$11*H$25)*$D$4+$E$4))</f>
        <v>5.4931207927087082E-6</v>
      </c>
      <c r="I241">
        <f t="shared" si="46"/>
        <v>7.9726137610430953E-6</v>
      </c>
      <c r="J241">
        <f t="shared" si="46"/>
        <v>1.7068710989159079E-7</v>
      </c>
      <c r="K241">
        <f t="shared" si="46"/>
        <v>5.4292544959545708E-7</v>
      </c>
      <c r="L241">
        <f t="shared" si="46"/>
        <v>6.6867204963962662E-6</v>
      </c>
      <c r="M241">
        <f t="shared" si="46"/>
        <v>1.0809009462837536E-5</v>
      </c>
      <c r="N241">
        <f t="shared" si="46"/>
        <v>6.7653788234010178E-5</v>
      </c>
      <c r="O241">
        <f t="shared" si="40"/>
        <v>1.726949644912533E-6</v>
      </c>
      <c r="P241">
        <f t="shared" ref="P241:S260" si="47">IF($F241*$D$11*P$25&lt;$F$3,10^(LOG($F241*$D$11*P$25)*$D$3+$E$3),10^(LOG($F241*$D$11*P$25)*$D$4+$E$4))</f>
        <v>2.5359471570023365E-5</v>
      </c>
      <c r="Q241">
        <f t="shared" si="47"/>
        <v>1.7068710989159079E-7</v>
      </c>
      <c r="R241">
        <f t="shared" si="47"/>
        <v>3.3981803346616093E-6</v>
      </c>
      <c r="S241">
        <f t="shared" si="47"/>
        <v>1.726949644912533E-6</v>
      </c>
    </row>
    <row r="242" spans="1:19" x14ac:dyDescent="0.25">
      <c r="A242" s="3" t="s">
        <v>116</v>
      </c>
      <c r="B242" s="38" t="s">
        <v>39</v>
      </c>
      <c r="C242" s="46" t="s">
        <v>113</v>
      </c>
      <c r="D242" s="4">
        <f t="shared" si="43"/>
        <v>80</v>
      </c>
      <c r="E242" s="42">
        <f t="shared" si="41"/>
        <v>5.4519699090642575E-2</v>
      </c>
      <c r="F242">
        <f t="shared" si="44"/>
        <v>2.0192481144682434E-2</v>
      </c>
      <c r="G242">
        <f t="shared" si="45"/>
        <v>4.4389848401198359E-5</v>
      </c>
      <c r="H242">
        <f t="shared" si="46"/>
        <v>4.8864770511943538E-6</v>
      </c>
      <c r="I242">
        <f t="shared" si="46"/>
        <v>7.0921422724008307E-6</v>
      </c>
      <c r="J242">
        <f t="shared" si="46"/>
        <v>1.5183693876294047E-7</v>
      </c>
      <c r="K242">
        <f t="shared" si="46"/>
        <v>4.8296639561959511E-7</v>
      </c>
      <c r="L242">
        <f t="shared" si="46"/>
        <v>5.9482591929822157E-6</v>
      </c>
      <c r="M242">
        <f t="shared" si="46"/>
        <v>9.6152949624567051E-6</v>
      </c>
      <c r="N242">
        <f t="shared" si="46"/>
        <v>6.0182307308927208E-5</v>
      </c>
      <c r="O242">
        <f t="shared" si="40"/>
        <v>1.536230519386072E-6</v>
      </c>
      <c r="P242">
        <f t="shared" si="47"/>
        <v>2.2558847790461474E-5</v>
      </c>
      <c r="Q242">
        <f t="shared" si="47"/>
        <v>1.5183693876294047E-7</v>
      </c>
      <c r="R242">
        <f t="shared" si="47"/>
        <v>3.0228955174597136E-6</v>
      </c>
      <c r="S242">
        <f t="shared" si="47"/>
        <v>1.536230519386072E-6</v>
      </c>
    </row>
    <row r="243" spans="1:19" x14ac:dyDescent="0.25">
      <c r="A243" s="3" t="s">
        <v>117</v>
      </c>
      <c r="B243" s="20" t="s">
        <v>118</v>
      </c>
      <c r="C243" s="46" t="s">
        <v>113</v>
      </c>
      <c r="D243" s="4">
        <f t="shared" si="43"/>
        <v>79</v>
      </c>
      <c r="E243" s="42">
        <f t="shared" si="41"/>
        <v>5.0828747366358243E-2</v>
      </c>
      <c r="F243">
        <f t="shared" si="44"/>
        <v>1.882546198754009E-2</v>
      </c>
      <c r="G243">
        <f t="shared" si="45"/>
        <v>3.9487567032271983E-5</v>
      </c>
      <c r="H243">
        <f t="shared" si="46"/>
        <v>4.3468292202026697E-6</v>
      </c>
      <c r="I243">
        <f t="shared" si="46"/>
        <v>6.3089074072232518E-6</v>
      </c>
      <c r="J243">
        <f t="shared" si="46"/>
        <v>1.3506852384777973E-7</v>
      </c>
      <c r="K243">
        <f t="shared" si="46"/>
        <v>4.2962903925683831E-7</v>
      </c>
      <c r="L243">
        <f t="shared" si="46"/>
        <v>5.291351335227176E-6</v>
      </c>
      <c r="M243">
        <f t="shared" si="46"/>
        <v>8.5534107017771856E-6</v>
      </c>
      <c r="N243">
        <f t="shared" si="46"/>
        <v>5.3535954269082477E-5</v>
      </c>
      <c r="O243">
        <f t="shared" si="40"/>
        <v>1.3665738405549922E-6</v>
      </c>
      <c r="P243">
        <f t="shared" si="47"/>
        <v>2.0067516479119583E-5</v>
      </c>
      <c r="Q243">
        <f t="shared" si="47"/>
        <v>1.3506852384777973E-7</v>
      </c>
      <c r="R243">
        <f t="shared" si="47"/>
        <v>2.6890560269185892E-6</v>
      </c>
      <c r="S243">
        <f t="shared" si="47"/>
        <v>1.3665738405549922E-6</v>
      </c>
    </row>
    <row r="244" spans="1:19" x14ac:dyDescent="0.25">
      <c r="A244" s="3" t="s">
        <v>119</v>
      </c>
      <c r="B244" s="20" t="s">
        <v>120</v>
      </c>
      <c r="C244" s="46" t="s">
        <v>113</v>
      </c>
      <c r="D244" s="4">
        <f t="shared" si="43"/>
        <v>78</v>
      </c>
      <c r="E244" s="42">
        <f t="shared" si="41"/>
        <v>4.7387670913915519E-2</v>
      </c>
      <c r="F244">
        <f t="shared" si="44"/>
        <v>1.7550989227376117E-2</v>
      </c>
      <c r="G244">
        <f t="shared" si="45"/>
        <v>3.5126678875661106E-5</v>
      </c>
      <c r="H244">
        <f t="shared" si="46"/>
        <v>3.8667784728446534E-6</v>
      </c>
      <c r="I244">
        <f t="shared" si="46"/>
        <v>5.6121706452234697E-6</v>
      </c>
      <c r="J244">
        <f t="shared" si="46"/>
        <v>1.2015196225011763E-7</v>
      </c>
      <c r="K244">
        <f t="shared" si="46"/>
        <v>3.8218210013546756E-7</v>
      </c>
      <c r="L244">
        <f t="shared" si="46"/>
        <v>4.7069904058389241E-6</v>
      </c>
      <c r="M244">
        <f t="shared" si="46"/>
        <v>7.6087977455643006E-6</v>
      </c>
      <c r="N244">
        <f t="shared" si="46"/>
        <v>4.7623604472142514E-5</v>
      </c>
      <c r="O244">
        <f t="shared" si="40"/>
        <v>1.2156535351449394E-6</v>
      </c>
      <c r="P244">
        <f t="shared" si="47"/>
        <v>1.7851320305907261E-5</v>
      </c>
      <c r="Q244">
        <f t="shared" si="47"/>
        <v>1.2015196225011763E-7</v>
      </c>
      <c r="R244">
        <f t="shared" si="47"/>
        <v>2.3920847657955999E-6</v>
      </c>
      <c r="S244">
        <f t="shared" si="47"/>
        <v>1.2156535351449394E-6</v>
      </c>
    </row>
    <row r="245" spans="1:19" x14ac:dyDescent="0.25">
      <c r="A245" s="3" t="s">
        <v>121</v>
      </c>
      <c r="B245" s="20" t="s">
        <v>59</v>
      </c>
      <c r="C245" s="46" t="s">
        <v>113</v>
      </c>
      <c r="D245" s="4">
        <f t="shared" si="43"/>
        <v>77</v>
      </c>
      <c r="E245" s="42">
        <f t="shared" si="41"/>
        <v>4.4179553323634192E-2</v>
      </c>
      <c r="F245">
        <f t="shared" si="44"/>
        <v>1.6362797527271922E-2</v>
      </c>
      <c r="G245">
        <f t="shared" si="45"/>
        <v>3.1247394093067337E-5</v>
      </c>
      <c r="H245">
        <f t="shared" si="46"/>
        <v>3.4397430864232798E-6</v>
      </c>
      <c r="I245">
        <f t="shared" si="46"/>
        <v>4.9923793960023582E-6</v>
      </c>
      <c r="J245">
        <f t="shared" si="46"/>
        <v>1.0688274085843594E-7</v>
      </c>
      <c r="K245">
        <f t="shared" si="46"/>
        <v>3.3997505828892053E-7</v>
      </c>
      <c r="L245">
        <f t="shared" si="46"/>
        <v>4.1871645402106978E-6</v>
      </c>
      <c r="M245">
        <f t="shared" si="46"/>
        <v>6.76850500360932E-6</v>
      </c>
      <c r="N245">
        <f t="shared" si="46"/>
        <v>4.2364196807244963E-5</v>
      </c>
      <c r="O245">
        <f t="shared" si="40"/>
        <v>1.0814004144190386E-6</v>
      </c>
      <c r="P245">
        <f t="shared" si="47"/>
        <v>1.5879874173551836E-5</v>
      </c>
      <c r="Q245">
        <f t="shared" si="47"/>
        <v>1.0688274085843594E-7</v>
      </c>
      <c r="R245">
        <f t="shared" si="47"/>
        <v>2.1279101177034106E-6</v>
      </c>
      <c r="S245">
        <f t="shared" si="47"/>
        <v>1.0814004144190386E-6</v>
      </c>
    </row>
    <row r="246" spans="1:19" x14ac:dyDescent="0.25">
      <c r="A246" s="3" t="s">
        <v>122</v>
      </c>
      <c r="B246" s="20" t="s">
        <v>59</v>
      </c>
      <c r="C246" s="46" t="s">
        <v>113</v>
      </c>
      <c r="D246" s="4">
        <f t="shared" si="43"/>
        <v>76</v>
      </c>
      <c r="E246" s="42">
        <f t="shared" si="41"/>
        <v>4.1188623416870143E-2</v>
      </c>
      <c r="F246">
        <f t="shared" si="44"/>
        <v>1.5255045709951905E-2</v>
      </c>
      <c r="G246">
        <f t="shared" si="45"/>
        <v>2.7796525856134844E-5</v>
      </c>
      <c r="H246">
        <f t="shared" si="46"/>
        <v>3.0598682039037237E-6</v>
      </c>
      <c r="I246">
        <f t="shared" si="46"/>
        <v>4.4410360285180574E-6</v>
      </c>
      <c r="J246">
        <f t="shared" si="46"/>
        <v>9.507893237424317E-8</v>
      </c>
      <c r="K246">
        <f t="shared" si="46"/>
        <v>3.0242923521950813E-7</v>
      </c>
      <c r="L246">
        <f t="shared" si="46"/>
        <v>3.7247466799697012E-6</v>
      </c>
      <c r="M246">
        <f t="shared" si="46"/>
        <v>6.0210116651598215E-6</v>
      </c>
      <c r="N246">
        <f t="shared" si="46"/>
        <v>3.7685622308845062E-5</v>
      </c>
      <c r="O246">
        <f t="shared" si="40"/>
        <v>9.619738046220878E-7</v>
      </c>
      <c r="P246">
        <f t="shared" si="47"/>
        <v>1.4126148623549806E-5</v>
      </c>
      <c r="Q246">
        <f t="shared" si="47"/>
        <v>9.507893237424317E-8</v>
      </c>
      <c r="R246">
        <f t="shared" si="47"/>
        <v>1.8929101233243862E-6</v>
      </c>
      <c r="S246">
        <f t="shared" si="47"/>
        <v>9.619738046220878E-7</v>
      </c>
    </row>
    <row r="247" spans="1:19" x14ac:dyDescent="0.25">
      <c r="A247" s="3" t="s">
        <v>123</v>
      </c>
      <c r="B247" s="20" t="s">
        <v>124</v>
      </c>
      <c r="C247" s="46" t="s">
        <v>113</v>
      </c>
      <c r="D247" s="4">
        <f t="shared" si="43"/>
        <v>75</v>
      </c>
      <c r="E247" s="42">
        <f t="shared" si="41"/>
        <v>3.8400177714544396E-2</v>
      </c>
      <c r="F247">
        <f t="shared" si="44"/>
        <v>1.4222288042423849E-2</v>
      </c>
      <c r="G247">
        <f t="shared" si="45"/>
        <v>2.4726761129888754E-5</v>
      </c>
      <c r="H247">
        <f t="shared" si="46"/>
        <v>2.721945561055444E-6</v>
      </c>
      <c r="I247">
        <f t="shared" si="46"/>
        <v>3.9505813645470245E-6</v>
      </c>
      <c r="J247">
        <f t="shared" si="46"/>
        <v>8.4578701002804652E-8</v>
      </c>
      <c r="K247">
        <f t="shared" si="46"/>
        <v>2.6902985994263283E-7</v>
      </c>
      <c r="L247">
        <f t="shared" si="46"/>
        <v>3.3133968576375103E-6</v>
      </c>
      <c r="M247">
        <f t="shared" si="46"/>
        <v>5.3560692431576665E-6</v>
      </c>
      <c r="N247">
        <f t="shared" si="46"/>
        <v>3.3523735508707613E-5</v>
      </c>
      <c r="O247">
        <f t="shared" si="40"/>
        <v>8.5573631047316057E-7</v>
      </c>
      <c r="P247">
        <f t="shared" si="47"/>
        <v>1.2566099249512212E-5</v>
      </c>
      <c r="Q247">
        <f t="shared" si="47"/>
        <v>8.4578701002804652E-8</v>
      </c>
      <c r="R247">
        <f t="shared" si="47"/>
        <v>1.68386282163604E-6</v>
      </c>
      <c r="S247">
        <f t="shared" si="47"/>
        <v>8.5573631047316057E-7</v>
      </c>
    </row>
    <row r="248" spans="1:19" x14ac:dyDescent="0.25">
      <c r="A248" s="3" t="s">
        <v>125</v>
      </c>
      <c r="B248" s="20" t="s">
        <v>30</v>
      </c>
      <c r="C248" s="44" t="s">
        <v>113</v>
      </c>
      <c r="D248" s="4">
        <f t="shared" si="43"/>
        <v>74</v>
      </c>
      <c r="E248" s="42">
        <f t="shared" si="41"/>
        <v>3.5800508154507353E-2</v>
      </c>
      <c r="F248">
        <f t="shared" si="44"/>
        <v>1.3259447464632352E-2</v>
      </c>
      <c r="G248">
        <f t="shared" si="45"/>
        <v>2.1996011988657758E-5</v>
      </c>
      <c r="H248">
        <f t="shared" si="46"/>
        <v>2.4213420786873058E-6</v>
      </c>
      <c r="I248">
        <f t="shared" si="46"/>
        <v>3.5142910387768697E-6</v>
      </c>
      <c r="J248">
        <f t="shared" si="46"/>
        <v>7.5238083607885819E-8</v>
      </c>
      <c r="K248">
        <f t="shared" si="46"/>
        <v>2.3931901123322307E-7</v>
      </c>
      <c r="L248">
        <f t="shared" si="46"/>
        <v>2.9474752726785253E-6</v>
      </c>
      <c r="M248">
        <f t="shared" si="46"/>
        <v>4.7645610626363154E-6</v>
      </c>
      <c r="N248">
        <f t="shared" si="46"/>
        <v>2.9821474971212373E-5</v>
      </c>
      <c r="O248">
        <f t="shared" si="40"/>
        <v>7.6123136570220415E-7</v>
      </c>
      <c r="P248">
        <f t="shared" si="47"/>
        <v>1.1178337036985721E-5</v>
      </c>
      <c r="Q248">
        <f t="shared" si="47"/>
        <v>7.5238083607885819E-8</v>
      </c>
      <c r="R248">
        <f t="shared" si="47"/>
        <v>1.4979020753021708E-6</v>
      </c>
      <c r="S248">
        <f t="shared" si="47"/>
        <v>7.6123136570220415E-7</v>
      </c>
    </row>
    <row r="249" spans="1:19" x14ac:dyDescent="0.25">
      <c r="A249" s="3" t="s">
        <v>126</v>
      </c>
      <c r="B249" s="38" t="s">
        <v>127</v>
      </c>
      <c r="C249" s="44" t="s">
        <v>113</v>
      </c>
      <c r="D249" s="4">
        <f t="shared" si="43"/>
        <v>73</v>
      </c>
      <c r="E249" s="42">
        <f t="shared" si="41"/>
        <v>3.3376834702395185E-2</v>
      </c>
      <c r="F249">
        <f t="shared" si="44"/>
        <v>1.2361790630516734E-2</v>
      </c>
      <c r="G249">
        <f t="shared" si="45"/>
        <v>1.9566838570715527E-5</v>
      </c>
      <c r="H249">
        <f t="shared" si="46"/>
        <v>2.1539363409415156E-6</v>
      </c>
      <c r="I249">
        <f t="shared" si="46"/>
        <v>3.1261833045788935E-6</v>
      </c>
      <c r="J249">
        <f t="shared" si="46"/>
        <v>6.6929015909093984E-8</v>
      </c>
      <c r="K249">
        <f t="shared" si="46"/>
        <v>2.1288933930925139E-7</v>
      </c>
      <c r="L249">
        <f t="shared" si="46"/>
        <v>2.6219649671683801E-6</v>
      </c>
      <c r="M249">
        <f t="shared" si="46"/>
        <v>4.2383772667970058E-6</v>
      </c>
      <c r="N249">
        <f t="shared" si="46"/>
        <v>2.6528080954094489E-5</v>
      </c>
      <c r="O249">
        <f t="shared" si="40"/>
        <v>6.7716326283786666E-7</v>
      </c>
      <c r="P249">
        <f t="shared" si="47"/>
        <v>9.9438351099524375E-6</v>
      </c>
      <c r="Q249">
        <f t="shared" si="47"/>
        <v>6.6929015909093984E-8</v>
      </c>
      <c r="R249">
        <f t="shared" si="47"/>
        <v>1.3324782745749815E-6</v>
      </c>
      <c r="S249">
        <f t="shared" si="47"/>
        <v>6.7716326283786666E-7</v>
      </c>
    </row>
    <row r="250" spans="1:19" x14ac:dyDescent="0.25">
      <c r="A250" s="3" t="s">
        <v>128</v>
      </c>
      <c r="B250" s="38" t="s">
        <v>8</v>
      </c>
      <c r="C250" s="44" t="s">
        <v>113</v>
      </c>
      <c r="D250" s="4">
        <f t="shared" si="43"/>
        <v>72</v>
      </c>
      <c r="E250" s="42">
        <f t="shared" si="41"/>
        <v>3.1117242524691814E-2</v>
      </c>
      <c r="F250">
        <f t="shared" si="44"/>
        <v>1.1524904638774746E-2</v>
      </c>
      <c r="G250">
        <f t="shared" si="45"/>
        <v>1.7405935760076136E-5</v>
      </c>
      <c r="H250">
        <f t="shared" si="46"/>
        <v>1.9160620887337523E-6</v>
      </c>
      <c r="I250">
        <f t="shared" si="46"/>
        <v>2.7809370214338472E-6</v>
      </c>
      <c r="J250">
        <f t="shared" si="46"/>
        <v>5.9537576660050031E-8</v>
      </c>
      <c r="K250">
        <f t="shared" si="46"/>
        <v>1.8937848087364083E-7</v>
      </c>
      <c r="L250">
        <f t="shared" si="46"/>
        <v>2.33240304092896E-6</v>
      </c>
      <c r="M250">
        <f t="shared" si="46"/>
        <v>3.7703036270379855E-6</v>
      </c>
      <c r="N250">
        <f t="shared" si="46"/>
        <v>2.359839946838089E-5</v>
      </c>
      <c r="O250">
        <f t="shared" si="40"/>
        <v>6.0237938844549881E-7</v>
      </c>
      <c r="P250">
        <f t="shared" si="47"/>
        <v>8.8456678633646103E-6</v>
      </c>
      <c r="Q250">
        <f t="shared" si="47"/>
        <v>5.9537576660050031E-8</v>
      </c>
      <c r="R250">
        <f t="shared" si="47"/>
        <v>1.1853233809400766E-6</v>
      </c>
      <c r="S250">
        <f t="shared" si="47"/>
        <v>6.0237938844549881E-7</v>
      </c>
    </row>
    <row r="251" spans="1:19" x14ac:dyDescent="0.25">
      <c r="A251" s="3" t="s">
        <v>129</v>
      </c>
      <c r="B251" s="38" t="s">
        <v>10</v>
      </c>
      <c r="C251" s="44" t="s">
        <v>113</v>
      </c>
      <c r="D251" s="4">
        <f t="shared" si="43"/>
        <v>71</v>
      </c>
      <c r="E251" s="42">
        <f t="shared" si="41"/>
        <v>2.9010623415137746E-2</v>
      </c>
      <c r="F251">
        <f t="shared" si="44"/>
        <v>1.0744675338939906E-2</v>
      </c>
      <c r="G251">
        <f t="shared" si="45"/>
        <v>1.5483676557608416E-5</v>
      </c>
      <c r="H251">
        <f t="shared" ref="H251:N260" si="48">IF($F251*$D$11*H$25&lt;$F$3,10^(LOG($F251*$D$11*H$25)*$D$3+$E$3),10^(LOG($F251*$D$11*H$25)*$D$4+$E$4))</f>
        <v>1.7044579536078469E-6</v>
      </c>
      <c r="I251">
        <f t="shared" si="48"/>
        <v>2.4738186995797785E-6</v>
      </c>
      <c r="J251">
        <f t="shared" si="48"/>
        <v>5.2962425734242643E-8</v>
      </c>
      <c r="K251">
        <f t="shared" si="48"/>
        <v>1.6846409094214996E-7</v>
      </c>
      <c r="L251">
        <f t="shared" si="48"/>
        <v>2.0748194630570295E-6</v>
      </c>
      <c r="M251">
        <f t="shared" si="48"/>
        <v>3.3539226324697693E-6</v>
      </c>
      <c r="N251">
        <f t="shared" si="48"/>
        <v>2.0992263195854161E-5</v>
      </c>
      <c r="O251">
        <f t="shared" si="40"/>
        <v>5.358544202520523E-7</v>
      </c>
      <c r="P251">
        <f t="shared" si="47"/>
        <v>7.868778905097452E-6</v>
      </c>
      <c r="Q251">
        <f t="shared" si="47"/>
        <v>5.2962425734242643E-8</v>
      </c>
      <c r="R251">
        <f t="shared" si="47"/>
        <v>1.0544198312361651E-6</v>
      </c>
      <c r="S251">
        <f t="shared" si="47"/>
        <v>5.358544202520523E-7</v>
      </c>
    </row>
    <row r="252" spans="1:19" x14ac:dyDescent="0.25">
      <c r="A252" s="3" t="s">
        <v>130</v>
      </c>
      <c r="B252" s="38" t="s">
        <v>8</v>
      </c>
      <c r="C252" s="46" t="s">
        <v>113</v>
      </c>
      <c r="D252" s="4">
        <f t="shared" si="43"/>
        <v>70</v>
      </c>
      <c r="E252" s="42">
        <f t="shared" si="41"/>
        <v>2.7046621186536959E-2</v>
      </c>
      <c r="F252">
        <f t="shared" si="44"/>
        <v>1.00172671061248E-2</v>
      </c>
      <c r="G252">
        <f t="shared" si="45"/>
        <v>1.3773705880871512E-5</v>
      </c>
      <c r="H252">
        <f t="shared" si="48"/>
        <v>1.5162227428323936E-6</v>
      </c>
      <c r="I252">
        <f t="shared" si="48"/>
        <v>2.2006176016295572E-6</v>
      </c>
      <c r="J252">
        <f t="shared" si="48"/>
        <v>4.7113414703983865E-8</v>
      </c>
      <c r="K252">
        <f t="shared" si="48"/>
        <v>1.4985942334124585E-7</v>
      </c>
      <c r="L252">
        <f t="shared" si="48"/>
        <v>1.8456826409237124E-6</v>
      </c>
      <c r="M252">
        <f t="shared" si="48"/>
        <v>2.9835255028068157E-6</v>
      </c>
      <c r="N252">
        <f t="shared" si="48"/>
        <v>1.8673940776130456E-5</v>
      </c>
      <c r="O252">
        <f t="shared" si="40"/>
        <v>4.7667626949298008E-7</v>
      </c>
      <c r="P252">
        <f t="shared" si="47"/>
        <v>6.9997746256951905E-6</v>
      </c>
      <c r="Q252">
        <f t="shared" si="47"/>
        <v>4.7113414703983865E-8</v>
      </c>
      <c r="R252">
        <f t="shared" si="47"/>
        <v>9.3797287591031301E-7</v>
      </c>
      <c r="S252">
        <f t="shared" si="47"/>
        <v>4.7667626949298008E-7</v>
      </c>
    </row>
    <row r="253" spans="1:19" x14ac:dyDescent="0.25">
      <c r="A253" s="3" t="s">
        <v>131</v>
      </c>
      <c r="B253" s="38" t="s">
        <v>110</v>
      </c>
      <c r="C253" s="47" t="s">
        <v>113</v>
      </c>
      <c r="D253" s="4">
        <f t="shared" si="43"/>
        <v>69</v>
      </c>
      <c r="E253" s="42">
        <f t="shared" si="41"/>
        <v>2.5215580759506289E-2</v>
      </c>
      <c r="F253">
        <f t="shared" si="44"/>
        <v>9.3391039850023293E-3</v>
      </c>
      <c r="G253">
        <f t="shared" si="45"/>
        <v>1.2252579223474655E-5</v>
      </c>
      <c r="H253">
        <f t="shared" si="48"/>
        <v>1.3487756626768093E-6</v>
      </c>
      <c r="I253">
        <f t="shared" si="48"/>
        <v>1.9575880113706031E-6</v>
      </c>
      <c r="J253">
        <f t="shared" si="48"/>
        <v>4.1910350862846551E-8</v>
      </c>
      <c r="K253">
        <f t="shared" si="48"/>
        <v>1.3330939928250167E-7</v>
      </c>
      <c r="L253">
        <f t="shared" si="48"/>
        <v>1.6418510003699036E-6</v>
      </c>
      <c r="M253">
        <f t="shared" si="48"/>
        <v>2.65403391829104E-6</v>
      </c>
      <c r="N253">
        <f t="shared" si="48"/>
        <v>1.6611646912815807E-5</v>
      </c>
      <c r="O253">
        <f t="shared" si="40"/>
        <v>4.240335757440715E-7</v>
      </c>
      <c r="P253">
        <f t="shared" si="47"/>
        <v>6.2267405656531366E-6</v>
      </c>
      <c r="Q253">
        <f t="shared" si="47"/>
        <v>4.1910350862846551E-8</v>
      </c>
      <c r="R253">
        <f t="shared" si="47"/>
        <v>8.3438597215307743E-7</v>
      </c>
      <c r="S253">
        <f t="shared" si="47"/>
        <v>4.240335757440715E-7</v>
      </c>
    </row>
    <row r="254" spans="1:19" x14ac:dyDescent="0.25">
      <c r="A254" s="3" t="s">
        <v>132</v>
      </c>
      <c r="B254" s="20" t="s">
        <v>133</v>
      </c>
      <c r="C254" s="46" t="s">
        <v>113</v>
      </c>
      <c r="D254" s="4">
        <f t="shared" si="43"/>
        <v>68</v>
      </c>
      <c r="E254" s="42">
        <f t="shared" si="41"/>
        <v>2.3508500697886785E-2</v>
      </c>
      <c r="F254">
        <f t="shared" si="44"/>
        <v>8.7068521103284384E-3</v>
      </c>
      <c r="G254">
        <f t="shared" si="45"/>
        <v>1.0899441219810903E-5</v>
      </c>
      <c r="H254">
        <f t="shared" si="48"/>
        <v>1.1998209345092011E-6</v>
      </c>
      <c r="I254">
        <f t="shared" si="48"/>
        <v>1.7413978782248302E-6</v>
      </c>
      <c r="J254">
        <f t="shared" si="48"/>
        <v>3.728189774574707E-8</v>
      </c>
      <c r="K254">
        <f t="shared" si="48"/>
        <v>1.1858711011181525E-7</v>
      </c>
      <c r="L254">
        <f t="shared" si="48"/>
        <v>1.4605299132393353E-6</v>
      </c>
      <c r="M254">
        <f t="shared" si="48"/>
        <v>2.3609303935269055E-6</v>
      </c>
      <c r="N254">
        <f t="shared" si="48"/>
        <v>1.477710658206573E-5</v>
      </c>
      <c r="O254">
        <f t="shared" ref="O254:O285" si="49">IF($F254*$D$11*O$25&lt;$F$3,10^(LOG($F254*$D$11*O$25)*$D$3+$E$3),10^(LOG($F254*$D$11*O$25)*$D$4+$E$4))</f>
        <v>3.7720458278645481E-7</v>
      </c>
      <c r="P254">
        <f t="shared" si="47"/>
        <v>5.539078062545426E-6</v>
      </c>
      <c r="Q254">
        <f t="shared" si="47"/>
        <v>3.728189774574707E-8</v>
      </c>
      <c r="R254">
        <f t="shared" si="47"/>
        <v>7.422388945417625E-7</v>
      </c>
      <c r="S254">
        <f t="shared" si="47"/>
        <v>3.7720458278645481E-7</v>
      </c>
    </row>
    <row r="255" spans="1:19" x14ac:dyDescent="0.25">
      <c r="A255" s="3" t="s">
        <v>134</v>
      </c>
      <c r="B255" s="20" t="s">
        <v>51</v>
      </c>
      <c r="C255" s="41" t="s">
        <v>113</v>
      </c>
      <c r="D255" s="4">
        <f t="shared" si="43"/>
        <v>67</v>
      </c>
      <c r="E255" s="42">
        <f t="shared" si="41"/>
        <v>2.1916988957479965E-2</v>
      </c>
      <c r="F255">
        <f t="shared" si="44"/>
        <v>8.1174033175851722E-3</v>
      </c>
      <c r="G255">
        <f t="shared" si="45"/>
        <v>9.6957397081349881E-6</v>
      </c>
      <c r="H255">
        <f t="shared" si="48"/>
        <v>1.0673163185859463E-6</v>
      </c>
      <c r="I255">
        <f t="shared" si="48"/>
        <v>1.5490831332598801E-6</v>
      </c>
      <c r="J255">
        <f t="shared" si="48"/>
        <v>3.3164597072283628E-8</v>
      </c>
      <c r="K255">
        <f t="shared" si="48"/>
        <v>1.0549070628448725E-7</v>
      </c>
      <c r="L255">
        <f t="shared" si="48"/>
        <v>1.299233381705347E-6</v>
      </c>
      <c r="M255">
        <f t="shared" si="48"/>
        <v>2.1001963406210874E-6</v>
      </c>
      <c r="N255">
        <f t="shared" si="48"/>
        <v>1.3145167368640877E-5</v>
      </c>
      <c r="O255">
        <f t="shared" si="49"/>
        <v>3.3554724298761608E-7</v>
      </c>
      <c r="P255">
        <f t="shared" si="47"/>
        <v>4.9273589383523508E-6</v>
      </c>
      <c r="Q255">
        <f t="shared" si="47"/>
        <v>3.3164597072283628E-8</v>
      </c>
      <c r="R255">
        <f t="shared" si="47"/>
        <v>6.6026826307850293E-7</v>
      </c>
      <c r="S255">
        <f t="shared" si="47"/>
        <v>3.3554724298761608E-7</v>
      </c>
    </row>
    <row r="256" spans="1:19" x14ac:dyDescent="0.25">
      <c r="A256" s="3" t="s">
        <v>134</v>
      </c>
      <c r="B256" s="20" t="s">
        <v>135</v>
      </c>
      <c r="C256" s="46" t="s">
        <v>113</v>
      </c>
      <c r="D256" s="4">
        <f t="shared" si="43"/>
        <v>66</v>
      </c>
      <c r="E256" s="42">
        <f t="shared" si="41"/>
        <v>2.0433221630568661E-2</v>
      </c>
      <c r="F256">
        <f t="shared" si="44"/>
        <v>7.5678598631735775E-3</v>
      </c>
      <c r="G256">
        <f t="shared" si="45"/>
        <v>8.6249713716550047E-6</v>
      </c>
      <c r="H256">
        <f t="shared" si="48"/>
        <v>9.4944511397931559E-7</v>
      </c>
      <c r="I256">
        <f t="shared" si="48"/>
        <v>1.3780070504027643E-6</v>
      </c>
      <c r="J256">
        <f t="shared" si="48"/>
        <v>2.9501998703711208E-8</v>
      </c>
      <c r="K256">
        <f t="shared" si="48"/>
        <v>9.3840629912535372E-8</v>
      </c>
      <c r="L256">
        <f t="shared" si="48"/>
        <v>1.1557499540654053E-6</v>
      </c>
      <c r="M256">
        <f t="shared" si="48"/>
        <v>1.8682569724425768E-6</v>
      </c>
      <c r="N256">
        <f t="shared" si="48"/>
        <v>1.1693454614402963E-5</v>
      </c>
      <c r="O256">
        <f t="shared" si="49"/>
        <v>2.9849041452481837E-7</v>
      </c>
      <c r="P256">
        <f t="shared" si="47"/>
        <v>4.3831962346823421E-6</v>
      </c>
      <c r="Q256">
        <f t="shared" si="47"/>
        <v>2.9501998703711208E-8</v>
      </c>
      <c r="R256">
        <f t="shared" si="47"/>
        <v>5.8735022165316652E-7</v>
      </c>
      <c r="S256">
        <f t="shared" si="47"/>
        <v>2.9849041452481837E-7</v>
      </c>
    </row>
    <row r="257" spans="1:19" x14ac:dyDescent="0.25">
      <c r="A257" s="3" t="s">
        <v>136</v>
      </c>
      <c r="B257" s="20" t="s">
        <v>10</v>
      </c>
      <c r="C257" s="41" t="s">
        <v>113</v>
      </c>
      <c r="D257" s="4">
        <f t="shared" si="43"/>
        <v>65</v>
      </c>
      <c r="E257" s="42">
        <f t="shared" si="41"/>
        <v>1.9049904483409721E-2</v>
      </c>
      <c r="F257">
        <f t="shared" si="44"/>
        <v>7.0555201790406374E-3</v>
      </c>
      <c r="G257">
        <f t="shared" si="45"/>
        <v>7.6724554702570256E-6</v>
      </c>
      <c r="H257">
        <f t="shared" si="48"/>
        <v>8.4459125074888105E-7</v>
      </c>
      <c r="I257">
        <f t="shared" si="48"/>
        <v>1.2258240956789069E-6</v>
      </c>
      <c r="J257">
        <f t="shared" si="48"/>
        <v>2.6243886684851751E-8</v>
      </c>
      <c r="K257">
        <f t="shared" si="48"/>
        <v>8.3477152941162841E-8</v>
      </c>
      <c r="L257">
        <f t="shared" si="48"/>
        <v>1.0281124046927565E-6</v>
      </c>
      <c r="M257">
        <f t="shared" si="48"/>
        <v>1.6619322906010234E-6</v>
      </c>
      <c r="N257">
        <f t="shared" si="48"/>
        <v>1.0402064651173752E-5</v>
      </c>
      <c r="O257">
        <f t="shared" si="49"/>
        <v>2.655260307607003E-7</v>
      </c>
      <c r="P257">
        <f t="shared" si="47"/>
        <v>3.8991292236075372E-6</v>
      </c>
      <c r="Q257">
        <f t="shared" si="47"/>
        <v>2.6243886684851751E-8</v>
      </c>
      <c r="R257">
        <f t="shared" si="47"/>
        <v>5.2248502944477317E-7</v>
      </c>
      <c r="S257">
        <f t="shared" si="47"/>
        <v>2.655260307607003E-7</v>
      </c>
    </row>
    <row r="258" spans="1:19" x14ac:dyDescent="0.25">
      <c r="A258" s="3" t="s">
        <v>137</v>
      </c>
      <c r="B258" s="20" t="s">
        <v>120</v>
      </c>
      <c r="C258" s="44" t="s">
        <v>113</v>
      </c>
      <c r="D258" s="4">
        <f t="shared" si="43"/>
        <v>64</v>
      </c>
      <c r="E258" s="42">
        <f t="shared" si="41"/>
        <v>1.7760237097615931E-2</v>
      </c>
      <c r="F258">
        <f t="shared" si="44"/>
        <v>6.5778655917096036E-3</v>
      </c>
      <c r="G258">
        <f t="shared" si="45"/>
        <v>6.8251325606175586E-6</v>
      </c>
      <c r="H258">
        <f t="shared" si="48"/>
        <v>7.5131713285861391E-7</v>
      </c>
      <c r="I258">
        <f t="shared" si="48"/>
        <v>1.0904477688323973E-6</v>
      </c>
      <c r="J258">
        <f t="shared" si="48"/>
        <v>2.3345590759608392E-8</v>
      </c>
      <c r="K258">
        <f t="shared" si="48"/>
        <v>7.4258187201612522E-8</v>
      </c>
      <c r="L258">
        <f t="shared" si="48"/>
        <v>9.1457076244305406E-7</v>
      </c>
      <c r="M258">
        <f t="shared" si="48"/>
        <v>1.4783934861654846E-6</v>
      </c>
      <c r="N258">
        <f t="shared" si="48"/>
        <v>9.2532919120345931E-6</v>
      </c>
      <c r="O258">
        <f t="shared" si="49"/>
        <v>2.3620213440947931E-7</v>
      </c>
      <c r="P258">
        <f t="shared" si="47"/>
        <v>3.468521117556633E-6</v>
      </c>
      <c r="Q258">
        <f t="shared" si="47"/>
        <v>2.3345590759608392E-8</v>
      </c>
      <c r="R258">
        <f t="shared" si="47"/>
        <v>4.647833540022206E-7</v>
      </c>
      <c r="S258">
        <f t="shared" si="47"/>
        <v>2.3620213440947931E-7</v>
      </c>
    </row>
    <row r="259" spans="1:19" x14ac:dyDescent="0.25">
      <c r="A259" s="3" t="s">
        <v>138</v>
      </c>
      <c r="B259" s="20" t="s">
        <v>14</v>
      </c>
      <c r="C259" s="44" t="s">
        <v>113</v>
      </c>
      <c r="D259" s="4">
        <f t="shared" si="43"/>
        <v>63</v>
      </c>
      <c r="E259" s="42">
        <f t="shared" si="41"/>
        <v>1.6557879439145377E-2</v>
      </c>
      <c r="F259">
        <f t="shared" si="44"/>
        <v>6.1325479404242137E-3</v>
      </c>
      <c r="G259">
        <f t="shared" si="45"/>
        <v>6.0713854450616297E-6</v>
      </c>
      <c r="H259">
        <f t="shared" si="48"/>
        <v>6.6834392805558656E-7</v>
      </c>
      <c r="I259">
        <f t="shared" si="48"/>
        <v>9.7002199642110178E-7</v>
      </c>
      <c r="J259">
        <f t="shared" si="48"/>
        <v>2.0767373920635852E-8</v>
      </c>
      <c r="K259">
        <f t="shared" si="48"/>
        <v>6.6057336315199391E-8</v>
      </c>
      <c r="L259">
        <f t="shared" si="48"/>
        <v>8.1356831772264498E-7</v>
      </c>
      <c r="M259">
        <f t="shared" si="48"/>
        <v>1.3151241553566121E-6</v>
      </c>
      <c r="N259">
        <f t="shared" si="48"/>
        <v>8.2313861796334202E-6</v>
      </c>
      <c r="O259">
        <f t="shared" si="49"/>
        <v>2.1011668098889557E-7</v>
      </c>
      <c r="P259">
        <f t="shared" si="47"/>
        <v>3.0854680758195775E-6</v>
      </c>
      <c r="Q259">
        <f t="shared" si="47"/>
        <v>2.0767373920635852E-8</v>
      </c>
      <c r="R259">
        <f t="shared" si="47"/>
        <v>4.1345407807591163E-7</v>
      </c>
      <c r="S259">
        <f t="shared" si="47"/>
        <v>2.1011668098889557E-7</v>
      </c>
    </row>
    <row r="260" spans="1:19" x14ac:dyDescent="0.25">
      <c r="A260" s="3" t="s">
        <v>139</v>
      </c>
      <c r="B260" s="20" t="s">
        <v>140</v>
      </c>
      <c r="C260" s="44" t="s">
        <v>113</v>
      </c>
      <c r="D260" s="4">
        <f t="shared" si="43"/>
        <v>62</v>
      </c>
      <c r="E260" s="42">
        <f t="shared" si="41"/>
        <v>1.5436920690550686E-2</v>
      </c>
      <c r="F260">
        <f t="shared" si="44"/>
        <v>5.7173780335372905E-3</v>
      </c>
      <c r="G260">
        <f t="shared" si="45"/>
        <v>5.4008798942904115E-6</v>
      </c>
      <c r="H260">
        <f t="shared" si="48"/>
        <v>5.9453403447519945E-7</v>
      </c>
      <c r="I260">
        <f t="shared" si="48"/>
        <v>8.6289568417230042E-7</v>
      </c>
      <c r="J260">
        <f t="shared" si="48"/>
        <v>1.8473887596183519E-8</v>
      </c>
      <c r="K260">
        <f t="shared" si="48"/>
        <v>5.876216273920327E-8</v>
      </c>
      <c r="L260">
        <f t="shared" si="48"/>
        <v>7.2372027926408553E-7</v>
      </c>
      <c r="M260">
        <f t="shared" si="48"/>
        <v>1.1698857984611283E-6</v>
      </c>
      <c r="N260">
        <f t="shared" si="48"/>
        <v>7.3223366432586655E-6</v>
      </c>
      <c r="O260">
        <f t="shared" si="49"/>
        <v>1.8691202660028761E-7</v>
      </c>
      <c r="P260">
        <f t="shared" si="47"/>
        <v>2.7447182601004758E-6</v>
      </c>
      <c r="Q260">
        <f t="shared" si="47"/>
        <v>1.8473887596183519E-8</v>
      </c>
      <c r="R260">
        <f t="shared" si="47"/>
        <v>3.6779345302625476E-7</v>
      </c>
      <c r="S260">
        <f t="shared" si="47"/>
        <v>1.8691202660028761E-7</v>
      </c>
    </row>
    <row r="261" spans="1:19" x14ac:dyDescent="0.25">
      <c r="A261" s="3" t="s">
        <v>141</v>
      </c>
      <c r="B261" s="20" t="s">
        <v>59</v>
      </c>
      <c r="C261" s="44" t="s">
        <v>113</v>
      </c>
      <c r="D261" s="4">
        <f t="shared" si="43"/>
        <v>61</v>
      </c>
      <c r="E261" s="42">
        <f t="shared" si="41"/>
        <v>1.4391850193266744E-2</v>
      </c>
      <c r="F261">
        <f t="shared" si="44"/>
        <v>5.3303148863950902E-3</v>
      </c>
      <c r="G261">
        <f t="shared" si="45"/>
        <v>4.8044229602118942E-6</v>
      </c>
      <c r="H261">
        <f t="shared" ref="H261:N270" si="50">IF($F261*$D$11*H$25&lt;$F$3,10^(LOG($F261*$D$11*H$25)*$D$3+$E$3),10^(LOG($F261*$D$11*H$25)*$D$4+$E$4))</f>
        <v>5.2887548358179923E-7</v>
      </c>
      <c r="I261">
        <f t="shared" si="50"/>
        <v>7.6760007969957503E-7</v>
      </c>
      <c r="J261">
        <f t="shared" si="50"/>
        <v>1.6433687004465223E-8</v>
      </c>
      <c r="K261">
        <f t="shared" si="50"/>
        <v>5.2272646195000624E-8</v>
      </c>
      <c r="L261">
        <f t="shared" si="50"/>
        <v>6.4379478798318409E-7</v>
      </c>
      <c r="M261">
        <f t="shared" si="50"/>
        <v>1.0406871289425147E-6</v>
      </c>
      <c r="N261">
        <f t="shared" si="50"/>
        <v>6.5136798040006886E-6</v>
      </c>
      <c r="O261">
        <f t="shared" si="49"/>
        <v>1.662700244616607E-7</v>
      </c>
      <c r="P261">
        <f t="shared" ref="P261:S280" si="51">IF($F261*$D$11*P$25&lt;$F$3,10^(LOG($F261*$D$11*P$25)*$D$3+$E$3),10^(LOG($F261*$D$11*P$25)*$D$4+$E$4))</f>
        <v>2.4415998293315314E-6</v>
      </c>
      <c r="Q261">
        <f t="shared" si="51"/>
        <v>1.6433687004465223E-8</v>
      </c>
      <c r="R261">
        <f t="shared" si="51"/>
        <v>3.2717545009712038E-7</v>
      </c>
      <c r="S261">
        <f t="shared" si="51"/>
        <v>1.662700244616607E-7</v>
      </c>
    </row>
    <row r="262" spans="1:19" x14ac:dyDescent="0.25">
      <c r="A262" s="19" t="s">
        <v>142</v>
      </c>
      <c r="B262" s="20" t="s">
        <v>143</v>
      </c>
      <c r="C262" s="48" t="s">
        <v>113</v>
      </c>
      <c r="D262" s="4">
        <f t="shared" si="43"/>
        <v>60</v>
      </c>
      <c r="E262" s="42">
        <f t="shared" si="41"/>
        <v>1.3417530357088541E-2</v>
      </c>
      <c r="F262">
        <f t="shared" si="44"/>
        <v>4.9694556878105709E-3</v>
      </c>
      <c r="G262">
        <f t="shared" si="45"/>
        <v>4.2738369362764527E-6</v>
      </c>
      <c r="H262">
        <f t="shared" si="50"/>
        <v>4.704680656016344E-7</v>
      </c>
      <c r="I262">
        <f t="shared" si="50"/>
        <v>6.8282863521326887E-7</v>
      </c>
      <c r="J262">
        <f t="shared" si="50"/>
        <v>1.4618800030834952E-8</v>
      </c>
      <c r="K262">
        <f t="shared" si="50"/>
        <v>4.6499812342760802E-8</v>
      </c>
      <c r="L262">
        <f t="shared" si="50"/>
        <v>5.7269602760857848E-7</v>
      </c>
      <c r="M262">
        <f t="shared" si="50"/>
        <v>9.2575677196120037E-7</v>
      </c>
      <c r="N262">
        <f t="shared" si="50"/>
        <v>5.7943285942893582E-6</v>
      </c>
      <c r="O262">
        <f t="shared" si="49"/>
        <v>1.4790766296489726E-7</v>
      </c>
      <c r="P262">
        <f t="shared" si="51"/>
        <v>2.1719568865233963E-6</v>
      </c>
      <c r="Q262">
        <f t="shared" si="51"/>
        <v>1.4618800030834952E-8</v>
      </c>
      <c r="R262">
        <f t="shared" si="51"/>
        <v>2.9104317726561712E-7</v>
      </c>
      <c r="S262">
        <f t="shared" si="51"/>
        <v>1.4790766296489726E-7</v>
      </c>
    </row>
    <row r="263" spans="1:19" x14ac:dyDescent="0.25">
      <c r="A263" s="3" t="s">
        <v>144</v>
      </c>
      <c r="B263" s="20" t="s">
        <v>57</v>
      </c>
      <c r="C263" s="44" t="s">
        <v>113</v>
      </c>
      <c r="D263" s="4">
        <f t="shared" si="43"/>
        <v>59</v>
      </c>
      <c r="E263" s="42">
        <f t="shared" si="41"/>
        <v>1.2509171403661498E-2</v>
      </c>
      <c r="F263">
        <f t="shared" si="44"/>
        <v>4.6330264458005546E-3</v>
      </c>
      <c r="G263">
        <f t="shared" si="45"/>
        <v>3.8018472372539213E-6</v>
      </c>
      <c r="H263">
        <f t="shared" si="50"/>
        <v>4.1851098722126627E-7</v>
      </c>
      <c r="I263">
        <f t="shared" si="50"/>
        <v>6.0741909413258852E-7</v>
      </c>
      <c r="J263">
        <f t="shared" si="50"/>
        <v>1.3004343716870884E-8</v>
      </c>
      <c r="K263">
        <f t="shared" si="50"/>
        <v>4.136451290118108E-8</v>
      </c>
      <c r="L263">
        <f t="shared" si="50"/>
        <v>5.094492005225935E-7</v>
      </c>
      <c r="M263">
        <f t="shared" si="50"/>
        <v>8.2351897798801126E-7</v>
      </c>
      <c r="N263">
        <f t="shared" si="50"/>
        <v>5.1544203689561261E-6</v>
      </c>
      <c r="O263">
        <f t="shared" si="49"/>
        <v>1.3157318545281179E-7</v>
      </c>
      <c r="P263">
        <f t="shared" si="51"/>
        <v>1.9320924994526977E-6</v>
      </c>
      <c r="Q263">
        <f t="shared" si="51"/>
        <v>1.3004343716870884E-8</v>
      </c>
      <c r="R263">
        <f t="shared" si="51"/>
        <v>2.5890124398918147E-7</v>
      </c>
      <c r="S263">
        <f t="shared" si="51"/>
        <v>1.3157318545281179E-7</v>
      </c>
    </row>
    <row r="264" spans="1:19" x14ac:dyDescent="0.25">
      <c r="A264" s="3" t="s">
        <v>145</v>
      </c>
      <c r="B264" s="20" t="s">
        <v>34</v>
      </c>
      <c r="C264" s="44" t="s">
        <v>113</v>
      </c>
      <c r="D264" s="4">
        <f t="shared" si="43"/>
        <v>58</v>
      </c>
      <c r="E264" s="42">
        <f t="shared" si="41"/>
        <v>1.1662307819822729E-2</v>
      </c>
      <c r="F264">
        <f t="shared" si="44"/>
        <v>4.3193732666010108E-3</v>
      </c>
      <c r="G264">
        <f t="shared" si="45"/>
        <v>3.3819826612309271E-6</v>
      </c>
      <c r="H264">
        <f t="shared" si="50"/>
        <v>3.7229189233266085E-7</v>
      </c>
      <c r="I264">
        <f t="shared" si="50"/>
        <v>5.4033755599838906E-7</v>
      </c>
      <c r="J264">
        <f t="shared" si="50"/>
        <v>1.1568183103251624E-8</v>
      </c>
      <c r="K264">
        <f t="shared" si="50"/>
        <v>3.6796340487131874E-8</v>
      </c>
      <c r="L264">
        <f t="shared" si="50"/>
        <v>4.5318716282505353E-7</v>
      </c>
      <c r="M264">
        <f t="shared" si="50"/>
        <v>7.3257201853322197E-7</v>
      </c>
      <c r="N264">
        <f t="shared" si="50"/>
        <v>4.5851816837060531E-6</v>
      </c>
      <c r="O264">
        <f t="shared" si="49"/>
        <v>1.1704263851635951E-7</v>
      </c>
      <c r="P264">
        <f t="shared" si="51"/>
        <v>1.7187180139734085E-6</v>
      </c>
      <c r="Q264">
        <f t="shared" si="51"/>
        <v>1.1568183103251624E-8</v>
      </c>
      <c r="R264">
        <f t="shared" si="51"/>
        <v>2.3030896916704649E-7</v>
      </c>
      <c r="S264">
        <f t="shared" si="51"/>
        <v>1.1704263851635951E-7</v>
      </c>
    </row>
    <row r="265" spans="1:19" x14ac:dyDescent="0.25">
      <c r="A265" s="3" t="s">
        <v>146</v>
      </c>
      <c r="B265" s="20" t="s">
        <v>103</v>
      </c>
      <c r="C265" s="44" t="s">
        <v>113</v>
      </c>
      <c r="D265" s="4">
        <f t="shared" si="43"/>
        <v>57</v>
      </c>
      <c r="E265" s="42">
        <f t="shared" si="41"/>
        <v>1.0872776405037332E-2</v>
      </c>
      <c r="F265">
        <f t="shared" si="44"/>
        <v>4.0269542240879003E-3</v>
      </c>
      <c r="G265">
        <f t="shared" si="45"/>
        <v>3.0084866663733096E-6</v>
      </c>
      <c r="H265">
        <f t="shared" si="50"/>
        <v>3.3117709529416779E-7</v>
      </c>
      <c r="I265">
        <f t="shared" si="50"/>
        <v>4.8066430120911147E-7</v>
      </c>
      <c r="J265">
        <f t="shared" si="50"/>
        <v>1.0290627748999388E-8</v>
      </c>
      <c r="K265">
        <f t="shared" si="50"/>
        <v>3.2732663297149337E-8</v>
      </c>
      <c r="L265">
        <f t="shared" si="50"/>
        <v>4.0313853538045319E-7</v>
      </c>
      <c r="M265">
        <f t="shared" si="50"/>
        <v>6.5166896778626005E-7</v>
      </c>
      <c r="N265">
        <f t="shared" si="50"/>
        <v>4.0788080070487609E-6</v>
      </c>
      <c r="O265">
        <f t="shared" si="49"/>
        <v>1.0411680148752129E-7</v>
      </c>
      <c r="P265">
        <f t="shared" si="51"/>
        <v>1.5289079650138243E-6</v>
      </c>
      <c r="Q265">
        <f t="shared" si="51"/>
        <v>1.0290627748999388E-8</v>
      </c>
      <c r="R265">
        <f t="shared" si="51"/>
        <v>2.0487433919399683E-7</v>
      </c>
      <c r="S265">
        <f t="shared" si="51"/>
        <v>1.0411680148752129E-7</v>
      </c>
    </row>
    <row r="266" spans="1:19" x14ac:dyDescent="0.25">
      <c r="A266" s="3" t="s">
        <v>147</v>
      </c>
      <c r="B266" s="20" t="s">
        <v>26</v>
      </c>
      <c r="C266" s="44" t="s">
        <v>113</v>
      </c>
      <c r="D266" s="4">
        <f t="shared" si="43"/>
        <v>56</v>
      </c>
      <c r="E266" s="42">
        <f t="shared" si="41"/>
        <v>1.0136695805010353E-2</v>
      </c>
      <c r="F266">
        <f t="shared" si="44"/>
        <v>3.7543317796334638E-3</v>
      </c>
      <c r="G266">
        <f t="shared" si="45"/>
        <v>2.676238446016082E-6</v>
      </c>
      <c r="H266">
        <f t="shared" si="50"/>
        <v>2.9460289280079142E-7</v>
      </c>
      <c r="I266">
        <f t="shared" si="50"/>
        <v>4.2758118123022394E-7</v>
      </c>
      <c r="J266">
        <f t="shared" si="50"/>
        <v>9.1541617662249127E-9</v>
      </c>
      <c r="K266">
        <f t="shared" si="50"/>
        <v>2.9117766395797825E-8</v>
      </c>
      <c r="L266">
        <f t="shared" si="50"/>
        <v>3.5861712784533509E-7</v>
      </c>
      <c r="M266">
        <f t="shared" si="50"/>
        <v>5.7970060667332101E-7</v>
      </c>
      <c r="N266">
        <f t="shared" si="50"/>
        <v>3.6283567164819956E-6</v>
      </c>
      <c r="O266">
        <f t="shared" si="49"/>
        <v>9.2618455029760276E-8</v>
      </c>
      <c r="P266">
        <f t="shared" si="51"/>
        <v>1.3600599670673396E-6</v>
      </c>
      <c r="Q266">
        <f t="shared" si="51"/>
        <v>9.1541617662249127E-9</v>
      </c>
      <c r="R266">
        <f t="shared" si="51"/>
        <v>1.8224863326852403E-7</v>
      </c>
      <c r="S266">
        <f t="shared" si="51"/>
        <v>9.2618455029760276E-8</v>
      </c>
    </row>
    <row r="267" spans="1:19" x14ac:dyDescent="0.25">
      <c r="A267" s="3" t="s">
        <v>148</v>
      </c>
      <c r="B267" s="20" t="s">
        <v>149</v>
      </c>
      <c r="C267" s="44" t="s">
        <v>113</v>
      </c>
      <c r="D267" s="4">
        <f t="shared" si="43"/>
        <v>55</v>
      </c>
      <c r="E267" s="42">
        <f t="shared" si="41"/>
        <v>9.4504474308613039E-3</v>
      </c>
      <c r="F267">
        <f t="shared" si="44"/>
        <v>3.5001657151338158E-3</v>
      </c>
      <c r="G267">
        <f t="shared" si="45"/>
        <v>2.3806827199831283E-6</v>
      </c>
      <c r="H267">
        <f t="shared" si="50"/>
        <v>2.6206783524537549E-7</v>
      </c>
      <c r="I267">
        <f t="shared" si="50"/>
        <v>3.8036040139102378E-7</v>
      </c>
      <c r="J267">
        <f t="shared" si="50"/>
        <v>8.1432036690242228E-9</v>
      </c>
      <c r="K267">
        <f t="shared" si="50"/>
        <v>2.5902087837566465E-8</v>
      </c>
      <c r="L267">
        <f t="shared" si="50"/>
        <v>3.190125306742708E-7</v>
      </c>
      <c r="M267">
        <f t="shared" si="50"/>
        <v>5.1568021493949348E-7</v>
      </c>
      <c r="N267">
        <f t="shared" si="50"/>
        <v>3.2276519118549004E-6</v>
      </c>
      <c r="O267">
        <f t="shared" si="49"/>
        <v>8.2389951377134729E-8</v>
      </c>
      <c r="P267">
        <f t="shared" si="51"/>
        <v>1.209859034256836E-6</v>
      </c>
      <c r="Q267">
        <f t="shared" si="51"/>
        <v>8.1432036690242228E-9</v>
      </c>
      <c r="R267">
        <f t="shared" si="51"/>
        <v>1.6212164226576895E-7</v>
      </c>
      <c r="S267">
        <f t="shared" si="51"/>
        <v>8.2389951377134729E-8</v>
      </c>
    </row>
    <row r="268" spans="1:19" x14ac:dyDescent="0.25">
      <c r="A268" s="3" t="s">
        <v>150</v>
      </c>
      <c r="B268" s="20" t="s">
        <v>151</v>
      </c>
      <c r="C268" s="44" t="s">
        <v>113</v>
      </c>
      <c r="D268" s="4">
        <f t="shared" si="43"/>
        <v>54</v>
      </c>
      <c r="E268" s="42">
        <f t="shared" si="41"/>
        <v>8.8106576700593617E-3</v>
      </c>
      <c r="F268">
        <f t="shared" si="44"/>
        <v>3.2632065444664301E-3</v>
      </c>
      <c r="G268">
        <f t="shared" si="45"/>
        <v>2.1177672795423991E-6</v>
      </c>
      <c r="H268">
        <f t="shared" si="50"/>
        <v>2.3312585160743211E-7</v>
      </c>
      <c r="I268">
        <f t="shared" si="50"/>
        <v>3.3835454247562734E-7</v>
      </c>
      <c r="J268">
        <f t="shared" si="50"/>
        <v>7.2438927439400194E-9</v>
      </c>
      <c r="K268">
        <f t="shared" si="50"/>
        <v>2.3041539149164882E-8</v>
      </c>
      <c r="L268">
        <f t="shared" si="50"/>
        <v>2.8378174611641425E-7</v>
      </c>
      <c r="M268">
        <f t="shared" si="50"/>
        <v>4.5873004274756536E-7</v>
      </c>
      <c r="N268">
        <f t="shared" si="50"/>
        <v>2.8711997408572016E-6</v>
      </c>
      <c r="O268">
        <f t="shared" si="49"/>
        <v>7.3291052908899315E-8</v>
      </c>
      <c r="P268">
        <f t="shared" si="51"/>
        <v>1.076245840783879E-6</v>
      </c>
      <c r="Q268">
        <f t="shared" si="51"/>
        <v>7.2438927439400194E-9</v>
      </c>
      <c r="R268">
        <f t="shared" si="51"/>
        <v>1.4421741562376559E-7</v>
      </c>
      <c r="S268">
        <f t="shared" si="51"/>
        <v>7.3291052908899315E-8</v>
      </c>
    </row>
    <row r="269" spans="1:19" x14ac:dyDescent="0.25">
      <c r="A269" s="3" t="s">
        <v>152</v>
      </c>
      <c r="B269" s="20" t="s">
        <v>34</v>
      </c>
      <c r="C269" s="44" t="s">
        <v>113</v>
      </c>
      <c r="D269" s="4">
        <f t="shared" si="43"/>
        <v>53</v>
      </c>
      <c r="E269" s="42">
        <f t="shared" si="41"/>
        <v>8.2141813016678479E-3</v>
      </c>
      <c r="F269">
        <f t="shared" si="44"/>
        <v>3.0422893709880915E-3</v>
      </c>
      <c r="G269">
        <f t="shared" si="45"/>
        <v>1.8838874297084828E-6</v>
      </c>
      <c r="H269">
        <f t="shared" si="50"/>
        <v>2.0738013360855461E-7</v>
      </c>
      <c r="I269">
        <f t="shared" si="50"/>
        <v>3.0098768429944416E-7</v>
      </c>
      <c r="J269">
        <f t="shared" si="50"/>
        <v>6.443899013027426E-9</v>
      </c>
      <c r="K269">
        <f t="shared" si="50"/>
        <v>2.0496900855710101E-8</v>
      </c>
      <c r="L269">
        <f t="shared" si="50"/>
        <v>2.5244174345962811E-7</v>
      </c>
      <c r="M269">
        <f t="shared" si="50"/>
        <v>4.0806927631279026E-7</v>
      </c>
      <c r="N269">
        <f t="shared" si="50"/>
        <v>2.5541130757067409E-6</v>
      </c>
      <c r="O269">
        <f t="shared" si="49"/>
        <v>6.5197009425421349E-8</v>
      </c>
      <c r="P269">
        <f t="shared" si="51"/>
        <v>9.5738848659843713E-7</v>
      </c>
      <c r="Q269">
        <f t="shared" si="51"/>
        <v>6.443899013027426E-9</v>
      </c>
      <c r="R269">
        <f t="shared" si="51"/>
        <v>1.2829047793077698E-7</v>
      </c>
      <c r="S269">
        <f t="shared" si="51"/>
        <v>6.5197009425421349E-8</v>
      </c>
    </row>
    <row r="270" spans="1:19" x14ac:dyDescent="0.25">
      <c r="A270" s="3" t="s">
        <v>153</v>
      </c>
      <c r="B270" s="20" t="s">
        <v>51</v>
      </c>
      <c r="C270" s="44" t="s">
        <v>113</v>
      </c>
      <c r="D270" s="4">
        <f t="shared" si="43"/>
        <v>52</v>
      </c>
      <c r="E270" s="42">
        <f t="shared" si="41"/>
        <v>7.6580860343669586E-3</v>
      </c>
      <c r="F270">
        <f t="shared" si="44"/>
        <v>2.8363281608766513E-3</v>
      </c>
      <c r="G270">
        <f t="shared" si="45"/>
        <v>1.6758365671701646E-6</v>
      </c>
      <c r="H270">
        <f t="shared" si="50"/>
        <v>1.8447769528332664E-7</v>
      </c>
      <c r="I270">
        <f t="shared" si="50"/>
        <v>2.6774750957116947E-7</v>
      </c>
      <c r="J270">
        <f t="shared" si="50"/>
        <v>5.7322541840274315E-9</v>
      </c>
      <c r="K270">
        <f t="shared" si="50"/>
        <v>1.8233284763185662E-8</v>
      </c>
      <c r="L270">
        <f t="shared" si="50"/>
        <v>2.2456283645106043E-7</v>
      </c>
      <c r="M270">
        <f t="shared" si="50"/>
        <v>3.6300333257675672E-7</v>
      </c>
      <c r="N270">
        <f t="shared" si="50"/>
        <v>2.2720445083171259E-6</v>
      </c>
      <c r="O270">
        <f t="shared" si="49"/>
        <v>5.7996847763969681E-8</v>
      </c>
      <c r="P270">
        <f t="shared" si="51"/>
        <v>8.5165738118314051E-7</v>
      </c>
      <c r="Q270">
        <f t="shared" si="51"/>
        <v>5.7322541840274315E-9</v>
      </c>
      <c r="R270">
        <f t="shared" si="51"/>
        <v>1.1412246334134824E-7</v>
      </c>
      <c r="S270">
        <f t="shared" si="51"/>
        <v>5.7996847763969681E-8</v>
      </c>
    </row>
    <row r="271" spans="1:19" x14ac:dyDescent="0.25">
      <c r="A271" s="3" t="s">
        <v>154</v>
      </c>
      <c r="B271" s="20" t="s">
        <v>155</v>
      </c>
      <c r="C271" s="44" t="s">
        <v>113</v>
      </c>
      <c r="D271" s="4">
        <f t="shared" si="43"/>
        <v>51</v>
      </c>
      <c r="E271" s="42">
        <f t="shared" si="41"/>
        <v>7.1396380912432979E-3</v>
      </c>
      <c r="F271">
        <f t="shared" si="44"/>
        <v>2.6443104041641843E-3</v>
      </c>
      <c r="G271">
        <f t="shared" si="45"/>
        <v>1.4907622162430721E-6</v>
      </c>
      <c r="H271">
        <f t="shared" ref="H271:N280" si="52">IF($F271*$D$11*H$25&lt;$F$3,10^(LOG($F271*$D$11*H$25)*$D$3+$E$3),10^(LOG($F271*$D$11*H$25)*$D$4+$E$4))</f>
        <v>1.6410453337485941E-7</v>
      </c>
      <c r="I271">
        <f t="shared" si="52"/>
        <v>2.3817827978051885E-7</v>
      </c>
      <c r="J271">
        <f t="shared" si="52"/>
        <v>5.0992012698942689E-9</v>
      </c>
      <c r="K271">
        <f t="shared" si="52"/>
        <v>1.6219655624806328E-8</v>
      </c>
      <c r="L271">
        <f t="shared" si="52"/>
        <v>1.9976279209547811E-7</v>
      </c>
      <c r="M271">
        <f t="shared" si="52"/>
        <v>3.2291433614528545E-7</v>
      </c>
      <c r="N271">
        <f t="shared" si="52"/>
        <v>2.0211267452775515E-6</v>
      </c>
      <c r="O271">
        <f t="shared" si="49"/>
        <v>5.1591850304188035E-8</v>
      </c>
      <c r="P271">
        <f t="shared" si="51"/>
        <v>7.576029010968777E-7</v>
      </c>
      <c r="Q271">
        <f t="shared" si="51"/>
        <v>5.0992012698942689E-9</v>
      </c>
      <c r="R271">
        <f t="shared" si="51"/>
        <v>1.0151912167733023E-7</v>
      </c>
      <c r="S271">
        <f t="shared" si="51"/>
        <v>5.1591850304188035E-8</v>
      </c>
    </row>
    <row r="272" spans="1:19" x14ac:dyDescent="0.25">
      <c r="A272" s="3" t="s">
        <v>156</v>
      </c>
      <c r="B272" s="20" t="s">
        <v>24</v>
      </c>
      <c r="C272" s="44" t="s">
        <v>113</v>
      </c>
      <c r="D272" s="4">
        <f t="shared" si="43"/>
        <v>50</v>
      </c>
      <c r="E272" s="42">
        <f t="shared" si="41"/>
        <v>6.6562887704807493E-3</v>
      </c>
      <c r="F272">
        <f t="shared" si="44"/>
        <v>2.4652921372150922E-3</v>
      </c>
      <c r="G272">
        <f t="shared" si="45"/>
        <v>1.3261269200794899E-6</v>
      </c>
      <c r="H272">
        <f t="shared" si="52"/>
        <v>1.459813222016892E-7</v>
      </c>
      <c r="I272">
        <f t="shared" si="52"/>
        <v>2.1187458680779292E-7</v>
      </c>
      <c r="J272">
        <f t="shared" si="52"/>
        <v>4.5360608158905048E-9</v>
      </c>
      <c r="K272">
        <f t="shared" si="52"/>
        <v>1.4428405633113557E-8</v>
      </c>
      <c r="L272">
        <f t="shared" si="52"/>
        <v>1.7770159006019612E-7</v>
      </c>
      <c r="M272">
        <f t="shared" si="52"/>
        <v>2.872526479246623E-7</v>
      </c>
      <c r="N272">
        <f t="shared" si="52"/>
        <v>1.7979195854318453E-6</v>
      </c>
      <c r="O272">
        <f t="shared" si="49"/>
        <v>4.5894201502850117E-8</v>
      </c>
      <c r="P272">
        <f t="shared" si="51"/>
        <v>6.7393551495208673E-7</v>
      </c>
      <c r="Q272">
        <f t="shared" si="51"/>
        <v>4.5360608158905048E-9</v>
      </c>
      <c r="R272">
        <f t="shared" si="51"/>
        <v>9.0307655166101728E-8</v>
      </c>
      <c r="S272">
        <f t="shared" si="51"/>
        <v>4.5894201502850117E-8</v>
      </c>
    </row>
    <row r="273" spans="1:19" x14ac:dyDescent="0.25">
      <c r="A273" s="3" t="s">
        <v>157</v>
      </c>
      <c r="B273" s="20" t="s">
        <v>140</v>
      </c>
      <c r="C273" s="44" t="s">
        <v>113</v>
      </c>
      <c r="D273" s="4">
        <f t="shared" si="43"/>
        <v>49</v>
      </c>
      <c r="E273" s="42">
        <f t="shared" si="41"/>
        <v>6.2056619158846818E-3</v>
      </c>
      <c r="F273">
        <f t="shared" ref="F273:F304" si="53">E273/D$8</f>
        <v>2.2983933021795116E-3</v>
      </c>
      <c r="G273">
        <f t="shared" ref="G273:G304" si="54">IF($F273&lt;$F$3,10^(LOG($F273)*$D$3+$E$3),10^(LOG($F273)*$D$4+$E$4))</f>
        <v>1.1796734509353625E-6</v>
      </c>
      <c r="H273">
        <f t="shared" si="52"/>
        <v>1.2985958397062871E-7</v>
      </c>
      <c r="I273">
        <f t="shared" si="52"/>
        <v>1.8847579458689456E-7</v>
      </c>
      <c r="J273">
        <f t="shared" si="52"/>
        <v>4.0351119001592218E-9</v>
      </c>
      <c r="K273">
        <f t="shared" si="52"/>
        <v>1.2834975903882597E-8</v>
      </c>
      <c r="L273">
        <f t="shared" si="52"/>
        <v>1.5807676083556706E-7</v>
      </c>
      <c r="M273">
        <f t="shared" si="52"/>
        <v>2.555293293098183E-7</v>
      </c>
      <c r="N273">
        <f t="shared" si="52"/>
        <v>1.5993627530941972E-6</v>
      </c>
      <c r="O273">
        <f t="shared" si="49"/>
        <v>4.0825783901245939E-8</v>
      </c>
      <c r="P273">
        <f t="shared" si="51"/>
        <v>5.9950810332978825E-7</v>
      </c>
      <c r="Q273">
        <f t="shared" si="51"/>
        <v>4.0351119001592218E-9</v>
      </c>
      <c r="R273">
        <f t="shared" si="51"/>
        <v>8.0334349301415409E-8</v>
      </c>
      <c r="S273">
        <f t="shared" si="51"/>
        <v>4.0825783901245939E-8</v>
      </c>
    </row>
    <row r="274" spans="1:19" x14ac:dyDescent="0.25">
      <c r="A274" s="3" t="s">
        <v>158</v>
      </c>
      <c r="B274" s="20" t="s">
        <v>10</v>
      </c>
      <c r="C274" s="44" t="s">
        <v>113</v>
      </c>
      <c r="D274" s="4">
        <f t="shared" si="43"/>
        <v>48</v>
      </c>
      <c r="E274" s="42">
        <f t="shared" si="41"/>
        <v>5.7855422356443429E-3</v>
      </c>
      <c r="F274">
        <f t="shared" si="53"/>
        <v>2.1427934206090155E-3</v>
      </c>
      <c r="G274">
        <f t="shared" si="54"/>
        <v>1.049393862510785E-6</v>
      </c>
      <c r="H274">
        <f t="shared" si="52"/>
        <v>1.1551828202875145E-7</v>
      </c>
      <c r="I274">
        <f t="shared" si="52"/>
        <v>1.6766109461436698E-7</v>
      </c>
      <c r="J274">
        <f t="shared" si="52"/>
        <v>3.589486276235045E-9</v>
      </c>
      <c r="K274">
        <f t="shared" si="52"/>
        <v>1.1417519762209358E-8</v>
      </c>
      <c r="L274">
        <f t="shared" si="52"/>
        <v>1.40619238735007E-7</v>
      </c>
      <c r="M274">
        <f t="shared" si="52"/>
        <v>2.2730943860489856E-7</v>
      </c>
      <c r="N274">
        <f t="shared" si="52"/>
        <v>1.4227339402227206E-6</v>
      </c>
      <c r="O274">
        <f t="shared" si="49"/>
        <v>3.6317107097891748E-8</v>
      </c>
      <c r="P274">
        <f t="shared" si="51"/>
        <v>5.3330023123003428E-7</v>
      </c>
      <c r="Q274">
        <f t="shared" si="51"/>
        <v>3.589486276235045E-9</v>
      </c>
      <c r="R274">
        <f t="shared" si="51"/>
        <v>7.1462465344845709E-8</v>
      </c>
      <c r="S274">
        <f t="shared" si="51"/>
        <v>3.6317107097891748E-8</v>
      </c>
    </row>
    <row r="275" spans="1:19" x14ac:dyDescent="0.25">
      <c r="A275" s="3" t="s">
        <v>159</v>
      </c>
      <c r="B275" s="20" t="s">
        <v>160</v>
      </c>
      <c r="C275" s="44" t="s">
        <v>113</v>
      </c>
      <c r="D275" s="4">
        <f t="shared" si="43"/>
        <v>47</v>
      </c>
      <c r="E275" s="42">
        <f t="shared" si="41"/>
        <v>5.3938644119082167E-3</v>
      </c>
      <c r="F275">
        <f t="shared" si="53"/>
        <v>1.9977275599660062E-3</v>
      </c>
      <c r="G275">
        <f t="shared" si="54"/>
        <v>9.3350196005694788E-7</v>
      </c>
      <c r="H275">
        <f t="shared" si="52"/>
        <v>1.0276079034638197E-7</v>
      </c>
      <c r="I275">
        <f t="shared" si="52"/>
        <v>1.4914510751314441E-7</v>
      </c>
      <c r="J275">
        <f t="shared" si="52"/>
        <v>3.1930742061381927E-9</v>
      </c>
      <c r="K275">
        <f t="shared" si="52"/>
        <v>1.0156603214269162E-8</v>
      </c>
      <c r="L275">
        <f t="shared" si="52"/>
        <v>1.2508967287722823E-7</v>
      </c>
      <c r="M275">
        <f t="shared" si="52"/>
        <v>2.0220606776698813E-7</v>
      </c>
      <c r="N275">
        <f t="shared" si="52"/>
        <v>1.265611482289191E-6</v>
      </c>
      <c r="O275">
        <f t="shared" si="49"/>
        <v>3.2306355002273141E-8</v>
      </c>
      <c r="P275">
        <f t="shared" si="51"/>
        <v>4.744041574256339E-7</v>
      </c>
      <c r="Q275">
        <f t="shared" si="51"/>
        <v>3.1930742061381927E-9</v>
      </c>
      <c r="R275">
        <f t="shared" si="51"/>
        <v>6.3570365573040096E-8</v>
      </c>
      <c r="S275">
        <f t="shared" si="51"/>
        <v>3.2306355002273141E-8</v>
      </c>
    </row>
    <row r="276" spans="1:19" x14ac:dyDescent="0.25">
      <c r="A276" s="3" t="s">
        <v>161</v>
      </c>
      <c r="B276" s="20" t="s">
        <v>34</v>
      </c>
      <c r="C276" s="44" t="s">
        <v>113</v>
      </c>
      <c r="D276" s="4">
        <f t="shared" si="43"/>
        <v>46</v>
      </c>
      <c r="E276" s="42">
        <f t="shared" si="41"/>
        <v>5.0287029476347367E-3</v>
      </c>
      <c r="F276">
        <f t="shared" si="53"/>
        <v>1.8624825731980506E-3</v>
      </c>
      <c r="G276">
        <f t="shared" si="54"/>
        <v>8.3040881080168059E-7</v>
      </c>
      <c r="H276">
        <f t="shared" si="52"/>
        <v>9.1412197681271231E-8</v>
      </c>
      <c r="I276">
        <f t="shared" si="52"/>
        <v>1.3267397034637566E-7</v>
      </c>
      <c r="J276">
        <f t="shared" si="52"/>
        <v>2.8404406929782875E-9</v>
      </c>
      <c r="K276">
        <f t="shared" si="52"/>
        <v>9.0349384980737079E-9</v>
      </c>
      <c r="L276">
        <f t="shared" si="52"/>
        <v>1.1127514557249917E-7</v>
      </c>
      <c r="M276">
        <f t="shared" si="52"/>
        <v>1.7987503771392743E-7</v>
      </c>
      <c r="N276">
        <f t="shared" si="52"/>
        <v>1.1258411561134858E-6</v>
      </c>
      <c r="O276">
        <f t="shared" si="49"/>
        <v>2.8738538307019696E-8</v>
      </c>
      <c r="P276">
        <f t="shared" si="51"/>
        <v>4.2201238890078093E-7</v>
      </c>
      <c r="Q276">
        <f t="shared" si="51"/>
        <v>2.8404406929782875E-9</v>
      </c>
      <c r="R276">
        <f t="shared" si="51"/>
        <v>5.6549845567025832E-8</v>
      </c>
      <c r="S276">
        <f t="shared" si="51"/>
        <v>2.8738538307019696E-8</v>
      </c>
    </row>
    <row r="277" spans="1:19" x14ac:dyDescent="0.25">
      <c r="A277" s="3" t="s">
        <v>162</v>
      </c>
      <c r="B277" s="20" t="s">
        <v>24</v>
      </c>
      <c r="C277" s="44" t="s">
        <v>113</v>
      </c>
      <c r="D277" s="4">
        <f t="shared" si="43"/>
        <v>45</v>
      </c>
      <c r="E277" s="42">
        <f t="shared" si="41"/>
        <v>4.6882627008052779E-3</v>
      </c>
      <c r="F277">
        <f t="shared" si="53"/>
        <v>1.7363935928908435E-3</v>
      </c>
      <c r="G277">
        <f t="shared" si="54"/>
        <v>7.3870095892995652E-7</v>
      </c>
      <c r="H277">
        <f t="shared" si="52"/>
        <v>8.1316909462773658E-8</v>
      </c>
      <c r="I277">
        <f t="shared" si="52"/>
        <v>1.1802185603654239E-7</v>
      </c>
      <c r="J277">
        <f t="shared" si="52"/>
        <v>2.526750964577416E-9</v>
      </c>
      <c r="K277">
        <f t="shared" si="52"/>
        <v>8.0371470600811702E-9</v>
      </c>
      <c r="L277">
        <f t="shared" si="52"/>
        <v>9.8986253120460369E-8</v>
      </c>
      <c r="M277">
        <f t="shared" si="52"/>
        <v>1.6001017946638021E-7</v>
      </c>
      <c r="N277">
        <f t="shared" si="52"/>
        <v>1.0015066444453479E-6</v>
      </c>
      <c r="O277">
        <f t="shared" si="49"/>
        <v>2.5564740558503926E-8</v>
      </c>
      <c r="P277">
        <f t="shared" si="51"/>
        <v>3.7540660974005441E-7</v>
      </c>
      <c r="Q277">
        <f t="shared" si="51"/>
        <v>2.526750964577416E-9</v>
      </c>
      <c r="R277">
        <f t="shared" si="51"/>
        <v>5.030465067847085E-8</v>
      </c>
      <c r="S277">
        <f t="shared" si="51"/>
        <v>2.5564740558503926E-8</v>
      </c>
    </row>
    <row r="278" spans="1:19" x14ac:dyDescent="0.25">
      <c r="A278" s="3" t="s">
        <v>163</v>
      </c>
      <c r="B278" s="20" t="s">
        <v>164</v>
      </c>
      <c r="C278" s="44" t="s">
        <v>113</v>
      </c>
      <c r="D278" s="4">
        <f t="shared" si="43"/>
        <v>44</v>
      </c>
      <c r="E278" s="42">
        <f t="shared" si="41"/>
        <v>4.3708700594653847E-3</v>
      </c>
      <c r="F278">
        <f t="shared" si="53"/>
        <v>1.6188407627649572E-3</v>
      </c>
      <c r="G278">
        <f t="shared" si="54"/>
        <v>6.5712104643643789E-7</v>
      </c>
      <c r="H278">
        <f t="shared" si="52"/>
        <v>7.233651451672409E-8</v>
      </c>
      <c r="I278">
        <f t="shared" si="52"/>
        <v>1.0498787716946374E-7</v>
      </c>
      <c r="J278">
        <f t="shared" si="52"/>
        <v>2.2477041864579715E-9</v>
      </c>
      <c r="K278">
        <f t="shared" si="52"/>
        <v>7.1495487079567318E-9</v>
      </c>
      <c r="L278">
        <f t="shared" si="52"/>
        <v>8.8054508995847337E-8</v>
      </c>
      <c r="M278">
        <f t="shared" si="52"/>
        <v>1.4233913642638136E-7</v>
      </c>
      <c r="N278">
        <f t="shared" si="52"/>
        <v>8.9090326234891668E-7</v>
      </c>
      <c r="O278">
        <f t="shared" si="49"/>
        <v>2.274144748913622E-8</v>
      </c>
      <c r="P278">
        <f t="shared" si="51"/>
        <v>3.339478326776214E-7</v>
      </c>
      <c r="Q278">
        <f t="shared" si="51"/>
        <v>2.2477041864579715E-9</v>
      </c>
      <c r="R278">
        <f t="shared" si="51"/>
        <v>4.4749156332949285E-8</v>
      </c>
      <c r="S278">
        <f t="shared" si="51"/>
        <v>2.274144748913622E-8</v>
      </c>
    </row>
    <row r="279" spans="1:19" x14ac:dyDescent="0.25">
      <c r="A279" s="3" t="s">
        <v>165</v>
      </c>
      <c r="B279" s="49" t="s">
        <v>24</v>
      </c>
      <c r="C279" s="50" t="s">
        <v>113</v>
      </c>
      <c r="D279" s="4">
        <f t="shared" si="43"/>
        <v>43</v>
      </c>
      <c r="E279" s="42">
        <f t="shared" si="41"/>
        <v>4.0749647142105478E-3</v>
      </c>
      <c r="F279">
        <f t="shared" si="53"/>
        <v>1.509246190448351E-3</v>
      </c>
      <c r="G279">
        <f t="shared" si="54"/>
        <v>5.8455057415278626E-7</v>
      </c>
      <c r="H279">
        <f t="shared" si="52"/>
        <v>6.4347887382804088E-8</v>
      </c>
      <c r="I279">
        <f t="shared" si="52"/>
        <v>9.3393331732874734E-8</v>
      </c>
      <c r="J279">
        <f t="shared" si="52"/>
        <v>1.9994744953686696E-9</v>
      </c>
      <c r="K279">
        <f t="shared" si="52"/>
        <v>6.3599740486681527E-9</v>
      </c>
      <c r="L279">
        <f t="shared" si="52"/>
        <v>7.8330033818575765E-8</v>
      </c>
      <c r="M279">
        <f t="shared" si="52"/>
        <v>1.2661963023961812E-7</v>
      </c>
      <c r="N279">
        <f t="shared" si="52"/>
        <v>7.925145851663488E-7</v>
      </c>
      <c r="O279">
        <f t="shared" si="49"/>
        <v>2.0229950416183829E-8</v>
      </c>
      <c r="P279">
        <f t="shared" si="51"/>
        <v>2.9706763827973624E-7</v>
      </c>
      <c r="Q279">
        <f t="shared" si="51"/>
        <v>1.9994744953686696E-9</v>
      </c>
      <c r="R279">
        <f t="shared" si="51"/>
        <v>3.9807194076545894E-8</v>
      </c>
      <c r="S279">
        <f t="shared" si="51"/>
        <v>2.0229950416183829E-8</v>
      </c>
    </row>
    <row r="280" spans="1:19" x14ac:dyDescent="0.25">
      <c r="A280" s="29" t="s">
        <v>166</v>
      </c>
      <c r="B280" s="38" t="s">
        <v>167</v>
      </c>
      <c r="C280" s="44" t="s">
        <v>168</v>
      </c>
      <c r="D280" s="4">
        <f t="shared" si="43"/>
        <v>42</v>
      </c>
      <c r="E280" s="42">
        <f t="shared" si="41"/>
        <v>3.7990919876698627E-3</v>
      </c>
      <c r="F280">
        <f t="shared" si="53"/>
        <v>1.4070711065443935E-3</v>
      </c>
      <c r="G280">
        <f t="shared" si="54"/>
        <v>5.1999456659527779E-7</v>
      </c>
      <c r="H280">
        <f t="shared" si="52"/>
        <v>5.7241500206271697E-8</v>
      </c>
      <c r="I280">
        <f t="shared" si="52"/>
        <v>8.3079253027355383E-8</v>
      </c>
      <c r="J280">
        <f t="shared" si="52"/>
        <v>1.7786585448905714E-9</v>
      </c>
      <c r="K280">
        <f t="shared" si="52"/>
        <v>5.6575976403540517E-9</v>
      </c>
      <c r="L280">
        <f t="shared" si="52"/>
        <v>6.9679500436582961E-8</v>
      </c>
      <c r="M280">
        <f t="shared" si="52"/>
        <v>1.1263613904465229E-7</v>
      </c>
      <c r="N280">
        <f t="shared" si="52"/>
        <v>7.0499165761882792E-7</v>
      </c>
      <c r="O280">
        <f t="shared" si="49"/>
        <v>1.7995815527431089E-8</v>
      </c>
      <c r="P280">
        <f t="shared" si="51"/>
        <v>2.6426038164557311E-7</v>
      </c>
      <c r="Q280">
        <f t="shared" si="51"/>
        <v>1.7786585448905714E-9</v>
      </c>
      <c r="R280">
        <f t="shared" si="51"/>
        <v>3.5411007270343169E-8</v>
      </c>
      <c r="S280">
        <f t="shared" si="51"/>
        <v>1.7995815527431089E-8</v>
      </c>
    </row>
    <row r="281" spans="1:19" x14ac:dyDescent="0.25">
      <c r="A281" s="29" t="s">
        <v>169</v>
      </c>
      <c r="B281" s="38" t="s">
        <v>170</v>
      </c>
      <c r="C281" s="44" t="s">
        <v>168</v>
      </c>
      <c r="D281" s="4">
        <f t="shared" si="43"/>
        <v>41</v>
      </c>
      <c r="E281" s="42">
        <f t="shared" si="41"/>
        <v>3.5418956832791878E-3</v>
      </c>
      <c r="F281">
        <f t="shared" si="53"/>
        <v>1.3118132160293288E-3</v>
      </c>
      <c r="G281">
        <f t="shared" si="54"/>
        <v>4.6256793038053839E-7</v>
      </c>
      <c r="H281">
        <f t="shared" ref="H281:N290" si="55">IF($F281*$D$11*H$25&lt;$F$3,10^(LOG($F281*$D$11*H$25)*$D$3+$E$3),10^(LOG($F281*$D$11*H$25)*$D$4+$E$4))</f>
        <v>5.0919921059292108E-8</v>
      </c>
      <c r="I281">
        <f t="shared" si="55"/>
        <v>7.3904230157727168E-8</v>
      </c>
      <c r="J281">
        <f t="shared" si="55"/>
        <v>1.5822288439487826E-9</v>
      </c>
      <c r="K281">
        <f t="shared" si="55"/>
        <v>5.0327895703981128E-9</v>
      </c>
      <c r="L281">
        <f t="shared" si="55"/>
        <v>6.1984305947540132E-8</v>
      </c>
      <c r="M281">
        <f t="shared" si="55"/>
        <v>1.0019694256630871E-7</v>
      </c>
      <c r="N281">
        <f t="shared" si="55"/>
        <v>6.2713449899199193E-7</v>
      </c>
      <c r="O281">
        <f t="shared" si="49"/>
        <v>1.6008411777334483E-8</v>
      </c>
      <c r="P281">
        <f t="shared" ref="P281:S300" si="56">IF($F281*$D$11*P$25&lt;$F$3,10^(LOG($F281*$D$11*P$25)*$D$3+$E$3),10^(LOG($F281*$D$11*P$25)*$D$4+$E$4))</f>
        <v>2.3507625977658532E-7</v>
      </c>
      <c r="Q281">
        <f t="shared" si="56"/>
        <v>1.5822288439487826E-9</v>
      </c>
      <c r="R281">
        <f t="shared" si="56"/>
        <v>3.1500322114868898E-8</v>
      </c>
      <c r="S281">
        <f t="shared" si="56"/>
        <v>1.6008411777334483E-8</v>
      </c>
    </row>
    <row r="282" spans="1:19" x14ac:dyDescent="0.25">
      <c r="A282" s="29" t="s">
        <v>171</v>
      </c>
      <c r="B282" s="39" t="s">
        <v>172</v>
      </c>
      <c r="C282" s="46" t="s">
        <v>168</v>
      </c>
      <c r="D282" s="4">
        <f t="shared" si="43"/>
        <v>40</v>
      </c>
      <c r="E282" s="42">
        <f t="shared" si="41"/>
        <v>3.3021114181881438E-3</v>
      </c>
      <c r="F282">
        <f t="shared" si="53"/>
        <v>1.2230042289585717E-3</v>
      </c>
      <c r="G282">
        <f t="shared" si="54"/>
        <v>4.1148331917681712E-7</v>
      </c>
      <c r="H282">
        <f t="shared" si="55"/>
        <v>4.5296478103144722E-8</v>
      </c>
      <c r="I282">
        <f t="shared" si="55"/>
        <v>6.5742469222826298E-8</v>
      </c>
      <c r="J282">
        <f t="shared" si="55"/>
        <v>1.407492248478485E-9</v>
      </c>
      <c r="K282">
        <f t="shared" si="55"/>
        <v>4.4769834247744297E-9</v>
      </c>
      <c r="L282">
        <f t="shared" si="55"/>
        <v>5.5138945596990628E-8</v>
      </c>
      <c r="M282">
        <f t="shared" si="55"/>
        <v>8.9131493540063768E-8</v>
      </c>
      <c r="N282">
        <f t="shared" si="55"/>
        <v>5.5787565083299874E-7</v>
      </c>
      <c r="O282">
        <f t="shared" si="49"/>
        <v>1.4240490920907099E-8</v>
      </c>
      <c r="P282">
        <f t="shared" si="56"/>
        <v>2.0911514456474466E-7</v>
      </c>
      <c r="Q282">
        <f t="shared" si="56"/>
        <v>1.407492248478485E-9</v>
      </c>
      <c r="R282">
        <f t="shared" si="56"/>
        <v>2.8021521267810083E-8</v>
      </c>
      <c r="S282">
        <f t="shared" si="56"/>
        <v>1.4240490920907099E-8</v>
      </c>
    </row>
    <row r="283" spans="1:19" x14ac:dyDescent="0.25">
      <c r="A283" s="29" t="s">
        <v>173</v>
      </c>
      <c r="B283" s="39" t="s">
        <v>170</v>
      </c>
      <c r="C283" s="44" t="s">
        <v>168</v>
      </c>
      <c r="D283" s="4">
        <f t="shared" si="43"/>
        <v>39</v>
      </c>
      <c r="E283" s="42">
        <f t="shared" si="41"/>
        <v>3.0785604075254237E-3</v>
      </c>
      <c r="F283">
        <f t="shared" si="53"/>
        <v>1.1402075583427495E-3</v>
      </c>
      <c r="G283">
        <f t="shared" si="54"/>
        <v>3.6604033881354155E-7</v>
      </c>
      <c r="H283">
        <f t="shared" si="55"/>
        <v>4.0294071276338943E-8</v>
      </c>
      <c r="I283">
        <f t="shared" si="55"/>
        <v>5.8482068621647938E-8</v>
      </c>
      <c r="J283">
        <f t="shared" si="55"/>
        <v>1.2520530371466009E-9</v>
      </c>
      <c r="K283">
        <f t="shared" si="55"/>
        <v>3.9825588384613268E-9</v>
      </c>
      <c r="L283">
        <f t="shared" si="55"/>
        <v>4.9049566258288615E-8</v>
      </c>
      <c r="M283">
        <f t="shared" si="55"/>
        <v>7.9288079428421069E-8</v>
      </c>
      <c r="N283">
        <f t="shared" si="55"/>
        <v>4.9626554159048706E-7</v>
      </c>
      <c r="O283">
        <f t="shared" si="49"/>
        <v>1.2667813927397848E-8</v>
      </c>
      <c r="P283">
        <f t="shared" si="56"/>
        <v>1.8602109684701426E-7</v>
      </c>
      <c r="Q283">
        <f t="shared" si="56"/>
        <v>1.2520530371466009E-9</v>
      </c>
      <c r="R283">
        <f t="shared" si="56"/>
        <v>2.4926908724901489E-8</v>
      </c>
      <c r="S283">
        <f t="shared" si="56"/>
        <v>1.2667813927397848E-8</v>
      </c>
    </row>
    <row r="284" spans="1:19" x14ac:dyDescent="0.25">
      <c r="A284" s="51" t="s">
        <v>174</v>
      </c>
      <c r="B284" s="52" t="s">
        <v>175</v>
      </c>
      <c r="C284" s="50" t="s">
        <v>168</v>
      </c>
      <c r="D284" s="4">
        <f t="shared" si="43"/>
        <v>38</v>
      </c>
      <c r="E284" s="42">
        <f t="shared" si="41"/>
        <v>2.8701436694656994E-3</v>
      </c>
      <c r="F284">
        <f t="shared" si="53"/>
        <v>1.0630161738761849E-3</v>
      </c>
      <c r="G284">
        <f t="shared" si="54"/>
        <v>3.256159445461187E-7</v>
      </c>
      <c r="H284">
        <f t="shared" si="55"/>
        <v>3.5844115216321064E-8</v>
      </c>
      <c r="I284">
        <f t="shared" si="55"/>
        <v>5.2023484829493539E-8</v>
      </c>
      <c r="J284">
        <f t="shared" si="55"/>
        <v>1.1137800648796858E-9</v>
      </c>
      <c r="K284">
        <f t="shared" si="55"/>
        <v>3.5427370166342675E-9</v>
      </c>
      <c r="L284">
        <f t="shared" si="55"/>
        <v>4.3632679661860637E-8</v>
      </c>
      <c r="M284">
        <f t="shared" si="55"/>
        <v>7.0531742370297436E-8</v>
      </c>
      <c r="N284">
        <f t="shared" si="55"/>
        <v>4.4145946753970193E-7</v>
      </c>
      <c r="O284">
        <f t="shared" si="49"/>
        <v>1.1268818651720538E-8</v>
      </c>
      <c r="P284">
        <f t="shared" si="56"/>
        <v>1.6547748631114798E-7</v>
      </c>
      <c r="Q284">
        <f t="shared" si="56"/>
        <v>1.1137800648796858E-9</v>
      </c>
      <c r="R284">
        <f t="shared" si="56"/>
        <v>2.21740558851582E-8</v>
      </c>
      <c r="S284">
        <f t="shared" si="56"/>
        <v>1.1268818651720538E-8</v>
      </c>
    </row>
    <row r="285" spans="1:19" x14ac:dyDescent="0.25">
      <c r="A285" s="29" t="s">
        <v>176</v>
      </c>
      <c r="B285" s="39" t="s">
        <v>177</v>
      </c>
      <c r="C285" s="44" t="s">
        <v>168</v>
      </c>
      <c r="D285" s="4">
        <f t="shared" si="43"/>
        <v>37</v>
      </c>
      <c r="E285" s="42">
        <f t="shared" si="41"/>
        <v>2.6758366226101084E-3</v>
      </c>
      <c r="F285">
        <f t="shared" si="53"/>
        <v>9.9105060096670678E-4</v>
      </c>
      <c r="G285">
        <f t="shared" si="54"/>
        <v>2.8965589881794627E-7</v>
      </c>
      <c r="H285">
        <f t="shared" si="55"/>
        <v>3.1885598921728868E-8</v>
      </c>
      <c r="I285">
        <f t="shared" si="55"/>
        <v>4.6278167609185748E-8</v>
      </c>
      <c r="J285">
        <f t="shared" si="55"/>
        <v>9.9077754385747197E-10</v>
      </c>
      <c r="K285">
        <f t="shared" si="55"/>
        <v>3.151487794184048E-9</v>
      </c>
      <c r="L285">
        <f t="shared" si="55"/>
        <v>3.8814017731559839E-8</v>
      </c>
      <c r="M285">
        <f t="shared" si="55"/>
        <v>6.2742428844944426E-8</v>
      </c>
      <c r="N285">
        <f t="shared" si="55"/>
        <v>3.9270601149506372E-7</v>
      </c>
      <c r="O285">
        <f t="shared" si="49"/>
        <v>1.0024324207250926E-8</v>
      </c>
      <c r="P285">
        <f t="shared" si="56"/>
        <v>1.4720265034441802E-7</v>
      </c>
      <c r="Q285">
        <f t="shared" si="56"/>
        <v>9.9077754385747197E-10</v>
      </c>
      <c r="R285">
        <f t="shared" si="56"/>
        <v>1.9725219834697424E-8</v>
      </c>
      <c r="S285">
        <f t="shared" si="56"/>
        <v>1.0024324207250926E-8</v>
      </c>
    </row>
    <row r="286" spans="1:19" x14ac:dyDescent="0.25">
      <c r="A286" s="3" t="s">
        <v>178</v>
      </c>
      <c r="B286" s="38" t="s">
        <v>179</v>
      </c>
      <c r="C286" s="44" t="s">
        <v>168</v>
      </c>
      <c r="D286" s="4">
        <f t="shared" si="43"/>
        <v>36</v>
      </c>
      <c r="E286" s="42">
        <f t="shared" si="41"/>
        <v>2.4946840491209231E-3</v>
      </c>
      <c r="F286">
        <f t="shared" si="53"/>
        <v>9.2395705522997141E-4</v>
      </c>
      <c r="G286">
        <f t="shared" si="54"/>
        <v>2.5766717240146891E-7</v>
      </c>
      <c r="H286">
        <f t="shared" si="55"/>
        <v>2.8364249262719304E-8</v>
      </c>
      <c r="I286">
        <f t="shared" si="55"/>
        <v>4.1167345945455259E-8</v>
      </c>
      <c r="J286">
        <f t="shared" si="55"/>
        <v>8.8135905136557154E-10</v>
      </c>
      <c r="K286">
        <f t="shared" si="55"/>
        <v>2.8034469593022996E-9</v>
      </c>
      <c r="L286">
        <f t="shared" si="55"/>
        <v>3.4527514334232141E-8</v>
      </c>
      <c r="M286">
        <f t="shared" si="55"/>
        <v>5.5813343681421851E-8</v>
      </c>
      <c r="N286">
        <f t="shared" si="55"/>
        <v>3.4933674052531502E-7</v>
      </c>
      <c r="O286">
        <f t="shared" ref="O286:O321" si="57">IF($F286*$D$11*O$25&lt;$F$3,10^(LOG($F286*$D$11*O$25)*$D$3+$E$3),10^(LOG($F286*$D$11*O$25)*$D$4+$E$4))</f>
        <v>8.9172679868030736E-9</v>
      </c>
      <c r="P286">
        <f t="shared" si="56"/>
        <v>1.3094603230603536E-7</v>
      </c>
      <c r="Q286">
        <f t="shared" si="56"/>
        <v>8.8135905136557154E-10</v>
      </c>
      <c r="R286">
        <f t="shared" si="56"/>
        <v>1.754682587354563E-8</v>
      </c>
      <c r="S286">
        <f t="shared" si="56"/>
        <v>8.9172679868030736E-9</v>
      </c>
    </row>
    <row r="287" spans="1:19" x14ac:dyDescent="0.25">
      <c r="A287" s="3" t="s">
        <v>180</v>
      </c>
      <c r="B287" s="38" t="s">
        <v>170</v>
      </c>
      <c r="C287" s="44" t="s">
        <v>168</v>
      </c>
      <c r="D287" s="4">
        <f t="shared" si="43"/>
        <v>35</v>
      </c>
      <c r="E287" s="42">
        <f t="shared" si="41"/>
        <v>2.3257953988490457E-3</v>
      </c>
      <c r="F287">
        <f t="shared" si="53"/>
        <v>8.6140570327742424E-4</v>
      </c>
      <c r="G287">
        <f t="shared" si="54"/>
        <v>2.2921118473439769E-7</v>
      </c>
      <c r="H287">
        <f t="shared" si="55"/>
        <v>2.5231786870699546E-8</v>
      </c>
      <c r="I287">
        <f t="shared" si="55"/>
        <v>3.6620948057078967E-8</v>
      </c>
      <c r="J287">
        <f t="shared" si="55"/>
        <v>7.840244081427886E-10</v>
      </c>
      <c r="K287">
        <f t="shared" si="55"/>
        <v>2.4938427076015898E-9</v>
      </c>
      <c r="L287">
        <f t="shared" si="55"/>
        <v>3.0714399481794952E-8</v>
      </c>
      <c r="M287">
        <f t="shared" si="55"/>
        <v>4.9649485846315294E-8</v>
      </c>
      <c r="N287">
        <f t="shared" si="55"/>
        <v>3.107570414220289E-7</v>
      </c>
      <c r="O287">
        <f t="shared" si="57"/>
        <v>7.9324717262182283E-9</v>
      </c>
      <c r="P287">
        <f t="shared" si="56"/>
        <v>1.1648474627714729E-7</v>
      </c>
      <c r="Q287">
        <f t="shared" si="56"/>
        <v>7.840244081427886E-10</v>
      </c>
      <c r="R287">
        <f t="shared" si="56"/>
        <v>1.5609007190629136E-8</v>
      </c>
      <c r="S287">
        <f t="shared" si="56"/>
        <v>7.9324717262182283E-9</v>
      </c>
    </row>
    <row r="288" spans="1:19" x14ac:dyDescent="0.25">
      <c r="A288" s="3" t="s">
        <v>181</v>
      </c>
      <c r="B288" s="53" t="s">
        <v>172</v>
      </c>
      <c r="C288" s="50" t="s">
        <v>168</v>
      </c>
      <c r="D288" s="4">
        <f t="shared" si="43"/>
        <v>34</v>
      </c>
      <c r="E288" s="42">
        <f t="shared" si="41"/>
        <v>2.1683404113693396E-3</v>
      </c>
      <c r="F288">
        <f t="shared" si="53"/>
        <v>8.0308904124790352E-4</v>
      </c>
      <c r="G288">
        <f t="shared" si="54"/>
        <v>2.038977907728485E-7</v>
      </c>
      <c r="H288">
        <f t="shared" si="55"/>
        <v>2.2445264205359414E-8</v>
      </c>
      <c r="I288">
        <f t="shared" si="55"/>
        <v>3.2576640679633692E-8</v>
      </c>
      <c r="J288">
        <f t="shared" si="55"/>
        <v>6.9743911021421878E-10</v>
      </c>
      <c r="K288">
        <f t="shared" si="55"/>
        <v>2.2184302184213513E-9</v>
      </c>
      <c r="L288">
        <f t="shared" si="55"/>
        <v>2.7322393566917793E-8</v>
      </c>
      <c r="M288">
        <f t="shared" si="55"/>
        <v>4.4166345934655052E-8</v>
      </c>
      <c r="N288">
        <f t="shared" si="55"/>
        <v>2.7643796827140412E-7</v>
      </c>
      <c r="O288">
        <f t="shared" si="57"/>
        <v>7.0564334031874822E-9</v>
      </c>
      <c r="P288">
        <f t="shared" si="56"/>
        <v>1.0362052118952174E-7</v>
      </c>
      <c r="Q288">
        <f t="shared" si="56"/>
        <v>6.9743911021421878E-10</v>
      </c>
      <c r="R288">
        <f t="shared" si="56"/>
        <v>1.3885195375673865E-8</v>
      </c>
      <c r="S288">
        <f t="shared" si="56"/>
        <v>7.0564334031874822E-9</v>
      </c>
    </row>
    <row r="289" spans="1:19" x14ac:dyDescent="0.25">
      <c r="A289" s="3" t="s">
        <v>182</v>
      </c>
      <c r="B289" s="38" t="s">
        <v>183</v>
      </c>
      <c r="C289" s="44" t="s">
        <v>168</v>
      </c>
      <c r="D289" s="4">
        <f t="shared" si="43"/>
        <v>33</v>
      </c>
      <c r="E289" s="42">
        <f t="shared" si="41"/>
        <v>2.0215450344015914E-3</v>
      </c>
      <c r="F289">
        <f t="shared" si="53"/>
        <v>7.4872038311170049E-4</v>
      </c>
      <c r="G289">
        <f t="shared" si="54"/>
        <v>1.813799319183452E-7</v>
      </c>
      <c r="H289">
        <f t="shared" si="55"/>
        <v>1.9966476723589301E-8</v>
      </c>
      <c r="I289">
        <f t="shared" si="55"/>
        <v>2.8978974446971778E-8</v>
      </c>
      <c r="J289">
        <f t="shared" si="55"/>
        <v>6.2041603221083572E-10</v>
      </c>
      <c r="K289">
        <f t="shared" si="55"/>
        <v>1.9734334563297446E-9</v>
      </c>
      <c r="L289">
        <f t="shared" si="55"/>
        <v>2.4304990584889159E-8</v>
      </c>
      <c r="M289">
        <f t="shared" si="55"/>
        <v>3.928874750602024E-8</v>
      </c>
      <c r="N289">
        <f t="shared" si="55"/>
        <v>2.4590899035571969E-7</v>
      </c>
      <c r="O289">
        <f t="shared" si="57"/>
        <v>6.2771421181426371E-9</v>
      </c>
      <c r="P289">
        <f t="shared" si="56"/>
        <v>9.2176982435464978E-8</v>
      </c>
      <c r="Q289">
        <f t="shared" si="56"/>
        <v>6.2041603221083572E-10</v>
      </c>
      <c r="R289">
        <f t="shared" si="56"/>
        <v>1.2351756153740524E-8</v>
      </c>
      <c r="S289">
        <f t="shared" si="56"/>
        <v>6.2771421181426371E-9</v>
      </c>
    </row>
    <row r="290" spans="1:19" x14ac:dyDescent="0.25">
      <c r="A290" s="3" t="s">
        <v>184</v>
      </c>
      <c r="B290" s="22" t="s">
        <v>32</v>
      </c>
      <c r="C290" s="45" t="s">
        <v>168</v>
      </c>
      <c r="D290" s="4">
        <f t="shared" si="43"/>
        <v>32</v>
      </c>
      <c r="E290" s="42">
        <f t="shared" si="41"/>
        <v>1.884687618551994E-3</v>
      </c>
      <c r="F290">
        <f t="shared" si="53"/>
        <v>6.980324513155533E-4</v>
      </c>
      <c r="G290">
        <f t="shared" si="54"/>
        <v>1.6134887768035791E-7</v>
      </c>
      <c r="H290">
        <f t="shared" si="55"/>
        <v>1.7761439077132475E-8</v>
      </c>
      <c r="I290">
        <f t="shared" si="55"/>
        <v>2.5778623654195654E-8</v>
      </c>
      <c r="J290">
        <f t="shared" si="55"/>
        <v>5.5189915131947639E-10</v>
      </c>
      <c r="K290">
        <f t="shared" si="55"/>
        <v>1.7554933998928743E-9</v>
      </c>
      <c r="L290">
        <f t="shared" si="55"/>
        <v>2.1620820514305714E-8</v>
      </c>
      <c r="M290">
        <f t="shared" si="55"/>
        <v>3.4949816380001433E-8</v>
      </c>
      <c r="N290">
        <f t="shared" si="55"/>
        <v>2.1875154095474817E-7</v>
      </c>
      <c r="O290">
        <f t="shared" si="57"/>
        <v>5.583913419144806E-9</v>
      </c>
      <c r="P290">
        <f t="shared" si="56"/>
        <v>8.1997233688563764E-8</v>
      </c>
      <c r="Q290">
        <f t="shared" si="56"/>
        <v>5.5189915131947639E-10</v>
      </c>
      <c r="R290">
        <f t="shared" si="56"/>
        <v>1.0987665348141698E-8</v>
      </c>
      <c r="S290">
        <f t="shared" si="56"/>
        <v>5.583913419144806E-9</v>
      </c>
    </row>
    <row r="291" spans="1:19" x14ac:dyDescent="0.25">
      <c r="A291" s="3" t="s">
        <v>185</v>
      </c>
      <c r="B291" s="20" t="s">
        <v>20</v>
      </c>
      <c r="C291" s="45" t="s">
        <v>168</v>
      </c>
      <c r="D291" s="4">
        <f t="shared" si="43"/>
        <v>31</v>
      </c>
      <c r="E291" s="42">
        <f t="shared" ref="E291:E321" si="58">0.0002*EXP(0.0701*D291)</f>
        <v>1.7570953696684015E-3</v>
      </c>
      <c r="F291">
        <f t="shared" si="53"/>
        <v>6.5077606284014871E-4</v>
      </c>
      <c r="G291">
        <f t="shared" si="54"/>
        <v>1.4352999283532101E-7</v>
      </c>
      <c r="H291">
        <f t="shared" ref="H291:N300" si="59">IF($F291*$D$11*H$25&lt;$F$3,10^(LOG($F291*$D$11*H$25)*$D$3+$E$3),10^(LOG($F291*$D$11*H$25)*$D$4+$E$4))</f>
        <v>1.5799919157393419E-8</v>
      </c>
      <c r="I291">
        <f t="shared" si="59"/>
        <v>2.293170997892586E-8</v>
      </c>
      <c r="J291">
        <f t="shared" si="59"/>
        <v>4.9094906871079976E-10</v>
      </c>
      <c r="K291">
        <f t="shared" si="59"/>
        <v>1.5616219879027574E-9</v>
      </c>
      <c r="L291">
        <f t="shared" si="59"/>
        <v>1.9233082114520579E-8</v>
      </c>
      <c r="M291">
        <f t="shared" si="59"/>
        <v>3.1090063759570124E-8</v>
      </c>
      <c r="N291">
        <f t="shared" si="59"/>
        <v>1.9459327859813587E-7</v>
      </c>
      <c r="O291">
        <f t="shared" si="57"/>
        <v>4.9672428129971229E-9</v>
      </c>
      <c r="P291">
        <f t="shared" si="56"/>
        <v>7.2941705780878729E-8</v>
      </c>
      <c r="Q291">
        <f t="shared" si="56"/>
        <v>4.9094906871079976E-10</v>
      </c>
      <c r="R291">
        <f t="shared" si="56"/>
        <v>9.7742206290392387E-9</v>
      </c>
      <c r="S291">
        <f t="shared" si="56"/>
        <v>4.9672428129971229E-9</v>
      </c>
    </row>
    <row r="292" spans="1:19" x14ac:dyDescent="0.25">
      <c r="A292" s="3" t="s">
        <v>186</v>
      </c>
      <c r="B292" s="20" t="s">
        <v>32</v>
      </c>
      <c r="C292" s="45" t="s">
        <v>168</v>
      </c>
      <c r="D292" s="4">
        <f t="shared" si="43"/>
        <v>30</v>
      </c>
      <c r="E292" s="42">
        <f t="shared" si="58"/>
        <v>1.6381410413690599E-3</v>
      </c>
      <c r="F292">
        <f t="shared" si="53"/>
        <v>6.0671890421076292E-4</v>
      </c>
      <c r="G292">
        <f t="shared" si="54"/>
        <v>1.2767897204788044E-7</v>
      </c>
      <c r="H292">
        <f t="shared" si="59"/>
        <v>1.4055023598936373E-8</v>
      </c>
      <c r="I292">
        <f t="shared" si="59"/>
        <v>2.0399200888755749E-8</v>
      </c>
      <c r="J292">
        <f t="shared" si="59"/>
        <v>4.3673012993722646E-10</v>
      </c>
      <c r="K292">
        <f t="shared" si="59"/>
        <v>1.3891611516455422E-9</v>
      </c>
      <c r="L292">
        <f t="shared" si="59"/>
        <v>1.7109038363235773E-8</v>
      </c>
      <c r="M292">
        <f t="shared" si="59"/>
        <v>2.7656570611547487E-8</v>
      </c>
      <c r="N292">
        <f t="shared" si="59"/>
        <v>1.7310298208781511E-7</v>
      </c>
      <c r="O292">
        <f t="shared" si="57"/>
        <v>4.4186754541495413E-9</v>
      </c>
      <c r="P292">
        <f t="shared" si="56"/>
        <v>6.4886243143668022E-8</v>
      </c>
      <c r="Q292">
        <f t="shared" si="56"/>
        <v>4.3673012993722646E-10</v>
      </c>
      <c r="R292">
        <f t="shared" si="56"/>
        <v>8.6947850956612346E-9</v>
      </c>
      <c r="S292">
        <f t="shared" si="56"/>
        <v>4.4186754541495413E-9</v>
      </c>
    </row>
    <row r="293" spans="1:19" x14ac:dyDescent="0.25">
      <c r="A293" s="3" t="s">
        <v>187</v>
      </c>
      <c r="B293" s="22" t="s">
        <v>32</v>
      </c>
      <c r="C293" s="45" t="s">
        <v>168</v>
      </c>
      <c r="D293" s="4">
        <f t="shared" si="43"/>
        <v>29</v>
      </c>
      <c r="E293" s="42">
        <f t="shared" si="58"/>
        <v>1.5272398514852034E-3</v>
      </c>
      <c r="F293">
        <f t="shared" si="53"/>
        <v>5.6564438943896417E-4</v>
      </c>
      <c r="G293">
        <f t="shared" si="54"/>
        <v>1.1357849032924727E-7</v>
      </c>
      <c r="H293">
        <f t="shared" si="59"/>
        <v>1.2502829058730955E-8</v>
      </c>
      <c r="I293">
        <f t="shared" si="59"/>
        <v>1.8146374486779577E-8</v>
      </c>
      <c r="J293">
        <f t="shared" si="59"/>
        <v>3.8849896771540952E-10</v>
      </c>
      <c r="K293">
        <f t="shared" si="59"/>
        <v>1.2357463715228779E-9</v>
      </c>
      <c r="L293">
        <f t="shared" si="59"/>
        <v>1.5219567616449596E-8</v>
      </c>
      <c r="M293">
        <f t="shared" si="59"/>
        <v>2.4602262121642354E-8</v>
      </c>
      <c r="N293">
        <f t="shared" si="59"/>
        <v>1.5398600929878928E-7</v>
      </c>
      <c r="O293">
        <f t="shared" si="57"/>
        <v>3.9306902247693753E-9</v>
      </c>
      <c r="P293">
        <f t="shared" si="56"/>
        <v>5.7720401575841375E-8</v>
      </c>
      <c r="Q293">
        <f t="shared" si="56"/>
        <v>3.8849896771540952E-10</v>
      </c>
      <c r="R293">
        <f t="shared" si="56"/>
        <v>7.734559176526829E-9</v>
      </c>
      <c r="S293">
        <f t="shared" si="56"/>
        <v>3.9306902247693753E-9</v>
      </c>
    </row>
    <row r="294" spans="1:19" x14ac:dyDescent="0.25">
      <c r="A294" s="3" t="s">
        <v>188</v>
      </c>
      <c r="B294" s="20" t="s">
        <v>172</v>
      </c>
      <c r="C294" s="45" t="s">
        <v>168</v>
      </c>
      <c r="D294" s="4">
        <f t="shared" si="43"/>
        <v>28</v>
      </c>
      <c r="E294" s="42">
        <f t="shared" si="58"/>
        <v>1.4238466072586859E-3</v>
      </c>
      <c r="F294">
        <f t="shared" si="53"/>
        <v>5.2735059528099474E-4</v>
      </c>
      <c r="G294">
        <f t="shared" si="54"/>
        <v>1.0103522340885801E-7</v>
      </c>
      <c r="H294">
        <f t="shared" si="59"/>
        <v>1.1122054215809135E-8</v>
      </c>
      <c r="I294">
        <f t="shared" si="59"/>
        <v>1.6142343457971339E-8</v>
      </c>
      <c r="J294">
        <f t="shared" si="59"/>
        <v>3.4559431000932663E-10</v>
      </c>
      <c r="K294">
        <f t="shared" si="59"/>
        <v>1.0992742583702846E-9</v>
      </c>
      <c r="L294">
        <f t="shared" si="59"/>
        <v>1.353876433694973E-8</v>
      </c>
      <c r="M294">
        <f t="shared" si="59"/>
        <v>2.1885262276490574E-8</v>
      </c>
      <c r="N294">
        <f t="shared" si="59"/>
        <v>1.3698025749630284E-7</v>
      </c>
      <c r="O294">
        <f t="shared" si="57"/>
        <v>3.4965966166599323E-9</v>
      </c>
      <c r="P294">
        <f t="shared" si="56"/>
        <v>5.1345934001751691E-8</v>
      </c>
      <c r="Q294">
        <f t="shared" si="56"/>
        <v>3.4559431000932663E-10</v>
      </c>
      <c r="R294">
        <f t="shared" si="56"/>
        <v>6.8803777203242808E-9</v>
      </c>
      <c r="S294">
        <f t="shared" si="56"/>
        <v>3.4965966166599323E-9</v>
      </c>
    </row>
    <row r="295" spans="1:19" x14ac:dyDescent="0.25">
      <c r="A295" s="30" t="s">
        <v>189</v>
      </c>
      <c r="B295" s="20" t="s">
        <v>18</v>
      </c>
      <c r="C295" s="44" t="s">
        <v>168</v>
      </c>
      <c r="D295" s="4">
        <f t="shared" si="43"/>
        <v>27</v>
      </c>
      <c r="E295" s="42">
        <f t="shared" si="58"/>
        <v>1.3274530251620479E-3</v>
      </c>
      <c r="F295">
        <f t="shared" si="53"/>
        <v>4.9164926857853629E-4</v>
      </c>
      <c r="G295">
        <f t="shared" si="54"/>
        <v>8.98771971672278E-8</v>
      </c>
      <c r="H295">
        <f t="shared" si="59"/>
        <v>9.8937679942937521E-9</v>
      </c>
      <c r="I295">
        <f t="shared" si="59"/>
        <v>1.4359631589491809E-8</v>
      </c>
      <c r="J295">
        <f t="shared" si="59"/>
        <v>3.07427913678044E-10</v>
      </c>
      <c r="K295">
        <f t="shared" si="59"/>
        <v>9.778737149973201E-10</v>
      </c>
      <c r="L295">
        <f t="shared" si="59"/>
        <v>1.2043583917150827E-8</v>
      </c>
      <c r="M295">
        <f t="shared" si="59"/>
        <v>1.9468319723715139E-8</v>
      </c>
      <c r="N295">
        <f t="shared" si="59"/>
        <v>1.2185256978343528E-7</v>
      </c>
      <c r="O295">
        <f t="shared" si="57"/>
        <v>3.1104430012301325E-9</v>
      </c>
      <c r="P295">
        <f t="shared" si="56"/>
        <v>4.5675443457338945E-8</v>
      </c>
      <c r="Q295">
        <f t="shared" si="56"/>
        <v>3.07427913678044E-10</v>
      </c>
      <c r="R295">
        <f t="shared" si="56"/>
        <v>6.1205294954627551E-9</v>
      </c>
      <c r="S295">
        <f t="shared" si="56"/>
        <v>3.1104430012301325E-9</v>
      </c>
    </row>
    <row r="296" spans="1:19" x14ac:dyDescent="0.25">
      <c r="A296" s="30" t="s">
        <v>190</v>
      </c>
      <c r="B296" s="20" t="s">
        <v>110</v>
      </c>
      <c r="C296" s="44" t="s">
        <v>168</v>
      </c>
      <c r="D296" s="4">
        <f t="shared" si="43"/>
        <v>26</v>
      </c>
      <c r="E296" s="42">
        <f t="shared" si="58"/>
        <v>1.2375852321652001E-3</v>
      </c>
      <c r="F296">
        <f t="shared" si="53"/>
        <v>4.5836490080192595E-4</v>
      </c>
      <c r="G296">
        <f t="shared" si="54"/>
        <v>7.9951429789470117E-8</v>
      </c>
      <c r="H296">
        <f t="shared" si="59"/>
        <v>8.8011300093981256E-9</v>
      </c>
      <c r="I296">
        <f t="shared" si="59"/>
        <v>1.2773797058822136E-8</v>
      </c>
      <c r="J296">
        <f t="shared" si="59"/>
        <v>2.7347649938415922E-10</v>
      </c>
      <c r="K296">
        <f t="shared" si="59"/>
        <v>8.6988028256052663E-10</v>
      </c>
      <c r="L296">
        <f t="shared" si="59"/>
        <v>1.0713526726629853E-8</v>
      </c>
      <c r="M296">
        <f t="shared" si="59"/>
        <v>1.7318297038273976E-8</v>
      </c>
      <c r="N296">
        <f t="shared" si="59"/>
        <v>1.0839553840981606E-7</v>
      </c>
      <c r="O296">
        <f t="shared" si="57"/>
        <v>2.7669350298529136E-9</v>
      </c>
      <c r="P296">
        <f t="shared" si="56"/>
        <v>4.0631184836435024E-8</v>
      </c>
      <c r="Q296">
        <f t="shared" si="56"/>
        <v>2.7347649938415922E-10</v>
      </c>
      <c r="R296">
        <f t="shared" si="56"/>
        <v>5.444596623550525E-9</v>
      </c>
      <c r="S296">
        <f t="shared" si="56"/>
        <v>2.7669350298529136E-9</v>
      </c>
    </row>
    <row r="297" spans="1:19" x14ac:dyDescent="0.25">
      <c r="A297" s="30" t="s">
        <v>191</v>
      </c>
      <c r="B297" s="20" t="s">
        <v>41</v>
      </c>
      <c r="C297" s="44" t="s">
        <v>168</v>
      </c>
      <c r="D297" s="4">
        <f t="shared" si="43"/>
        <v>25</v>
      </c>
      <c r="E297" s="42">
        <f t="shared" si="58"/>
        <v>1.1538014361648845E-3</v>
      </c>
      <c r="F297">
        <f t="shared" si="53"/>
        <v>4.2733386524625345E-4</v>
      </c>
      <c r="G297">
        <f t="shared" si="54"/>
        <v>7.1121834312289718E-8</v>
      </c>
      <c r="H297">
        <f t="shared" si="59"/>
        <v>7.8291596777894873E-9</v>
      </c>
      <c r="I297">
        <f t="shared" si="59"/>
        <v>1.1363097324821248E-8</v>
      </c>
      <c r="J297">
        <f t="shared" si="59"/>
        <v>2.4327457718669624E-10</v>
      </c>
      <c r="K297">
        <f t="shared" si="59"/>
        <v>7.7381332004579007E-10</v>
      </c>
      <c r="L297">
        <f t="shared" si="59"/>
        <v>9.5303570525015138E-9</v>
      </c>
      <c r="M297">
        <f t="shared" si="59"/>
        <v>1.5405716392696205E-8</v>
      </c>
      <c r="N297">
        <f t="shared" si="59"/>
        <v>9.6424661113311494E-8</v>
      </c>
      <c r="O297">
        <f t="shared" si="57"/>
        <v>2.4613630458424724E-9</v>
      </c>
      <c r="P297">
        <f t="shared" si="56"/>
        <v>3.6143998968603095E-8</v>
      </c>
      <c r="Q297">
        <f t="shared" si="56"/>
        <v>2.4327457718669624E-10</v>
      </c>
      <c r="R297">
        <f t="shared" si="56"/>
        <v>4.8433117453568293E-9</v>
      </c>
      <c r="S297">
        <f t="shared" si="56"/>
        <v>2.4613630458424724E-9</v>
      </c>
    </row>
    <row r="298" spans="1:19" x14ac:dyDescent="0.25">
      <c r="A298" s="30" t="s">
        <v>192</v>
      </c>
      <c r="B298" s="20" t="s">
        <v>18</v>
      </c>
      <c r="C298" s="44" t="s">
        <v>168</v>
      </c>
      <c r="D298" s="4">
        <f t="shared" si="43"/>
        <v>24</v>
      </c>
      <c r="E298" s="42">
        <f t="shared" si="58"/>
        <v>1.0756897541247051E-3</v>
      </c>
      <c r="F298">
        <f t="shared" si="53"/>
        <v>3.9840361263877963E-4</v>
      </c>
      <c r="G298">
        <f t="shared" si="54"/>
        <v>6.3267352807378927E-8</v>
      </c>
      <c r="H298">
        <f t="shared" si="59"/>
        <v>6.9645308267087314E-9</v>
      </c>
      <c r="I298">
        <f t="shared" si="59"/>
        <v>1.010819102720784E-8</v>
      </c>
      <c r="J298">
        <f t="shared" si="59"/>
        <v>2.1640806445394377E-10</v>
      </c>
      <c r="K298">
        <f t="shared" si="59"/>
        <v>6.8835570398001577E-10</v>
      </c>
      <c r="L298">
        <f t="shared" si="59"/>
        <v>8.4778530791734213E-9</v>
      </c>
      <c r="M298">
        <f t="shared" si="59"/>
        <v>1.3704355402131539E-8</v>
      </c>
      <c r="N298">
        <f t="shared" si="59"/>
        <v>8.5775811506786022E-8</v>
      </c>
      <c r="O298">
        <f t="shared" si="57"/>
        <v>2.1895375128345318E-9</v>
      </c>
      <c r="P298">
        <f t="shared" si="56"/>
        <v>3.21523644142149E-8</v>
      </c>
      <c r="Q298">
        <f t="shared" si="56"/>
        <v>2.1640806445394377E-10</v>
      </c>
      <c r="R298">
        <f t="shared" si="56"/>
        <v>4.30843096093575E-9</v>
      </c>
      <c r="S298">
        <f t="shared" si="56"/>
        <v>2.1895375128345318E-9</v>
      </c>
    </row>
    <row r="299" spans="1:19" x14ac:dyDescent="0.25">
      <c r="A299" s="3" t="s">
        <v>193</v>
      </c>
      <c r="B299" s="20" t="s">
        <v>32</v>
      </c>
      <c r="C299" s="44" t="s">
        <v>168</v>
      </c>
      <c r="D299" s="4">
        <f t="shared" si="43"/>
        <v>23</v>
      </c>
      <c r="E299" s="42">
        <f t="shared" si="58"/>
        <v>1.0028661872488011E-3</v>
      </c>
      <c r="F299">
        <f t="shared" si="53"/>
        <v>3.7143192120325964E-4</v>
      </c>
      <c r="G299">
        <f t="shared" si="54"/>
        <v>5.6280296619988737E-8</v>
      </c>
      <c r="H299">
        <f t="shared" si="59"/>
        <v>6.1953889858420967E-9</v>
      </c>
      <c r="I299">
        <f t="shared" si="59"/>
        <v>8.9918728073670173E-9</v>
      </c>
      <c r="J299">
        <f t="shared" si="59"/>
        <v>1.9250860859481143E-10</v>
      </c>
      <c r="K299">
        <f t="shared" si="59"/>
        <v>6.1233577004565184E-10</v>
      </c>
      <c r="L299">
        <f t="shared" si="59"/>
        <v>7.5415844795851201E-9</v>
      </c>
      <c r="M299">
        <f t="shared" si="59"/>
        <v>1.219088760305698E-8</v>
      </c>
      <c r="N299">
        <f t="shared" si="59"/>
        <v>7.6302988827740661E-8</v>
      </c>
      <c r="O299">
        <f t="shared" si="57"/>
        <v>1.9477315742622194E-9</v>
      </c>
      <c r="P299">
        <f t="shared" si="56"/>
        <v>2.8601553976428364E-8</v>
      </c>
      <c r="Q299">
        <f t="shared" si="56"/>
        <v>1.9250860859481143E-10</v>
      </c>
      <c r="R299">
        <f t="shared" si="56"/>
        <v>3.8326208018605031E-9</v>
      </c>
      <c r="S299">
        <f t="shared" si="56"/>
        <v>1.9477315742622194E-9</v>
      </c>
    </row>
    <row r="300" spans="1:19" x14ac:dyDescent="0.25">
      <c r="A300" s="28" t="s">
        <v>194</v>
      </c>
      <c r="B300" s="49" t="s">
        <v>32</v>
      </c>
      <c r="C300" s="50" t="s">
        <v>168</v>
      </c>
      <c r="D300" s="4">
        <f t="shared" si="43"/>
        <v>22</v>
      </c>
      <c r="E300" s="42">
        <f t="shared" si="58"/>
        <v>9.3497273323508046E-4</v>
      </c>
      <c r="F300">
        <f t="shared" si="53"/>
        <v>3.4628619749447424E-4</v>
      </c>
      <c r="G300">
        <f t="shared" si="54"/>
        <v>5.0064869906560894E-8</v>
      </c>
      <c r="H300">
        <f t="shared" si="59"/>
        <v>5.511188856928734E-9</v>
      </c>
      <c r="I300">
        <f t="shared" si="59"/>
        <v>7.9988374147496135E-9</v>
      </c>
      <c r="J300">
        <f t="shared" si="59"/>
        <v>1.7124853677066873E-10</v>
      </c>
      <c r="K300">
        <f t="shared" si="59"/>
        <v>5.4471124900897141E-10</v>
      </c>
      <c r="L300">
        <f t="shared" si="59"/>
        <v>6.7087145686021322E-9</v>
      </c>
      <c r="M300">
        <f t="shared" si="59"/>
        <v>1.0844562636434019E-8</v>
      </c>
      <c r="N300">
        <f t="shared" si="59"/>
        <v>6.7876316198835439E-8</v>
      </c>
      <c r="O300">
        <f t="shared" si="57"/>
        <v>1.7326299563905696E-9</v>
      </c>
      <c r="P300">
        <f t="shared" si="56"/>
        <v>2.5442884365445921E-8</v>
      </c>
      <c r="Q300">
        <f t="shared" si="56"/>
        <v>1.7124853677066873E-10</v>
      </c>
      <c r="R300">
        <f t="shared" si="56"/>
        <v>3.4093576859041719E-9</v>
      </c>
      <c r="S300">
        <f t="shared" si="56"/>
        <v>1.7326299563905696E-9</v>
      </c>
    </row>
    <row r="301" spans="1:19" x14ac:dyDescent="0.25">
      <c r="A301" s="28" t="s">
        <v>195</v>
      </c>
      <c r="B301" s="20" t="s">
        <v>32</v>
      </c>
      <c r="C301" s="44" t="s">
        <v>168</v>
      </c>
      <c r="D301" s="4">
        <f t="shared" si="43"/>
        <v>21</v>
      </c>
      <c r="E301" s="42">
        <f t="shared" si="58"/>
        <v>8.7167562632780573E-4</v>
      </c>
      <c r="F301">
        <f t="shared" si="53"/>
        <v>3.2284282456585396E-4</v>
      </c>
      <c r="G301">
        <f t="shared" si="54"/>
        <v>4.4535856228423838E-8</v>
      </c>
      <c r="H301">
        <f t="shared" ref="H301:N310" si="60">IF($F301*$D$11*H$25&lt;$F$3,10^(LOG($F301*$D$11*H$25)*$D$3+$E$3),10^(LOG($F301*$D$11*H$25)*$D$4+$E$4))</f>
        <v>4.9025497327359371E-9</v>
      </c>
      <c r="I301">
        <f t="shared" si="60"/>
        <v>7.1154698646513874E-9</v>
      </c>
      <c r="J301">
        <f t="shared" si="60"/>
        <v>1.5233636334580881E-10</v>
      </c>
      <c r="K301">
        <f t="shared" si="60"/>
        <v>4.8455497671611075E-10</v>
      </c>
      <c r="L301">
        <f t="shared" si="60"/>
        <v>5.9678243059939065E-9</v>
      </c>
      <c r="M301">
        <f t="shared" si="60"/>
        <v>9.6469217504761741E-9</v>
      </c>
      <c r="N301">
        <f t="shared" si="60"/>
        <v>6.0380259954500003E-8</v>
      </c>
      <c r="O301">
        <f t="shared" si="57"/>
        <v>1.5412835143462235E-9</v>
      </c>
      <c r="P301">
        <f t="shared" ref="P301:S321" si="61">IF($F301*$D$11*P$25&lt;$F$3,10^(LOG($F301*$D$11*P$25)*$D$3+$E$3),10^(LOG($F301*$D$11*P$25)*$D$4+$E$4))</f>
        <v>2.26330487275953E-8</v>
      </c>
      <c r="Q301">
        <f t="shared" si="61"/>
        <v>1.5233636334580881E-10</v>
      </c>
      <c r="R301">
        <f t="shared" si="61"/>
        <v>3.0328384756434146E-9</v>
      </c>
      <c r="S301">
        <f t="shared" si="61"/>
        <v>1.5412835143462235E-9</v>
      </c>
    </row>
    <row r="302" spans="1:19" x14ac:dyDescent="0.25">
      <c r="A302" s="28" t="s">
        <v>196</v>
      </c>
      <c r="B302" s="20" t="s">
        <v>32</v>
      </c>
      <c r="C302" s="44" t="s">
        <v>168</v>
      </c>
      <c r="D302" s="4">
        <f t="shared" si="43"/>
        <v>20</v>
      </c>
      <c r="E302" s="42">
        <f t="shared" si="58"/>
        <v>8.1266369651758702E-4</v>
      </c>
      <c r="F302">
        <f t="shared" si="53"/>
        <v>3.0098655426577298E-4</v>
      </c>
      <c r="G302">
        <f t="shared" si="54"/>
        <v>3.9617450194131277E-8</v>
      </c>
      <c r="H302">
        <f t="shared" si="60"/>
        <v>4.3611268831283181E-9</v>
      </c>
      <c r="I302">
        <f t="shared" si="60"/>
        <v>6.3296587703360516E-9</v>
      </c>
      <c r="J302">
        <f t="shared" si="60"/>
        <v>1.3551279348157838E-10</v>
      </c>
      <c r="K302">
        <f t="shared" si="60"/>
        <v>4.3104218223421249E-10</v>
      </c>
      <c r="L302">
        <f t="shared" si="60"/>
        <v>5.3087557359937863E-9</v>
      </c>
      <c r="M302">
        <f t="shared" si="60"/>
        <v>8.581544722435384E-9</v>
      </c>
      <c r="N302">
        <f t="shared" si="60"/>
        <v>5.3712045619758419E-8</v>
      </c>
      <c r="O302">
        <f t="shared" si="57"/>
        <v>1.3710687979470322E-9</v>
      </c>
      <c r="P302">
        <f t="shared" si="61"/>
        <v>2.0133522887892321E-8</v>
      </c>
      <c r="Q302">
        <f t="shared" si="61"/>
        <v>1.3551279348157838E-10</v>
      </c>
      <c r="R302">
        <f t="shared" si="61"/>
        <v>2.6979009147008001E-9</v>
      </c>
      <c r="S302">
        <f t="shared" si="61"/>
        <v>1.3710687979470322E-9</v>
      </c>
    </row>
    <row r="303" spans="1:19" x14ac:dyDescent="0.25">
      <c r="A303" s="28" t="s">
        <v>197</v>
      </c>
      <c r="B303" s="20" t="s">
        <v>32</v>
      </c>
      <c r="C303" s="44" t="s">
        <v>168</v>
      </c>
      <c r="D303" s="4">
        <f t="shared" si="43"/>
        <v>19</v>
      </c>
      <c r="E303" s="42">
        <f t="shared" si="58"/>
        <v>7.576468398225784E-4</v>
      </c>
      <c r="F303">
        <f t="shared" si="53"/>
        <v>2.80609940675029E-4</v>
      </c>
      <c r="G303">
        <f t="shared" si="54"/>
        <v>3.5242218131707405E-8</v>
      </c>
      <c r="H303">
        <f t="shared" si="60"/>
        <v>3.8794971448725299E-9</v>
      </c>
      <c r="I303">
        <f t="shared" si="60"/>
        <v>5.6306302901972866E-9</v>
      </c>
      <c r="J303">
        <f t="shared" si="60"/>
        <v>1.2054716808155983E-10</v>
      </c>
      <c r="K303">
        <f t="shared" si="60"/>
        <v>3.8343917985200342E-10</v>
      </c>
      <c r="L303">
        <f t="shared" si="60"/>
        <v>4.7224727169231295E-9</v>
      </c>
      <c r="M303">
        <f t="shared" si="60"/>
        <v>7.6338247295852225E-9</v>
      </c>
      <c r="N303">
        <f t="shared" si="60"/>
        <v>4.7780248823589221E-8</v>
      </c>
      <c r="O303">
        <f t="shared" si="57"/>
        <v>1.2196520829597746E-9</v>
      </c>
      <c r="P303">
        <f t="shared" si="61"/>
        <v>1.7910037165388644E-8</v>
      </c>
      <c r="Q303">
        <f t="shared" si="61"/>
        <v>1.2054716808155983E-10</v>
      </c>
      <c r="R303">
        <f t="shared" si="61"/>
        <v>2.3999528507693605E-9</v>
      </c>
      <c r="S303">
        <f t="shared" si="61"/>
        <v>1.2196520829597746E-9</v>
      </c>
    </row>
    <row r="304" spans="1:19" x14ac:dyDescent="0.25">
      <c r="A304" s="3" t="s">
        <v>198</v>
      </c>
      <c r="B304" s="20" t="s">
        <v>32</v>
      </c>
      <c r="C304" s="44" t="s">
        <v>168</v>
      </c>
      <c r="D304" s="4">
        <f t="shared" si="43"/>
        <v>18</v>
      </c>
      <c r="E304" s="42">
        <f t="shared" si="58"/>
        <v>7.0635459213074035E-4</v>
      </c>
      <c r="F304">
        <f t="shared" si="53"/>
        <v>2.6161281190027416E-4</v>
      </c>
      <c r="G304">
        <f t="shared" si="54"/>
        <v>3.135017354112384E-8</v>
      </c>
      <c r="H304">
        <f t="shared" si="60"/>
        <v>3.4510571465598143E-9</v>
      </c>
      <c r="I304">
        <f t="shared" si="60"/>
        <v>5.0088004132968403E-9</v>
      </c>
      <c r="J304">
        <f t="shared" si="60"/>
        <v>1.0723430134631142E-10</v>
      </c>
      <c r="K304">
        <f t="shared" si="60"/>
        <v>3.4109330990183395E-10</v>
      </c>
      <c r="L304">
        <f t="shared" si="60"/>
        <v>4.2009370314169273E-9</v>
      </c>
      <c r="M304">
        <f t="shared" si="60"/>
        <v>6.790768082775752E-9</v>
      </c>
      <c r="N304">
        <f t="shared" si="60"/>
        <v>4.2503541827576485E-8</v>
      </c>
      <c r="O304">
        <f t="shared" si="57"/>
        <v>1.0849573746375778E-9</v>
      </c>
      <c r="P304">
        <f t="shared" si="61"/>
        <v>1.5932106519644573E-8</v>
      </c>
      <c r="Q304">
        <f t="shared" si="61"/>
        <v>1.0723430134631142E-10</v>
      </c>
      <c r="R304">
        <f t="shared" si="61"/>
        <v>2.1349092750334551E-9</v>
      </c>
      <c r="S304">
        <f t="shared" si="61"/>
        <v>1.0849573746375778E-9</v>
      </c>
    </row>
    <row r="305" spans="1:19" x14ac:dyDescent="0.25">
      <c r="A305" s="3" t="s">
        <v>199</v>
      </c>
      <c r="B305" s="38" t="s">
        <v>32</v>
      </c>
      <c r="C305" s="44" t="s">
        <v>168</v>
      </c>
      <c r="D305" s="4">
        <f t="shared" ref="D305:D319" si="62">D306+1</f>
        <v>17</v>
      </c>
      <c r="E305" s="42">
        <f t="shared" si="58"/>
        <v>6.5853479959214608E-4</v>
      </c>
      <c r="F305">
        <f t="shared" ref="F305:F321" si="63">E305/D$8</f>
        <v>2.4390177762672076E-4</v>
      </c>
      <c r="G305">
        <f t="shared" ref="G305:G321" si="64">IF($F305&lt;$F$3,10^(LOG($F305)*$D$3+$E$3),10^(LOG($F305)*$D$4+$E$4))</f>
        <v>2.7887954651024835E-8</v>
      </c>
      <c r="H305">
        <f t="shared" si="60"/>
        <v>3.0699327732622333E-9</v>
      </c>
      <c r="I305">
        <f t="shared" si="60"/>
        <v>4.4556435580435804E-9</v>
      </c>
      <c r="J305">
        <f t="shared" si="60"/>
        <v>9.539166757904524E-11</v>
      </c>
      <c r="K305">
        <f t="shared" si="60"/>
        <v>3.0342399048708123E-10</v>
      </c>
      <c r="L305">
        <f t="shared" si="60"/>
        <v>3.7369981786635553E-9</v>
      </c>
      <c r="M305">
        <f t="shared" si="60"/>
        <v>6.0408160768123178E-9</v>
      </c>
      <c r="N305">
        <f t="shared" si="60"/>
        <v>3.7809578484167411E-8</v>
      </c>
      <c r="O305">
        <f t="shared" si="57"/>
        <v>9.6513794485053021E-10</v>
      </c>
      <c r="P305">
        <f t="shared" si="61"/>
        <v>1.4172612586412408E-8</v>
      </c>
      <c r="Q305">
        <f t="shared" si="61"/>
        <v>9.539166757904524E-11</v>
      </c>
      <c r="R305">
        <f t="shared" si="61"/>
        <v>1.8991363147666643E-9</v>
      </c>
      <c r="S305">
        <f t="shared" si="61"/>
        <v>9.6513794485053021E-10</v>
      </c>
    </row>
    <row r="306" spans="1:19" x14ac:dyDescent="0.25">
      <c r="A306" s="3" t="s">
        <v>200</v>
      </c>
      <c r="B306" s="54" t="s">
        <v>32</v>
      </c>
      <c r="C306" s="44" t="s">
        <v>168</v>
      </c>
      <c r="D306" s="4">
        <f t="shared" si="62"/>
        <v>16</v>
      </c>
      <c r="E306" s="42">
        <f t="shared" si="58"/>
        <v>6.1395237902495234E-4</v>
      </c>
      <c r="F306">
        <f t="shared" si="63"/>
        <v>2.273897700092416E-4</v>
      </c>
      <c r="G306">
        <f t="shared" si="64"/>
        <v>2.4808092803614428E-8</v>
      </c>
      <c r="H306">
        <f t="shared" si="60"/>
        <v>2.7308986296400445E-9</v>
      </c>
      <c r="I306">
        <f t="shared" si="60"/>
        <v>3.9635756824392976E-9</v>
      </c>
      <c r="J306">
        <f t="shared" si="60"/>
        <v>8.4856898672040805E-11</v>
      </c>
      <c r="K306">
        <f t="shared" si="60"/>
        <v>2.6991475742986723E-10</v>
      </c>
      <c r="L306">
        <f t="shared" si="60"/>
        <v>3.3242953376581426E-9</v>
      </c>
      <c r="M306">
        <f t="shared" si="60"/>
        <v>5.3736865151427968E-9</v>
      </c>
      <c r="N306">
        <f t="shared" si="60"/>
        <v>3.3634002336786615E-8</v>
      </c>
      <c r="O306">
        <f t="shared" si="57"/>
        <v>8.5855101256992986E-10</v>
      </c>
      <c r="P306">
        <f t="shared" si="61"/>
        <v>1.2607431872042017E-8</v>
      </c>
      <c r="Q306">
        <f t="shared" si="61"/>
        <v>8.4856898672040805E-11</v>
      </c>
      <c r="R306">
        <f t="shared" si="61"/>
        <v>1.6894014112187446E-9</v>
      </c>
      <c r="S306">
        <f t="shared" si="61"/>
        <v>8.5855101256992986E-10</v>
      </c>
    </row>
    <row r="307" spans="1:19" x14ac:dyDescent="0.25">
      <c r="A307" s="3" t="s">
        <v>201</v>
      </c>
      <c r="B307" s="38" t="s">
        <v>32</v>
      </c>
      <c r="C307" s="44" t="s">
        <v>168</v>
      </c>
      <c r="D307" s="4">
        <f t="shared" si="62"/>
        <v>15</v>
      </c>
      <c r="E307" s="42">
        <f t="shared" si="58"/>
        <v>5.7238816224115959E-4</v>
      </c>
      <c r="F307">
        <f t="shared" si="63"/>
        <v>2.119956156448739E-4</v>
      </c>
      <c r="G307">
        <f t="shared" si="64"/>
        <v>2.206836163691659E-8</v>
      </c>
      <c r="H307">
        <f t="shared" si="60"/>
        <v>2.42930639730096E-9</v>
      </c>
      <c r="I307">
        <f t="shared" si="60"/>
        <v>3.5258503032774421E-9</v>
      </c>
      <c r="J307">
        <f t="shared" si="60"/>
        <v>7.5485557963123756E-11</v>
      </c>
      <c r="K307">
        <f t="shared" si="60"/>
        <v>2.4010618330301889E-10</v>
      </c>
      <c r="L307">
        <f t="shared" si="60"/>
        <v>2.9571701573394392E-9</v>
      </c>
      <c r="M307">
        <f t="shared" si="60"/>
        <v>4.7802327360818112E-9</v>
      </c>
      <c r="N307">
        <f t="shared" si="60"/>
        <v>2.9919564262391119E-8</v>
      </c>
      <c r="O307">
        <f t="shared" si="57"/>
        <v>7.6373522056373754E-10</v>
      </c>
      <c r="P307">
        <f t="shared" si="61"/>
        <v>1.1215105008978172E-8</v>
      </c>
      <c r="Q307">
        <f t="shared" si="61"/>
        <v>7.5485557963123756E-11</v>
      </c>
      <c r="R307">
        <f t="shared" si="61"/>
        <v>1.5028289997069324E-9</v>
      </c>
      <c r="S307">
        <f t="shared" si="61"/>
        <v>7.6373522056373754E-10</v>
      </c>
    </row>
    <row r="308" spans="1:19" x14ac:dyDescent="0.25">
      <c r="A308" s="3" t="s">
        <v>202</v>
      </c>
      <c r="B308" s="38" t="s">
        <v>32</v>
      </c>
      <c r="C308" s="44" t="s">
        <v>168</v>
      </c>
      <c r="D308" s="4">
        <f t="shared" si="62"/>
        <v>14</v>
      </c>
      <c r="E308" s="42">
        <f t="shared" si="58"/>
        <v>5.3363781861084133E-4</v>
      </c>
      <c r="F308">
        <f t="shared" si="63"/>
        <v>1.9764363652253382E-4</v>
      </c>
      <c r="G308">
        <f t="shared" si="64"/>
        <v>1.9631198141389419E-8</v>
      </c>
      <c r="H308">
        <f t="shared" si="60"/>
        <v>2.16102110415766E-9</v>
      </c>
      <c r="I308">
        <f t="shared" si="60"/>
        <v>3.1364659986688737E-9</v>
      </c>
      <c r="J308">
        <f t="shared" si="60"/>
        <v>6.7149159940740692E-11</v>
      </c>
      <c r="K308">
        <f t="shared" si="60"/>
        <v>2.1358957846283129E-10</v>
      </c>
      <c r="L308">
        <f t="shared" si="60"/>
        <v>2.6305891779216485E-9</v>
      </c>
      <c r="M308">
        <f t="shared" si="60"/>
        <v>4.2523182077548078E-9</v>
      </c>
      <c r="N308">
        <f t="shared" si="60"/>
        <v>2.6615337558928093E-8</v>
      </c>
      <c r="O308">
        <f t="shared" si="57"/>
        <v>6.7939059949804783E-10</v>
      </c>
      <c r="P308">
        <f t="shared" si="61"/>
        <v>9.9765425376861489E-9</v>
      </c>
      <c r="Q308">
        <f t="shared" si="61"/>
        <v>6.7149159940740692E-11</v>
      </c>
      <c r="R308">
        <f t="shared" si="61"/>
        <v>1.3368610842646559E-9</v>
      </c>
      <c r="S308">
        <f t="shared" si="61"/>
        <v>6.7939059949804783E-10</v>
      </c>
    </row>
    <row r="309" spans="1:19" x14ac:dyDescent="0.25">
      <c r="A309" s="3" t="s">
        <v>203</v>
      </c>
      <c r="B309" s="38" t="s">
        <v>32</v>
      </c>
      <c r="C309" s="44" t="s">
        <v>168</v>
      </c>
      <c r="D309" s="4">
        <f t="shared" si="62"/>
        <v>13</v>
      </c>
      <c r="E309" s="42">
        <f t="shared" si="58"/>
        <v>4.9751085056814592E-4</v>
      </c>
      <c r="F309">
        <f t="shared" si="63"/>
        <v>1.8426327798820217E-4</v>
      </c>
      <c r="G309">
        <f t="shared" si="64"/>
        <v>1.7463187653306026E-8</v>
      </c>
      <c r="H309">
        <f t="shared" si="60"/>
        <v>1.9223644320055019E-9</v>
      </c>
      <c r="I309">
        <f t="shared" si="60"/>
        <v>2.7900841257105072E-9</v>
      </c>
      <c r="J309">
        <f t="shared" si="60"/>
        <v>5.9733408646855588E-11</v>
      </c>
      <c r="K309">
        <f t="shared" si="60"/>
        <v>1.9000138772084763E-10</v>
      </c>
      <c r="L309">
        <f t="shared" si="60"/>
        <v>2.3400748197812295E-9</v>
      </c>
      <c r="M309">
        <f t="shared" si="60"/>
        <v>3.7827049723994018E-9</v>
      </c>
      <c r="N309">
        <f t="shared" si="60"/>
        <v>2.3676019716173367E-8</v>
      </c>
      <c r="O309">
        <f t="shared" si="57"/>
        <v>6.0436074474294378E-10</v>
      </c>
      <c r="P309">
        <f t="shared" si="61"/>
        <v>8.8747631811366911E-9</v>
      </c>
      <c r="Q309">
        <f t="shared" si="61"/>
        <v>5.9733408646855588E-11</v>
      </c>
      <c r="R309">
        <f t="shared" si="61"/>
        <v>1.1892221663075403E-9</v>
      </c>
      <c r="S309">
        <f t="shared" si="61"/>
        <v>6.0436074474294378E-10</v>
      </c>
    </row>
    <row r="310" spans="1:19" x14ac:dyDescent="0.25">
      <c r="A310" s="3" t="s">
        <v>204</v>
      </c>
      <c r="B310" s="38" t="s">
        <v>32</v>
      </c>
      <c r="C310" s="44" t="s">
        <v>168</v>
      </c>
      <c r="D310" s="4">
        <f t="shared" si="62"/>
        <v>12</v>
      </c>
      <c r="E310" s="42">
        <f t="shared" si="58"/>
        <v>4.6382965712095327E-4</v>
      </c>
      <c r="F310">
        <f t="shared" si="63"/>
        <v>1.7178876189664934E-4</v>
      </c>
      <c r="G310">
        <f t="shared" si="64"/>
        <v>1.553460572391694E-8</v>
      </c>
      <c r="H310">
        <f t="shared" si="60"/>
        <v>1.7100642850409791E-9</v>
      </c>
      <c r="I310">
        <f t="shared" si="60"/>
        <v>2.481955625167149E-9</v>
      </c>
      <c r="J310">
        <f t="shared" si="60"/>
        <v>5.3136630625328481E-11</v>
      </c>
      <c r="K310">
        <f t="shared" si="60"/>
        <v>1.6901820583034876E-10</v>
      </c>
      <c r="L310">
        <f t="shared" si="60"/>
        <v>2.0816439937233228E-9</v>
      </c>
      <c r="M310">
        <f t="shared" si="60"/>
        <v>3.3649544105426024E-9</v>
      </c>
      <c r="N310">
        <f t="shared" si="60"/>
        <v>2.1061311296898911E-8</v>
      </c>
      <c r="O310">
        <f t="shared" si="57"/>
        <v>5.3761696151831313E-10</v>
      </c>
      <c r="P310">
        <f t="shared" si="61"/>
        <v>7.8946610234698123E-9</v>
      </c>
      <c r="Q310">
        <f t="shared" si="61"/>
        <v>5.3136630625328481E-11</v>
      </c>
      <c r="R310">
        <f t="shared" si="61"/>
        <v>1.0578880464720165E-9</v>
      </c>
      <c r="S310">
        <f t="shared" si="61"/>
        <v>5.3761696151831313E-10</v>
      </c>
    </row>
    <row r="311" spans="1:19" x14ac:dyDescent="0.25">
      <c r="A311" s="3" t="s">
        <v>205</v>
      </c>
      <c r="B311" s="38" t="s">
        <v>32</v>
      </c>
      <c r="C311" s="44" t="s">
        <v>168</v>
      </c>
      <c r="D311" s="4">
        <f t="shared" si="62"/>
        <v>11</v>
      </c>
      <c r="E311" s="42">
        <f t="shared" si="58"/>
        <v>4.3242866076038039E-4</v>
      </c>
      <c r="F311">
        <f t="shared" si="63"/>
        <v>1.6015876324458532E-4</v>
      </c>
      <c r="G311">
        <f t="shared" si="64"/>
        <v>1.3819010583206365E-8</v>
      </c>
      <c r="H311">
        <f t="shared" ref="H311:N321" si="65">IF($F311*$D$11*H$25&lt;$F$3,10^(LOG($F311*$D$11*H$25)*$D$3+$E$3),10^(LOG($F311*$D$11*H$25)*$D$4+$E$4))</f>
        <v>1.5212099278813254E-9</v>
      </c>
      <c r="I311">
        <f t="shared" si="65"/>
        <v>2.2078559096242942E-9</v>
      </c>
      <c r="J311">
        <f t="shared" si="65"/>
        <v>4.7268380930764574E-11</v>
      </c>
      <c r="K311">
        <f t="shared" si="65"/>
        <v>1.5035234344751815E-10</v>
      </c>
      <c r="L311">
        <f t="shared" si="65"/>
        <v>1.851753490945849E-9</v>
      </c>
      <c r="M311">
        <f t="shared" si="65"/>
        <v>2.9933389644839081E-9</v>
      </c>
      <c r="N311">
        <f t="shared" si="65"/>
        <v>1.8735363412536258E-8</v>
      </c>
      <c r="O311">
        <f t="shared" si="57"/>
        <v>4.7824416100208332E-10</v>
      </c>
      <c r="P311">
        <f t="shared" si="61"/>
        <v>7.0227984007468106E-9</v>
      </c>
      <c r="Q311">
        <f t="shared" si="61"/>
        <v>4.7268380930764574E-11</v>
      </c>
      <c r="R311">
        <f t="shared" si="61"/>
        <v>9.4105807188508644E-10</v>
      </c>
      <c r="S311">
        <f t="shared" si="61"/>
        <v>4.7824416100208332E-10</v>
      </c>
    </row>
    <row r="312" spans="1:19" x14ac:dyDescent="0.25">
      <c r="A312" s="3" t="s">
        <v>206</v>
      </c>
      <c r="B312" s="38" t="s">
        <v>32</v>
      </c>
      <c r="C312" s="44" t="s">
        <v>168</v>
      </c>
      <c r="D312" s="4">
        <f t="shared" si="62"/>
        <v>10</v>
      </c>
      <c r="E312" s="42">
        <f t="shared" si="58"/>
        <v>4.0315349347800207E-4</v>
      </c>
      <c r="F312">
        <f t="shared" si="63"/>
        <v>1.493161086955563E-4</v>
      </c>
      <c r="G312">
        <f t="shared" si="64"/>
        <v>1.2292880610723374E-8</v>
      </c>
      <c r="H312">
        <f t="shared" si="65"/>
        <v>1.3532120780063271E-9</v>
      </c>
      <c r="I312">
        <f t="shared" si="65"/>
        <v>1.9640269423973558E-9</v>
      </c>
      <c r="J312">
        <f t="shared" si="65"/>
        <v>4.2048203085553768E-11</v>
      </c>
      <c r="K312">
        <f t="shared" si="65"/>
        <v>1.3374788277453939E-10</v>
      </c>
      <c r="L312">
        <f t="shared" si="65"/>
        <v>1.6472514039717606E-9</v>
      </c>
      <c r="M312">
        <f t="shared" si="65"/>
        <v>2.6627636107713891E-9</v>
      </c>
      <c r="N312">
        <f t="shared" si="65"/>
        <v>1.6666286217966208E-8</v>
      </c>
      <c r="O312">
        <f t="shared" si="57"/>
        <v>4.2542831402984974E-10</v>
      </c>
      <c r="P312">
        <f t="shared" si="61"/>
        <v>6.2472216642248488E-9</v>
      </c>
      <c r="Q312">
        <f t="shared" si="61"/>
        <v>4.2048203085553768E-11</v>
      </c>
      <c r="R312">
        <f t="shared" si="61"/>
        <v>8.3713044836214839E-10</v>
      </c>
      <c r="S312">
        <f t="shared" si="61"/>
        <v>4.2542831402984974E-10</v>
      </c>
    </row>
    <row r="313" spans="1:19" x14ac:dyDescent="0.25">
      <c r="A313" s="3" t="s">
        <v>207</v>
      </c>
      <c r="B313" s="38" t="s">
        <v>32</v>
      </c>
      <c r="C313" s="44" t="s">
        <v>168</v>
      </c>
      <c r="D313" s="4">
        <f t="shared" si="62"/>
        <v>9</v>
      </c>
      <c r="E313" s="42">
        <f t="shared" si="58"/>
        <v>3.7586023788922936E-4</v>
      </c>
      <c r="F313">
        <f t="shared" si="63"/>
        <v>1.3920749551452939E-4</v>
      </c>
      <c r="G313">
        <f t="shared" si="64"/>
        <v>1.0935291843045574E-8</v>
      </c>
      <c r="H313">
        <f t="shared" si="65"/>
        <v>1.20376740547085E-9</v>
      </c>
      <c r="I313">
        <f t="shared" si="65"/>
        <v>1.7471257130720413E-9</v>
      </c>
      <c r="J313">
        <f t="shared" si="65"/>
        <v>3.7404525983525687E-11</v>
      </c>
      <c r="K313">
        <f t="shared" si="65"/>
        <v>1.1897716880559345E-10</v>
      </c>
      <c r="L313">
        <f t="shared" si="65"/>
        <v>1.4653339125074206E-9</v>
      </c>
      <c r="M313">
        <f t="shared" si="65"/>
        <v>2.3686960050215276E-9</v>
      </c>
      <c r="N313">
        <f t="shared" si="65"/>
        <v>1.4825711686665942E-8</v>
      </c>
      <c r="O313">
        <f t="shared" si="57"/>
        <v>3.7844529037018822E-10</v>
      </c>
      <c r="P313">
        <f t="shared" si="61"/>
        <v>5.5572972901813275E-9</v>
      </c>
      <c r="Q313">
        <f t="shared" si="61"/>
        <v>3.7404525983525687E-11</v>
      </c>
      <c r="R313">
        <f t="shared" si="61"/>
        <v>7.4468027905145624E-10</v>
      </c>
      <c r="S313">
        <f t="shared" si="61"/>
        <v>3.7844529037018822E-10</v>
      </c>
    </row>
    <row r="314" spans="1:19" x14ac:dyDescent="0.25">
      <c r="A314" s="3" t="s">
        <v>208</v>
      </c>
      <c r="B314" s="38" t="s">
        <v>32</v>
      </c>
      <c r="C314" s="44" t="s">
        <v>168</v>
      </c>
      <c r="D314" s="4">
        <f t="shared" si="62"/>
        <v>8</v>
      </c>
      <c r="E314" s="42">
        <f t="shared" si="58"/>
        <v>3.5041471973219172E-4</v>
      </c>
      <c r="F314">
        <f t="shared" si="63"/>
        <v>1.2978322953044138E-4</v>
      </c>
      <c r="G314">
        <f t="shared" si="64"/>
        <v>9.7276310963491269E-9</v>
      </c>
      <c r="H314">
        <f t="shared" si="65"/>
        <v>1.0708269531623605E-9</v>
      </c>
      <c r="I314">
        <f t="shared" si="65"/>
        <v>1.5541784032512208E-9</v>
      </c>
      <c r="J314">
        <f t="shared" si="65"/>
        <v>3.3273682616247816E-11</v>
      </c>
      <c r="K314">
        <f t="shared" si="65"/>
        <v>1.0583768806910318E-10</v>
      </c>
      <c r="L314">
        <f t="shared" si="65"/>
        <v>1.3035068417407813E-9</v>
      </c>
      <c r="M314">
        <f t="shared" si="65"/>
        <v>2.1071043413348993E-9</v>
      </c>
      <c r="N314">
        <f t="shared" si="65"/>
        <v>1.3188404671653555E-8</v>
      </c>
      <c r="O314">
        <f t="shared" si="57"/>
        <v>3.3665093055683909E-10</v>
      </c>
      <c r="P314">
        <f t="shared" si="61"/>
        <v>4.9435660892767202E-9</v>
      </c>
      <c r="Q314">
        <f t="shared" si="61"/>
        <v>3.3273682616247816E-11</v>
      </c>
      <c r="R314">
        <f t="shared" si="61"/>
        <v>6.6244002842464194E-10</v>
      </c>
      <c r="S314">
        <f t="shared" si="61"/>
        <v>3.3665093055683909E-10</v>
      </c>
    </row>
    <row r="315" spans="1:19" x14ac:dyDescent="0.25">
      <c r="A315" s="3" t="s">
        <v>209</v>
      </c>
      <c r="B315" s="20" t="s">
        <v>32</v>
      </c>
      <c r="C315" s="44" t="s">
        <v>168</v>
      </c>
      <c r="D315" s="4">
        <f t="shared" si="62"/>
        <v>7</v>
      </c>
      <c r="E315" s="42">
        <f t="shared" si="58"/>
        <v>3.2669184826403041E-4</v>
      </c>
      <c r="F315">
        <f t="shared" si="63"/>
        <v>1.2099698083852977E-4</v>
      </c>
      <c r="G315">
        <f t="shared" si="64"/>
        <v>8.6533407708580888E-9</v>
      </c>
      <c r="H315">
        <f t="shared" si="65"/>
        <v>9.5256804463023954E-10</v>
      </c>
      <c r="I315">
        <f t="shared" si="65"/>
        <v>1.3825396140986923E-9</v>
      </c>
      <c r="J315">
        <f t="shared" si="65"/>
        <v>2.9599037168240439E-11</v>
      </c>
      <c r="K315">
        <f t="shared" si="65"/>
        <v>9.4149292072296876E-11</v>
      </c>
      <c r="L315">
        <f t="shared" si="65"/>
        <v>1.1595514660256084E-9</v>
      </c>
      <c r="M315">
        <f t="shared" si="65"/>
        <v>1.8744020743311805E-9</v>
      </c>
      <c r="N315">
        <f t="shared" si="65"/>
        <v>1.1731916919693505E-8</v>
      </c>
      <c r="O315">
        <f t="shared" si="57"/>
        <v>2.9947221415788949E-10</v>
      </c>
      <c r="P315">
        <f t="shared" si="61"/>
        <v>4.3976135165965542E-9</v>
      </c>
      <c r="Q315">
        <f t="shared" si="61"/>
        <v>2.9599037168240439E-11</v>
      </c>
      <c r="R315">
        <f t="shared" si="61"/>
        <v>5.8928214376537575E-10</v>
      </c>
      <c r="S315">
        <f t="shared" si="61"/>
        <v>2.9947221415788949E-10</v>
      </c>
    </row>
    <row r="316" spans="1:19" x14ac:dyDescent="0.25">
      <c r="A316" s="3" t="s">
        <v>210</v>
      </c>
      <c r="B316" s="20" t="s">
        <v>32</v>
      </c>
      <c r="C316" s="44" t="s">
        <v>168</v>
      </c>
      <c r="D316" s="4">
        <f t="shared" si="62"/>
        <v>6</v>
      </c>
      <c r="E316" s="42">
        <f t="shared" si="58"/>
        <v>3.0457500131197675E-4</v>
      </c>
      <c r="F316">
        <f t="shared" si="63"/>
        <v>1.1280555604147286E-4</v>
      </c>
      <c r="G316">
        <f t="shared" si="64"/>
        <v>7.6976918383241214E-9</v>
      </c>
      <c r="H316">
        <f t="shared" si="65"/>
        <v>8.4736929432994814E-10</v>
      </c>
      <c r="I316">
        <f t="shared" si="65"/>
        <v>1.2298560966705072E-9</v>
      </c>
      <c r="J316">
        <f t="shared" si="65"/>
        <v>2.6330208513171031E-11</v>
      </c>
      <c r="K316">
        <f t="shared" si="65"/>
        <v>8.3751727380204602E-11</v>
      </c>
      <c r="L316">
        <f t="shared" si="65"/>
        <v>1.0314940891039334E-9</v>
      </c>
      <c r="M316">
        <f t="shared" si="65"/>
        <v>1.6673987459165105E-9</v>
      </c>
      <c r="N316">
        <f t="shared" si="65"/>
        <v>1.0436279295131325E-8</v>
      </c>
      <c r="O316">
        <f t="shared" si="57"/>
        <v>2.6639940339474845E-10</v>
      </c>
      <c r="P316">
        <f t="shared" si="61"/>
        <v>3.9119543042625759E-9</v>
      </c>
      <c r="Q316">
        <f t="shared" si="61"/>
        <v>2.6330208513171031E-11</v>
      </c>
      <c r="R316">
        <f t="shared" si="61"/>
        <v>5.2420359588855969E-10</v>
      </c>
      <c r="S316">
        <f t="shared" si="61"/>
        <v>2.6639940339474845E-10</v>
      </c>
    </row>
    <row r="317" spans="1:19" x14ac:dyDescent="0.25">
      <c r="A317" s="3" t="s">
        <v>211</v>
      </c>
      <c r="B317" s="20" t="s">
        <v>32</v>
      </c>
      <c r="C317" s="44" t="s">
        <v>168</v>
      </c>
      <c r="D317" s="4">
        <f t="shared" si="62"/>
        <v>5</v>
      </c>
      <c r="E317" s="42">
        <f t="shared" si="58"/>
        <v>2.8395545195611307E-4</v>
      </c>
      <c r="F317">
        <f t="shared" si="63"/>
        <v>1.051686859096715E-4</v>
      </c>
      <c r="G317">
        <f t="shared" si="64"/>
        <v>6.8475819000857863E-9</v>
      </c>
      <c r="H317">
        <f t="shared" si="65"/>
        <v>7.5378837766068004E-10</v>
      </c>
      <c r="I317">
        <f t="shared" si="65"/>
        <v>1.0940344877594576E-9</v>
      </c>
      <c r="J317">
        <f t="shared" si="65"/>
        <v>2.3422379464793825E-11</v>
      </c>
      <c r="K317">
        <f t="shared" si="65"/>
        <v>7.4502438465302756E-11</v>
      </c>
      <c r="L317">
        <f t="shared" si="65"/>
        <v>9.1757898379721216E-10</v>
      </c>
      <c r="M317">
        <f t="shared" si="65"/>
        <v>1.483256242594584E-9</v>
      </c>
      <c r="N317">
        <f t="shared" si="65"/>
        <v>9.2837279936032336E-9</v>
      </c>
      <c r="O317">
        <f t="shared" si="57"/>
        <v>2.3697905439621747E-10</v>
      </c>
      <c r="P317">
        <f t="shared" si="61"/>
        <v>3.4799298348715055E-9</v>
      </c>
      <c r="Q317">
        <f t="shared" si="61"/>
        <v>2.3422379464793825E-11</v>
      </c>
      <c r="R317">
        <f t="shared" si="61"/>
        <v>4.6631212713600313E-10</v>
      </c>
      <c r="S317">
        <f t="shared" si="61"/>
        <v>2.3697905439621747E-10</v>
      </c>
    </row>
    <row r="318" spans="1:19" x14ac:dyDescent="0.25">
      <c r="A318" s="3" t="s">
        <v>212</v>
      </c>
      <c r="B318" s="55" t="s">
        <v>49</v>
      </c>
      <c r="C318" s="45" t="s">
        <v>168</v>
      </c>
      <c r="D318" s="4">
        <f t="shared" si="62"/>
        <v>4</v>
      </c>
      <c r="E318" s="42">
        <f t="shared" si="58"/>
        <v>2.6473183402537435E-4</v>
      </c>
      <c r="F318">
        <f t="shared" si="63"/>
        <v>9.8048827416805312E-5</v>
      </c>
      <c r="G318">
        <f t="shared" si="64"/>
        <v>6.0913555469883113E-9</v>
      </c>
      <c r="H318">
        <f t="shared" si="65"/>
        <v>6.7054225601320367E-10</v>
      </c>
      <c r="I318">
        <f t="shared" si="65"/>
        <v>9.7321260889579478E-10</v>
      </c>
      <c r="J318">
        <f t="shared" si="65"/>
        <v>2.0835682312138473E-11</v>
      </c>
      <c r="K318">
        <f t="shared" si="65"/>
        <v>6.6274613203836498E-11</v>
      </c>
      <c r="L318">
        <f t="shared" si="65"/>
        <v>8.1624432015672341E-10</v>
      </c>
      <c r="M318">
        <f t="shared" si="65"/>
        <v>1.3194498835888822E-9</v>
      </c>
      <c r="N318">
        <f t="shared" si="65"/>
        <v>8.2584609918805737E-9</v>
      </c>
      <c r="O318">
        <f t="shared" si="57"/>
        <v>2.1080780026864075E-10</v>
      </c>
      <c r="P318">
        <f t="shared" si="61"/>
        <v>3.0956168487023504E-9</v>
      </c>
      <c r="Q318">
        <f t="shared" si="61"/>
        <v>2.0835682312138473E-11</v>
      </c>
      <c r="R318">
        <f t="shared" si="61"/>
        <v>4.1481401810210347E-10</v>
      </c>
      <c r="S318">
        <f t="shared" si="61"/>
        <v>2.1080780026864075E-10</v>
      </c>
    </row>
    <row r="319" spans="1:19" x14ac:dyDescent="0.25">
      <c r="A319" s="3" t="s">
        <v>213</v>
      </c>
      <c r="B319" s="55" t="s">
        <v>32</v>
      </c>
      <c r="C319" s="45" t="s">
        <v>168</v>
      </c>
      <c r="D319" s="4">
        <f t="shared" si="62"/>
        <v>3</v>
      </c>
      <c r="E319" s="42">
        <f t="shared" si="58"/>
        <v>2.4680964377915896E-4</v>
      </c>
      <c r="F319">
        <f t="shared" si="63"/>
        <v>9.1410979177466276E-5</v>
      </c>
      <c r="G319">
        <f t="shared" si="64"/>
        <v>5.4186445582140884E-9</v>
      </c>
      <c r="H319">
        <f t="shared" si="65"/>
        <v>5.9648958570395685E-10</v>
      </c>
      <c r="I319">
        <f t="shared" si="65"/>
        <v>8.6573393500004386E-10</v>
      </c>
      <c r="J319">
        <f t="shared" si="65"/>
        <v>1.8534652214344585E-11</v>
      </c>
      <c r="K319">
        <f t="shared" si="65"/>
        <v>5.8955444221650958E-11</v>
      </c>
      <c r="L319">
        <f t="shared" si="65"/>
        <v>7.2610075203658478E-10</v>
      </c>
      <c r="M319">
        <f t="shared" si="65"/>
        <v>1.1737338062756911E-9</v>
      </c>
      <c r="N319">
        <f t="shared" si="65"/>
        <v>7.3464213946602236E-9</v>
      </c>
      <c r="O319">
        <f t="shared" si="57"/>
        <v>1.8752682074510152E-10</v>
      </c>
      <c r="P319">
        <f t="shared" si="61"/>
        <v>2.7537462330252922E-9</v>
      </c>
      <c r="Q319">
        <f t="shared" si="61"/>
        <v>1.8534652214344585E-11</v>
      </c>
      <c r="R319">
        <f t="shared" si="61"/>
        <v>3.6900320536554567E-10</v>
      </c>
      <c r="S319">
        <f t="shared" si="61"/>
        <v>1.8752682074510152E-10</v>
      </c>
    </row>
    <row r="320" spans="1:19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58"/>
        <v>2.3010077532480171E-4</v>
      </c>
      <c r="F320">
        <f t="shared" si="63"/>
        <v>8.5222509379556186E-5</v>
      </c>
      <c r="G320">
        <f t="shared" si="64"/>
        <v>4.820225748073495E-9</v>
      </c>
      <c r="H320">
        <f t="shared" si="65"/>
        <v>5.306150696135578E-10</v>
      </c>
      <c r="I320">
        <f t="shared" si="65"/>
        <v>7.7012488264104857E-10</v>
      </c>
      <c r="J320">
        <f t="shared" si="65"/>
        <v>1.6487740960927049E-11</v>
      </c>
      <c r="K320">
        <f t="shared" si="65"/>
        <v>5.2444582251760217E-11</v>
      </c>
      <c r="L320">
        <f t="shared" si="65"/>
        <v>6.4591236850121129E-10</v>
      </c>
      <c r="M320">
        <f t="shared" si="65"/>
        <v>1.044110174345719E-9</v>
      </c>
      <c r="N320">
        <f t="shared" si="65"/>
        <v>6.5351047078847705E-9</v>
      </c>
      <c r="O320">
        <f t="shared" si="57"/>
        <v>1.6681692258992132E-10</v>
      </c>
      <c r="P320">
        <f t="shared" si="61"/>
        <v>2.449630780075319E-9</v>
      </c>
      <c r="Q320">
        <f t="shared" si="61"/>
        <v>1.6487740960927049E-11</v>
      </c>
      <c r="R320">
        <f t="shared" si="61"/>
        <v>3.2825160102600952E-10</v>
      </c>
      <c r="S320">
        <f t="shared" si="61"/>
        <v>1.6681692258992132E-10</v>
      </c>
    </row>
    <row r="321" spans="1:19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58"/>
        <v>2.1452308748701234E-4</v>
      </c>
      <c r="F321">
        <f t="shared" si="63"/>
        <v>7.9452995365560114E-5</v>
      </c>
      <c r="G321">
        <f t="shared" si="64"/>
        <v>4.2878945117685306E-9</v>
      </c>
      <c r="H321">
        <f t="shared" si="65"/>
        <v>4.7201553698330237E-10</v>
      </c>
      <c r="I321">
        <f t="shared" si="65"/>
        <v>6.8507460651044145E-10</v>
      </c>
      <c r="J321">
        <f t="shared" si="65"/>
        <v>1.4666884430895403E-11</v>
      </c>
      <c r="K321">
        <f t="shared" si="65"/>
        <v>4.6652760298455456E-11</v>
      </c>
      <c r="L321">
        <f t="shared" si="65"/>
        <v>5.7457974890215205E-10</v>
      </c>
      <c r="M321">
        <f t="shared" si="65"/>
        <v>9.2880178652380196E-10</v>
      </c>
      <c r="N321">
        <f t="shared" si="65"/>
        <v>5.8133873962171185E-9</v>
      </c>
      <c r="O321">
        <f t="shared" si="57"/>
        <v>1.483941633084968E-10</v>
      </c>
      <c r="P321">
        <f t="shared" si="61"/>
        <v>2.1791009232176201E-9</v>
      </c>
      <c r="Q321">
        <f t="shared" si="61"/>
        <v>1.4666884430895403E-11</v>
      </c>
      <c r="R321">
        <f t="shared" si="61"/>
        <v>2.9200048132210401E-10</v>
      </c>
      <c r="S321">
        <f t="shared" si="61"/>
        <v>1.483941633084968E-10</v>
      </c>
    </row>
    <row r="323" spans="1:19" x14ac:dyDescent="0.25">
      <c r="A323" s="4"/>
      <c r="B323" s="4"/>
      <c r="C323" s="4"/>
      <c r="D323" s="4"/>
      <c r="E323" s="4"/>
      <c r="F323" s="56"/>
    </row>
  </sheetData>
  <sortState xmlns:xlrd2="http://schemas.microsoft.com/office/spreadsheetml/2017/richdata2" ref="A13:H61">
    <sortCondition descending="1" ref="C13:C61"/>
  </sortState>
  <mergeCells count="7">
    <mergeCell ref="H23:S23"/>
    <mergeCell ref="F22:F23"/>
    <mergeCell ref="A22:A23"/>
    <mergeCell ref="B22:B23"/>
    <mergeCell ref="C22:C23"/>
    <mergeCell ref="D22:D23"/>
    <mergeCell ref="E22:E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3"/>
  <sheetViews>
    <sheetView zoomScale="55" zoomScaleNormal="55" workbookViewId="0">
      <selection activeCell="F28" sqref="F28"/>
    </sheetView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9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</row>
    <row r="2" spans="1:9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</row>
    <row r="3" spans="1:9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</row>
    <row r="4" spans="1:9" x14ac:dyDescent="0.25">
      <c r="A4" s="63" t="s">
        <v>1</v>
      </c>
      <c r="D4" s="5">
        <v>0.1694</v>
      </c>
      <c r="E4" s="5">
        <v>-0.43780000000000002</v>
      </c>
      <c r="F4" s="64"/>
      <c r="H4" s="4"/>
    </row>
    <row r="5" spans="1:9" x14ac:dyDescent="0.25">
      <c r="A5" s="63" t="s">
        <v>2</v>
      </c>
      <c r="D5" s="5">
        <v>1.0648</v>
      </c>
      <c r="E5" s="5">
        <v>-1.5363</v>
      </c>
      <c r="F5" s="64">
        <v>7.1</v>
      </c>
      <c r="H5" s="4"/>
    </row>
    <row r="6" spans="1:9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</row>
    <row r="7" spans="1:9" x14ac:dyDescent="0.25">
      <c r="A7" s="4"/>
      <c r="B7" s="4"/>
      <c r="C7" s="4"/>
      <c r="D7" s="4"/>
      <c r="E7" s="4"/>
      <c r="F7" s="4"/>
    </row>
    <row r="8" spans="1:9" x14ac:dyDescent="0.25">
      <c r="A8" s="72" t="s">
        <v>270</v>
      </c>
      <c r="B8" s="73"/>
      <c r="C8" s="73"/>
      <c r="D8" s="176">
        <v>0.17</v>
      </c>
      <c r="E8" s="77" t="s">
        <v>229</v>
      </c>
      <c r="G8" s="6"/>
      <c r="H8" s="7"/>
    </row>
    <row r="9" spans="1:9" x14ac:dyDescent="0.25">
      <c r="A9" s="96" t="s">
        <v>235</v>
      </c>
      <c r="B9" s="4"/>
      <c r="C9" s="4"/>
      <c r="D9" s="97">
        <f>0.15*D8</f>
        <v>2.5500000000000002E-2</v>
      </c>
      <c r="E9" s="64" t="s">
        <v>229</v>
      </c>
      <c r="G9" s="6"/>
      <c r="H9" s="7"/>
    </row>
    <row r="10" spans="1:9" x14ac:dyDescent="0.25">
      <c r="A10" s="96" t="s">
        <v>236</v>
      </c>
      <c r="B10" s="4"/>
      <c r="C10" s="4"/>
      <c r="D10" s="97">
        <f>D8*7.1</f>
        <v>1.2070000000000001</v>
      </c>
      <c r="E10" s="64" t="s">
        <v>229</v>
      </c>
      <c r="G10" s="6"/>
      <c r="H10" s="7"/>
    </row>
    <row r="11" spans="1:9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</row>
    <row r="12" spans="1:9" x14ac:dyDescent="0.25">
      <c r="A12" s="8"/>
      <c r="B12" s="4"/>
      <c r="C12" s="4"/>
      <c r="D12" s="4"/>
      <c r="E12" s="5"/>
    </row>
    <row r="13" spans="1:9" ht="60" x14ac:dyDescent="0.25">
      <c r="A13" s="171" t="s">
        <v>268</v>
      </c>
      <c r="B13" s="106" t="s">
        <v>241</v>
      </c>
      <c r="C13" s="106"/>
      <c r="D13" s="107"/>
      <c r="E13" s="172" t="s">
        <v>269</v>
      </c>
    </row>
    <row r="14" spans="1:9" x14ac:dyDescent="0.25">
      <c r="A14" s="113" t="s">
        <v>237</v>
      </c>
      <c r="B14" s="108"/>
      <c r="C14" s="108"/>
      <c r="D14" s="109"/>
      <c r="E14" s="59"/>
    </row>
    <row r="15" spans="1:9" x14ac:dyDescent="0.25">
      <c r="A15" s="114" t="s">
        <v>243</v>
      </c>
      <c r="B15" s="110">
        <f>COUNTIF(G29:G173,"&gt;=3")/COUNT(G29:G173)</f>
        <v>0.18620689655172415</v>
      </c>
      <c r="C15" s="110"/>
      <c r="D15" s="5"/>
      <c r="E15" s="173">
        <f>2500*B15</f>
        <v>465.51724137931035</v>
      </c>
      <c r="G15" s="98"/>
      <c r="H15" s="98"/>
      <c r="I15" s="98"/>
    </row>
    <row r="16" spans="1:9" x14ac:dyDescent="0.25">
      <c r="A16" s="114" t="s">
        <v>244</v>
      </c>
      <c r="B16" s="110">
        <f>COUNTIF(G29:G173,"&gt;=2")/COUNT(G29:G173)</f>
        <v>0.33103448275862069</v>
      </c>
      <c r="C16" s="110"/>
      <c r="D16" s="5"/>
      <c r="E16" s="173">
        <f>2500*B16</f>
        <v>827.58620689655174</v>
      </c>
    </row>
    <row r="17" spans="1:19" x14ac:dyDescent="0.25">
      <c r="A17" s="115" t="s">
        <v>245</v>
      </c>
      <c r="B17" s="112">
        <f>COUNTIF(G29:G173,"&gt;=1")/COUNT(G29:G173)</f>
        <v>0.52413793103448281</v>
      </c>
      <c r="C17" s="112"/>
      <c r="D17" s="67"/>
      <c r="E17" s="174">
        <f>2500*B17</f>
        <v>1310.344827586207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0.14664095717966738</v>
      </c>
      <c r="C19" s="111"/>
      <c r="D19" s="67"/>
      <c r="E19" s="174">
        <f>2500*B19</f>
        <v>366.60239294916846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179" t="s">
        <v>4</v>
      </c>
      <c r="B22" s="181" t="s">
        <v>5</v>
      </c>
      <c r="C22" s="181" t="s">
        <v>6</v>
      </c>
      <c r="D22" s="183" t="s">
        <v>225</v>
      </c>
      <c r="E22" s="181" t="s">
        <v>226</v>
      </c>
      <c r="F22" s="185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180"/>
      <c r="B23" s="182"/>
      <c r="C23" s="182"/>
      <c r="D23" s="184"/>
      <c r="E23" s="182"/>
      <c r="F23" s="186"/>
      <c r="G23" s="92" t="s">
        <v>240</v>
      </c>
      <c r="H23" s="177" t="s">
        <v>239</v>
      </c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8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 t="shared" ref="E29:E76" si="1">C29</f>
        <v>8.8000000000000007</v>
      </c>
      <c r="F29">
        <f t="shared" ref="F29:F92" si="2">E29/D$8</f>
        <v>51.764705882352942</v>
      </c>
      <c r="G29">
        <f t="shared" ref="G29:G92" si="3">IF($E29&gt;$D$10,3,IF($E29&gt;$D$8,2,IF($E29&gt;$D$9,1,0)))</f>
        <v>3</v>
      </c>
      <c r="H29" t="s">
        <v>274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si="1"/>
        <v>8.1</v>
      </c>
      <c r="F30">
        <f t="shared" si="2"/>
        <v>47.647058823529406</v>
      </c>
      <c r="G30">
        <f t="shared" si="3"/>
        <v>3</v>
      </c>
      <c r="H30" t="s">
        <v>273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1"/>
        <v>6.42</v>
      </c>
      <c r="F31">
        <f t="shared" si="2"/>
        <v>37.764705882352935</v>
      </c>
      <c r="G31">
        <f t="shared" si="3"/>
        <v>3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1"/>
        <v>4.88</v>
      </c>
      <c r="F32">
        <f t="shared" si="2"/>
        <v>28.705882352941174</v>
      </c>
      <c r="G32">
        <f t="shared" si="3"/>
        <v>3</v>
      </c>
    </row>
    <row r="33" spans="1:7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1"/>
        <v>3.9</v>
      </c>
      <c r="F33">
        <f t="shared" si="2"/>
        <v>22.941176470588232</v>
      </c>
      <c r="G33">
        <f t="shared" si="3"/>
        <v>3</v>
      </c>
    </row>
    <row r="34" spans="1:7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1"/>
        <v>3.4674999999999998</v>
      </c>
      <c r="F34">
        <f t="shared" si="2"/>
        <v>20.397058823529409</v>
      </c>
      <c r="G34">
        <f t="shared" si="3"/>
        <v>3</v>
      </c>
    </row>
    <row r="35" spans="1:7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1"/>
        <v>3.25</v>
      </c>
      <c r="F35">
        <f t="shared" si="2"/>
        <v>19.117647058823529</v>
      </c>
      <c r="G35">
        <f t="shared" si="3"/>
        <v>3</v>
      </c>
    </row>
    <row r="36" spans="1:7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1"/>
        <v>2.67</v>
      </c>
      <c r="F36">
        <f t="shared" si="2"/>
        <v>15.705882352941176</v>
      </c>
      <c r="G36">
        <f t="shared" si="3"/>
        <v>3</v>
      </c>
    </row>
    <row r="37" spans="1:7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1"/>
        <v>2.5</v>
      </c>
      <c r="F37">
        <f t="shared" si="2"/>
        <v>14.705882352941176</v>
      </c>
      <c r="G37">
        <f t="shared" si="3"/>
        <v>3</v>
      </c>
    </row>
    <row r="38" spans="1:7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1"/>
        <v>2.46</v>
      </c>
      <c r="F38">
        <f t="shared" si="2"/>
        <v>14.470588235294116</v>
      </c>
      <c r="G38">
        <f t="shared" si="3"/>
        <v>3</v>
      </c>
    </row>
    <row r="39" spans="1:7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1"/>
        <v>2.4550000000000001</v>
      </c>
      <c r="F39">
        <f t="shared" si="2"/>
        <v>14.441176470588236</v>
      </c>
      <c r="G39">
        <f t="shared" si="3"/>
        <v>3</v>
      </c>
    </row>
    <row r="40" spans="1:7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1"/>
        <v>2.4</v>
      </c>
      <c r="F40">
        <f t="shared" si="2"/>
        <v>14.117647058823527</v>
      </c>
      <c r="G40">
        <f t="shared" si="3"/>
        <v>3</v>
      </c>
    </row>
    <row r="41" spans="1:7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1"/>
        <v>2.2599999999999998</v>
      </c>
      <c r="F41">
        <f t="shared" si="2"/>
        <v>13.294117647058821</v>
      </c>
      <c r="G41">
        <f t="shared" si="3"/>
        <v>3</v>
      </c>
    </row>
    <row r="42" spans="1:7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1"/>
        <v>2.25</v>
      </c>
      <c r="F42">
        <f t="shared" si="2"/>
        <v>13.235294117647058</v>
      </c>
      <c r="G42">
        <f t="shared" si="3"/>
        <v>3</v>
      </c>
    </row>
    <row r="43" spans="1:7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1"/>
        <v>2.2200000000000002</v>
      </c>
      <c r="F43">
        <f t="shared" si="2"/>
        <v>13.058823529411764</v>
      </c>
      <c r="G43">
        <f t="shared" si="3"/>
        <v>3</v>
      </c>
    </row>
    <row r="44" spans="1:7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1"/>
        <v>2.0499999999999998</v>
      </c>
      <c r="F44">
        <f t="shared" si="2"/>
        <v>12.058823529411763</v>
      </c>
      <c r="G44">
        <f t="shared" si="3"/>
        <v>3</v>
      </c>
    </row>
    <row r="45" spans="1:7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1"/>
        <v>1.95</v>
      </c>
      <c r="F45">
        <f t="shared" si="2"/>
        <v>11.470588235294116</v>
      </c>
      <c r="G45">
        <f t="shared" si="3"/>
        <v>3</v>
      </c>
    </row>
    <row r="46" spans="1:7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1"/>
        <v>1.9</v>
      </c>
      <c r="F46">
        <f t="shared" si="2"/>
        <v>11.176470588235293</v>
      </c>
      <c r="G46">
        <f t="shared" si="3"/>
        <v>3</v>
      </c>
    </row>
    <row r="47" spans="1:7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1"/>
        <v>1.8</v>
      </c>
      <c r="F47">
        <f t="shared" si="2"/>
        <v>10.588235294117647</v>
      </c>
      <c r="G47">
        <f t="shared" si="3"/>
        <v>3</v>
      </c>
    </row>
    <row r="48" spans="1:7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1"/>
        <v>1.7778</v>
      </c>
      <c r="F48">
        <f t="shared" si="2"/>
        <v>10.457647058823529</v>
      </c>
      <c r="G48">
        <f t="shared" si="3"/>
        <v>3</v>
      </c>
    </row>
    <row r="49" spans="1:7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1"/>
        <v>1.73</v>
      </c>
      <c r="F49">
        <f t="shared" si="2"/>
        <v>10.176470588235293</v>
      </c>
      <c r="G49">
        <f t="shared" si="3"/>
        <v>3</v>
      </c>
    </row>
    <row r="50" spans="1:7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1"/>
        <v>1.72</v>
      </c>
      <c r="F50">
        <f t="shared" si="2"/>
        <v>10.117647058823529</v>
      </c>
      <c r="G50">
        <f t="shared" si="3"/>
        <v>3</v>
      </c>
    </row>
    <row r="51" spans="1:7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1"/>
        <v>1.7</v>
      </c>
      <c r="F51">
        <f t="shared" si="2"/>
        <v>9.9999999999999982</v>
      </c>
      <c r="G51">
        <f t="shared" si="3"/>
        <v>3</v>
      </c>
    </row>
    <row r="52" spans="1:7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1"/>
        <v>1.7</v>
      </c>
      <c r="F52">
        <f t="shared" si="2"/>
        <v>9.9999999999999982</v>
      </c>
      <c r="G52">
        <f t="shared" si="3"/>
        <v>3</v>
      </c>
    </row>
    <row r="53" spans="1:7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1"/>
        <v>1.5</v>
      </c>
      <c r="F53">
        <f t="shared" si="2"/>
        <v>8.8235294117647047</v>
      </c>
      <c r="G53">
        <f t="shared" si="3"/>
        <v>3</v>
      </c>
    </row>
    <row r="54" spans="1:7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1"/>
        <v>1.4</v>
      </c>
      <c r="F54">
        <f t="shared" si="2"/>
        <v>8.235294117647058</v>
      </c>
      <c r="G54">
        <f t="shared" si="3"/>
        <v>3</v>
      </c>
    </row>
    <row r="55" spans="1:7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1"/>
        <v>1.35</v>
      </c>
      <c r="F55">
        <f t="shared" si="2"/>
        <v>7.9411764705882355</v>
      </c>
      <c r="G55">
        <f t="shared" si="3"/>
        <v>3</v>
      </c>
    </row>
    <row r="56" spans="1:7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1"/>
        <v>1.2</v>
      </c>
      <c r="F56">
        <f t="shared" si="2"/>
        <v>7.0588235294117636</v>
      </c>
      <c r="G56">
        <f t="shared" si="3"/>
        <v>2</v>
      </c>
    </row>
    <row r="57" spans="1:7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1"/>
        <v>1.05</v>
      </c>
      <c r="F57">
        <f t="shared" si="2"/>
        <v>6.1764705882352944</v>
      </c>
      <c r="G57">
        <f t="shared" si="3"/>
        <v>2</v>
      </c>
    </row>
    <row r="58" spans="1:7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1"/>
        <v>1</v>
      </c>
      <c r="F58">
        <f t="shared" si="2"/>
        <v>5.8823529411764701</v>
      </c>
      <c r="G58">
        <f t="shared" si="3"/>
        <v>2</v>
      </c>
    </row>
    <row r="59" spans="1:7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1"/>
        <v>1</v>
      </c>
      <c r="F59">
        <f t="shared" si="2"/>
        <v>5.8823529411764701</v>
      </c>
      <c r="G59">
        <f t="shared" si="3"/>
        <v>2</v>
      </c>
    </row>
    <row r="60" spans="1:7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1"/>
        <v>0.95</v>
      </c>
      <c r="F60">
        <f t="shared" si="2"/>
        <v>5.5882352941176467</v>
      </c>
      <c r="G60">
        <f t="shared" si="3"/>
        <v>2</v>
      </c>
    </row>
    <row r="61" spans="1:7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1"/>
        <v>0.95</v>
      </c>
      <c r="F61">
        <f t="shared" si="2"/>
        <v>5.5882352941176467</v>
      </c>
      <c r="G61">
        <f t="shared" si="3"/>
        <v>2</v>
      </c>
    </row>
    <row r="62" spans="1:7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1"/>
        <v>0.95</v>
      </c>
      <c r="F62">
        <f t="shared" si="2"/>
        <v>5.5882352941176467</v>
      </c>
      <c r="G62">
        <f t="shared" si="3"/>
        <v>2</v>
      </c>
    </row>
    <row r="63" spans="1:7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1"/>
        <v>0.8</v>
      </c>
      <c r="F63">
        <f t="shared" si="2"/>
        <v>4.7058823529411766</v>
      </c>
      <c r="G63">
        <f t="shared" si="3"/>
        <v>2</v>
      </c>
    </row>
    <row r="64" spans="1:7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1"/>
        <v>0.78300000000000003</v>
      </c>
      <c r="F64">
        <f t="shared" si="2"/>
        <v>4.6058823529411761</v>
      </c>
      <c r="G64">
        <f t="shared" si="3"/>
        <v>2</v>
      </c>
    </row>
    <row r="65" spans="1:7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1"/>
        <v>0.55000000000000004</v>
      </c>
      <c r="F65">
        <f t="shared" si="2"/>
        <v>3.2352941176470589</v>
      </c>
      <c r="G65">
        <f t="shared" si="3"/>
        <v>2</v>
      </c>
    </row>
    <row r="66" spans="1:7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1"/>
        <v>0.5</v>
      </c>
      <c r="F66">
        <f t="shared" si="2"/>
        <v>2.9411764705882351</v>
      </c>
      <c r="G66">
        <f t="shared" si="3"/>
        <v>2</v>
      </c>
    </row>
    <row r="67" spans="1:7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1"/>
        <v>0.4</v>
      </c>
      <c r="F67">
        <f t="shared" si="2"/>
        <v>2.3529411764705883</v>
      </c>
      <c r="G67">
        <f t="shared" si="3"/>
        <v>2</v>
      </c>
    </row>
    <row r="68" spans="1:7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1"/>
        <v>0.35</v>
      </c>
      <c r="F68">
        <f t="shared" si="2"/>
        <v>2.0588235294117645</v>
      </c>
      <c r="G68">
        <f t="shared" si="3"/>
        <v>2</v>
      </c>
    </row>
    <row r="69" spans="1:7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1"/>
        <v>0.35</v>
      </c>
      <c r="F69">
        <f t="shared" si="2"/>
        <v>2.0588235294117645</v>
      </c>
      <c r="G69">
        <f t="shared" si="3"/>
        <v>2</v>
      </c>
    </row>
    <row r="70" spans="1:7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1"/>
        <v>0.3</v>
      </c>
      <c r="F70">
        <f t="shared" si="2"/>
        <v>1.7647058823529409</v>
      </c>
      <c r="G70">
        <f t="shared" si="3"/>
        <v>2</v>
      </c>
    </row>
    <row r="71" spans="1:7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1"/>
        <v>0.3</v>
      </c>
      <c r="F71">
        <f t="shared" si="2"/>
        <v>1.7647058823529409</v>
      </c>
      <c r="G71">
        <f t="shared" si="3"/>
        <v>2</v>
      </c>
    </row>
    <row r="72" spans="1:7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1"/>
        <v>0.28999999999999998</v>
      </c>
      <c r="F72">
        <f t="shared" si="2"/>
        <v>1.7058823529411762</v>
      </c>
      <c r="G72">
        <f t="shared" si="3"/>
        <v>2</v>
      </c>
    </row>
    <row r="73" spans="1:7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1"/>
        <v>0.28000000000000003</v>
      </c>
      <c r="F73">
        <f t="shared" si="2"/>
        <v>1.6470588235294119</v>
      </c>
      <c r="G73">
        <f t="shared" si="3"/>
        <v>2</v>
      </c>
    </row>
    <row r="74" spans="1:7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1"/>
        <v>0.222</v>
      </c>
      <c r="F74">
        <f t="shared" si="2"/>
        <v>1.3058823529411765</v>
      </c>
      <c r="G74">
        <f t="shared" si="3"/>
        <v>2</v>
      </c>
    </row>
    <row r="75" spans="1:7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1"/>
        <v>0.21</v>
      </c>
      <c r="F75">
        <f t="shared" si="2"/>
        <v>1.2352941176470587</v>
      </c>
      <c r="G75">
        <f t="shared" si="3"/>
        <v>2</v>
      </c>
    </row>
    <row r="76" spans="1:7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1"/>
        <v>0.2</v>
      </c>
      <c r="F76">
        <f t="shared" si="2"/>
        <v>1.1764705882352942</v>
      </c>
      <c r="G76">
        <f t="shared" si="3"/>
        <v>2</v>
      </c>
    </row>
    <row r="77" spans="1:7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2"/>
        <v>0.54999999999999993</v>
      </c>
      <c r="G77">
        <f t="shared" si="3"/>
        <v>1</v>
      </c>
    </row>
    <row r="78" spans="1:7" x14ac:dyDescent="0.25">
      <c r="A78" s="29" t="s">
        <v>87</v>
      </c>
      <c r="B78" s="20" t="s">
        <v>32</v>
      </c>
      <c r="C78" s="41" t="s">
        <v>88</v>
      </c>
      <c r="D78" s="4">
        <f t="shared" si="0"/>
        <v>96</v>
      </c>
      <c r="E78" s="42">
        <f>0.0002*EXP(0.0701*D78)</f>
        <v>0.1673624948021227</v>
      </c>
      <c r="F78">
        <f t="shared" si="2"/>
        <v>0.98448526354189814</v>
      </c>
      <c r="G78">
        <f t="shared" si="3"/>
        <v>1</v>
      </c>
    </row>
    <row r="79" spans="1:7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4">0.0002*EXP(0.0701*D79)</f>
        <v>0.15603215184216962</v>
      </c>
      <c r="F79">
        <f t="shared" si="2"/>
        <v>0.9178361873068801</v>
      </c>
      <c r="G79">
        <f t="shared" si="3"/>
        <v>1</v>
      </c>
    </row>
    <row r="80" spans="1:7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4"/>
        <v>0.14546886647024987</v>
      </c>
      <c r="F80">
        <f t="shared" si="2"/>
        <v>0.85569921453088149</v>
      </c>
      <c r="G80">
        <f t="shared" si="3"/>
        <v>1</v>
      </c>
    </row>
    <row r="81" spans="1:7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4"/>
        <v>0.13562070933652476</v>
      </c>
      <c r="F81">
        <f t="shared" si="2"/>
        <v>0.79776887845014555</v>
      </c>
      <c r="G81">
        <f t="shared" si="3"/>
        <v>1</v>
      </c>
    </row>
    <row r="82" spans="1:7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4"/>
        <v>0.12643926667775143</v>
      </c>
      <c r="F82">
        <f t="shared" si="2"/>
        <v>0.74376039222206725</v>
      </c>
      <c r="G82">
        <f t="shared" si="3"/>
        <v>1</v>
      </c>
    </row>
    <row r="83" spans="1:7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4"/>
        <v>0.11787940231412745</v>
      </c>
      <c r="F83">
        <f t="shared" si="2"/>
        <v>0.693408248906632</v>
      </c>
      <c r="G83">
        <f t="shared" si="3"/>
        <v>1</v>
      </c>
    </row>
    <row r="84" spans="1:7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4"/>
        <v>0.10989903575880999</v>
      </c>
      <c r="F84">
        <f t="shared" si="2"/>
        <v>0.64646491622829405</v>
      </c>
      <c r="G84">
        <f t="shared" si="3"/>
        <v>1</v>
      </c>
    </row>
    <row r="85" spans="1:7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4"/>
        <v>0.10245893534929056</v>
      </c>
      <c r="F85">
        <f t="shared" si="2"/>
        <v>0.60269961970170915</v>
      </c>
      <c r="G85">
        <f t="shared" si="3"/>
        <v>1</v>
      </c>
    </row>
    <row r="86" spans="1:7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4"/>
        <v>9.5522525383654688E-2</v>
      </c>
      <c r="F86">
        <f t="shared" si="2"/>
        <v>0.56189720813914523</v>
      </c>
      <c r="G86">
        <f t="shared" si="3"/>
        <v>1</v>
      </c>
    </row>
    <row r="87" spans="1:7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4"/>
        <v>8.9055706313604044E-2</v>
      </c>
      <c r="F87">
        <f t="shared" si="2"/>
        <v>0.52385709596237673</v>
      </c>
      <c r="G87">
        <f t="shared" si="3"/>
        <v>1</v>
      </c>
    </row>
    <row r="88" spans="1:7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4"/>
        <v>8.3026687110305225E-2</v>
      </c>
      <c r="F88">
        <f t="shared" si="2"/>
        <v>0.48839227711944244</v>
      </c>
      <c r="G88">
        <f t="shared" si="3"/>
        <v>1</v>
      </c>
    </row>
    <row r="89" spans="1:7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4"/>
        <v>7.7405828978973509E-2</v>
      </c>
      <c r="F89">
        <f t="shared" si="2"/>
        <v>0.45532840575866768</v>
      </c>
      <c r="G89">
        <f t="shared" si="3"/>
        <v>1</v>
      </c>
    </row>
    <row r="90" spans="1:7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4"/>
        <v>7.216549965388673E-2</v>
      </c>
      <c r="F90">
        <f t="shared" si="2"/>
        <v>0.42450293914051013</v>
      </c>
      <c r="G90">
        <f t="shared" si="3"/>
        <v>1</v>
      </c>
    </row>
    <row r="91" spans="1:7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4"/>
        <v>6.7279937557542163E-2</v>
      </c>
      <c r="F91">
        <f t="shared" si="2"/>
        <v>0.39576433857377741</v>
      </c>
      <c r="G91">
        <f t="shared" si="3"/>
        <v>1</v>
      </c>
    </row>
    <row r="92" spans="1:7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4"/>
        <v>6.2725125156158718E-2</v>
      </c>
      <c r="F92">
        <f t="shared" si="2"/>
        <v>0.36897132444799241</v>
      </c>
      <c r="G92">
        <f t="shared" si="3"/>
        <v>1</v>
      </c>
    </row>
    <row r="93" spans="1:7" x14ac:dyDescent="0.25">
      <c r="A93" s="3" t="s">
        <v>115</v>
      </c>
      <c r="B93" s="38" t="s">
        <v>34</v>
      </c>
      <c r="C93" s="46" t="s">
        <v>113</v>
      </c>
      <c r="D93" s="4">
        <f t="shared" ref="D93:D156" si="5">D94+1</f>
        <v>81</v>
      </c>
      <c r="E93" s="42">
        <f t="shared" si="4"/>
        <v>5.8478670888937517E-2</v>
      </c>
      <c r="F93">
        <f t="shared" ref="F93:F156" si="6">E93/D$8</f>
        <v>0.34399218169963242</v>
      </c>
      <c r="G93">
        <f t="shared" ref="G93:G156" si="7">IF($E93&gt;$D$10,3,IF($E93&gt;$D$8,2,IF($E93&gt;$D$9,1,0)))</f>
        <v>1</v>
      </c>
    </row>
    <row r="94" spans="1:7" x14ac:dyDescent="0.25">
      <c r="A94" s="3" t="s">
        <v>116</v>
      </c>
      <c r="B94" s="38" t="s">
        <v>39</v>
      </c>
      <c r="C94" s="46" t="s">
        <v>113</v>
      </c>
      <c r="D94" s="4">
        <f t="shared" si="5"/>
        <v>80</v>
      </c>
      <c r="E94" s="42">
        <f t="shared" si="4"/>
        <v>5.4519699090642575E-2</v>
      </c>
      <c r="F94">
        <f t="shared" si="6"/>
        <v>0.32070411229789747</v>
      </c>
      <c r="G94">
        <f t="shared" si="7"/>
        <v>1</v>
      </c>
    </row>
    <row r="95" spans="1:7" x14ac:dyDescent="0.25">
      <c r="A95" s="3" t="s">
        <v>117</v>
      </c>
      <c r="B95" s="20" t="s">
        <v>118</v>
      </c>
      <c r="C95" s="46" t="s">
        <v>113</v>
      </c>
      <c r="D95" s="4">
        <f t="shared" si="5"/>
        <v>79</v>
      </c>
      <c r="E95" s="42">
        <f t="shared" si="4"/>
        <v>5.0828747366358243E-2</v>
      </c>
      <c r="F95">
        <f t="shared" si="6"/>
        <v>0.29899263156681316</v>
      </c>
      <c r="G95">
        <f t="shared" si="7"/>
        <v>1</v>
      </c>
    </row>
    <row r="96" spans="1:7" x14ac:dyDescent="0.25">
      <c r="A96" s="3" t="s">
        <v>119</v>
      </c>
      <c r="B96" s="20" t="s">
        <v>120</v>
      </c>
      <c r="C96" s="46" t="s">
        <v>113</v>
      </c>
      <c r="D96" s="4">
        <f t="shared" si="5"/>
        <v>78</v>
      </c>
      <c r="E96" s="42">
        <f t="shared" si="4"/>
        <v>4.7387670913915519E-2</v>
      </c>
      <c r="F96">
        <f t="shared" si="6"/>
        <v>0.27875100537597364</v>
      </c>
      <c r="G96">
        <f t="shared" si="7"/>
        <v>1</v>
      </c>
    </row>
    <row r="97" spans="1:7" x14ac:dyDescent="0.25">
      <c r="A97" s="3" t="s">
        <v>121</v>
      </c>
      <c r="B97" s="20" t="s">
        <v>59</v>
      </c>
      <c r="C97" s="46" t="s">
        <v>113</v>
      </c>
      <c r="D97" s="4">
        <f t="shared" si="5"/>
        <v>77</v>
      </c>
      <c r="E97" s="42">
        <f t="shared" si="4"/>
        <v>4.4179553323634192E-2</v>
      </c>
      <c r="F97">
        <f t="shared" si="6"/>
        <v>0.25987972543314231</v>
      </c>
      <c r="G97">
        <f t="shared" si="7"/>
        <v>1</v>
      </c>
    </row>
    <row r="98" spans="1:7" x14ac:dyDescent="0.25">
      <c r="A98" s="3" t="s">
        <v>122</v>
      </c>
      <c r="B98" s="20" t="s">
        <v>59</v>
      </c>
      <c r="C98" s="46" t="s">
        <v>113</v>
      </c>
      <c r="D98" s="4">
        <f t="shared" si="5"/>
        <v>76</v>
      </c>
      <c r="E98" s="42">
        <f t="shared" si="4"/>
        <v>4.1188623416870143E-2</v>
      </c>
      <c r="F98">
        <f t="shared" si="6"/>
        <v>0.24228602009923611</v>
      </c>
      <c r="G98">
        <f t="shared" si="7"/>
        <v>1</v>
      </c>
    </row>
    <row r="99" spans="1:7" x14ac:dyDescent="0.25">
      <c r="A99" s="3" t="s">
        <v>123</v>
      </c>
      <c r="B99" s="20" t="s">
        <v>124</v>
      </c>
      <c r="C99" s="46" t="s">
        <v>113</v>
      </c>
      <c r="D99" s="4">
        <f t="shared" si="5"/>
        <v>75</v>
      </c>
      <c r="E99" s="42">
        <f t="shared" si="4"/>
        <v>3.8400177714544396E-2</v>
      </c>
      <c r="F99">
        <f t="shared" si="6"/>
        <v>0.22588339832084939</v>
      </c>
      <c r="G99">
        <f t="shared" si="7"/>
        <v>1</v>
      </c>
    </row>
    <row r="100" spans="1:7" x14ac:dyDescent="0.25">
      <c r="A100" s="3" t="s">
        <v>125</v>
      </c>
      <c r="B100" s="20" t="s">
        <v>30</v>
      </c>
      <c r="C100" s="44" t="s">
        <v>113</v>
      </c>
      <c r="D100" s="4">
        <f t="shared" si="5"/>
        <v>74</v>
      </c>
      <c r="E100" s="42">
        <f t="shared" si="4"/>
        <v>3.5800508154507353E-2</v>
      </c>
      <c r="F100">
        <f t="shared" si="6"/>
        <v>0.21059122443827855</v>
      </c>
      <c r="G100">
        <f t="shared" si="7"/>
        <v>1</v>
      </c>
    </row>
    <row r="101" spans="1:7" x14ac:dyDescent="0.25">
      <c r="A101" s="3" t="s">
        <v>126</v>
      </c>
      <c r="B101" s="38" t="s">
        <v>127</v>
      </c>
      <c r="C101" s="44" t="s">
        <v>113</v>
      </c>
      <c r="D101" s="4">
        <f t="shared" si="5"/>
        <v>73</v>
      </c>
      <c r="E101" s="42">
        <f t="shared" si="4"/>
        <v>3.3376834702395185E-2</v>
      </c>
      <c r="F101">
        <f t="shared" si="6"/>
        <v>0.1963343217787952</v>
      </c>
      <c r="G101">
        <f t="shared" si="7"/>
        <v>1</v>
      </c>
    </row>
    <row r="102" spans="1:7" x14ac:dyDescent="0.25">
      <c r="A102" s="3" t="s">
        <v>128</v>
      </c>
      <c r="B102" s="38" t="s">
        <v>8</v>
      </c>
      <c r="C102" s="44" t="s">
        <v>113</v>
      </c>
      <c r="D102" s="4">
        <f t="shared" si="5"/>
        <v>72</v>
      </c>
      <c r="E102" s="42">
        <f t="shared" si="4"/>
        <v>3.1117242524691814E-2</v>
      </c>
      <c r="F102">
        <f t="shared" si="6"/>
        <v>0.18304260308642242</v>
      </c>
      <c r="G102">
        <f t="shared" si="7"/>
        <v>1</v>
      </c>
    </row>
    <row r="103" spans="1:7" x14ac:dyDescent="0.25">
      <c r="A103" s="3" t="s">
        <v>129</v>
      </c>
      <c r="B103" s="38" t="s">
        <v>10</v>
      </c>
      <c r="C103" s="44" t="s">
        <v>113</v>
      </c>
      <c r="D103" s="4">
        <f t="shared" si="5"/>
        <v>71</v>
      </c>
      <c r="E103" s="42">
        <f t="shared" si="4"/>
        <v>2.9010623415137746E-2</v>
      </c>
      <c r="F103">
        <f t="shared" si="6"/>
        <v>0.17065072597139849</v>
      </c>
      <c r="G103">
        <f t="shared" si="7"/>
        <v>1</v>
      </c>
    </row>
    <row r="104" spans="1:7" x14ac:dyDescent="0.25">
      <c r="A104" s="3" t="s">
        <v>130</v>
      </c>
      <c r="B104" s="38" t="s">
        <v>8</v>
      </c>
      <c r="C104" s="46" t="s">
        <v>113</v>
      </c>
      <c r="D104" s="4">
        <f t="shared" si="5"/>
        <v>70</v>
      </c>
      <c r="E104" s="42">
        <f t="shared" si="4"/>
        <v>2.7046621186536959E-2</v>
      </c>
      <c r="F104">
        <f t="shared" si="6"/>
        <v>0.15909777168551151</v>
      </c>
      <c r="G104">
        <f t="shared" si="7"/>
        <v>1</v>
      </c>
    </row>
    <row r="105" spans="1:7" x14ac:dyDescent="0.25">
      <c r="A105" s="3" t="s">
        <v>131</v>
      </c>
      <c r="B105" s="38" t="s">
        <v>110</v>
      </c>
      <c r="C105" s="47" t="s">
        <v>113</v>
      </c>
      <c r="D105" s="4">
        <f t="shared" si="5"/>
        <v>69</v>
      </c>
      <c r="E105" s="42">
        <f t="shared" si="4"/>
        <v>2.5215580759506289E-2</v>
      </c>
      <c r="F105">
        <f t="shared" si="6"/>
        <v>0.14832694564415463</v>
      </c>
      <c r="G105">
        <f t="shared" si="7"/>
        <v>0</v>
      </c>
    </row>
    <row r="106" spans="1:7" x14ac:dyDescent="0.25">
      <c r="A106" s="3" t="s">
        <v>132</v>
      </c>
      <c r="B106" s="20" t="s">
        <v>133</v>
      </c>
      <c r="C106" s="46" t="s">
        <v>113</v>
      </c>
      <c r="D106" s="4">
        <f t="shared" si="5"/>
        <v>68</v>
      </c>
      <c r="E106" s="42">
        <f t="shared" si="4"/>
        <v>2.3508500697886785E-2</v>
      </c>
      <c r="F106">
        <f t="shared" si="6"/>
        <v>0.13828529822286342</v>
      </c>
      <c r="G106">
        <f t="shared" si="7"/>
        <v>0</v>
      </c>
    </row>
    <row r="107" spans="1:7" x14ac:dyDescent="0.25">
      <c r="A107" s="3" t="s">
        <v>134</v>
      </c>
      <c r="B107" s="20" t="s">
        <v>51</v>
      </c>
      <c r="C107" s="41" t="s">
        <v>113</v>
      </c>
      <c r="D107" s="4">
        <f t="shared" si="5"/>
        <v>67</v>
      </c>
      <c r="E107" s="42">
        <f t="shared" si="4"/>
        <v>2.1916988957479965E-2</v>
      </c>
      <c r="F107">
        <f t="shared" si="6"/>
        <v>0.1289234644557645</v>
      </c>
      <c r="G107">
        <f t="shared" si="7"/>
        <v>0</v>
      </c>
    </row>
    <row r="108" spans="1:7" x14ac:dyDescent="0.25">
      <c r="A108" s="3" t="s">
        <v>134</v>
      </c>
      <c r="B108" s="20" t="s">
        <v>135</v>
      </c>
      <c r="C108" s="46" t="s">
        <v>113</v>
      </c>
      <c r="D108" s="4">
        <f t="shared" si="5"/>
        <v>66</v>
      </c>
      <c r="E108" s="42">
        <f t="shared" si="4"/>
        <v>2.0433221630568661E-2</v>
      </c>
      <c r="F108">
        <f t="shared" si="6"/>
        <v>0.12019542135628623</v>
      </c>
      <c r="G108">
        <f t="shared" si="7"/>
        <v>0</v>
      </c>
    </row>
    <row r="109" spans="1:7" x14ac:dyDescent="0.25">
      <c r="A109" s="3" t="s">
        <v>136</v>
      </c>
      <c r="B109" s="20" t="s">
        <v>10</v>
      </c>
      <c r="C109" s="41" t="s">
        <v>113</v>
      </c>
      <c r="D109" s="4">
        <f t="shared" si="5"/>
        <v>65</v>
      </c>
      <c r="E109" s="42">
        <f t="shared" si="4"/>
        <v>1.9049904483409721E-2</v>
      </c>
      <c r="F109">
        <f t="shared" si="6"/>
        <v>0.11205826166711599</v>
      </c>
      <c r="G109">
        <f t="shared" si="7"/>
        <v>0</v>
      </c>
    </row>
    <row r="110" spans="1:7" x14ac:dyDescent="0.25">
      <c r="A110" s="3" t="s">
        <v>137</v>
      </c>
      <c r="B110" s="20" t="s">
        <v>120</v>
      </c>
      <c r="C110" s="44" t="s">
        <v>113</v>
      </c>
      <c r="D110" s="4">
        <f t="shared" si="5"/>
        <v>64</v>
      </c>
      <c r="E110" s="42">
        <f t="shared" si="4"/>
        <v>1.7760237097615931E-2</v>
      </c>
      <c r="F110">
        <f t="shared" si="6"/>
        <v>0.10447198292715253</v>
      </c>
      <c r="G110">
        <f t="shared" si="7"/>
        <v>0</v>
      </c>
    </row>
    <row r="111" spans="1:7" x14ac:dyDescent="0.25">
      <c r="A111" s="3" t="s">
        <v>138</v>
      </c>
      <c r="B111" s="20" t="s">
        <v>14</v>
      </c>
      <c r="C111" s="44" t="s">
        <v>113</v>
      </c>
      <c r="D111" s="4">
        <f t="shared" si="5"/>
        <v>63</v>
      </c>
      <c r="E111" s="42">
        <f t="shared" si="4"/>
        <v>1.6557879439145377E-2</v>
      </c>
      <c r="F111">
        <f t="shared" si="6"/>
        <v>9.739929081850221E-2</v>
      </c>
      <c r="G111">
        <f t="shared" si="7"/>
        <v>0</v>
      </c>
    </row>
    <row r="112" spans="1:7" x14ac:dyDescent="0.25">
      <c r="A112" s="3" t="s">
        <v>139</v>
      </c>
      <c r="B112" s="20" t="s">
        <v>140</v>
      </c>
      <c r="C112" s="44" t="s">
        <v>113</v>
      </c>
      <c r="D112" s="4">
        <f t="shared" si="5"/>
        <v>62</v>
      </c>
      <c r="E112" s="42">
        <f t="shared" si="4"/>
        <v>1.5436920690550686E-2</v>
      </c>
      <c r="F112">
        <f t="shared" si="6"/>
        <v>9.0805415826768737E-2</v>
      </c>
      <c r="G112">
        <f t="shared" si="7"/>
        <v>0</v>
      </c>
    </row>
    <row r="113" spans="1:7" x14ac:dyDescent="0.25">
      <c r="A113" s="3" t="s">
        <v>141</v>
      </c>
      <c r="B113" s="20" t="s">
        <v>59</v>
      </c>
      <c r="C113" s="44" t="s">
        <v>113</v>
      </c>
      <c r="D113" s="4">
        <f t="shared" si="5"/>
        <v>61</v>
      </c>
      <c r="E113" s="42">
        <f t="shared" si="4"/>
        <v>1.4391850193266744E-2</v>
      </c>
      <c r="F113">
        <f t="shared" si="6"/>
        <v>8.4657942313333789E-2</v>
      </c>
      <c r="G113">
        <f t="shared" si="7"/>
        <v>0</v>
      </c>
    </row>
    <row r="114" spans="1:7" x14ac:dyDescent="0.25">
      <c r="A114" s="19" t="s">
        <v>142</v>
      </c>
      <c r="B114" s="20" t="s">
        <v>143</v>
      </c>
      <c r="C114" s="48" t="s">
        <v>113</v>
      </c>
      <c r="D114" s="4">
        <f t="shared" si="5"/>
        <v>60</v>
      </c>
      <c r="E114" s="42">
        <f t="shared" si="4"/>
        <v>1.3417530357088541E-2</v>
      </c>
      <c r="F114">
        <f t="shared" si="6"/>
        <v>7.8926649159344359E-2</v>
      </c>
      <c r="G114">
        <f t="shared" si="7"/>
        <v>0</v>
      </c>
    </row>
    <row r="115" spans="1:7" x14ac:dyDescent="0.25">
      <c r="A115" s="3" t="s">
        <v>144</v>
      </c>
      <c r="B115" s="20" t="s">
        <v>57</v>
      </c>
      <c r="C115" s="44" t="s">
        <v>113</v>
      </c>
      <c r="D115" s="4">
        <f t="shared" si="5"/>
        <v>59</v>
      </c>
      <c r="E115" s="42">
        <f t="shared" si="4"/>
        <v>1.2509171403661498E-2</v>
      </c>
      <c r="F115">
        <f t="shared" si="6"/>
        <v>7.3583361198008804E-2</v>
      </c>
      <c r="G115">
        <f t="shared" si="7"/>
        <v>0</v>
      </c>
    </row>
    <row r="116" spans="1:7" x14ac:dyDescent="0.25">
      <c r="A116" s="3" t="s">
        <v>145</v>
      </c>
      <c r="B116" s="20" t="s">
        <v>34</v>
      </c>
      <c r="C116" s="44" t="s">
        <v>113</v>
      </c>
      <c r="D116" s="4">
        <f t="shared" si="5"/>
        <v>58</v>
      </c>
      <c r="E116" s="42">
        <f t="shared" si="4"/>
        <v>1.1662307819822729E-2</v>
      </c>
      <c r="F116">
        <f t="shared" si="6"/>
        <v>6.8601810704839575E-2</v>
      </c>
      <c r="G116">
        <f t="shared" si="7"/>
        <v>0</v>
      </c>
    </row>
    <row r="117" spans="1:7" x14ac:dyDescent="0.25">
      <c r="A117" s="3" t="s">
        <v>146</v>
      </c>
      <c r="B117" s="20" t="s">
        <v>103</v>
      </c>
      <c r="C117" s="44" t="s">
        <v>113</v>
      </c>
      <c r="D117" s="4">
        <f t="shared" si="5"/>
        <v>57</v>
      </c>
      <c r="E117" s="42">
        <f t="shared" si="4"/>
        <v>1.0872776405037332E-2</v>
      </c>
      <c r="F117">
        <f t="shared" si="6"/>
        <v>6.3957508264925481E-2</v>
      </c>
      <c r="G117">
        <f t="shared" si="7"/>
        <v>0</v>
      </c>
    </row>
    <row r="118" spans="1:7" x14ac:dyDescent="0.25">
      <c r="A118" s="3" t="s">
        <v>147</v>
      </c>
      <c r="B118" s="20" t="s">
        <v>26</v>
      </c>
      <c r="C118" s="44" t="s">
        <v>113</v>
      </c>
      <c r="D118" s="4">
        <f t="shared" si="5"/>
        <v>56</v>
      </c>
      <c r="E118" s="42">
        <f t="shared" si="4"/>
        <v>1.0136695805010353E-2</v>
      </c>
      <c r="F118">
        <f t="shared" si="6"/>
        <v>5.9627622382413835E-2</v>
      </c>
      <c r="G118">
        <f t="shared" si="7"/>
        <v>0</v>
      </c>
    </row>
    <row r="119" spans="1:7" x14ac:dyDescent="0.25">
      <c r="A119" s="3" t="s">
        <v>148</v>
      </c>
      <c r="B119" s="20" t="s">
        <v>149</v>
      </c>
      <c r="C119" s="44" t="s">
        <v>113</v>
      </c>
      <c r="D119" s="4">
        <f t="shared" si="5"/>
        <v>55</v>
      </c>
      <c r="E119" s="42">
        <f t="shared" si="4"/>
        <v>9.4504474308613039E-3</v>
      </c>
      <c r="F119">
        <f t="shared" si="6"/>
        <v>5.5590867240360609E-2</v>
      </c>
      <c r="G119">
        <f t="shared" si="7"/>
        <v>0</v>
      </c>
    </row>
    <row r="120" spans="1:7" x14ac:dyDescent="0.25">
      <c r="A120" s="3" t="s">
        <v>150</v>
      </c>
      <c r="B120" s="20" t="s">
        <v>151</v>
      </c>
      <c r="C120" s="44" t="s">
        <v>113</v>
      </c>
      <c r="D120" s="4">
        <f t="shared" si="5"/>
        <v>54</v>
      </c>
      <c r="E120" s="42">
        <f t="shared" si="4"/>
        <v>8.8106576700593617E-3</v>
      </c>
      <c r="F120">
        <f t="shared" si="6"/>
        <v>5.1827398059172712E-2</v>
      </c>
      <c r="G120">
        <f t="shared" si="7"/>
        <v>0</v>
      </c>
    </row>
    <row r="121" spans="1:7" x14ac:dyDescent="0.25">
      <c r="A121" s="3" t="s">
        <v>152</v>
      </c>
      <c r="B121" s="20" t="s">
        <v>34</v>
      </c>
      <c r="C121" s="44" t="s">
        <v>113</v>
      </c>
      <c r="D121" s="4">
        <f t="shared" si="5"/>
        <v>53</v>
      </c>
      <c r="E121" s="42">
        <f t="shared" si="4"/>
        <v>8.2141813016678479E-3</v>
      </c>
      <c r="F121">
        <f t="shared" si="6"/>
        <v>4.8318713539222631E-2</v>
      </c>
      <c r="G121">
        <f t="shared" si="7"/>
        <v>0</v>
      </c>
    </row>
    <row r="122" spans="1:7" x14ac:dyDescent="0.25">
      <c r="A122" s="3" t="s">
        <v>153</v>
      </c>
      <c r="B122" s="20" t="s">
        <v>51</v>
      </c>
      <c r="C122" s="44" t="s">
        <v>113</v>
      </c>
      <c r="D122" s="4">
        <f t="shared" si="5"/>
        <v>52</v>
      </c>
      <c r="E122" s="42">
        <f t="shared" si="4"/>
        <v>7.6580860343669586E-3</v>
      </c>
      <c r="F122">
        <f t="shared" si="6"/>
        <v>4.5047564908040932E-2</v>
      </c>
      <c r="G122">
        <f t="shared" si="7"/>
        <v>0</v>
      </c>
    </row>
    <row r="123" spans="1:7" x14ac:dyDescent="0.25">
      <c r="A123" s="3" t="s">
        <v>154</v>
      </c>
      <c r="B123" s="20" t="s">
        <v>155</v>
      </c>
      <c r="C123" s="44" t="s">
        <v>113</v>
      </c>
      <c r="D123" s="4">
        <f t="shared" si="5"/>
        <v>51</v>
      </c>
      <c r="E123" s="42">
        <f t="shared" si="4"/>
        <v>7.1396380912432979E-3</v>
      </c>
      <c r="F123">
        <f t="shared" si="6"/>
        <v>4.1997871124960576E-2</v>
      </c>
      <c r="G123">
        <f t="shared" si="7"/>
        <v>0</v>
      </c>
    </row>
    <row r="124" spans="1:7" x14ac:dyDescent="0.25">
      <c r="A124" s="3" t="s">
        <v>156</v>
      </c>
      <c r="B124" s="20" t="s">
        <v>24</v>
      </c>
      <c r="C124" s="44" t="s">
        <v>113</v>
      </c>
      <c r="D124" s="4">
        <f t="shared" si="5"/>
        <v>50</v>
      </c>
      <c r="E124" s="42">
        <f t="shared" si="4"/>
        <v>6.6562887704807493E-3</v>
      </c>
      <c r="F124">
        <f t="shared" si="6"/>
        <v>3.9154639826357349E-2</v>
      </c>
      <c r="G124">
        <f t="shared" si="7"/>
        <v>0</v>
      </c>
    </row>
    <row r="125" spans="1:7" x14ac:dyDescent="0.25">
      <c r="A125" s="3" t="s">
        <v>157</v>
      </c>
      <c r="B125" s="20" t="s">
        <v>140</v>
      </c>
      <c r="C125" s="44" t="s">
        <v>113</v>
      </c>
      <c r="D125" s="4">
        <f t="shared" si="5"/>
        <v>49</v>
      </c>
      <c r="E125" s="42">
        <f t="shared" si="4"/>
        <v>6.2056619158846818E-3</v>
      </c>
      <c r="F125">
        <f t="shared" si="6"/>
        <v>3.6503893622851065E-2</v>
      </c>
      <c r="G125">
        <f t="shared" si="7"/>
        <v>0</v>
      </c>
    </row>
    <row r="126" spans="1:7" x14ac:dyDescent="0.25">
      <c r="A126" s="3" t="s">
        <v>158</v>
      </c>
      <c r="B126" s="20" t="s">
        <v>10</v>
      </c>
      <c r="C126" s="44" t="s">
        <v>113</v>
      </c>
      <c r="D126" s="4">
        <f t="shared" si="5"/>
        <v>48</v>
      </c>
      <c r="E126" s="42">
        <f t="shared" si="4"/>
        <v>5.7855422356443429E-3</v>
      </c>
      <c r="F126">
        <f t="shared" si="6"/>
        <v>3.4032601386143189E-2</v>
      </c>
      <c r="G126">
        <f t="shared" si="7"/>
        <v>0</v>
      </c>
    </row>
    <row r="127" spans="1:7" x14ac:dyDescent="0.25">
      <c r="A127" s="3" t="s">
        <v>159</v>
      </c>
      <c r="B127" s="20" t="s">
        <v>160</v>
      </c>
      <c r="C127" s="44" t="s">
        <v>113</v>
      </c>
      <c r="D127" s="4">
        <f t="shared" si="5"/>
        <v>47</v>
      </c>
      <c r="E127" s="42">
        <f t="shared" si="4"/>
        <v>5.3938644119082167E-3</v>
      </c>
      <c r="F127">
        <f t="shared" si="6"/>
        <v>3.1728614187695389E-2</v>
      </c>
      <c r="G127">
        <f t="shared" si="7"/>
        <v>0</v>
      </c>
    </row>
    <row r="128" spans="1:7" x14ac:dyDescent="0.25">
      <c r="A128" s="3" t="s">
        <v>161</v>
      </c>
      <c r="B128" s="20" t="s">
        <v>34</v>
      </c>
      <c r="C128" s="44" t="s">
        <v>113</v>
      </c>
      <c r="D128" s="4">
        <f t="shared" si="5"/>
        <v>46</v>
      </c>
      <c r="E128" s="42">
        <f t="shared" si="4"/>
        <v>5.0287029476347367E-3</v>
      </c>
      <c r="F128">
        <f t="shared" si="6"/>
        <v>2.9580605574321978E-2</v>
      </c>
      <c r="G128">
        <f t="shared" si="7"/>
        <v>0</v>
      </c>
    </row>
    <row r="129" spans="1:7" x14ac:dyDescent="0.25">
      <c r="A129" s="3" t="s">
        <v>162</v>
      </c>
      <c r="B129" s="20" t="s">
        <v>24</v>
      </c>
      <c r="C129" s="44" t="s">
        <v>113</v>
      </c>
      <c r="D129" s="4">
        <f t="shared" si="5"/>
        <v>45</v>
      </c>
      <c r="E129" s="42">
        <f t="shared" si="4"/>
        <v>4.6882627008052779E-3</v>
      </c>
      <c r="F129">
        <f t="shared" si="6"/>
        <v>2.7578015887089868E-2</v>
      </c>
      <c r="G129">
        <f t="shared" si="7"/>
        <v>0</v>
      </c>
    </row>
    <row r="130" spans="1:7" x14ac:dyDescent="0.25">
      <c r="A130" s="3" t="s">
        <v>163</v>
      </c>
      <c r="B130" s="20" t="s">
        <v>164</v>
      </c>
      <c r="C130" s="44" t="s">
        <v>113</v>
      </c>
      <c r="D130" s="4">
        <f t="shared" si="5"/>
        <v>44</v>
      </c>
      <c r="E130" s="42">
        <f t="shared" si="4"/>
        <v>4.3708700594653847E-3</v>
      </c>
      <c r="F130">
        <f t="shared" si="6"/>
        <v>2.5711000349796377E-2</v>
      </c>
      <c r="G130">
        <f t="shared" si="7"/>
        <v>0</v>
      </c>
    </row>
    <row r="131" spans="1:7" x14ac:dyDescent="0.25">
      <c r="A131" s="3" t="s">
        <v>165</v>
      </c>
      <c r="B131" s="49" t="s">
        <v>24</v>
      </c>
      <c r="C131" s="50" t="s">
        <v>113</v>
      </c>
      <c r="D131" s="4">
        <f t="shared" si="5"/>
        <v>43</v>
      </c>
      <c r="E131" s="42">
        <f t="shared" si="4"/>
        <v>4.0749647142105478E-3</v>
      </c>
      <c r="F131">
        <f t="shared" si="6"/>
        <v>2.397038067182675E-2</v>
      </c>
      <c r="G131">
        <f t="shared" si="7"/>
        <v>0</v>
      </c>
    </row>
    <row r="132" spans="1:7" x14ac:dyDescent="0.25">
      <c r="A132" s="29" t="s">
        <v>166</v>
      </c>
      <c r="B132" s="38" t="s">
        <v>167</v>
      </c>
      <c r="C132" s="44" t="s">
        <v>168</v>
      </c>
      <c r="D132" s="4">
        <f t="shared" si="5"/>
        <v>42</v>
      </c>
      <c r="E132" s="42">
        <f t="shared" si="4"/>
        <v>3.7990919876698627E-3</v>
      </c>
      <c r="F132">
        <f t="shared" si="6"/>
        <v>2.2347599927469777E-2</v>
      </c>
      <c r="G132">
        <f t="shared" si="7"/>
        <v>0</v>
      </c>
    </row>
    <row r="133" spans="1:7" x14ac:dyDescent="0.25">
      <c r="A133" s="29" t="s">
        <v>169</v>
      </c>
      <c r="B133" s="38" t="s">
        <v>170</v>
      </c>
      <c r="C133" s="44" t="s">
        <v>168</v>
      </c>
      <c r="D133" s="4">
        <f t="shared" si="5"/>
        <v>41</v>
      </c>
      <c r="E133" s="42">
        <f t="shared" si="4"/>
        <v>3.5418956832791878E-3</v>
      </c>
      <c r="F133">
        <f t="shared" si="6"/>
        <v>2.0834680489877574E-2</v>
      </c>
      <c r="G133">
        <f t="shared" si="7"/>
        <v>0</v>
      </c>
    </row>
    <row r="134" spans="1:7" x14ac:dyDescent="0.25">
      <c r="A134" s="29" t="s">
        <v>171</v>
      </c>
      <c r="B134" s="39" t="s">
        <v>172</v>
      </c>
      <c r="C134" s="46" t="s">
        <v>168</v>
      </c>
      <c r="D134" s="4">
        <f t="shared" si="5"/>
        <v>40</v>
      </c>
      <c r="E134" s="42">
        <f t="shared" si="4"/>
        <v>3.3021114181881438E-3</v>
      </c>
      <c r="F134">
        <f t="shared" si="6"/>
        <v>1.9424184812871434E-2</v>
      </c>
      <c r="G134">
        <f t="shared" si="7"/>
        <v>0</v>
      </c>
    </row>
    <row r="135" spans="1:7" x14ac:dyDescent="0.25">
      <c r="A135" s="29" t="s">
        <v>173</v>
      </c>
      <c r="B135" s="39" t="s">
        <v>170</v>
      </c>
      <c r="C135" s="44" t="s">
        <v>168</v>
      </c>
      <c r="D135" s="4">
        <f t="shared" si="5"/>
        <v>39</v>
      </c>
      <c r="E135" s="42">
        <f t="shared" si="4"/>
        <v>3.0785604075254237E-3</v>
      </c>
      <c r="F135">
        <f t="shared" si="6"/>
        <v>1.8109178867796609E-2</v>
      </c>
      <c r="G135">
        <f t="shared" si="7"/>
        <v>0</v>
      </c>
    </row>
    <row r="136" spans="1:7" x14ac:dyDescent="0.25">
      <c r="A136" s="51" t="s">
        <v>174</v>
      </c>
      <c r="B136" s="52" t="s">
        <v>175</v>
      </c>
      <c r="C136" s="50" t="s">
        <v>168</v>
      </c>
      <c r="D136" s="4">
        <f t="shared" si="5"/>
        <v>38</v>
      </c>
      <c r="E136" s="42">
        <f t="shared" si="4"/>
        <v>2.8701436694656994E-3</v>
      </c>
      <c r="F136">
        <f t="shared" si="6"/>
        <v>1.6883198055680584E-2</v>
      </c>
      <c r="G136">
        <f t="shared" si="7"/>
        <v>0</v>
      </c>
    </row>
    <row r="137" spans="1:7" x14ac:dyDescent="0.25">
      <c r="A137" s="29" t="s">
        <v>176</v>
      </c>
      <c r="B137" s="39" t="s">
        <v>177</v>
      </c>
      <c r="C137" s="44" t="s">
        <v>168</v>
      </c>
      <c r="D137" s="4">
        <f t="shared" si="5"/>
        <v>37</v>
      </c>
      <c r="E137" s="42">
        <f t="shared" si="4"/>
        <v>2.6758366226101084E-3</v>
      </c>
      <c r="F137">
        <f t="shared" si="6"/>
        <v>1.5740215427118284E-2</v>
      </c>
      <c r="G137">
        <f t="shared" si="7"/>
        <v>0</v>
      </c>
    </row>
    <row r="138" spans="1:7" x14ac:dyDescent="0.25">
      <c r="A138" s="3" t="s">
        <v>178</v>
      </c>
      <c r="B138" s="38" t="s">
        <v>179</v>
      </c>
      <c r="C138" s="44" t="s">
        <v>168</v>
      </c>
      <c r="D138" s="4">
        <f t="shared" si="5"/>
        <v>36</v>
      </c>
      <c r="E138" s="42">
        <f t="shared" si="4"/>
        <v>2.4946840491209231E-3</v>
      </c>
      <c r="F138">
        <f t="shared" si="6"/>
        <v>1.4674612053652487E-2</v>
      </c>
      <c r="G138">
        <f t="shared" si="7"/>
        <v>0</v>
      </c>
    </row>
    <row r="139" spans="1:7" x14ac:dyDescent="0.25">
      <c r="A139" s="3" t="s">
        <v>180</v>
      </c>
      <c r="B139" s="38" t="s">
        <v>170</v>
      </c>
      <c r="C139" s="44" t="s">
        <v>168</v>
      </c>
      <c r="D139" s="4">
        <f t="shared" si="5"/>
        <v>35</v>
      </c>
      <c r="E139" s="42">
        <f t="shared" si="4"/>
        <v>2.3257953988490457E-3</v>
      </c>
      <c r="F139">
        <f t="shared" si="6"/>
        <v>1.3681149404994385E-2</v>
      </c>
      <c r="G139">
        <f t="shared" si="7"/>
        <v>0</v>
      </c>
    </row>
    <row r="140" spans="1:7" x14ac:dyDescent="0.25">
      <c r="A140" s="3" t="s">
        <v>181</v>
      </c>
      <c r="B140" s="53" t="s">
        <v>172</v>
      </c>
      <c r="C140" s="50" t="s">
        <v>168</v>
      </c>
      <c r="D140" s="4">
        <f t="shared" si="5"/>
        <v>34</v>
      </c>
      <c r="E140" s="42">
        <f t="shared" si="4"/>
        <v>2.1683404113693396E-3</v>
      </c>
      <c r="F140">
        <f t="shared" si="6"/>
        <v>1.2754943596290232E-2</v>
      </c>
      <c r="G140">
        <f t="shared" si="7"/>
        <v>0</v>
      </c>
    </row>
    <row r="141" spans="1:7" x14ac:dyDescent="0.25">
      <c r="A141" s="3" t="s">
        <v>182</v>
      </c>
      <c r="B141" s="38" t="s">
        <v>183</v>
      </c>
      <c r="C141" s="44" t="s">
        <v>168</v>
      </c>
      <c r="D141" s="4">
        <f t="shared" si="5"/>
        <v>33</v>
      </c>
      <c r="E141" s="42">
        <f t="shared" si="4"/>
        <v>2.0215450344015914E-3</v>
      </c>
      <c r="F141">
        <f t="shared" si="6"/>
        <v>1.189144137883289E-2</v>
      </c>
      <c r="G141">
        <f t="shared" si="7"/>
        <v>0</v>
      </c>
    </row>
    <row r="142" spans="1:7" x14ac:dyDescent="0.25">
      <c r="A142" s="3" t="s">
        <v>184</v>
      </c>
      <c r="B142" s="22" t="s">
        <v>32</v>
      </c>
      <c r="C142" s="45" t="s">
        <v>168</v>
      </c>
      <c r="D142" s="4">
        <f t="shared" si="5"/>
        <v>32</v>
      </c>
      <c r="E142" s="42">
        <f t="shared" si="4"/>
        <v>1.884687618551994E-3</v>
      </c>
      <c r="F142">
        <f t="shared" si="6"/>
        <v>1.10863977561882E-2</v>
      </c>
      <c r="G142">
        <f t="shared" si="7"/>
        <v>0</v>
      </c>
    </row>
    <row r="143" spans="1:7" x14ac:dyDescent="0.25">
      <c r="A143" s="3" t="s">
        <v>185</v>
      </c>
      <c r="B143" s="20" t="s">
        <v>20</v>
      </c>
      <c r="C143" s="45" t="s">
        <v>168</v>
      </c>
      <c r="D143" s="4">
        <f t="shared" si="5"/>
        <v>31</v>
      </c>
      <c r="E143" s="42">
        <f t="shared" ref="E143:E173" si="8">0.0002*EXP(0.0701*D143)</f>
        <v>1.7570953696684015E-3</v>
      </c>
      <c r="F143">
        <f t="shared" si="6"/>
        <v>1.0335855115696478E-2</v>
      </c>
      <c r="G143">
        <f t="shared" si="7"/>
        <v>0</v>
      </c>
    </row>
    <row r="144" spans="1:7" x14ac:dyDescent="0.25">
      <c r="A144" s="3" t="s">
        <v>186</v>
      </c>
      <c r="B144" s="20" t="s">
        <v>32</v>
      </c>
      <c r="C144" s="45" t="s">
        <v>168</v>
      </c>
      <c r="D144" s="4">
        <f t="shared" si="5"/>
        <v>30</v>
      </c>
      <c r="E144" s="42">
        <f t="shared" si="8"/>
        <v>1.6381410413690599E-3</v>
      </c>
      <c r="F144">
        <f t="shared" si="6"/>
        <v>9.636123772759176E-3</v>
      </c>
      <c r="G144">
        <f t="shared" si="7"/>
        <v>0</v>
      </c>
    </row>
    <row r="145" spans="1:7" x14ac:dyDescent="0.25">
      <c r="A145" s="3" t="s">
        <v>187</v>
      </c>
      <c r="B145" s="22" t="s">
        <v>32</v>
      </c>
      <c r="C145" s="45" t="s">
        <v>168</v>
      </c>
      <c r="D145" s="4">
        <f t="shared" si="5"/>
        <v>29</v>
      </c>
      <c r="E145" s="42">
        <f t="shared" si="8"/>
        <v>1.5272398514852034E-3</v>
      </c>
      <c r="F145">
        <f t="shared" si="6"/>
        <v>8.9837638322659025E-3</v>
      </c>
      <c r="G145">
        <f t="shared" si="7"/>
        <v>0</v>
      </c>
    </row>
    <row r="146" spans="1:7" x14ac:dyDescent="0.25">
      <c r="A146" s="3" t="s">
        <v>188</v>
      </c>
      <c r="B146" s="20" t="s">
        <v>172</v>
      </c>
      <c r="C146" s="45" t="s">
        <v>168</v>
      </c>
      <c r="D146" s="4">
        <f t="shared" si="5"/>
        <v>28</v>
      </c>
      <c r="E146" s="42">
        <f t="shared" si="8"/>
        <v>1.4238466072586859E-3</v>
      </c>
      <c r="F146">
        <f t="shared" si="6"/>
        <v>8.3755682779922697E-3</v>
      </c>
      <c r="G146">
        <f t="shared" si="7"/>
        <v>0</v>
      </c>
    </row>
    <row r="147" spans="1:7" x14ac:dyDescent="0.25">
      <c r="A147" s="30" t="s">
        <v>189</v>
      </c>
      <c r="B147" s="20" t="s">
        <v>18</v>
      </c>
      <c r="C147" s="44" t="s">
        <v>168</v>
      </c>
      <c r="D147" s="4">
        <f t="shared" si="5"/>
        <v>27</v>
      </c>
      <c r="E147" s="42">
        <f t="shared" si="8"/>
        <v>1.3274530251620479E-3</v>
      </c>
      <c r="F147">
        <f t="shared" si="6"/>
        <v>7.8085472068355755E-3</v>
      </c>
      <c r="G147">
        <f t="shared" si="7"/>
        <v>0</v>
      </c>
    </row>
    <row r="148" spans="1:7" x14ac:dyDescent="0.25">
      <c r="A148" s="30" t="s">
        <v>190</v>
      </c>
      <c r="B148" s="20" t="s">
        <v>110</v>
      </c>
      <c r="C148" s="44" t="s">
        <v>168</v>
      </c>
      <c r="D148" s="4">
        <f t="shared" si="5"/>
        <v>26</v>
      </c>
      <c r="E148" s="42">
        <f t="shared" si="8"/>
        <v>1.2375852321652001E-3</v>
      </c>
      <c r="F148">
        <f t="shared" si="6"/>
        <v>7.2799131303835293E-3</v>
      </c>
      <c r="G148">
        <f t="shared" si="7"/>
        <v>0</v>
      </c>
    </row>
    <row r="149" spans="1:7" x14ac:dyDescent="0.25">
      <c r="A149" s="30" t="s">
        <v>191</v>
      </c>
      <c r="B149" s="20" t="s">
        <v>41</v>
      </c>
      <c r="C149" s="44" t="s">
        <v>168</v>
      </c>
      <c r="D149" s="4">
        <f t="shared" si="5"/>
        <v>25</v>
      </c>
      <c r="E149" s="42">
        <f t="shared" si="8"/>
        <v>1.1538014361648845E-3</v>
      </c>
      <c r="F149">
        <f t="shared" si="6"/>
        <v>6.7870672715581431E-3</v>
      </c>
      <c r="G149">
        <f t="shared" si="7"/>
        <v>0</v>
      </c>
    </row>
    <row r="150" spans="1:7" x14ac:dyDescent="0.25">
      <c r="A150" s="30" t="s">
        <v>192</v>
      </c>
      <c r="B150" s="20" t="s">
        <v>18</v>
      </c>
      <c r="C150" s="44" t="s">
        <v>168</v>
      </c>
      <c r="D150" s="4">
        <f t="shared" si="5"/>
        <v>24</v>
      </c>
      <c r="E150" s="42">
        <f t="shared" si="8"/>
        <v>1.0756897541247051E-3</v>
      </c>
      <c r="F150">
        <f t="shared" si="6"/>
        <v>6.3275867889688526E-3</v>
      </c>
      <c r="G150">
        <f t="shared" si="7"/>
        <v>0</v>
      </c>
    </row>
    <row r="151" spans="1:7" x14ac:dyDescent="0.25">
      <c r="A151" s="3" t="s">
        <v>193</v>
      </c>
      <c r="B151" s="20" t="s">
        <v>32</v>
      </c>
      <c r="C151" s="44" t="s">
        <v>168</v>
      </c>
      <c r="D151" s="4">
        <f t="shared" si="5"/>
        <v>23</v>
      </c>
      <c r="E151" s="42">
        <f t="shared" si="8"/>
        <v>1.0028661872488011E-3</v>
      </c>
      <c r="F151">
        <f t="shared" si="6"/>
        <v>5.8992128661694183E-3</v>
      </c>
      <c r="G151">
        <f t="shared" si="7"/>
        <v>0</v>
      </c>
    </row>
    <row r="152" spans="1:7" x14ac:dyDescent="0.25">
      <c r="A152" s="28" t="s">
        <v>194</v>
      </c>
      <c r="B152" s="49" t="s">
        <v>32</v>
      </c>
      <c r="C152" s="50" t="s">
        <v>168</v>
      </c>
      <c r="D152" s="4">
        <f t="shared" si="5"/>
        <v>22</v>
      </c>
      <c r="E152" s="42">
        <f t="shared" si="8"/>
        <v>9.3497273323508046E-4</v>
      </c>
      <c r="F152">
        <f t="shared" si="6"/>
        <v>5.4998396072651785E-3</v>
      </c>
      <c r="G152">
        <f t="shared" si="7"/>
        <v>0</v>
      </c>
    </row>
    <row r="153" spans="1:7" x14ac:dyDescent="0.25">
      <c r="A153" s="28" t="s">
        <v>195</v>
      </c>
      <c r="B153" s="20" t="s">
        <v>32</v>
      </c>
      <c r="C153" s="44" t="s">
        <v>168</v>
      </c>
      <c r="D153" s="4">
        <f t="shared" si="5"/>
        <v>21</v>
      </c>
      <c r="E153" s="42">
        <f t="shared" si="8"/>
        <v>8.7167562632780573E-4</v>
      </c>
      <c r="F153">
        <f t="shared" si="6"/>
        <v>5.1275036842812101E-3</v>
      </c>
      <c r="G153">
        <f t="shared" si="7"/>
        <v>0</v>
      </c>
    </row>
    <row r="154" spans="1:7" x14ac:dyDescent="0.25">
      <c r="A154" s="28" t="s">
        <v>196</v>
      </c>
      <c r="B154" s="20" t="s">
        <v>32</v>
      </c>
      <c r="C154" s="44" t="s">
        <v>168</v>
      </c>
      <c r="D154" s="4">
        <f t="shared" si="5"/>
        <v>20</v>
      </c>
      <c r="E154" s="42">
        <f t="shared" si="8"/>
        <v>8.1266369651758702E-4</v>
      </c>
      <c r="F154">
        <f t="shared" si="6"/>
        <v>4.7803746853975707E-3</v>
      </c>
      <c r="G154">
        <f t="shared" si="7"/>
        <v>0</v>
      </c>
    </row>
    <row r="155" spans="1:7" x14ac:dyDescent="0.25">
      <c r="A155" s="28" t="s">
        <v>197</v>
      </c>
      <c r="B155" s="20" t="s">
        <v>32</v>
      </c>
      <c r="C155" s="44" t="s">
        <v>168</v>
      </c>
      <c r="D155" s="4">
        <f t="shared" si="5"/>
        <v>19</v>
      </c>
      <c r="E155" s="42">
        <f t="shared" si="8"/>
        <v>7.576468398225784E-4</v>
      </c>
      <c r="F155">
        <f t="shared" si="6"/>
        <v>4.4567461166034024E-3</v>
      </c>
      <c r="G155">
        <f t="shared" si="7"/>
        <v>0</v>
      </c>
    </row>
    <row r="156" spans="1:7" x14ac:dyDescent="0.25">
      <c r="A156" s="3" t="s">
        <v>198</v>
      </c>
      <c r="B156" s="20" t="s">
        <v>32</v>
      </c>
      <c r="C156" s="44" t="s">
        <v>168</v>
      </c>
      <c r="D156" s="4">
        <f t="shared" si="5"/>
        <v>18</v>
      </c>
      <c r="E156" s="42">
        <f t="shared" si="8"/>
        <v>7.0635459213074035E-4</v>
      </c>
      <c r="F156">
        <f t="shared" si="6"/>
        <v>4.1550270125337661E-3</v>
      </c>
      <c r="G156">
        <f t="shared" si="7"/>
        <v>0</v>
      </c>
    </row>
    <row r="157" spans="1:7" x14ac:dyDescent="0.25">
      <c r="A157" s="3" t="s">
        <v>199</v>
      </c>
      <c r="B157" s="38" t="s">
        <v>32</v>
      </c>
      <c r="C157" s="44" t="s">
        <v>168</v>
      </c>
      <c r="D157" s="4">
        <f t="shared" ref="D157:D171" si="9">D158+1</f>
        <v>17</v>
      </c>
      <c r="E157" s="42">
        <f t="shared" si="8"/>
        <v>6.5853479959214608E-4</v>
      </c>
      <c r="F157">
        <f t="shared" ref="F157:F173" si="10">E157/D$8</f>
        <v>3.8737341152479178E-3</v>
      </c>
      <c r="G157">
        <f t="shared" ref="G157:G173" si="11">IF($E157&gt;$D$10,3,IF($E157&gt;$D$8,2,IF($E157&gt;$D$9,1,0)))</f>
        <v>0</v>
      </c>
    </row>
    <row r="158" spans="1:7" x14ac:dyDescent="0.25">
      <c r="A158" s="3" t="s">
        <v>200</v>
      </c>
      <c r="B158" s="54" t="s">
        <v>32</v>
      </c>
      <c r="C158" s="44" t="s">
        <v>168</v>
      </c>
      <c r="D158" s="4">
        <f t="shared" si="9"/>
        <v>16</v>
      </c>
      <c r="E158" s="42">
        <f t="shared" si="8"/>
        <v>6.1395237902495234E-4</v>
      </c>
      <c r="F158">
        <f t="shared" si="10"/>
        <v>3.6114845824997193E-3</v>
      </c>
      <c r="G158">
        <f t="shared" si="11"/>
        <v>0</v>
      </c>
    </row>
    <row r="159" spans="1:7" x14ac:dyDescent="0.25">
      <c r="A159" s="3" t="s">
        <v>201</v>
      </c>
      <c r="B159" s="38" t="s">
        <v>32</v>
      </c>
      <c r="C159" s="44" t="s">
        <v>168</v>
      </c>
      <c r="D159" s="4">
        <f t="shared" si="9"/>
        <v>15</v>
      </c>
      <c r="E159" s="42">
        <f t="shared" si="8"/>
        <v>5.7238816224115959E-4</v>
      </c>
      <c r="F159">
        <f t="shared" si="10"/>
        <v>3.3669891896538798E-3</v>
      </c>
      <c r="G159">
        <f t="shared" si="11"/>
        <v>0</v>
      </c>
    </row>
    <row r="160" spans="1:7" x14ac:dyDescent="0.25">
      <c r="A160" s="3" t="s">
        <v>202</v>
      </c>
      <c r="B160" s="38" t="s">
        <v>32</v>
      </c>
      <c r="C160" s="44" t="s">
        <v>168</v>
      </c>
      <c r="D160" s="4">
        <f t="shared" si="9"/>
        <v>14</v>
      </c>
      <c r="E160" s="42">
        <f t="shared" si="8"/>
        <v>5.3363781861084133E-4</v>
      </c>
      <c r="F160">
        <f t="shared" si="10"/>
        <v>3.1390459918284783E-3</v>
      </c>
      <c r="G160">
        <f t="shared" si="11"/>
        <v>0</v>
      </c>
    </row>
    <row r="161" spans="1:10" x14ac:dyDescent="0.25">
      <c r="A161" s="3" t="s">
        <v>203</v>
      </c>
      <c r="B161" s="38" t="s">
        <v>32</v>
      </c>
      <c r="C161" s="44" t="s">
        <v>168</v>
      </c>
      <c r="D161" s="4">
        <f t="shared" si="9"/>
        <v>13</v>
      </c>
      <c r="E161" s="42">
        <f t="shared" si="8"/>
        <v>4.9751085056814592E-4</v>
      </c>
      <c r="F161">
        <f t="shared" si="10"/>
        <v>2.9265344151067404E-3</v>
      </c>
      <c r="G161">
        <f t="shared" si="11"/>
        <v>0</v>
      </c>
    </row>
    <row r="162" spans="1:10" x14ac:dyDescent="0.25">
      <c r="A162" s="3" t="s">
        <v>204</v>
      </c>
      <c r="B162" s="38" t="s">
        <v>32</v>
      </c>
      <c r="C162" s="44" t="s">
        <v>168</v>
      </c>
      <c r="D162" s="4">
        <f t="shared" si="9"/>
        <v>12</v>
      </c>
      <c r="E162" s="42">
        <f t="shared" si="8"/>
        <v>4.6382965712095327E-4</v>
      </c>
      <c r="F162">
        <f t="shared" si="10"/>
        <v>2.7284097477703133E-3</v>
      </c>
      <c r="G162">
        <f t="shared" si="11"/>
        <v>0</v>
      </c>
    </row>
    <row r="163" spans="1:10" x14ac:dyDescent="0.25">
      <c r="A163" s="3" t="s">
        <v>205</v>
      </c>
      <c r="B163" s="38" t="s">
        <v>32</v>
      </c>
      <c r="C163" s="44" t="s">
        <v>168</v>
      </c>
      <c r="D163" s="4">
        <f t="shared" si="9"/>
        <v>11</v>
      </c>
      <c r="E163" s="42">
        <f t="shared" si="8"/>
        <v>4.3242866076038039E-4</v>
      </c>
      <c r="F163">
        <f t="shared" si="10"/>
        <v>2.5436980044728258E-3</v>
      </c>
      <c r="G163">
        <f t="shared" si="11"/>
        <v>0</v>
      </c>
    </row>
    <row r="164" spans="1:10" x14ac:dyDescent="0.25">
      <c r="A164" s="3" t="s">
        <v>206</v>
      </c>
      <c r="B164" s="38" t="s">
        <v>32</v>
      </c>
      <c r="C164" s="44" t="s">
        <v>168</v>
      </c>
      <c r="D164" s="4">
        <f t="shared" si="9"/>
        <v>10</v>
      </c>
      <c r="E164" s="42">
        <f t="shared" si="8"/>
        <v>4.0315349347800207E-4</v>
      </c>
      <c r="F164">
        <f t="shared" si="10"/>
        <v>2.3714911381058942E-3</v>
      </c>
      <c r="G164">
        <f t="shared" si="11"/>
        <v>0</v>
      </c>
    </row>
    <row r="165" spans="1:10" x14ac:dyDescent="0.25">
      <c r="A165" s="3" t="s">
        <v>207</v>
      </c>
      <c r="B165" s="38" t="s">
        <v>32</v>
      </c>
      <c r="C165" s="44" t="s">
        <v>168</v>
      </c>
      <c r="D165" s="4">
        <f t="shared" si="9"/>
        <v>9</v>
      </c>
      <c r="E165" s="42">
        <f t="shared" si="8"/>
        <v>3.7586023788922936E-4</v>
      </c>
      <c r="F165">
        <f t="shared" si="10"/>
        <v>2.2109425758189962E-3</v>
      </c>
      <c r="G165">
        <f t="shared" si="11"/>
        <v>0</v>
      </c>
    </row>
    <row r="166" spans="1:10" x14ac:dyDescent="0.25">
      <c r="A166" s="3" t="s">
        <v>208</v>
      </c>
      <c r="B166" s="38" t="s">
        <v>32</v>
      </c>
      <c r="C166" s="44" t="s">
        <v>168</v>
      </c>
      <c r="D166" s="4">
        <f t="shared" si="9"/>
        <v>8</v>
      </c>
      <c r="E166" s="42">
        <f t="shared" si="8"/>
        <v>3.5041471973219172E-4</v>
      </c>
      <c r="F166">
        <f t="shared" si="10"/>
        <v>2.0612630572481865E-3</v>
      </c>
      <c r="G166">
        <f t="shared" si="11"/>
        <v>0</v>
      </c>
    </row>
    <row r="167" spans="1:10" x14ac:dyDescent="0.25">
      <c r="A167" s="3" t="s">
        <v>209</v>
      </c>
      <c r="B167" s="20" t="s">
        <v>32</v>
      </c>
      <c r="C167" s="44" t="s">
        <v>168</v>
      </c>
      <c r="D167" s="4">
        <f t="shared" si="9"/>
        <v>7</v>
      </c>
      <c r="E167" s="42">
        <f t="shared" si="8"/>
        <v>3.2669184826403041E-4</v>
      </c>
      <c r="F167">
        <f t="shared" si="10"/>
        <v>1.9217167544942964E-3</v>
      </c>
      <c r="G167">
        <f t="shared" si="11"/>
        <v>0</v>
      </c>
    </row>
    <row r="168" spans="1:10" x14ac:dyDescent="0.25">
      <c r="A168" s="3" t="s">
        <v>210</v>
      </c>
      <c r="B168" s="20" t="s">
        <v>32</v>
      </c>
      <c r="C168" s="44" t="s">
        <v>168</v>
      </c>
      <c r="D168" s="4">
        <f t="shared" si="9"/>
        <v>6</v>
      </c>
      <c r="E168" s="42">
        <f t="shared" si="8"/>
        <v>3.0457500131197675E-4</v>
      </c>
      <c r="F168">
        <f t="shared" si="10"/>
        <v>1.7916176547763338E-3</v>
      </c>
      <c r="G168">
        <f t="shared" si="11"/>
        <v>0</v>
      </c>
    </row>
    <row r="169" spans="1:10" x14ac:dyDescent="0.25">
      <c r="A169" s="3" t="s">
        <v>211</v>
      </c>
      <c r="B169" s="20" t="s">
        <v>32</v>
      </c>
      <c r="C169" s="44" t="s">
        <v>168</v>
      </c>
      <c r="D169" s="4">
        <f t="shared" si="9"/>
        <v>5</v>
      </c>
      <c r="E169" s="42">
        <f t="shared" si="8"/>
        <v>2.8395545195611307E-4</v>
      </c>
      <c r="F169">
        <f t="shared" si="10"/>
        <v>1.6703261879771356E-3</v>
      </c>
      <c r="G169">
        <f t="shared" si="11"/>
        <v>0</v>
      </c>
    </row>
    <row r="170" spans="1:10" x14ac:dyDescent="0.25">
      <c r="A170" s="3" t="s">
        <v>212</v>
      </c>
      <c r="B170" s="55" t="s">
        <v>49</v>
      </c>
      <c r="C170" s="45" t="s">
        <v>168</v>
      </c>
      <c r="D170" s="4">
        <f t="shared" si="9"/>
        <v>4</v>
      </c>
      <c r="E170" s="42">
        <f t="shared" si="8"/>
        <v>2.6473183402537435E-4</v>
      </c>
      <c r="F170">
        <f t="shared" si="10"/>
        <v>1.5572460825022019E-3</v>
      </c>
      <c r="G170">
        <f t="shared" si="11"/>
        <v>0</v>
      </c>
    </row>
    <row r="171" spans="1:10" x14ac:dyDescent="0.25">
      <c r="A171" s="3" t="s">
        <v>213</v>
      </c>
      <c r="B171" s="55" t="s">
        <v>32</v>
      </c>
      <c r="C171" s="45" t="s">
        <v>168</v>
      </c>
      <c r="D171" s="4">
        <f t="shared" si="9"/>
        <v>3</v>
      </c>
      <c r="E171" s="42">
        <f t="shared" si="8"/>
        <v>2.4680964377915896E-4</v>
      </c>
      <c r="F171">
        <f t="shared" si="10"/>
        <v>1.4518214339950526E-3</v>
      </c>
      <c r="G171">
        <f t="shared" si="11"/>
        <v>0</v>
      </c>
    </row>
    <row r="172" spans="1:10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8"/>
        <v>2.3010077532480171E-4</v>
      </c>
      <c r="F172">
        <f t="shared" si="10"/>
        <v>1.3535339724988335E-3</v>
      </c>
      <c r="G172">
        <f t="shared" si="11"/>
        <v>0</v>
      </c>
    </row>
    <row r="173" spans="1:10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8"/>
        <v>2.1452308748701234E-4</v>
      </c>
      <c r="F173">
        <f t="shared" si="10"/>
        <v>1.2619005146294843E-3</v>
      </c>
      <c r="G173">
        <f t="shared" si="11"/>
        <v>0</v>
      </c>
    </row>
    <row r="175" spans="1:10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0" x14ac:dyDescent="0.25">
      <c r="A176" s="9"/>
      <c r="B176" s="10"/>
      <c r="C176" s="10"/>
      <c r="D176" s="11"/>
      <c r="E176" s="10"/>
      <c r="F176" s="1"/>
      <c r="H176" s="11"/>
      <c r="J176" s="2"/>
    </row>
    <row r="177" spans="1:7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12">D178+1</f>
        <v>145</v>
      </c>
      <c r="E177" s="15">
        <f t="shared" ref="E177:E224" si="13">C177</f>
        <v>8.8000000000000007</v>
      </c>
      <c r="F177">
        <f t="shared" ref="F177:F240" si="14">E177/D$8</f>
        <v>51.764705882352942</v>
      </c>
      <c r="G177">
        <f t="shared" ref="G177:G240" si="15">IF($F177&lt;$F$3,10^(LOG($F177)*$D$3+$E$3),10^(LOG($F177)*$D$4+$E$4))</f>
        <v>0.712126778969846</v>
      </c>
    </row>
    <row r="178" spans="1:7" ht="15.75" thickTop="1" x14ac:dyDescent="0.25">
      <c r="A178" s="16" t="s">
        <v>85</v>
      </c>
      <c r="B178" s="17" t="s">
        <v>18</v>
      </c>
      <c r="C178" s="18">
        <v>8.1</v>
      </c>
      <c r="D178" s="4">
        <f t="shared" si="12"/>
        <v>144</v>
      </c>
      <c r="E178" s="15">
        <f t="shared" si="13"/>
        <v>8.1</v>
      </c>
      <c r="F178">
        <f t="shared" si="14"/>
        <v>47.647058823529406</v>
      </c>
      <c r="G178">
        <f t="shared" si="15"/>
        <v>0.70219755817859397</v>
      </c>
    </row>
    <row r="179" spans="1:7" x14ac:dyDescent="0.25">
      <c r="A179" s="19" t="s">
        <v>83</v>
      </c>
      <c r="B179" s="20" t="s">
        <v>84</v>
      </c>
      <c r="C179" s="18">
        <v>6.42</v>
      </c>
      <c r="D179" s="4">
        <f t="shared" si="12"/>
        <v>143</v>
      </c>
      <c r="E179" s="15">
        <f t="shared" si="13"/>
        <v>6.42</v>
      </c>
      <c r="F179">
        <f t="shared" si="14"/>
        <v>37.764705882352935</v>
      </c>
      <c r="G179">
        <f t="shared" si="15"/>
        <v>0.67508488831451952</v>
      </c>
    </row>
    <row r="180" spans="1:7" x14ac:dyDescent="0.25">
      <c r="A180" s="3" t="s">
        <v>81</v>
      </c>
      <c r="B180" s="20" t="s">
        <v>82</v>
      </c>
      <c r="C180" s="21">
        <v>4.88</v>
      </c>
      <c r="D180" s="4">
        <f t="shared" si="12"/>
        <v>142</v>
      </c>
      <c r="E180" s="15">
        <f t="shared" si="13"/>
        <v>4.88</v>
      </c>
      <c r="F180">
        <f t="shared" si="14"/>
        <v>28.705882352941174</v>
      </c>
      <c r="G180">
        <f t="shared" si="15"/>
        <v>0.64443670815408294</v>
      </c>
    </row>
    <row r="181" spans="1:7" x14ac:dyDescent="0.25">
      <c r="A181" s="3" t="s">
        <v>79</v>
      </c>
      <c r="B181" s="22" t="s">
        <v>80</v>
      </c>
      <c r="C181" s="23">
        <v>3.9</v>
      </c>
      <c r="D181" s="4">
        <f t="shared" si="12"/>
        <v>141</v>
      </c>
      <c r="E181" s="15">
        <f t="shared" si="13"/>
        <v>3.9</v>
      </c>
      <c r="F181">
        <f t="shared" si="14"/>
        <v>22.941176470588232</v>
      </c>
      <c r="G181">
        <f t="shared" si="15"/>
        <v>0.62042358252929453</v>
      </c>
    </row>
    <row r="182" spans="1:7" x14ac:dyDescent="0.25">
      <c r="A182" s="3" t="s">
        <v>78</v>
      </c>
      <c r="B182" s="24" t="s">
        <v>14</v>
      </c>
      <c r="C182" s="25">
        <v>3.4674999999999998</v>
      </c>
      <c r="D182" s="4">
        <f t="shared" si="12"/>
        <v>140</v>
      </c>
      <c r="E182" s="15">
        <f t="shared" si="13"/>
        <v>3.4674999999999998</v>
      </c>
      <c r="F182">
        <f t="shared" si="14"/>
        <v>20.397058823529409</v>
      </c>
      <c r="G182">
        <f t="shared" si="15"/>
        <v>0.60819205523903708</v>
      </c>
    </row>
    <row r="183" spans="1:7" x14ac:dyDescent="0.25">
      <c r="A183" s="3" t="s">
        <v>77</v>
      </c>
      <c r="B183" s="20" t="s">
        <v>34</v>
      </c>
      <c r="C183" s="21">
        <v>3.25</v>
      </c>
      <c r="D183" s="4">
        <f t="shared" si="12"/>
        <v>139</v>
      </c>
      <c r="E183" s="15">
        <f t="shared" si="13"/>
        <v>3.25</v>
      </c>
      <c r="F183">
        <f t="shared" si="14"/>
        <v>19.117647058823529</v>
      </c>
      <c r="G183">
        <f t="shared" si="15"/>
        <v>0.60155451957843475</v>
      </c>
    </row>
    <row r="184" spans="1:7" x14ac:dyDescent="0.25">
      <c r="A184" s="3" t="s">
        <v>75</v>
      </c>
      <c r="B184" s="20" t="s">
        <v>76</v>
      </c>
      <c r="C184" s="23">
        <v>2.67</v>
      </c>
      <c r="D184" s="4">
        <f t="shared" si="12"/>
        <v>138</v>
      </c>
      <c r="E184" s="15">
        <f t="shared" si="13"/>
        <v>2.67</v>
      </c>
      <c r="F184">
        <f t="shared" si="14"/>
        <v>15.705882352941176</v>
      </c>
      <c r="G184">
        <f t="shared" si="15"/>
        <v>0.58185257467166152</v>
      </c>
    </row>
    <row r="185" spans="1:7" x14ac:dyDescent="0.25">
      <c r="A185" s="3" t="s">
        <v>74</v>
      </c>
      <c r="B185" s="26" t="s">
        <v>67</v>
      </c>
      <c r="C185" s="25">
        <v>2.5</v>
      </c>
      <c r="D185" s="4">
        <f t="shared" si="12"/>
        <v>137</v>
      </c>
      <c r="E185" s="15">
        <f t="shared" si="13"/>
        <v>2.5</v>
      </c>
      <c r="F185">
        <f t="shared" si="14"/>
        <v>14.705882352941176</v>
      </c>
      <c r="G185">
        <f t="shared" si="15"/>
        <v>0.5754041504641475</v>
      </c>
    </row>
    <row r="186" spans="1:7" x14ac:dyDescent="0.25">
      <c r="A186" s="3" t="s">
        <v>72</v>
      </c>
      <c r="B186" s="27" t="s">
        <v>73</v>
      </c>
      <c r="C186" s="25">
        <v>2.46</v>
      </c>
      <c r="D186" s="4">
        <f t="shared" si="12"/>
        <v>136</v>
      </c>
      <c r="E186" s="15">
        <f t="shared" si="13"/>
        <v>2.46</v>
      </c>
      <c r="F186">
        <f t="shared" si="14"/>
        <v>14.470588235294116</v>
      </c>
      <c r="G186">
        <f t="shared" si="15"/>
        <v>0.57383410965156778</v>
      </c>
    </row>
    <row r="187" spans="1:7" x14ac:dyDescent="0.25">
      <c r="A187" s="3" t="s">
        <v>71</v>
      </c>
      <c r="B187" s="20" t="s">
        <v>55</v>
      </c>
      <c r="C187" s="23">
        <v>2.4550000000000001</v>
      </c>
      <c r="D187" s="4">
        <f t="shared" si="12"/>
        <v>135</v>
      </c>
      <c r="E187" s="15">
        <f t="shared" si="13"/>
        <v>2.4550000000000001</v>
      </c>
      <c r="F187">
        <f t="shared" si="14"/>
        <v>14.441176470588236</v>
      </c>
      <c r="G187">
        <f t="shared" si="15"/>
        <v>0.57363636645341698</v>
      </c>
    </row>
    <row r="188" spans="1:7" x14ac:dyDescent="0.25">
      <c r="A188" s="3" t="s">
        <v>69</v>
      </c>
      <c r="B188" s="22" t="s">
        <v>70</v>
      </c>
      <c r="C188" s="23">
        <v>2.4</v>
      </c>
      <c r="D188" s="4">
        <f t="shared" si="12"/>
        <v>134</v>
      </c>
      <c r="E188" s="15">
        <f t="shared" si="13"/>
        <v>2.4</v>
      </c>
      <c r="F188">
        <f t="shared" si="14"/>
        <v>14.117647058823527</v>
      </c>
      <c r="G188">
        <f t="shared" si="15"/>
        <v>0.57143881572247746</v>
      </c>
    </row>
    <row r="189" spans="1:7" x14ac:dyDescent="0.25">
      <c r="A189" s="28" t="s">
        <v>68</v>
      </c>
      <c r="B189" s="20" t="s">
        <v>32</v>
      </c>
      <c r="C189" s="21">
        <v>2.2599999999999998</v>
      </c>
      <c r="D189" s="4">
        <f t="shared" si="12"/>
        <v>133</v>
      </c>
      <c r="E189" s="15">
        <f t="shared" si="13"/>
        <v>2.2599999999999998</v>
      </c>
      <c r="F189">
        <f t="shared" si="14"/>
        <v>13.294117647058821</v>
      </c>
      <c r="G189">
        <f t="shared" si="15"/>
        <v>0.56565017042498011</v>
      </c>
    </row>
    <row r="190" spans="1:7" x14ac:dyDescent="0.25">
      <c r="A190" s="3" t="s">
        <v>66</v>
      </c>
      <c r="B190" s="26" t="s">
        <v>67</v>
      </c>
      <c r="C190" s="25">
        <v>2.25</v>
      </c>
      <c r="D190" s="4">
        <f t="shared" si="12"/>
        <v>132</v>
      </c>
      <c r="E190" s="15">
        <f t="shared" si="13"/>
        <v>2.25</v>
      </c>
      <c r="F190">
        <f t="shared" si="14"/>
        <v>13.235294117647058</v>
      </c>
      <c r="G190">
        <f t="shared" si="15"/>
        <v>0.56522540185096548</v>
      </c>
    </row>
    <row r="191" spans="1:7" x14ac:dyDescent="0.25">
      <c r="A191" s="3" t="s">
        <v>64</v>
      </c>
      <c r="B191" s="20" t="s">
        <v>65</v>
      </c>
      <c r="C191" s="21">
        <v>2.2200000000000002</v>
      </c>
      <c r="D191" s="4">
        <f t="shared" si="12"/>
        <v>131</v>
      </c>
      <c r="E191" s="15">
        <f t="shared" si="13"/>
        <v>2.2200000000000002</v>
      </c>
      <c r="F191">
        <f t="shared" si="14"/>
        <v>13.058823529411764</v>
      </c>
      <c r="G191">
        <f t="shared" si="15"/>
        <v>0.56394161874422588</v>
      </c>
    </row>
    <row r="192" spans="1:7" x14ac:dyDescent="0.25">
      <c r="A192" s="29" t="s">
        <v>63</v>
      </c>
      <c r="B192" s="20" t="s">
        <v>32</v>
      </c>
      <c r="C192" s="21">
        <v>2.0499999999999998</v>
      </c>
      <c r="D192" s="4">
        <f t="shared" si="12"/>
        <v>130</v>
      </c>
      <c r="E192" s="15">
        <f t="shared" si="13"/>
        <v>2.0499999999999998</v>
      </c>
      <c r="F192">
        <f t="shared" si="14"/>
        <v>12.058823529411763</v>
      </c>
      <c r="G192">
        <f t="shared" si="15"/>
        <v>0.55638198139070372</v>
      </c>
    </row>
    <row r="193" spans="1:7" x14ac:dyDescent="0.25">
      <c r="A193" s="30" t="s">
        <v>62</v>
      </c>
      <c r="B193" s="20" t="s">
        <v>18</v>
      </c>
      <c r="C193" s="21">
        <v>1.95</v>
      </c>
      <c r="D193" s="4">
        <f t="shared" si="12"/>
        <v>129</v>
      </c>
      <c r="E193" s="15">
        <f t="shared" si="13"/>
        <v>1.95</v>
      </c>
      <c r="F193">
        <f t="shared" si="14"/>
        <v>11.470588235294116</v>
      </c>
      <c r="G193">
        <f t="shared" si="15"/>
        <v>0.55168835358616231</v>
      </c>
    </row>
    <row r="194" spans="1:7" x14ac:dyDescent="0.25">
      <c r="A194" s="3" t="s">
        <v>61</v>
      </c>
      <c r="B194" s="22" t="s">
        <v>32</v>
      </c>
      <c r="C194" s="23">
        <v>1.9</v>
      </c>
      <c r="D194" s="4">
        <f t="shared" si="12"/>
        <v>128</v>
      </c>
      <c r="E194" s="15">
        <f t="shared" si="13"/>
        <v>1.9</v>
      </c>
      <c r="F194">
        <f t="shared" si="14"/>
        <v>11.176470588235293</v>
      </c>
      <c r="G194">
        <f t="shared" si="15"/>
        <v>0.54926612146310116</v>
      </c>
    </row>
    <row r="195" spans="1:7" x14ac:dyDescent="0.25">
      <c r="A195" s="3" t="s">
        <v>60</v>
      </c>
      <c r="B195" s="20" t="s">
        <v>59</v>
      </c>
      <c r="C195" s="21">
        <v>1.8</v>
      </c>
      <c r="D195" s="4">
        <f t="shared" si="12"/>
        <v>127</v>
      </c>
      <c r="E195" s="15">
        <f t="shared" si="13"/>
        <v>1.8</v>
      </c>
      <c r="F195">
        <f t="shared" si="14"/>
        <v>10.588235294117647</v>
      </c>
      <c r="G195">
        <f t="shared" si="15"/>
        <v>0.54425836802365979</v>
      </c>
    </row>
    <row r="196" spans="1:7" x14ac:dyDescent="0.25">
      <c r="A196" s="3" t="s">
        <v>58</v>
      </c>
      <c r="B196" s="20" t="s">
        <v>59</v>
      </c>
      <c r="C196" s="21">
        <v>1.7778</v>
      </c>
      <c r="D196" s="4">
        <f t="shared" si="12"/>
        <v>126</v>
      </c>
      <c r="E196" s="15">
        <f t="shared" si="13"/>
        <v>1.7778</v>
      </c>
      <c r="F196">
        <f t="shared" si="14"/>
        <v>10.457647058823529</v>
      </c>
      <c r="G196">
        <f t="shared" si="15"/>
        <v>0.54311539867026737</v>
      </c>
    </row>
    <row r="197" spans="1:7" x14ac:dyDescent="0.25">
      <c r="A197" s="31" t="s">
        <v>56</v>
      </c>
      <c r="B197" s="32" t="s">
        <v>57</v>
      </c>
      <c r="C197" s="21">
        <v>1.73</v>
      </c>
      <c r="D197" s="4">
        <f t="shared" si="12"/>
        <v>125</v>
      </c>
      <c r="E197" s="15">
        <f t="shared" si="13"/>
        <v>1.73</v>
      </c>
      <c r="F197">
        <f t="shared" si="14"/>
        <v>10.176470588235293</v>
      </c>
      <c r="G197">
        <f t="shared" si="15"/>
        <v>0.54061359466713377</v>
      </c>
    </row>
    <row r="198" spans="1:7" x14ac:dyDescent="0.25">
      <c r="A198" s="3" t="s">
        <v>54</v>
      </c>
      <c r="B198" s="32" t="s">
        <v>55</v>
      </c>
      <c r="C198" s="23">
        <v>1.72</v>
      </c>
      <c r="D198" s="4">
        <f t="shared" si="12"/>
        <v>124</v>
      </c>
      <c r="E198" s="15">
        <f t="shared" si="13"/>
        <v>1.72</v>
      </c>
      <c r="F198">
        <f t="shared" si="14"/>
        <v>10.117647058823529</v>
      </c>
      <c r="G198">
        <f t="shared" si="15"/>
        <v>0.54008295555527552</v>
      </c>
    </row>
    <row r="199" spans="1:7" x14ac:dyDescent="0.25">
      <c r="A199" s="3" t="s">
        <v>52</v>
      </c>
      <c r="B199" s="32" t="s">
        <v>32</v>
      </c>
      <c r="C199" s="33">
        <v>1.7</v>
      </c>
      <c r="D199" s="4">
        <f t="shared" si="12"/>
        <v>123</v>
      </c>
      <c r="E199" s="15">
        <f t="shared" si="13"/>
        <v>1.7</v>
      </c>
      <c r="F199">
        <f t="shared" si="14"/>
        <v>9.9999999999999982</v>
      </c>
      <c r="G199">
        <f t="shared" si="15"/>
        <v>0.53901394363255084</v>
      </c>
    </row>
    <row r="200" spans="1:7" x14ac:dyDescent="0.25">
      <c r="A200" s="3" t="s">
        <v>53</v>
      </c>
      <c r="B200" s="32" t="s">
        <v>32</v>
      </c>
      <c r="C200" s="21">
        <v>1.7</v>
      </c>
      <c r="D200" s="4">
        <f t="shared" si="12"/>
        <v>122</v>
      </c>
      <c r="E200" s="15">
        <f t="shared" si="13"/>
        <v>1.7</v>
      </c>
      <c r="F200">
        <f t="shared" si="14"/>
        <v>9.9999999999999982</v>
      </c>
      <c r="G200">
        <f t="shared" si="15"/>
        <v>0.53901394363255084</v>
      </c>
    </row>
    <row r="201" spans="1:7" x14ac:dyDescent="0.25">
      <c r="A201" s="3" t="s">
        <v>50</v>
      </c>
      <c r="B201" s="32" t="s">
        <v>51</v>
      </c>
      <c r="C201" s="21">
        <v>1.5</v>
      </c>
      <c r="D201" s="4">
        <f t="shared" si="12"/>
        <v>121</v>
      </c>
      <c r="E201" s="15">
        <f t="shared" si="13"/>
        <v>1.5</v>
      </c>
      <c r="F201">
        <f t="shared" si="14"/>
        <v>8.8235294117647047</v>
      </c>
      <c r="G201">
        <f t="shared" si="15"/>
        <v>0.52770573253887665</v>
      </c>
    </row>
    <row r="202" spans="1:7" x14ac:dyDescent="0.25">
      <c r="A202" s="3" t="s">
        <v>48</v>
      </c>
      <c r="B202" s="20" t="s">
        <v>49</v>
      </c>
      <c r="C202" s="21">
        <v>1.4</v>
      </c>
      <c r="D202" s="4">
        <f t="shared" si="12"/>
        <v>120</v>
      </c>
      <c r="E202" s="15">
        <f t="shared" si="13"/>
        <v>1.4</v>
      </c>
      <c r="F202">
        <f t="shared" si="14"/>
        <v>8.235294117647058</v>
      </c>
      <c r="G202">
        <f t="shared" si="15"/>
        <v>0.5215741295756593</v>
      </c>
    </row>
    <row r="203" spans="1:7" x14ac:dyDescent="0.25">
      <c r="A203" s="29" t="s">
        <v>47</v>
      </c>
      <c r="B203" s="20" t="s">
        <v>32</v>
      </c>
      <c r="C203" s="21">
        <v>1.35</v>
      </c>
      <c r="D203" s="4">
        <f t="shared" si="12"/>
        <v>119</v>
      </c>
      <c r="E203" s="15">
        <f t="shared" si="13"/>
        <v>1.35</v>
      </c>
      <c r="F203">
        <f t="shared" si="14"/>
        <v>7.9411764705882355</v>
      </c>
      <c r="G203">
        <f t="shared" si="15"/>
        <v>0.51837075643744346</v>
      </c>
    </row>
    <row r="204" spans="1:7" x14ac:dyDescent="0.25">
      <c r="A204" s="3" t="s">
        <v>46</v>
      </c>
      <c r="B204" s="20" t="s">
        <v>32</v>
      </c>
      <c r="C204" s="21">
        <v>1.2</v>
      </c>
      <c r="D204" s="4">
        <f t="shared" si="12"/>
        <v>118</v>
      </c>
      <c r="E204" s="15">
        <f t="shared" si="13"/>
        <v>1.2</v>
      </c>
      <c r="F204">
        <f t="shared" si="14"/>
        <v>7.0588235294117636</v>
      </c>
      <c r="G204">
        <f t="shared" si="15"/>
        <v>0.50813049068178273</v>
      </c>
    </row>
    <row r="205" spans="1:7" x14ac:dyDescent="0.25">
      <c r="A205" s="29" t="s">
        <v>44</v>
      </c>
      <c r="B205" s="20" t="s">
        <v>45</v>
      </c>
      <c r="C205" s="34">
        <v>1.05</v>
      </c>
      <c r="D205" s="4">
        <f t="shared" si="12"/>
        <v>117</v>
      </c>
      <c r="E205" s="15">
        <f t="shared" si="13"/>
        <v>1.05</v>
      </c>
      <c r="F205">
        <f t="shared" si="14"/>
        <v>6.1764705882352944</v>
      </c>
      <c r="G205">
        <f t="shared" si="15"/>
        <v>0.49676549222038291</v>
      </c>
    </row>
    <row r="206" spans="1:7" x14ac:dyDescent="0.25">
      <c r="A206" s="30" t="s">
        <v>40</v>
      </c>
      <c r="B206" s="20" t="s">
        <v>41</v>
      </c>
      <c r="C206" s="34">
        <v>1</v>
      </c>
      <c r="D206" s="4">
        <f t="shared" si="12"/>
        <v>116</v>
      </c>
      <c r="E206" s="15">
        <f t="shared" si="13"/>
        <v>1</v>
      </c>
      <c r="F206">
        <f t="shared" si="14"/>
        <v>5.8823529411764701</v>
      </c>
      <c r="G206">
        <f t="shared" si="15"/>
        <v>0.49267661934949319</v>
      </c>
    </row>
    <row r="207" spans="1:7" x14ac:dyDescent="0.25">
      <c r="A207" s="3" t="s">
        <v>42</v>
      </c>
      <c r="B207" s="20" t="s">
        <v>43</v>
      </c>
      <c r="C207" s="34">
        <v>1</v>
      </c>
      <c r="D207" s="4">
        <f t="shared" si="12"/>
        <v>115</v>
      </c>
      <c r="E207" s="15">
        <f t="shared" si="13"/>
        <v>1</v>
      </c>
      <c r="F207">
        <f t="shared" si="14"/>
        <v>5.8823529411764701</v>
      </c>
      <c r="G207">
        <f t="shared" si="15"/>
        <v>0.49267661934949319</v>
      </c>
    </row>
    <row r="208" spans="1:7" x14ac:dyDescent="0.25">
      <c r="A208" s="3" t="s">
        <v>36</v>
      </c>
      <c r="B208" s="20" t="s">
        <v>26</v>
      </c>
      <c r="C208" s="34">
        <v>0.95</v>
      </c>
      <c r="D208" s="4">
        <f t="shared" si="12"/>
        <v>114</v>
      </c>
      <c r="E208" s="15">
        <f t="shared" si="13"/>
        <v>0.95</v>
      </c>
      <c r="F208">
        <f t="shared" si="14"/>
        <v>5.5882352941176467</v>
      </c>
      <c r="G208">
        <f t="shared" si="15"/>
        <v>0.48841425562079982</v>
      </c>
    </row>
    <row r="209" spans="1:7" x14ac:dyDescent="0.25">
      <c r="A209" s="3" t="s">
        <v>37</v>
      </c>
      <c r="B209" s="20" t="s">
        <v>24</v>
      </c>
      <c r="C209" s="34">
        <v>0.95</v>
      </c>
      <c r="D209" s="4">
        <f t="shared" si="12"/>
        <v>113</v>
      </c>
      <c r="E209" s="15">
        <f t="shared" si="13"/>
        <v>0.95</v>
      </c>
      <c r="F209">
        <f t="shared" si="14"/>
        <v>5.5882352941176467</v>
      </c>
      <c r="G209">
        <f t="shared" si="15"/>
        <v>0.48841425562079982</v>
      </c>
    </row>
    <row r="210" spans="1:7" x14ac:dyDescent="0.25">
      <c r="A210" s="3" t="s">
        <v>38</v>
      </c>
      <c r="B210" s="20" t="s">
        <v>39</v>
      </c>
      <c r="C210" s="34">
        <v>0.95</v>
      </c>
      <c r="D210" s="4">
        <f t="shared" si="12"/>
        <v>112</v>
      </c>
      <c r="E210" s="15">
        <f t="shared" si="13"/>
        <v>0.95</v>
      </c>
      <c r="F210">
        <f t="shared" si="14"/>
        <v>5.5882352941176467</v>
      </c>
      <c r="G210">
        <f t="shared" si="15"/>
        <v>0.48841425562079982</v>
      </c>
    </row>
    <row r="211" spans="1:7" x14ac:dyDescent="0.25">
      <c r="A211" s="3" t="s">
        <v>35</v>
      </c>
      <c r="B211" s="20" t="s">
        <v>18</v>
      </c>
      <c r="C211" s="35">
        <v>0.8</v>
      </c>
      <c r="D211" s="4">
        <f t="shared" si="12"/>
        <v>111</v>
      </c>
      <c r="E211" s="15">
        <f t="shared" si="13"/>
        <v>0.8</v>
      </c>
      <c r="F211">
        <f t="shared" si="14"/>
        <v>4.7058823529411766</v>
      </c>
      <c r="G211">
        <f t="shared" si="15"/>
        <v>0.39765550123511828</v>
      </c>
    </row>
    <row r="212" spans="1:7" x14ac:dyDescent="0.25">
      <c r="A212" s="3" t="s">
        <v>33</v>
      </c>
      <c r="B212" s="20" t="s">
        <v>34</v>
      </c>
      <c r="C212" s="34">
        <v>0.78300000000000003</v>
      </c>
      <c r="D212" s="4">
        <f t="shared" si="12"/>
        <v>110</v>
      </c>
      <c r="E212" s="15">
        <f t="shared" si="13"/>
        <v>0.78300000000000003</v>
      </c>
      <c r="F212">
        <f t="shared" si="14"/>
        <v>4.6058823529411761</v>
      </c>
      <c r="G212">
        <f t="shared" si="15"/>
        <v>0.38364934072362056</v>
      </c>
    </row>
    <row r="213" spans="1:7" x14ac:dyDescent="0.25">
      <c r="A213" s="3" t="s">
        <v>31</v>
      </c>
      <c r="B213" s="20" t="s">
        <v>32</v>
      </c>
      <c r="C213" s="36">
        <v>0.55000000000000004</v>
      </c>
      <c r="D213" s="4">
        <f t="shared" si="12"/>
        <v>109</v>
      </c>
      <c r="E213" s="15">
        <f t="shared" si="13"/>
        <v>0.55000000000000004</v>
      </c>
      <c r="F213">
        <f t="shared" si="14"/>
        <v>3.2352941176470589</v>
      </c>
      <c r="G213">
        <f t="shared" si="15"/>
        <v>0.21274043576666538</v>
      </c>
    </row>
    <row r="214" spans="1:7" x14ac:dyDescent="0.25">
      <c r="A214" s="3" t="s">
        <v>29</v>
      </c>
      <c r="B214" s="20" t="s">
        <v>30</v>
      </c>
      <c r="C214" s="35">
        <v>0.5</v>
      </c>
      <c r="D214" s="4">
        <f t="shared" si="12"/>
        <v>108</v>
      </c>
      <c r="E214" s="15">
        <f t="shared" si="13"/>
        <v>0.5</v>
      </c>
      <c r="F214">
        <f t="shared" si="14"/>
        <v>2.9411764705882351</v>
      </c>
      <c r="G214">
        <f t="shared" si="15"/>
        <v>0.18144670913474165</v>
      </c>
    </row>
    <row r="215" spans="1:7" x14ac:dyDescent="0.25">
      <c r="A215" s="3" t="s">
        <v>27</v>
      </c>
      <c r="B215" s="20" t="s">
        <v>28</v>
      </c>
      <c r="C215" s="36">
        <v>0.4</v>
      </c>
      <c r="D215" s="4">
        <f t="shared" si="12"/>
        <v>107</v>
      </c>
      <c r="E215" s="15">
        <f t="shared" si="13"/>
        <v>0.4</v>
      </c>
      <c r="F215">
        <f t="shared" si="14"/>
        <v>2.3529411764705883</v>
      </c>
      <c r="G215">
        <f t="shared" si="15"/>
        <v>0.12501655298879205</v>
      </c>
    </row>
    <row r="216" spans="1:7" x14ac:dyDescent="0.25">
      <c r="A216" s="3" t="s">
        <v>23</v>
      </c>
      <c r="B216" s="20" t="s">
        <v>24</v>
      </c>
      <c r="C216" s="36">
        <v>0.35</v>
      </c>
      <c r="D216" s="4">
        <f t="shared" si="12"/>
        <v>106</v>
      </c>
      <c r="E216" s="15">
        <f t="shared" si="13"/>
        <v>0.35</v>
      </c>
      <c r="F216">
        <f t="shared" si="14"/>
        <v>2.0588235294117645</v>
      </c>
      <c r="G216">
        <f t="shared" si="15"/>
        <v>0.1000358723935944</v>
      </c>
    </row>
    <row r="217" spans="1:7" x14ac:dyDescent="0.25">
      <c r="A217" s="3" t="s">
        <v>25</v>
      </c>
      <c r="B217" s="20" t="s">
        <v>26</v>
      </c>
      <c r="C217" s="36">
        <v>0.35</v>
      </c>
      <c r="D217" s="4">
        <f t="shared" si="12"/>
        <v>105</v>
      </c>
      <c r="E217" s="15">
        <f t="shared" si="13"/>
        <v>0.35</v>
      </c>
      <c r="F217">
        <f t="shared" si="14"/>
        <v>2.0588235294117645</v>
      </c>
      <c r="G217">
        <f t="shared" si="15"/>
        <v>0.1000358723935944</v>
      </c>
    </row>
    <row r="218" spans="1:7" x14ac:dyDescent="0.25">
      <c r="A218" s="3" t="s">
        <v>19</v>
      </c>
      <c r="B218" s="20" t="s">
        <v>20</v>
      </c>
      <c r="C218" s="37">
        <v>0.3</v>
      </c>
      <c r="D218" s="4">
        <f t="shared" si="12"/>
        <v>104</v>
      </c>
      <c r="E218" s="15">
        <f t="shared" si="13"/>
        <v>0.3</v>
      </c>
      <c r="F218">
        <f t="shared" si="14"/>
        <v>1.7647058823529409</v>
      </c>
      <c r="G218">
        <f t="shared" si="15"/>
        <v>7.7338330596623914E-2</v>
      </c>
    </row>
    <row r="219" spans="1:7" x14ac:dyDescent="0.25">
      <c r="A219" s="3" t="s">
        <v>21</v>
      </c>
      <c r="B219" s="20" t="s">
        <v>22</v>
      </c>
      <c r="C219" s="35">
        <v>0.3</v>
      </c>
      <c r="D219" s="4">
        <f t="shared" si="12"/>
        <v>103</v>
      </c>
      <c r="E219" s="15">
        <f t="shared" si="13"/>
        <v>0.3</v>
      </c>
      <c r="F219">
        <f t="shared" si="14"/>
        <v>1.7647058823529409</v>
      </c>
      <c r="G219">
        <f t="shared" si="15"/>
        <v>7.7338330596623914E-2</v>
      </c>
    </row>
    <row r="220" spans="1:7" x14ac:dyDescent="0.25">
      <c r="A220" s="30" t="s">
        <v>17</v>
      </c>
      <c r="B220" s="20" t="s">
        <v>18</v>
      </c>
      <c r="C220" s="35">
        <v>0.28999999999999998</v>
      </c>
      <c r="D220" s="4">
        <f t="shared" si="12"/>
        <v>102</v>
      </c>
      <c r="E220" s="15">
        <f t="shared" si="13"/>
        <v>0.28999999999999998</v>
      </c>
      <c r="F220">
        <f t="shared" si="14"/>
        <v>1.7058823529411762</v>
      </c>
      <c r="G220">
        <f t="shared" si="15"/>
        <v>7.308290270880477E-2</v>
      </c>
    </row>
    <row r="221" spans="1:7" x14ac:dyDescent="0.25">
      <c r="A221" s="3" t="s">
        <v>15</v>
      </c>
      <c r="B221" s="20" t="s">
        <v>16</v>
      </c>
      <c r="C221" s="36">
        <v>0.28000000000000003</v>
      </c>
      <c r="D221" s="4">
        <f t="shared" si="12"/>
        <v>101</v>
      </c>
      <c r="E221" s="15">
        <f t="shared" si="13"/>
        <v>0.28000000000000003</v>
      </c>
      <c r="F221">
        <f t="shared" si="14"/>
        <v>1.6470588235294119</v>
      </c>
      <c r="G221">
        <f t="shared" si="15"/>
        <v>6.8924589492481966E-2</v>
      </c>
    </row>
    <row r="222" spans="1:7" x14ac:dyDescent="0.25">
      <c r="A222" s="3" t="s">
        <v>13</v>
      </c>
      <c r="B222" s="38" t="s">
        <v>14</v>
      </c>
      <c r="C222" s="35">
        <v>0.222</v>
      </c>
      <c r="D222" s="4">
        <f t="shared" si="12"/>
        <v>100</v>
      </c>
      <c r="E222" s="15">
        <f t="shared" si="13"/>
        <v>0.222</v>
      </c>
      <c r="F222">
        <f t="shared" si="14"/>
        <v>1.3058823529411765</v>
      </c>
      <c r="G222">
        <f t="shared" si="15"/>
        <v>4.6783232499503884E-2</v>
      </c>
    </row>
    <row r="223" spans="1:7" x14ac:dyDescent="0.25">
      <c r="A223" s="29" t="s">
        <v>11</v>
      </c>
      <c r="B223" s="39" t="s">
        <v>12</v>
      </c>
      <c r="C223" s="35">
        <v>0.21</v>
      </c>
      <c r="D223" s="4">
        <f t="shared" si="12"/>
        <v>99</v>
      </c>
      <c r="E223" s="15">
        <f t="shared" si="13"/>
        <v>0.21</v>
      </c>
      <c r="F223">
        <f t="shared" si="14"/>
        <v>1.2352941176470587</v>
      </c>
      <c r="G223">
        <f t="shared" si="15"/>
        <v>4.2638455156286774E-2</v>
      </c>
    </row>
    <row r="224" spans="1:7" x14ac:dyDescent="0.25">
      <c r="A224" s="3" t="s">
        <v>9</v>
      </c>
      <c r="B224" s="20" t="s">
        <v>10</v>
      </c>
      <c r="C224" s="40">
        <v>0.2</v>
      </c>
      <c r="D224" s="4">
        <f t="shared" si="12"/>
        <v>98</v>
      </c>
      <c r="E224" s="15">
        <f t="shared" si="13"/>
        <v>0.2</v>
      </c>
      <c r="F224">
        <f t="shared" si="14"/>
        <v>1.1764705882352942</v>
      </c>
      <c r="G224">
        <f t="shared" si="15"/>
        <v>3.9303212133757343E-2</v>
      </c>
    </row>
    <row r="225" spans="1:7" x14ac:dyDescent="0.25">
      <c r="A225" s="3" t="s">
        <v>7</v>
      </c>
      <c r="B225" s="38" t="s">
        <v>8</v>
      </c>
      <c r="C225" s="41">
        <v>9.35E-2</v>
      </c>
      <c r="D225" s="4">
        <f t="shared" si="12"/>
        <v>97</v>
      </c>
      <c r="E225" s="15">
        <f>C225</f>
        <v>9.35E-2</v>
      </c>
      <c r="F225">
        <f t="shared" si="14"/>
        <v>0.54999999999999993</v>
      </c>
      <c r="G225">
        <f t="shared" si="15"/>
        <v>1.1044892006731553E-2</v>
      </c>
    </row>
    <row r="226" spans="1:7" x14ac:dyDescent="0.25">
      <c r="A226" s="29" t="s">
        <v>87</v>
      </c>
      <c r="B226" s="20" t="s">
        <v>32</v>
      </c>
      <c r="C226" s="41" t="s">
        <v>88</v>
      </c>
      <c r="D226" s="4">
        <f t="shared" si="12"/>
        <v>96</v>
      </c>
      <c r="E226" s="42">
        <f>0.0002*EXP(0.0701*D226)</f>
        <v>0.1673624948021227</v>
      </c>
      <c r="F226">
        <f t="shared" si="14"/>
        <v>0.98448526354189814</v>
      </c>
      <c r="G226">
        <f t="shared" si="15"/>
        <v>2.9191974525660944E-2</v>
      </c>
    </row>
    <row r="227" spans="1:7" x14ac:dyDescent="0.25">
      <c r="A227" s="29" t="s">
        <v>89</v>
      </c>
      <c r="B227" s="20" t="s">
        <v>32</v>
      </c>
      <c r="C227" s="41" t="s">
        <v>88</v>
      </c>
      <c r="D227" s="4">
        <f t="shared" si="12"/>
        <v>95</v>
      </c>
      <c r="E227" s="42">
        <f t="shared" ref="E227:E290" si="16">0.0002*EXP(0.0701*D227)</f>
        <v>0.15603215184216962</v>
      </c>
      <c r="F227">
        <f t="shared" si="14"/>
        <v>0.9178361873068801</v>
      </c>
      <c r="G227">
        <f t="shared" si="15"/>
        <v>2.5968100644725205E-2</v>
      </c>
    </row>
    <row r="228" spans="1:7" x14ac:dyDescent="0.25">
      <c r="A228" s="29" t="s">
        <v>90</v>
      </c>
      <c r="B228" s="20" t="s">
        <v>32</v>
      </c>
      <c r="C228" s="41" t="s">
        <v>88</v>
      </c>
      <c r="D228" s="4">
        <f t="shared" si="12"/>
        <v>94</v>
      </c>
      <c r="E228" s="42">
        <f t="shared" si="16"/>
        <v>0.14546886647024987</v>
      </c>
      <c r="F228">
        <f t="shared" si="14"/>
        <v>0.85569921453088149</v>
      </c>
      <c r="G228">
        <f t="shared" si="15"/>
        <v>2.3100261700413679E-2</v>
      </c>
    </row>
    <row r="229" spans="1:7" x14ac:dyDescent="0.25">
      <c r="A229" s="3" t="s">
        <v>91</v>
      </c>
      <c r="B229" s="20" t="s">
        <v>92</v>
      </c>
      <c r="C229" s="41" t="s">
        <v>93</v>
      </c>
      <c r="D229" s="4">
        <f t="shared" si="12"/>
        <v>93</v>
      </c>
      <c r="E229" s="42">
        <f t="shared" si="16"/>
        <v>0.13562070933652476</v>
      </c>
      <c r="F229">
        <f t="shared" si="14"/>
        <v>0.79776887845014555</v>
      </c>
      <c r="G229">
        <f t="shared" si="15"/>
        <v>2.0549138264988658E-2</v>
      </c>
    </row>
    <row r="230" spans="1:7" x14ac:dyDescent="0.25">
      <c r="A230" s="3" t="s">
        <v>94</v>
      </c>
      <c r="B230" s="20" t="s">
        <v>24</v>
      </c>
      <c r="C230" s="41" t="s">
        <v>95</v>
      </c>
      <c r="D230" s="4">
        <f t="shared" si="12"/>
        <v>92</v>
      </c>
      <c r="E230" s="42">
        <f t="shared" si="16"/>
        <v>0.12643926667775143</v>
      </c>
      <c r="F230">
        <f t="shared" si="14"/>
        <v>0.74376039222206725</v>
      </c>
      <c r="G230">
        <f t="shared" si="15"/>
        <v>1.8279753230070934E-2</v>
      </c>
    </row>
    <row r="231" spans="1:7" x14ac:dyDescent="0.25">
      <c r="A231" s="3" t="s">
        <v>96</v>
      </c>
      <c r="B231" s="22" t="s">
        <v>32</v>
      </c>
      <c r="C231" s="43" t="s">
        <v>95</v>
      </c>
      <c r="D231" s="4">
        <f t="shared" si="12"/>
        <v>91</v>
      </c>
      <c r="E231" s="42">
        <f t="shared" si="16"/>
        <v>0.11787940231412745</v>
      </c>
      <c r="F231">
        <f t="shared" si="14"/>
        <v>0.693408248906632</v>
      </c>
      <c r="G231">
        <f t="shared" si="15"/>
        <v>1.6260992253948087E-2</v>
      </c>
    </row>
    <row r="232" spans="1:7" x14ac:dyDescent="0.25">
      <c r="A232" s="3" t="s">
        <v>97</v>
      </c>
      <c r="B232" s="20" t="s">
        <v>32</v>
      </c>
      <c r="C232" s="43" t="s">
        <v>95</v>
      </c>
      <c r="D232" s="4">
        <f t="shared" si="12"/>
        <v>90</v>
      </c>
      <c r="E232" s="42">
        <f t="shared" si="16"/>
        <v>0.10989903575880999</v>
      </c>
      <c r="F232">
        <f t="shared" si="14"/>
        <v>0.64646491622829405</v>
      </c>
      <c r="G232">
        <f t="shared" si="15"/>
        <v>1.4465177169239804E-2</v>
      </c>
    </row>
    <row r="233" spans="1:7" x14ac:dyDescent="0.25">
      <c r="A233" s="3" t="s">
        <v>98</v>
      </c>
      <c r="B233" s="22" t="s">
        <v>32</v>
      </c>
      <c r="C233" s="43" t="s">
        <v>95</v>
      </c>
      <c r="D233" s="4">
        <f t="shared" si="12"/>
        <v>89</v>
      </c>
      <c r="E233" s="42">
        <f t="shared" si="16"/>
        <v>0.10245893534929056</v>
      </c>
      <c r="F233">
        <f t="shared" si="14"/>
        <v>0.60269961970170915</v>
      </c>
      <c r="G233">
        <f t="shared" si="15"/>
        <v>1.2867686502137897E-2</v>
      </c>
    </row>
    <row r="234" spans="1:7" x14ac:dyDescent="0.25">
      <c r="A234" s="29" t="s">
        <v>99</v>
      </c>
      <c r="B234" s="38" t="s">
        <v>100</v>
      </c>
      <c r="C234" s="44" t="s">
        <v>101</v>
      </c>
      <c r="D234" s="4">
        <f t="shared" si="12"/>
        <v>88</v>
      </c>
      <c r="E234" s="42">
        <f t="shared" si="16"/>
        <v>9.5522525383654688E-2</v>
      </c>
      <c r="F234">
        <f t="shared" si="14"/>
        <v>0.56189720813914523</v>
      </c>
      <c r="G234">
        <f t="shared" si="15"/>
        <v>1.1446617900360176E-2</v>
      </c>
    </row>
    <row r="235" spans="1:7" x14ac:dyDescent="0.25">
      <c r="A235" s="3" t="s">
        <v>102</v>
      </c>
      <c r="B235" s="20" t="s">
        <v>103</v>
      </c>
      <c r="C235" s="44" t="s">
        <v>104</v>
      </c>
      <c r="D235" s="4">
        <f t="shared" si="12"/>
        <v>87</v>
      </c>
      <c r="E235" s="42">
        <f t="shared" si="16"/>
        <v>8.9055706313604044E-2</v>
      </c>
      <c r="F235">
        <f t="shared" si="14"/>
        <v>0.52385709596237673</v>
      </c>
      <c r="G235">
        <f t="shared" si="15"/>
        <v>1.0182487841546116E-2</v>
      </c>
    </row>
    <row r="236" spans="1:7" x14ac:dyDescent="0.25">
      <c r="A236" s="3" t="s">
        <v>105</v>
      </c>
      <c r="B236" s="20" t="s">
        <v>57</v>
      </c>
      <c r="C236" s="44" t="s">
        <v>106</v>
      </c>
      <c r="D236" s="4">
        <f t="shared" si="12"/>
        <v>86</v>
      </c>
      <c r="E236" s="42">
        <f t="shared" si="16"/>
        <v>8.3026687110305225E-2</v>
      </c>
      <c r="F236">
        <f t="shared" si="14"/>
        <v>0.48839227711944244</v>
      </c>
      <c r="G236">
        <f t="shared" si="15"/>
        <v>9.0579645049540594E-3</v>
      </c>
    </row>
    <row r="237" spans="1:7" x14ac:dyDescent="0.25">
      <c r="A237" s="3" t="s">
        <v>107</v>
      </c>
      <c r="B237" s="20" t="s">
        <v>108</v>
      </c>
      <c r="C237" s="45" t="s">
        <v>106</v>
      </c>
      <c r="D237" s="4">
        <f t="shared" si="12"/>
        <v>85</v>
      </c>
      <c r="E237" s="42">
        <f t="shared" si="16"/>
        <v>7.7405828978973509E-2</v>
      </c>
      <c r="F237">
        <f t="shared" si="14"/>
        <v>0.45532840575866768</v>
      </c>
      <c r="G237">
        <f t="shared" si="15"/>
        <v>8.0576301440051425E-3</v>
      </c>
    </row>
    <row r="238" spans="1:7" x14ac:dyDescent="0.25">
      <c r="A238" s="30" t="s">
        <v>109</v>
      </c>
      <c r="B238" s="20" t="s">
        <v>110</v>
      </c>
      <c r="C238" s="44" t="s">
        <v>111</v>
      </c>
      <c r="D238" s="4">
        <f t="shared" si="12"/>
        <v>84</v>
      </c>
      <c r="E238" s="42">
        <f t="shared" si="16"/>
        <v>7.216549965388673E-2</v>
      </c>
      <c r="F238">
        <f t="shared" si="14"/>
        <v>0.42450293914051013</v>
      </c>
      <c r="G238">
        <f t="shared" si="15"/>
        <v>7.1677697016885693E-3</v>
      </c>
    </row>
    <row r="239" spans="1:7" x14ac:dyDescent="0.25">
      <c r="A239" s="3" t="s">
        <v>112</v>
      </c>
      <c r="B239" s="20" t="s">
        <v>10</v>
      </c>
      <c r="C239" s="44" t="s">
        <v>113</v>
      </c>
      <c r="D239" s="4">
        <f t="shared" si="12"/>
        <v>83</v>
      </c>
      <c r="E239" s="42">
        <f t="shared" si="16"/>
        <v>6.7279937557542163E-2</v>
      </c>
      <c r="F239">
        <f t="shared" si="14"/>
        <v>0.39576433857377741</v>
      </c>
      <c r="G239">
        <f t="shared" si="15"/>
        <v>6.3761827706461452E-3</v>
      </c>
    </row>
    <row r="240" spans="1:7" x14ac:dyDescent="0.25">
      <c r="A240" s="3" t="s">
        <v>114</v>
      </c>
      <c r="B240" s="20" t="s">
        <v>8</v>
      </c>
      <c r="C240" s="41" t="s">
        <v>113</v>
      </c>
      <c r="D240" s="4">
        <f t="shared" si="12"/>
        <v>82</v>
      </c>
      <c r="E240" s="42">
        <f t="shared" si="16"/>
        <v>6.2725125156158718E-2</v>
      </c>
      <c r="F240">
        <f t="shared" si="14"/>
        <v>0.36897132444799241</v>
      </c>
      <c r="G240">
        <f t="shared" si="15"/>
        <v>5.6720163198194264E-3</v>
      </c>
    </row>
    <row r="241" spans="1:7" x14ac:dyDescent="0.25">
      <c r="A241" s="3" t="s">
        <v>115</v>
      </c>
      <c r="B241" s="38" t="s">
        <v>34</v>
      </c>
      <c r="C241" s="46" t="s">
        <v>113</v>
      </c>
      <c r="D241" s="4">
        <f t="shared" ref="D241:D304" si="17">D242+1</f>
        <v>81</v>
      </c>
      <c r="E241" s="42">
        <f t="shared" si="16"/>
        <v>5.8478670888937517E-2</v>
      </c>
      <c r="F241">
        <f t="shared" ref="F241:F304" si="18">E241/D$8</f>
        <v>0.34399218169963242</v>
      </c>
      <c r="G241">
        <f t="shared" ref="G241:G304" si="19">IF($F241&lt;$F$3,10^(LOG($F241)*$D$3+$E$3),10^(LOG($F241)*$D$4+$E$4))</f>
        <v>5.0456158942629725E-3</v>
      </c>
    </row>
    <row r="242" spans="1:7" x14ac:dyDescent="0.25">
      <c r="A242" s="3" t="s">
        <v>116</v>
      </c>
      <c r="B242" s="38" t="s">
        <v>39</v>
      </c>
      <c r="C242" s="46" t="s">
        <v>113</v>
      </c>
      <c r="D242" s="4">
        <f t="shared" si="17"/>
        <v>80</v>
      </c>
      <c r="E242" s="42">
        <f t="shared" si="16"/>
        <v>5.4519699090642575E-2</v>
      </c>
      <c r="F242">
        <f t="shared" si="18"/>
        <v>0.32070411229789747</v>
      </c>
      <c r="G242">
        <f t="shared" si="19"/>
        <v>4.4883932480027965E-3</v>
      </c>
    </row>
    <row r="243" spans="1:7" x14ac:dyDescent="0.25">
      <c r="A243" s="3" t="s">
        <v>117</v>
      </c>
      <c r="B243" s="20" t="s">
        <v>118</v>
      </c>
      <c r="C243" s="46" t="s">
        <v>113</v>
      </c>
      <c r="D243" s="4">
        <f t="shared" si="17"/>
        <v>79</v>
      </c>
      <c r="E243" s="42">
        <f t="shared" si="16"/>
        <v>5.0828747366358243E-2</v>
      </c>
      <c r="F243">
        <f t="shared" si="18"/>
        <v>0.29899263156681316</v>
      </c>
      <c r="G243">
        <f t="shared" si="19"/>
        <v>3.9927085951238055E-3</v>
      </c>
    </row>
    <row r="244" spans="1:7" x14ac:dyDescent="0.25">
      <c r="A244" s="3" t="s">
        <v>119</v>
      </c>
      <c r="B244" s="20" t="s">
        <v>120</v>
      </c>
      <c r="C244" s="46" t="s">
        <v>113</v>
      </c>
      <c r="D244" s="4">
        <f t="shared" si="17"/>
        <v>78</v>
      </c>
      <c r="E244" s="42">
        <f t="shared" si="16"/>
        <v>4.7387670913915519E-2</v>
      </c>
      <c r="F244">
        <f t="shared" si="18"/>
        <v>0.27875100537597364</v>
      </c>
      <c r="G244">
        <f t="shared" si="19"/>
        <v>3.5517658646931419E-3</v>
      </c>
    </row>
    <row r="245" spans="1:7" x14ac:dyDescent="0.25">
      <c r="A245" s="3" t="s">
        <v>121</v>
      </c>
      <c r="B245" s="20" t="s">
        <v>59</v>
      </c>
      <c r="C245" s="46" t="s">
        <v>113</v>
      </c>
      <c r="D245" s="4">
        <f t="shared" si="17"/>
        <v>77</v>
      </c>
      <c r="E245" s="42">
        <f t="shared" si="16"/>
        <v>4.4179553323634192E-2</v>
      </c>
      <c r="F245">
        <f t="shared" si="18"/>
        <v>0.25987972543314231</v>
      </c>
      <c r="G245">
        <f t="shared" si="19"/>
        <v>3.1595195234147199E-3</v>
      </c>
    </row>
    <row r="246" spans="1:7" x14ac:dyDescent="0.25">
      <c r="A246" s="3" t="s">
        <v>122</v>
      </c>
      <c r="B246" s="20" t="s">
        <v>59</v>
      </c>
      <c r="C246" s="46" t="s">
        <v>113</v>
      </c>
      <c r="D246" s="4">
        <f t="shared" si="17"/>
        <v>76</v>
      </c>
      <c r="E246" s="42">
        <f t="shared" si="16"/>
        <v>4.1188623416870143E-2</v>
      </c>
      <c r="F246">
        <f t="shared" si="18"/>
        <v>0.24228602009923611</v>
      </c>
      <c r="G246">
        <f t="shared" si="19"/>
        <v>2.8105916885096346E-3</v>
      </c>
    </row>
    <row r="247" spans="1:7" x14ac:dyDescent="0.25">
      <c r="A247" s="3" t="s">
        <v>123</v>
      </c>
      <c r="B247" s="20" t="s">
        <v>124</v>
      </c>
      <c r="C247" s="46" t="s">
        <v>113</v>
      </c>
      <c r="D247" s="4">
        <f t="shared" si="17"/>
        <v>75</v>
      </c>
      <c r="E247" s="42">
        <f t="shared" si="16"/>
        <v>3.8400177714544396E-2</v>
      </c>
      <c r="F247">
        <f t="shared" si="18"/>
        <v>0.22588339832084939</v>
      </c>
      <c r="G247">
        <f t="shared" si="19"/>
        <v>2.5001983944007941E-3</v>
      </c>
    </row>
    <row r="248" spans="1:7" x14ac:dyDescent="0.25">
      <c r="A248" s="3" t="s">
        <v>125</v>
      </c>
      <c r="B248" s="20" t="s">
        <v>30</v>
      </c>
      <c r="C248" s="44" t="s">
        <v>113</v>
      </c>
      <c r="D248" s="4">
        <f t="shared" si="17"/>
        <v>74</v>
      </c>
      <c r="E248" s="42">
        <f t="shared" si="16"/>
        <v>3.5800508154507353E-2</v>
      </c>
      <c r="F248">
        <f t="shared" si="18"/>
        <v>0.21059122443827855</v>
      </c>
      <c r="G248">
        <f t="shared" si="19"/>
        <v>2.2240840022831657E-3</v>
      </c>
    </row>
    <row r="249" spans="1:7" x14ac:dyDescent="0.25">
      <c r="A249" s="3" t="s">
        <v>126</v>
      </c>
      <c r="B249" s="38" t="s">
        <v>127</v>
      </c>
      <c r="C249" s="44" t="s">
        <v>113</v>
      </c>
      <c r="D249" s="4">
        <f t="shared" si="17"/>
        <v>73</v>
      </c>
      <c r="E249" s="42">
        <f t="shared" si="16"/>
        <v>3.3376834702395185E-2</v>
      </c>
      <c r="F249">
        <f t="shared" si="18"/>
        <v>0.1963343217787952</v>
      </c>
      <c r="G249">
        <f t="shared" si="19"/>
        <v>1.9784628533038484E-3</v>
      </c>
    </row>
    <row r="250" spans="1:7" x14ac:dyDescent="0.25">
      <c r="A250" s="3" t="s">
        <v>128</v>
      </c>
      <c r="B250" s="38" t="s">
        <v>8</v>
      </c>
      <c r="C250" s="44" t="s">
        <v>113</v>
      </c>
      <c r="D250" s="4">
        <f t="shared" si="17"/>
        <v>72</v>
      </c>
      <c r="E250" s="42">
        <f t="shared" si="16"/>
        <v>3.1117242524691814E-2</v>
      </c>
      <c r="F250">
        <f t="shared" si="18"/>
        <v>0.18304260308642242</v>
      </c>
      <c r="G250">
        <f t="shared" si="19"/>
        <v>1.7599673653894889E-3</v>
      </c>
    </row>
    <row r="251" spans="1:7" x14ac:dyDescent="0.25">
      <c r="A251" s="3" t="s">
        <v>129</v>
      </c>
      <c r="B251" s="38" t="s">
        <v>10</v>
      </c>
      <c r="C251" s="44" t="s">
        <v>113</v>
      </c>
      <c r="D251" s="4">
        <f t="shared" si="17"/>
        <v>71</v>
      </c>
      <c r="E251" s="42">
        <f t="shared" si="16"/>
        <v>2.9010623415137746E-2</v>
      </c>
      <c r="F251">
        <f t="shared" si="18"/>
        <v>0.17065072597139849</v>
      </c>
      <c r="G251">
        <f t="shared" si="19"/>
        <v>1.5656018621039596E-3</v>
      </c>
    </row>
    <row r="252" spans="1:7" x14ac:dyDescent="0.25">
      <c r="A252" s="3" t="s">
        <v>130</v>
      </c>
      <c r="B252" s="38" t="s">
        <v>8</v>
      </c>
      <c r="C252" s="46" t="s">
        <v>113</v>
      </c>
      <c r="D252" s="4">
        <f t="shared" si="17"/>
        <v>70</v>
      </c>
      <c r="E252" s="42">
        <f t="shared" si="16"/>
        <v>2.7046621186536959E-2</v>
      </c>
      <c r="F252">
        <f t="shared" si="18"/>
        <v>0.15909777168551151</v>
      </c>
      <c r="G252">
        <f t="shared" si="19"/>
        <v>1.3927015005081879E-3</v>
      </c>
    </row>
    <row r="253" spans="1:7" x14ac:dyDescent="0.25">
      <c r="A253" s="3" t="s">
        <v>131</v>
      </c>
      <c r="B253" s="38" t="s">
        <v>110</v>
      </c>
      <c r="C253" s="47" t="s">
        <v>113</v>
      </c>
      <c r="D253" s="4">
        <f t="shared" si="17"/>
        <v>69</v>
      </c>
      <c r="E253" s="42">
        <f t="shared" si="16"/>
        <v>2.5215580759506289E-2</v>
      </c>
      <c r="F253">
        <f t="shared" si="18"/>
        <v>0.14832694564415463</v>
      </c>
      <c r="G253">
        <f t="shared" si="19"/>
        <v>1.2388957349036183E-3</v>
      </c>
    </row>
    <row r="254" spans="1:7" x14ac:dyDescent="0.25">
      <c r="A254" s="3" t="s">
        <v>132</v>
      </c>
      <c r="B254" s="20" t="s">
        <v>133</v>
      </c>
      <c r="C254" s="46" t="s">
        <v>113</v>
      </c>
      <c r="D254" s="4">
        <f t="shared" si="17"/>
        <v>68</v>
      </c>
      <c r="E254" s="42">
        <f t="shared" si="16"/>
        <v>2.3508500697886785E-2</v>
      </c>
      <c r="F254">
        <f t="shared" si="18"/>
        <v>0.13828529822286342</v>
      </c>
      <c r="G254">
        <f t="shared" si="19"/>
        <v>1.1020758155299718E-3</v>
      </c>
    </row>
    <row r="255" spans="1:7" x14ac:dyDescent="0.25">
      <c r="A255" s="3" t="s">
        <v>134</v>
      </c>
      <c r="B255" s="20" t="s">
        <v>51</v>
      </c>
      <c r="C255" s="41" t="s">
        <v>113</v>
      </c>
      <c r="D255" s="4">
        <f t="shared" si="17"/>
        <v>67</v>
      </c>
      <c r="E255" s="42">
        <f t="shared" si="16"/>
        <v>2.1916988957479965E-2</v>
      </c>
      <c r="F255">
        <f t="shared" si="18"/>
        <v>0.1289234644557645</v>
      </c>
      <c r="G255">
        <f t="shared" si="19"/>
        <v>9.8036587660909279E-4</v>
      </c>
    </row>
    <row r="256" spans="1:7" x14ac:dyDescent="0.25">
      <c r="A256" s="3" t="s">
        <v>134</v>
      </c>
      <c r="B256" s="20" t="s">
        <v>135</v>
      </c>
      <c r="C256" s="46" t="s">
        <v>113</v>
      </c>
      <c r="D256" s="4">
        <f t="shared" si="17"/>
        <v>66</v>
      </c>
      <c r="E256" s="42">
        <f t="shared" si="16"/>
        <v>2.0433221630568661E-2</v>
      </c>
      <c r="F256">
        <f t="shared" si="18"/>
        <v>0.12019542135628623</v>
      </c>
      <c r="G256">
        <f t="shared" si="19"/>
        <v>8.7209721733829174E-4</v>
      </c>
    </row>
    <row r="257" spans="1:7" x14ac:dyDescent="0.25">
      <c r="A257" s="3" t="s">
        <v>136</v>
      </c>
      <c r="B257" s="20" t="s">
        <v>10</v>
      </c>
      <c r="C257" s="41" t="s">
        <v>113</v>
      </c>
      <c r="D257" s="4">
        <f t="shared" si="17"/>
        <v>65</v>
      </c>
      <c r="E257" s="42">
        <f t="shared" si="16"/>
        <v>1.9049904483409721E-2</v>
      </c>
      <c r="F257">
        <f t="shared" si="18"/>
        <v>0.11205826166711599</v>
      </c>
      <c r="G257">
        <f t="shared" si="19"/>
        <v>7.7578542321342999E-4</v>
      </c>
    </row>
    <row r="258" spans="1:7" x14ac:dyDescent="0.25">
      <c r="A258" s="3" t="s">
        <v>137</v>
      </c>
      <c r="B258" s="20" t="s">
        <v>120</v>
      </c>
      <c r="C258" s="44" t="s">
        <v>113</v>
      </c>
      <c r="D258" s="4">
        <f t="shared" si="17"/>
        <v>64</v>
      </c>
      <c r="E258" s="42">
        <f t="shared" si="16"/>
        <v>1.7760237097615931E-2</v>
      </c>
      <c r="F258">
        <f t="shared" si="18"/>
        <v>0.10447198292715253</v>
      </c>
      <c r="G258">
        <f t="shared" si="19"/>
        <v>6.9011001400430061E-4</v>
      </c>
    </row>
    <row r="259" spans="1:7" x14ac:dyDescent="0.25">
      <c r="A259" s="3" t="s">
        <v>138</v>
      </c>
      <c r="B259" s="20" t="s">
        <v>14</v>
      </c>
      <c r="C259" s="44" t="s">
        <v>113</v>
      </c>
      <c r="D259" s="4">
        <f t="shared" si="17"/>
        <v>63</v>
      </c>
      <c r="E259" s="42">
        <f t="shared" si="16"/>
        <v>1.6557879439145377E-2</v>
      </c>
      <c r="F259">
        <f t="shared" si="18"/>
        <v>9.739929081850221E-2</v>
      </c>
      <c r="G259">
        <f t="shared" si="19"/>
        <v>6.138963393463923E-4</v>
      </c>
    </row>
    <row r="260" spans="1:7" x14ac:dyDescent="0.25">
      <c r="A260" s="3" t="s">
        <v>139</v>
      </c>
      <c r="B260" s="20" t="s">
        <v>140</v>
      </c>
      <c r="C260" s="44" t="s">
        <v>113</v>
      </c>
      <c r="D260" s="4">
        <f t="shared" si="17"/>
        <v>62</v>
      </c>
      <c r="E260" s="42">
        <f t="shared" si="16"/>
        <v>1.5436920690550686E-2</v>
      </c>
      <c r="F260">
        <f t="shared" si="18"/>
        <v>9.0805415826768737E-2</v>
      </c>
      <c r="G260">
        <f t="shared" si="19"/>
        <v>5.4609947372905769E-4</v>
      </c>
    </row>
    <row r="261" spans="1:7" x14ac:dyDescent="0.25">
      <c r="A261" s="3" t="s">
        <v>141</v>
      </c>
      <c r="B261" s="20" t="s">
        <v>59</v>
      </c>
      <c r="C261" s="44" t="s">
        <v>113</v>
      </c>
      <c r="D261" s="4">
        <f t="shared" si="17"/>
        <v>61</v>
      </c>
      <c r="E261" s="42">
        <f t="shared" si="16"/>
        <v>1.4391850193266744E-2</v>
      </c>
      <c r="F261">
        <f t="shared" si="18"/>
        <v>8.4657942313333789E-2</v>
      </c>
      <c r="G261">
        <f t="shared" si="19"/>
        <v>4.8578989007276016E-4</v>
      </c>
    </row>
    <row r="262" spans="1:7" x14ac:dyDescent="0.25">
      <c r="A262" s="19" t="s">
        <v>142</v>
      </c>
      <c r="B262" s="20" t="s">
        <v>143</v>
      </c>
      <c r="C262" s="48" t="s">
        <v>113</v>
      </c>
      <c r="D262" s="4">
        <f t="shared" si="17"/>
        <v>60</v>
      </c>
      <c r="E262" s="42">
        <f t="shared" si="16"/>
        <v>1.3417530357088541E-2</v>
      </c>
      <c r="F262">
        <f t="shared" si="18"/>
        <v>7.8926649159344359E-2</v>
      </c>
      <c r="G262">
        <f t="shared" si="19"/>
        <v>4.3214071547336737E-4</v>
      </c>
    </row>
    <row r="263" spans="1:7" x14ac:dyDescent="0.25">
      <c r="A263" s="3" t="s">
        <v>144</v>
      </c>
      <c r="B263" s="20" t="s">
        <v>57</v>
      </c>
      <c r="C263" s="44" t="s">
        <v>113</v>
      </c>
      <c r="D263" s="4">
        <f t="shared" si="17"/>
        <v>59</v>
      </c>
      <c r="E263" s="42">
        <f t="shared" si="16"/>
        <v>1.2509171403661498E-2</v>
      </c>
      <c r="F263">
        <f t="shared" si="18"/>
        <v>7.3583361198008804E-2</v>
      </c>
      <c r="G263">
        <f t="shared" si="19"/>
        <v>3.8441639438371872E-4</v>
      </c>
    </row>
    <row r="264" spans="1:7" x14ac:dyDescent="0.25">
      <c r="A264" s="3" t="s">
        <v>145</v>
      </c>
      <c r="B264" s="20" t="s">
        <v>34</v>
      </c>
      <c r="C264" s="44" t="s">
        <v>113</v>
      </c>
      <c r="D264" s="4">
        <f t="shared" si="17"/>
        <v>58</v>
      </c>
      <c r="E264" s="42">
        <f t="shared" si="16"/>
        <v>1.1662307819822729E-2</v>
      </c>
      <c r="F264">
        <f t="shared" si="18"/>
        <v>6.8601810704839575E-2</v>
      </c>
      <c r="G264">
        <f t="shared" si="19"/>
        <v>3.4196260379933184E-4</v>
      </c>
    </row>
    <row r="265" spans="1:7" x14ac:dyDescent="0.25">
      <c r="A265" s="3" t="s">
        <v>146</v>
      </c>
      <c r="B265" s="20" t="s">
        <v>103</v>
      </c>
      <c r="C265" s="44" t="s">
        <v>113</v>
      </c>
      <c r="D265" s="4">
        <f t="shared" si="17"/>
        <v>57</v>
      </c>
      <c r="E265" s="42">
        <f t="shared" si="16"/>
        <v>1.0872776405037332E-2</v>
      </c>
      <c r="F265">
        <f t="shared" si="18"/>
        <v>6.3957508264925481E-2</v>
      </c>
      <c r="G265">
        <f t="shared" si="19"/>
        <v>3.0419728218066786E-4</v>
      </c>
    </row>
    <row r="266" spans="1:7" x14ac:dyDescent="0.25">
      <c r="A266" s="3" t="s">
        <v>147</v>
      </c>
      <c r="B266" s="20" t="s">
        <v>26</v>
      </c>
      <c r="C266" s="44" t="s">
        <v>113</v>
      </c>
      <c r="D266" s="4">
        <f t="shared" si="17"/>
        <v>56</v>
      </c>
      <c r="E266" s="42">
        <f t="shared" si="16"/>
        <v>1.0136695805010353E-2</v>
      </c>
      <c r="F266">
        <f t="shared" si="18"/>
        <v>5.9627622382413835E-2</v>
      </c>
      <c r="G266">
        <f t="shared" si="19"/>
        <v>2.7060264911424656E-4</v>
      </c>
    </row>
    <row r="267" spans="1:7" x14ac:dyDescent="0.25">
      <c r="A267" s="3" t="s">
        <v>148</v>
      </c>
      <c r="B267" s="20" t="s">
        <v>149</v>
      </c>
      <c r="C267" s="44" t="s">
        <v>113</v>
      </c>
      <c r="D267" s="4">
        <f t="shared" si="17"/>
        <v>55</v>
      </c>
      <c r="E267" s="42">
        <f t="shared" si="16"/>
        <v>9.4504474308613039E-3</v>
      </c>
      <c r="F267">
        <f t="shared" si="18"/>
        <v>5.5590867240360609E-2</v>
      </c>
      <c r="G267">
        <f t="shared" si="19"/>
        <v>2.4071810629839232E-4</v>
      </c>
    </row>
    <row r="268" spans="1:7" x14ac:dyDescent="0.25">
      <c r="A268" s="3" t="s">
        <v>150</v>
      </c>
      <c r="B268" s="20" t="s">
        <v>151</v>
      </c>
      <c r="C268" s="44" t="s">
        <v>113</v>
      </c>
      <c r="D268" s="4">
        <f t="shared" si="17"/>
        <v>54</v>
      </c>
      <c r="E268" s="42">
        <f t="shared" si="16"/>
        <v>8.8106576700593617E-3</v>
      </c>
      <c r="F268">
        <f t="shared" si="18"/>
        <v>5.1827398059172712E-2</v>
      </c>
      <c r="G268">
        <f t="shared" si="19"/>
        <v>2.1413392252276115E-4</v>
      </c>
    </row>
    <row r="269" spans="1:7" x14ac:dyDescent="0.25">
      <c r="A269" s="3" t="s">
        <v>152</v>
      </c>
      <c r="B269" s="20" t="s">
        <v>34</v>
      </c>
      <c r="C269" s="44" t="s">
        <v>113</v>
      </c>
      <c r="D269" s="4">
        <f t="shared" si="17"/>
        <v>53</v>
      </c>
      <c r="E269" s="42">
        <f t="shared" si="16"/>
        <v>8.2141813016678479E-3</v>
      </c>
      <c r="F269">
        <f t="shared" si="18"/>
        <v>4.8318713539222631E-2</v>
      </c>
      <c r="G269">
        <f t="shared" si="19"/>
        <v>1.9048561605974332E-4</v>
      </c>
    </row>
    <row r="270" spans="1:7" x14ac:dyDescent="0.25">
      <c r="A270" s="3" t="s">
        <v>153</v>
      </c>
      <c r="B270" s="20" t="s">
        <v>51</v>
      </c>
      <c r="C270" s="44" t="s">
        <v>113</v>
      </c>
      <c r="D270" s="4">
        <f t="shared" si="17"/>
        <v>52</v>
      </c>
      <c r="E270" s="42">
        <f t="shared" si="16"/>
        <v>7.6580860343669586E-3</v>
      </c>
      <c r="F270">
        <f t="shared" si="18"/>
        <v>4.5047564908040932E-2</v>
      </c>
      <c r="G270">
        <f t="shared" si="19"/>
        <v>1.6944895744766032E-4</v>
      </c>
    </row>
    <row r="271" spans="1:7" x14ac:dyDescent="0.25">
      <c r="A271" s="3" t="s">
        <v>154</v>
      </c>
      <c r="B271" s="20" t="s">
        <v>155</v>
      </c>
      <c r="C271" s="44" t="s">
        <v>113</v>
      </c>
      <c r="D271" s="4">
        <f t="shared" si="17"/>
        <v>51</v>
      </c>
      <c r="E271" s="42">
        <f t="shared" si="16"/>
        <v>7.1396380912432979E-3</v>
      </c>
      <c r="F271">
        <f t="shared" si="18"/>
        <v>4.1997871124960576E-2</v>
      </c>
      <c r="G271">
        <f t="shared" si="19"/>
        <v>1.5073552415156377E-4</v>
      </c>
    </row>
    <row r="272" spans="1:7" x14ac:dyDescent="0.25">
      <c r="A272" s="3" t="s">
        <v>156</v>
      </c>
      <c r="B272" s="20" t="s">
        <v>24</v>
      </c>
      <c r="C272" s="44" t="s">
        <v>113</v>
      </c>
      <c r="D272" s="4">
        <f t="shared" si="17"/>
        <v>50</v>
      </c>
      <c r="E272" s="42">
        <f t="shared" si="16"/>
        <v>6.6562887704807493E-3</v>
      </c>
      <c r="F272">
        <f t="shared" si="18"/>
        <v>3.9154639826357349E-2</v>
      </c>
      <c r="G272">
        <f t="shared" si="19"/>
        <v>1.3408874615392536E-4</v>
      </c>
    </row>
    <row r="273" spans="1:7" x14ac:dyDescent="0.25">
      <c r="A273" s="3" t="s">
        <v>157</v>
      </c>
      <c r="B273" s="20" t="s">
        <v>140</v>
      </c>
      <c r="C273" s="44" t="s">
        <v>113</v>
      </c>
      <c r="D273" s="4">
        <f t="shared" si="17"/>
        <v>49</v>
      </c>
      <c r="E273" s="42">
        <f t="shared" si="16"/>
        <v>6.2056619158846818E-3</v>
      </c>
      <c r="F273">
        <f t="shared" si="18"/>
        <v>3.6503893622851065E-2</v>
      </c>
      <c r="G273">
        <f t="shared" si="19"/>
        <v>1.1928038825839962E-4</v>
      </c>
    </row>
    <row r="274" spans="1:7" x14ac:dyDescent="0.25">
      <c r="A274" s="3" t="s">
        <v>158</v>
      </c>
      <c r="B274" s="20" t="s">
        <v>10</v>
      </c>
      <c r="C274" s="44" t="s">
        <v>113</v>
      </c>
      <c r="D274" s="4">
        <f t="shared" si="17"/>
        <v>48</v>
      </c>
      <c r="E274" s="42">
        <f t="shared" si="16"/>
        <v>5.7855422356443429E-3</v>
      </c>
      <c r="F274">
        <f t="shared" si="18"/>
        <v>3.4032601386143189E-2</v>
      </c>
      <c r="G274">
        <f t="shared" si="19"/>
        <v>1.0610742087737853E-4</v>
      </c>
    </row>
    <row r="275" spans="1:7" x14ac:dyDescent="0.25">
      <c r="A275" s="3" t="s">
        <v>159</v>
      </c>
      <c r="B275" s="20" t="s">
        <v>160</v>
      </c>
      <c r="C275" s="44" t="s">
        <v>113</v>
      </c>
      <c r="D275" s="4">
        <f t="shared" si="17"/>
        <v>47</v>
      </c>
      <c r="E275" s="42">
        <f t="shared" si="16"/>
        <v>5.3938644119082167E-3</v>
      </c>
      <c r="F275">
        <f t="shared" si="18"/>
        <v>3.1728614187695389E-2</v>
      </c>
      <c r="G275">
        <f t="shared" si="19"/>
        <v>9.4389236400363024E-5</v>
      </c>
    </row>
    <row r="276" spans="1:7" x14ac:dyDescent="0.25">
      <c r="A276" s="3" t="s">
        <v>161</v>
      </c>
      <c r="B276" s="20" t="s">
        <v>34</v>
      </c>
      <c r="C276" s="44" t="s">
        <v>113</v>
      </c>
      <c r="D276" s="4">
        <f t="shared" si="17"/>
        <v>46</v>
      </c>
      <c r="E276" s="42">
        <f t="shared" si="16"/>
        <v>5.0287029476347367E-3</v>
      </c>
      <c r="F276">
        <f t="shared" si="18"/>
        <v>2.9580605574321978E-2</v>
      </c>
      <c r="G276">
        <f t="shared" si="19"/>
        <v>8.39651729782362E-5</v>
      </c>
    </row>
    <row r="277" spans="1:7" x14ac:dyDescent="0.25">
      <c r="A277" s="3" t="s">
        <v>162</v>
      </c>
      <c r="B277" s="20" t="s">
        <v>24</v>
      </c>
      <c r="C277" s="44" t="s">
        <v>113</v>
      </c>
      <c r="D277" s="4">
        <f t="shared" si="17"/>
        <v>45</v>
      </c>
      <c r="E277" s="42">
        <f t="shared" si="16"/>
        <v>4.6882627008052779E-3</v>
      </c>
      <c r="F277">
        <f t="shared" si="18"/>
        <v>2.7578015887089868E-2</v>
      </c>
      <c r="G277">
        <f t="shared" si="19"/>
        <v>7.4692311773358198E-5</v>
      </c>
    </row>
    <row r="278" spans="1:7" x14ac:dyDescent="0.25">
      <c r="A278" s="3" t="s">
        <v>163</v>
      </c>
      <c r="B278" s="20" t="s">
        <v>164</v>
      </c>
      <c r="C278" s="44" t="s">
        <v>113</v>
      </c>
      <c r="D278" s="4">
        <f t="shared" si="17"/>
        <v>44</v>
      </c>
      <c r="E278" s="42">
        <f t="shared" si="16"/>
        <v>4.3708700594653847E-3</v>
      </c>
      <c r="F278">
        <f t="shared" si="18"/>
        <v>2.5711000349796377E-2</v>
      </c>
      <c r="G278">
        <f t="shared" si="19"/>
        <v>6.6443517474734423E-5</v>
      </c>
    </row>
    <row r="279" spans="1:7" x14ac:dyDescent="0.25">
      <c r="A279" s="3" t="s">
        <v>165</v>
      </c>
      <c r="B279" s="49" t="s">
        <v>24</v>
      </c>
      <c r="C279" s="50" t="s">
        <v>113</v>
      </c>
      <c r="D279" s="4">
        <f t="shared" si="17"/>
        <v>43</v>
      </c>
      <c r="E279" s="42">
        <f t="shared" si="16"/>
        <v>4.0749647142105478E-3</v>
      </c>
      <c r="F279">
        <f t="shared" si="18"/>
        <v>2.397038067182675E-2</v>
      </c>
      <c r="G279">
        <f t="shared" si="19"/>
        <v>5.9105695212797463E-5</v>
      </c>
    </row>
    <row r="280" spans="1:7" x14ac:dyDescent="0.25">
      <c r="A280" s="29" t="s">
        <v>166</v>
      </c>
      <c r="B280" s="38" t="s">
        <v>167</v>
      </c>
      <c r="C280" s="44" t="s">
        <v>168</v>
      </c>
      <c r="D280" s="4">
        <f t="shared" si="17"/>
        <v>42</v>
      </c>
      <c r="E280" s="42">
        <f t="shared" si="16"/>
        <v>3.7990919876698627E-3</v>
      </c>
      <c r="F280">
        <f t="shared" si="18"/>
        <v>2.2347599927469777E-2</v>
      </c>
      <c r="G280">
        <f t="shared" si="19"/>
        <v>5.2578239975277087E-5</v>
      </c>
    </row>
    <row r="281" spans="1:7" x14ac:dyDescent="0.25">
      <c r="A281" s="29" t="s">
        <v>169</v>
      </c>
      <c r="B281" s="38" t="s">
        <v>170</v>
      </c>
      <c r="C281" s="44" t="s">
        <v>168</v>
      </c>
      <c r="D281" s="4">
        <f t="shared" si="17"/>
        <v>41</v>
      </c>
      <c r="E281" s="42">
        <f t="shared" si="16"/>
        <v>3.5418956832791878E-3</v>
      </c>
      <c r="F281">
        <f t="shared" si="18"/>
        <v>2.0834680489877574E-2</v>
      </c>
      <c r="G281">
        <f t="shared" si="19"/>
        <v>4.6771657264920668E-5</v>
      </c>
    </row>
    <row r="282" spans="1:7" x14ac:dyDescent="0.25">
      <c r="A282" s="29" t="s">
        <v>171</v>
      </c>
      <c r="B282" s="39" t="s">
        <v>172</v>
      </c>
      <c r="C282" s="46" t="s">
        <v>168</v>
      </c>
      <c r="D282" s="4">
        <f t="shared" si="17"/>
        <v>40</v>
      </c>
      <c r="E282" s="42">
        <f t="shared" si="16"/>
        <v>3.3021114181881438E-3</v>
      </c>
      <c r="F282">
        <f t="shared" si="18"/>
        <v>1.9424184812871434E-2</v>
      </c>
      <c r="G282">
        <f t="shared" si="19"/>
        <v>4.1606336087625532E-5</v>
      </c>
    </row>
    <row r="283" spans="1:7" x14ac:dyDescent="0.25">
      <c r="A283" s="29" t="s">
        <v>173</v>
      </c>
      <c r="B283" s="39" t="s">
        <v>170</v>
      </c>
      <c r="C283" s="44" t="s">
        <v>168</v>
      </c>
      <c r="D283" s="4">
        <f t="shared" si="17"/>
        <v>39</v>
      </c>
      <c r="E283" s="42">
        <f t="shared" si="16"/>
        <v>3.0785604075254237E-3</v>
      </c>
      <c r="F283">
        <f t="shared" si="18"/>
        <v>1.8109178867796609E-2</v>
      </c>
      <c r="G283">
        <f t="shared" si="19"/>
        <v>3.7011457448072743E-5</v>
      </c>
    </row>
    <row r="284" spans="1:7" x14ac:dyDescent="0.25">
      <c r="A284" s="51" t="s">
        <v>174</v>
      </c>
      <c r="B284" s="52" t="s">
        <v>175</v>
      </c>
      <c r="C284" s="50" t="s">
        <v>168</v>
      </c>
      <c r="D284" s="4">
        <f t="shared" si="17"/>
        <v>38</v>
      </c>
      <c r="E284" s="42">
        <f t="shared" si="16"/>
        <v>2.8701436694656994E-3</v>
      </c>
      <c r="F284">
        <f t="shared" si="18"/>
        <v>1.6883198055680584E-2</v>
      </c>
      <c r="G284">
        <f t="shared" si="19"/>
        <v>3.2924023387820352E-5</v>
      </c>
    </row>
    <row r="285" spans="1:7" x14ac:dyDescent="0.25">
      <c r="A285" s="29" t="s">
        <v>176</v>
      </c>
      <c r="B285" s="39" t="s">
        <v>177</v>
      </c>
      <c r="C285" s="44" t="s">
        <v>168</v>
      </c>
      <c r="D285" s="4">
        <f t="shared" si="17"/>
        <v>37</v>
      </c>
      <c r="E285" s="42">
        <f t="shared" si="16"/>
        <v>2.6758366226101084E-3</v>
      </c>
      <c r="F285">
        <f t="shared" si="18"/>
        <v>1.5740215427118284E-2</v>
      </c>
      <c r="G285">
        <f t="shared" si="19"/>
        <v>2.9287993253510394E-5</v>
      </c>
    </row>
    <row r="286" spans="1:7" x14ac:dyDescent="0.25">
      <c r="A286" s="3" t="s">
        <v>178</v>
      </c>
      <c r="B286" s="38" t="s">
        <v>179</v>
      </c>
      <c r="C286" s="44" t="s">
        <v>168</v>
      </c>
      <c r="D286" s="4">
        <f t="shared" si="17"/>
        <v>36</v>
      </c>
      <c r="E286" s="42">
        <f t="shared" si="16"/>
        <v>2.4946840491209231E-3</v>
      </c>
      <c r="F286">
        <f t="shared" si="18"/>
        <v>1.4674612053652487E-2</v>
      </c>
      <c r="G286">
        <f t="shared" si="19"/>
        <v>2.6053515353017066E-5</v>
      </c>
    </row>
    <row r="287" spans="1:7" x14ac:dyDescent="0.25">
      <c r="A287" s="3" t="s">
        <v>180</v>
      </c>
      <c r="B287" s="38" t="s">
        <v>170</v>
      </c>
      <c r="C287" s="44" t="s">
        <v>168</v>
      </c>
      <c r="D287" s="4">
        <f t="shared" si="17"/>
        <v>35</v>
      </c>
      <c r="E287" s="42">
        <f t="shared" si="16"/>
        <v>2.3257953988490457E-3</v>
      </c>
      <c r="F287">
        <f t="shared" si="18"/>
        <v>1.3681149404994385E-2</v>
      </c>
      <c r="G287">
        <f t="shared" si="19"/>
        <v>2.3176243465179647E-5</v>
      </c>
    </row>
    <row r="288" spans="1:7" x14ac:dyDescent="0.25">
      <c r="A288" s="3" t="s">
        <v>181</v>
      </c>
      <c r="B288" s="53" t="s">
        <v>172</v>
      </c>
      <c r="C288" s="50" t="s">
        <v>168</v>
      </c>
      <c r="D288" s="4">
        <f t="shared" si="17"/>
        <v>34</v>
      </c>
      <c r="E288" s="42">
        <f t="shared" si="16"/>
        <v>2.1683404113693396E-3</v>
      </c>
      <c r="F288">
        <f t="shared" si="18"/>
        <v>1.2754943596290232E-2</v>
      </c>
      <c r="G288">
        <f t="shared" si="19"/>
        <v>2.0616728832145112E-5</v>
      </c>
    </row>
    <row r="289" spans="1:7" x14ac:dyDescent="0.25">
      <c r="A289" s="3" t="s">
        <v>182</v>
      </c>
      <c r="B289" s="38" t="s">
        <v>183</v>
      </c>
      <c r="C289" s="44" t="s">
        <v>168</v>
      </c>
      <c r="D289" s="4">
        <f t="shared" si="17"/>
        <v>33</v>
      </c>
      <c r="E289" s="42">
        <f t="shared" si="16"/>
        <v>2.0215450344015914E-3</v>
      </c>
      <c r="F289">
        <f t="shared" si="18"/>
        <v>1.189144137883289E-2</v>
      </c>
      <c r="G289">
        <f t="shared" si="19"/>
        <v>1.8339879298247995E-5</v>
      </c>
    </row>
    <row r="290" spans="1:7" x14ac:dyDescent="0.25">
      <c r="A290" s="3" t="s">
        <v>184</v>
      </c>
      <c r="B290" s="22" t="s">
        <v>32</v>
      </c>
      <c r="C290" s="45" t="s">
        <v>168</v>
      </c>
      <c r="D290" s="4">
        <f t="shared" si="17"/>
        <v>32</v>
      </c>
      <c r="E290" s="42">
        <f t="shared" si="16"/>
        <v>1.884687618551994E-3</v>
      </c>
      <c r="F290">
        <f t="shared" si="18"/>
        <v>1.10863977561882E-2</v>
      </c>
      <c r="G290">
        <f t="shared" si="19"/>
        <v>1.6314478179965903E-5</v>
      </c>
    </row>
    <row r="291" spans="1:7" x14ac:dyDescent="0.25">
      <c r="A291" s="3" t="s">
        <v>185</v>
      </c>
      <c r="B291" s="20" t="s">
        <v>20</v>
      </c>
      <c r="C291" s="45" t="s">
        <v>168</v>
      </c>
      <c r="D291" s="4">
        <f t="shared" si="17"/>
        <v>31</v>
      </c>
      <c r="E291" s="42">
        <f t="shared" ref="E291:E321" si="20">0.0002*EXP(0.0701*D291)</f>
        <v>1.7570953696684015E-3</v>
      </c>
      <c r="F291">
        <f t="shared" si="18"/>
        <v>1.0335855115696478E-2</v>
      </c>
      <c r="G291">
        <f t="shared" si="19"/>
        <v>1.4512756270430309E-5</v>
      </c>
    </row>
    <row r="292" spans="1:7" x14ac:dyDescent="0.25">
      <c r="A292" s="3" t="s">
        <v>186</v>
      </c>
      <c r="B292" s="20" t="s">
        <v>32</v>
      </c>
      <c r="C292" s="45" t="s">
        <v>168</v>
      </c>
      <c r="D292" s="4">
        <f t="shared" si="17"/>
        <v>30</v>
      </c>
      <c r="E292" s="42">
        <f t="shared" si="20"/>
        <v>1.6381410413690599E-3</v>
      </c>
      <c r="F292">
        <f t="shared" si="18"/>
        <v>9.636123772759176E-3</v>
      </c>
      <c r="G292">
        <f t="shared" si="19"/>
        <v>1.2910011110472085E-5</v>
      </c>
    </row>
    <row r="293" spans="1:7" x14ac:dyDescent="0.25">
      <c r="A293" s="3" t="s">
        <v>187</v>
      </c>
      <c r="B293" s="22" t="s">
        <v>32</v>
      </c>
      <c r="C293" s="45" t="s">
        <v>168</v>
      </c>
      <c r="D293" s="4">
        <f t="shared" si="17"/>
        <v>29</v>
      </c>
      <c r="E293" s="42">
        <f t="shared" si="20"/>
        <v>1.5272398514852034E-3</v>
      </c>
      <c r="F293">
        <f t="shared" si="18"/>
        <v>8.9837638322659025E-3</v>
      </c>
      <c r="G293">
        <f t="shared" si="19"/>
        <v>1.14842683062279E-5</v>
      </c>
    </row>
    <row r="294" spans="1:7" x14ac:dyDescent="0.25">
      <c r="A294" s="3" t="s">
        <v>188</v>
      </c>
      <c r="B294" s="20" t="s">
        <v>172</v>
      </c>
      <c r="C294" s="45" t="s">
        <v>168</v>
      </c>
      <c r="D294" s="4">
        <f t="shared" si="17"/>
        <v>28</v>
      </c>
      <c r="E294" s="42">
        <f t="shared" si="20"/>
        <v>1.4238466072586859E-3</v>
      </c>
      <c r="F294">
        <f t="shared" si="18"/>
        <v>8.3755682779922697E-3</v>
      </c>
      <c r="G294">
        <f t="shared" si="19"/>
        <v>1.0215980249811558E-5</v>
      </c>
    </row>
    <row r="295" spans="1:7" x14ac:dyDescent="0.25">
      <c r="A295" s="30" t="s">
        <v>189</v>
      </c>
      <c r="B295" s="20" t="s">
        <v>18</v>
      </c>
      <c r="C295" s="44" t="s">
        <v>168</v>
      </c>
      <c r="D295" s="4">
        <f t="shared" si="17"/>
        <v>27</v>
      </c>
      <c r="E295" s="42">
        <f t="shared" si="20"/>
        <v>1.3274530251620479E-3</v>
      </c>
      <c r="F295">
        <f t="shared" si="18"/>
        <v>7.8085472068355755E-3</v>
      </c>
      <c r="G295">
        <f t="shared" si="19"/>
        <v>9.0877581123685357E-6</v>
      </c>
    </row>
    <row r="296" spans="1:7" x14ac:dyDescent="0.25">
      <c r="A296" s="30" t="s">
        <v>190</v>
      </c>
      <c r="B296" s="20" t="s">
        <v>110</v>
      </c>
      <c r="C296" s="44" t="s">
        <v>168</v>
      </c>
      <c r="D296" s="4">
        <f t="shared" si="17"/>
        <v>26</v>
      </c>
      <c r="E296" s="42">
        <f t="shared" si="20"/>
        <v>1.2375852321652001E-3</v>
      </c>
      <c r="F296">
        <f t="shared" si="18"/>
        <v>7.2799131303835293E-3</v>
      </c>
      <c r="G296">
        <f t="shared" si="19"/>
        <v>8.0841334350116641E-6</v>
      </c>
    </row>
    <row r="297" spans="1:7" x14ac:dyDescent="0.25">
      <c r="A297" s="30" t="s">
        <v>191</v>
      </c>
      <c r="B297" s="20" t="s">
        <v>41</v>
      </c>
      <c r="C297" s="44" t="s">
        <v>168</v>
      </c>
      <c r="D297" s="4">
        <f t="shared" si="17"/>
        <v>25</v>
      </c>
      <c r="E297" s="42">
        <f t="shared" si="20"/>
        <v>1.1538014361648845E-3</v>
      </c>
      <c r="F297">
        <f t="shared" si="18"/>
        <v>6.7870672715581431E-3</v>
      </c>
      <c r="G297">
        <f t="shared" si="19"/>
        <v>7.1913460489366417E-6</v>
      </c>
    </row>
    <row r="298" spans="1:7" x14ac:dyDescent="0.25">
      <c r="A298" s="30" t="s">
        <v>192</v>
      </c>
      <c r="B298" s="20" t="s">
        <v>18</v>
      </c>
      <c r="C298" s="44" t="s">
        <v>168</v>
      </c>
      <c r="D298" s="4">
        <f t="shared" si="17"/>
        <v>24</v>
      </c>
      <c r="E298" s="42">
        <f t="shared" si="20"/>
        <v>1.0756897541247051E-3</v>
      </c>
      <c r="F298">
        <f t="shared" si="18"/>
        <v>6.3275867889688526E-3</v>
      </c>
      <c r="G298">
        <f t="shared" si="19"/>
        <v>6.3971554170025799E-6</v>
      </c>
    </row>
    <row r="299" spans="1:7" x14ac:dyDescent="0.25">
      <c r="A299" s="3" t="s">
        <v>193</v>
      </c>
      <c r="B299" s="20" t="s">
        <v>32</v>
      </c>
      <c r="C299" s="44" t="s">
        <v>168</v>
      </c>
      <c r="D299" s="4">
        <f t="shared" si="17"/>
        <v>23</v>
      </c>
      <c r="E299" s="42">
        <f t="shared" si="20"/>
        <v>1.0028661872488011E-3</v>
      </c>
      <c r="F299">
        <f t="shared" si="18"/>
        <v>5.8992128661694183E-3</v>
      </c>
      <c r="G299">
        <f t="shared" si="19"/>
        <v>5.6906728101809015E-6</v>
      </c>
    </row>
    <row r="300" spans="1:7" x14ac:dyDescent="0.25">
      <c r="A300" s="28" t="s">
        <v>194</v>
      </c>
      <c r="B300" s="49" t="s">
        <v>32</v>
      </c>
      <c r="C300" s="50" t="s">
        <v>168</v>
      </c>
      <c r="D300" s="4">
        <f t="shared" si="17"/>
        <v>22</v>
      </c>
      <c r="E300" s="42">
        <f t="shared" si="20"/>
        <v>9.3497273323508046E-4</v>
      </c>
      <c r="F300">
        <f t="shared" si="18"/>
        <v>5.4998396072651785E-3</v>
      </c>
      <c r="G300">
        <f t="shared" si="19"/>
        <v>5.0622120179324514E-6</v>
      </c>
    </row>
    <row r="301" spans="1:7" x14ac:dyDescent="0.25">
      <c r="A301" s="28" t="s">
        <v>195</v>
      </c>
      <c r="B301" s="20" t="s">
        <v>32</v>
      </c>
      <c r="C301" s="44" t="s">
        <v>168</v>
      </c>
      <c r="D301" s="4">
        <f t="shared" si="17"/>
        <v>21</v>
      </c>
      <c r="E301" s="42">
        <f t="shared" si="20"/>
        <v>8.7167562632780573E-4</v>
      </c>
      <c r="F301">
        <f t="shared" si="18"/>
        <v>5.1275036842812101E-3</v>
      </c>
      <c r="G301">
        <f t="shared" si="19"/>
        <v>4.503156545681846E-6</v>
      </c>
    </row>
    <row r="302" spans="1:7" x14ac:dyDescent="0.25">
      <c r="A302" s="28" t="s">
        <v>196</v>
      </c>
      <c r="B302" s="20" t="s">
        <v>32</v>
      </c>
      <c r="C302" s="44" t="s">
        <v>168</v>
      </c>
      <c r="D302" s="4">
        <f t="shared" si="17"/>
        <v>20</v>
      </c>
      <c r="E302" s="42">
        <f t="shared" si="20"/>
        <v>8.1266369651758702E-4</v>
      </c>
      <c r="F302">
        <f t="shared" si="18"/>
        <v>4.7803746853975707E-3</v>
      </c>
      <c r="G302">
        <f t="shared" si="19"/>
        <v>4.0058414786031456E-6</v>
      </c>
    </row>
    <row r="303" spans="1:7" x14ac:dyDescent="0.25">
      <c r="A303" s="28" t="s">
        <v>197</v>
      </c>
      <c r="B303" s="20" t="s">
        <v>32</v>
      </c>
      <c r="C303" s="44" t="s">
        <v>168</v>
      </c>
      <c r="D303" s="4">
        <f t="shared" si="17"/>
        <v>19</v>
      </c>
      <c r="E303" s="42">
        <f t="shared" si="20"/>
        <v>7.576468398225784E-4</v>
      </c>
      <c r="F303">
        <f t="shared" si="18"/>
        <v>4.4567461166034024E-3</v>
      </c>
      <c r="G303">
        <f t="shared" si="19"/>
        <v>3.563448392014039E-6</v>
      </c>
    </row>
    <row r="304" spans="1:7" x14ac:dyDescent="0.25">
      <c r="A304" s="3" t="s">
        <v>198</v>
      </c>
      <c r="B304" s="20" t="s">
        <v>32</v>
      </c>
      <c r="C304" s="44" t="s">
        <v>168</v>
      </c>
      <c r="D304" s="4">
        <f t="shared" si="17"/>
        <v>18</v>
      </c>
      <c r="E304" s="42">
        <f t="shared" si="20"/>
        <v>7.0635459213074035E-4</v>
      </c>
      <c r="F304">
        <f t="shared" si="18"/>
        <v>4.1550270125337661E-3</v>
      </c>
      <c r="G304">
        <f t="shared" si="19"/>
        <v>3.1699118675498276E-6</v>
      </c>
    </row>
    <row r="305" spans="1:7" x14ac:dyDescent="0.25">
      <c r="A305" s="3" t="s">
        <v>199</v>
      </c>
      <c r="B305" s="38" t="s">
        <v>32</v>
      </c>
      <c r="C305" s="44" t="s">
        <v>168</v>
      </c>
      <c r="D305" s="4">
        <f t="shared" ref="D305:D319" si="21">D306+1</f>
        <v>17</v>
      </c>
      <c r="E305" s="42">
        <f t="shared" si="20"/>
        <v>6.5853479959214608E-4</v>
      </c>
      <c r="F305">
        <f t="shared" ref="F305:F321" si="22">E305/D$8</f>
        <v>3.8737341152479178E-3</v>
      </c>
      <c r="G305">
        <f t="shared" ref="G305:G321" si="23">IF($F305&lt;$F$3,10^(LOG($F305)*$D$3+$E$3),10^(LOG($F305)*$D$4+$E$4))</f>
        <v>2.8198363334101656E-6</v>
      </c>
    </row>
    <row r="306" spans="1:7" x14ac:dyDescent="0.25">
      <c r="A306" s="3" t="s">
        <v>200</v>
      </c>
      <c r="B306" s="54" t="s">
        <v>32</v>
      </c>
      <c r="C306" s="44" t="s">
        <v>168</v>
      </c>
      <c r="D306" s="4">
        <f t="shared" si="21"/>
        <v>16</v>
      </c>
      <c r="E306" s="42">
        <f t="shared" si="20"/>
        <v>6.1395237902495234E-4</v>
      </c>
      <c r="F306">
        <f t="shared" si="22"/>
        <v>3.6114845824997193E-3</v>
      </c>
      <c r="G306">
        <f t="shared" si="23"/>
        <v>2.5084220885188692E-6</v>
      </c>
    </row>
    <row r="307" spans="1:7" x14ac:dyDescent="0.25">
      <c r="A307" s="3" t="s">
        <v>201</v>
      </c>
      <c r="B307" s="38" t="s">
        <v>32</v>
      </c>
      <c r="C307" s="44" t="s">
        <v>168</v>
      </c>
      <c r="D307" s="4">
        <f t="shared" si="21"/>
        <v>15</v>
      </c>
      <c r="E307" s="42">
        <f t="shared" si="20"/>
        <v>5.7238816224115959E-4</v>
      </c>
      <c r="F307">
        <f t="shared" si="22"/>
        <v>3.3669891896538798E-3</v>
      </c>
      <c r="G307">
        <f t="shared" si="23"/>
        <v>2.2313994963530114E-6</v>
      </c>
    </row>
    <row r="308" spans="1:7" x14ac:dyDescent="0.25">
      <c r="A308" s="3" t="s">
        <v>202</v>
      </c>
      <c r="B308" s="38" t="s">
        <v>32</v>
      </c>
      <c r="C308" s="44" t="s">
        <v>168</v>
      </c>
      <c r="D308" s="4">
        <f t="shared" si="21"/>
        <v>14</v>
      </c>
      <c r="E308" s="42">
        <f t="shared" si="20"/>
        <v>5.3363781861084133E-4</v>
      </c>
      <c r="F308">
        <f t="shared" si="22"/>
        <v>3.1390459918284783E-3</v>
      </c>
      <c r="G308">
        <f t="shared" si="23"/>
        <v>1.984970446207669E-6</v>
      </c>
    </row>
    <row r="309" spans="1:7" x14ac:dyDescent="0.25">
      <c r="A309" s="3" t="s">
        <v>203</v>
      </c>
      <c r="B309" s="38" t="s">
        <v>32</v>
      </c>
      <c r="C309" s="44" t="s">
        <v>168</v>
      </c>
      <c r="D309" s="4">
        <f t="shared" si="21"/>
        <v>13</v>
      </c>
      <c r="E309" s="42">
        <f t="shared" si="20"/>
        <v>4.9751085056814592E-4</v>
      </c>
      <c r="F309">
        <f t="shared" si="22"/>
        <v>2.9265344151067404E-3</v>
      </c>
      <c r="G309">
        <f t="shared" si="23"/>
        <v>1.7657562793025477E-6</v>
      </c>
    </row>
    <row r="310" spans="1:7" x14ac:dyDescent="0.25">
      <c r="A310" s="3" t="s">
        <v>204</v>
      </c>
      <c r="B310" s="38" t="s">
        <v>32</v>
      </c>
      <c r="C310" s="44" t="s">
        <v>168</v>
      </c>
      <c r="D310" s="4">
        <f t="shared" si="21"/>
        <v>12</v>
      </c>
      <c r="E310" s="42">
        <f t="shared" si="20"/>
        <v>4.6382965712095327E-4</v>
      </c>
      <c r="F310">
        <f t="shared" si="22"/>
        <v>2.7284097477703133E-3</v>
      </c>
      <c r="G310">
        <f t="shared" si="23"/>
        <v>1.5707514657727959E-6</v>
      </c>
    </row>
    <row r="311" spans="1:7" x14ac:dyDescent="0.25">
      <c r="A311" s="3" t="s">
        <v>205</v>
      </c>
      <c r="B311" s="38" t="s">
        <v>32</v>
      </c>
      <c r="C311" s="44" t="s">
        <v>168</v>
      </c>
      <c r="D311" s="4">
        <f t="shared" si="21"/>
        <v>11</v>
      </c>
      <c r="E311" s="42">
        <f t="shared" si="20"/>
        <v>4.3242866076038039E-4</v>
      </c>
      <c r="F311">
        <f t="shared" si="22"/>
        <v>2.5436980044728258E-3</v>
      </c>
      <c r="G311">
        <f t="shared" si="23"/>
        <v>1.3972823974336533E-6</v>
      </c>
    </row>
    <row r="312" spans="1:7" x14ac:dyDescent="0.25">
      <c r="A312" s="3" t="s">
        <v>206</v>
      </c>
      <c r="B312" s="38" t="s">
        <v>32</v>
      </c>
      <c r="C312" s="44" t="s">
        <v>168</v>
      </c>
      <c r="D312" s="4">
        <f t="shared" si="21"/>
        <v>10</v>
      </c>
      <c r="E312" s="42">
        <f t="shared" si="20"/>
        <v>4.0315349347800207E-4</v>
      </c>
      <c r="F312">
        <f t="shared" si="22"/>
        <v>2.3714911381058942E-3</v>
      </c>
      <c r="G312">
        <f t="shared" si="23"/>
        <v>1.2429707313482413E-6</v>
      </c>
    </row>
    <row r="313" spans="1:7" x14ac:dyDescent="0.25">
      <c r="A313" s="3" t="s">
        <v>207</v>
      </c>
      <c r="B313" s="38" t="s">
        <v>32</v>
      </c>
      <c r="C313" s="44" t="s">
        <v>168</v>
      </c>
      <c r="D313" s="4">
        <f t="shared" si="21"/>
        <v>9</v>
      </c>
      <c r="E313" s="42">
        <f t="shared" si="20"/>
        <v>3.7586023788922936E-4</v>
      </c>
      <c r="F313">
        <f t="shared" si="22"/>
        <v>2.2109425758189962E-3</v>
      </c>
      <c r="G313">
        <f t="shared" si="23"/>
        <v>1.1057007816215202E-6</v>
      </c>
    </row>
    <row r="314" spans="1:7" x14ac:dyDescent="0.25">
      <c r="A314" s="3" t="s">
        <v>208</v>
      </c>
      <c r="B314" s="38" t="s">
        <v>32</v>
      </c>
      <c r="C314" s="44" t="s">
        <v>168</v>
      </c>
      <c r="D314" s="4">
        <f t="shared" si="21"/>
        <v>8</v>
      </c>
      <c r="E314" s="42">
        <f t="shared" si="20"/>
        <v>3.5041471973219172E-4</v>
      </c>
      <c r="F314">
        <f t="shared" si="22"/>
        <v>2.0612630572481865E-3</v>
      </c>
      <c r="G314">
        <f t="shared" si="23"/>
        <v>9.8359051234643572E-7</v>
      </c>
    </row>
    <row r="315" spans="1:7" x14ac:dyDescent="0.25">
      <c r="A315" s="3" t="s">
        <v>209</v>
      </c>
      <c r="B315" s="20" t="s">
        <v>32</v>
      </c>
      <c r="C315" s="44" t="s">
        <v>168</v>
      </c>
      <c r="D315" s="4">
        <f t="shared" si="21"/>
        <v>7</v>
      </c>
      <c r="E315" s="42">
        <f t="shared" si="20"/>
        <v>3.2669184826403041E-4</v>
      </c>
      <c r="F315">
        <f t="shared" si="22"/>
        <v>1.9217167544942964E-3</v>
      </c>
      <c r="G315">
        <f t="shared" si="23"/>
        <v>8.7496573400187818E-7</v>
      </c>
    </row>
    <row r="316" spans="1:7" x14ac:dyDescent="0.25">
      <c r="A316" s="3" t="s">
        <v>210</v>
      </c>
      <c r="B316" s="20" t="s">
        <v>32</v>
      </c>
      <c r="C316" s="44" t="s">
        <v>168</v>
      </c>
      <c r="D316" s="4">
        <f t="shared" si="21"/>
        <v>6</v>
      </c>
      <c r="E316" s="42">
        <f t="shared" si="20"/>
        <v>3.0457500131197675E-4</v>
      </c>
      <c r="F316">
        <f t="shared" si="22"/>
        <v>1.7916176547763338E-3</v>
      </c>
      <c r="G316">
        <f t="shared" si="23"/>
        <v>7.7833714952285131E-7</v>
      </c>
    </row>
    <row r="317" spans="1:7" x14ac:dyDescent="0.25">
      <c r="A317" s="3" t="s">
        <v>211</v>
      </c>
      <c r="B317" s="20" t="s">
        <v>32</v>
      </c>
      <c r="C317" s="44" t="s">
        <v>168</v>
      </c>
      <c r="D317" s="4">
        <f t="shared" si="21"/>
        <v>5</v>
      </c>
      <c r="E317" s="42">
        <f t="shared" si="20"/>
        <v>2.8395545195611307E-4</v>
      </c>
      <c r="F317">
        <f t="shared" si="22"/>
        <v>1.6703261879771356E-3</v>
      </c>
      <c r="G317">
        <f t="shared" si="23"/>
        <v>6.9237993533362392E-7</v>
      </c>
    </row>
    <row r="318" spans="1:7" x14ac:dyDescent="0.25">
      <c r="A318" s="3" t="s">
        <v>212</v>
      </c>
      <c r="B318" s="55" t="s">
        <v>49</v>
      </c>
      <c r="C318" s="45" t="s">
        <v>168</v>
      </c>
      <c r="D318" s="4">
        <f t="shared" si="21"/>
        <v>4</v>
      </c>
      <c r="E318" s="42">
        <f t="shared" si="20"/>
        <v>2.6473183402537435E-4</v>
      </c>
      <c r="F318">
        <f t="shared" si="22"/>
        <v>1.5572460825022019E-3</v>
      </c>
      <c r="G318">
        <f t="shared" si="23"/>
        <v>6.1591557739017945E-7</v>
      </c>
    </row>
    <row r="319" spans="1:7" x14ac:dyDescent="0.25">
      <c r="A319" s="3" t="s">
        <v>213</v>
      </c>
      <c r="B319" s="55" t="s">
        <v>32</v>
      </c>
      <c r="C319" s="45" t="s">
        <v>168</v>
      </c>
      <c r="D319" s="4">
        <f t="shared" si="21"/>
        <v>3</v>
      </c>
      <c r="E319" s="42">
        <f t="shared" si="20"/>
        <v>2.4680964377915896E-4</v>
      </c>
      <c r="F319">
        <f t="shared" si="22"/>
        <v>1.4518214339950526E-3</v>
      </c>
      <c r="G319">
        <f t="shared" si="23"/>
        <v>5.478957131955116E-7</v>
      </c>
    </row>
    <row r="320" spans="1:7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20"/>
        <v>2.3010077532480171E-4</v>
      </c>
      <c r="F320">
        <f t="shared" si="22"/>
        <v>1.3535339724988335E-3</v>
      </c>
      <c r="G320">
        <f t="shared" si="23"/>
        <v>4.873877582541634E-7</v>
      </c>
    </row>
    <row r="321" spans="1:7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20"/>
        <v>2.1452308748701234E-4</v>
      </c>
      <c r="F321">
        <f t="shared" si="22"/>
        <v>1.2619005146294843E-3</v>
      </c>
      <c r="G321">
        <f t="shared" si="23"/>
        <v>4.3356211989790186E-7</v>
      </c>
    </row>
    <row r="323" spans="1:7" x14ac:dyDescent="0.25">
      <c r="A323" s="4"/>
      <c r="B323" s="4"/>
      <c r="C323" s="4"/>
      <c r="D323" s="4"/>
      <c r="E323" s="4"/>
      <c r="F323" s="56"/>
    </row>
  </sheetData>
  <mergeCells count="7">
    <mergeCell ref="H23:S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1"/>
  <sheetViews>
    <sheetView workbookViewId="0">
      <selection activeCell="G5" sqref="G5"/>
    </sheetView>
  </sheetViews>
  <sheetFormatPr defaultRowHeight="15" x14ac:dyDescent="0.25"/>
  <cols>
    <col min="1" max="1" width="14.85546875" style="119" customWidth="1"/>
    <col min="2" max="5" width="9.42578125" style="165" customWidth="1"/>
    <col min="6" max="7" width="9.140625" style="119"/>
  </cols>
  <sheetData>
    <row r="1" spans="1:14" ht="18" thickTop="1" thickBot="1" x14ac:dyDescent="0.35">
      <c r="A1" s="118"/>
      <c r="B1" s="187" t="s">
        <v>246</v>
      </c>
      <c r="C1" s="188"/>
      <c r="D1" s="188"/>
      <c r="E1" s="188"/>
    </row>
    <row r="2" spans="1:14" ht="132.75" thickTop="1" x14ac:dyDescent="0.25">
      <c r="A2" s="189" t="s">
        <v>4</v>
      </c>
      <c r="B2" s="191" t="s">
        <v>247</v>
      </c>
      <c r="C2" s="192"/>
      <c r="D2" s="192"/>
      <c r="E2" s="120" t="s">
        <v>248</v>
      </c>
      <c r="F2" s="121"/>
      <c r="G2" s="121"/>
    </row>
    <row r="3" spans="1:14" x14ac:dyDescent="0.25">
      <c r="A3" s="190"/>
      <c r="B3" s="122" t="s">
        <v>249</v>
      </c>
      <c r="C3" s="123" t="s">
        <v>250</v>
      </c>
      <c r="D3" s="123" t="s">
        <v>251</v>
      </c>
      <c r="E3" s="122" t="s">
        <v>251</v>
      </c>
      <c r="F3" s="121"/>
      <c r="G3" s="121"/>
    </row>
    <row r="4" spans="1:14" x14ac:dyDescent="0.25">
      <c r="A4" s="124" t="s">
        <v>252</v>
      </c>
      <c r="B4" s="193" t="s">
        <v>252</v>
      </c>
      <c r="C4" s="194"/>
      <c r="D4" s="194"/>
      <c r="E4" s="125" t="s">
        <v>252</v>
      </c>
      <c r="F4" s="126"/>
      <c r="G4" s="126"/>
    </row>
    <row r="5" spans="1:14" ht="15.75" thickBot="1" x14ac:dyDescent="0.3">
      <c r="A5" s="127" t="s">
        <v>64</v>
      </c>
      <c r="B5" s="128">
        <v>7.3</v>
      </c>
      <c r="C5" s="129" t="s">
        <v>253</v>
      </c>
      <c r="D5" s="129" t="s">
        <v>233</v>
      </c>
      <c r="E5" s="130" t="s">
        <v>168</v>
      </c>
      <c r="G5" s="119">
        <v>0.35</v>
      </c>
      <c r="L5" s="12" t="s">
        <v>86</v>
      </c>
      <c r="M5" s="13" t="s">
        <v>18</v>
      </c>
      <c r="N5" s="14">
        <v>8.8000000000000007</v>
      </c>
    </row>
    <row r="6" spans="1:14" ht="15.75" thickTop="1" x14ac:dyDescent="0.25">
      <c r="A6" s="127" t="s">
        <v>64</v>
      </c>
      <c r="B6" s="128">
        <v>2.4</v>
      </c>
      <c r="C6" s="129" t="s">
        <v>253</v>
      </c>
      <c r="D6" s="129" t="s">
        <v>233</v>
      </c>
      <c r="E6" s="130" t="s">
        <v>168</v>
      </c>
      <c r="G6" s="119">
        <v>0.35</v>
      </c>
      <c r="L6" s="16" t="s">
        <v>85</v>
      </c>
      <c r="M6" s="17" t="s">
        <v>18</v>
      </c>
      <c r="N6" s="18">
        <v>8.1</v>
      </c>
    </row>
    <row r="7" spans="1:14" x14ac:dyDescent="0.25">
      <c r="A7" s="127" t="s">
        <v>9</v>
      </c>
      <c r="B7" s="128">
        <v>2.5</v>
      </c>
      <c r="C7" s="129">
        <v>4.3</v>
      </c>
      <c r="D7" s="129" t="s">
        <v>233</v>
      </c>
      <c r="E7" s="130" t="s">
        <v>254</v>
      </c>
      <c r="G7" s="119">
        <f t="shared" ref="G7:G70" si="0">C7</f>
        <v>4.3</v>
      </c>
      <c r="L7" s="19" t="s">
        <v>83</v>
      </c>
      <c r="M7" s="20" t="s">
        <v>84</v>
      </c>
      <c r="N7" s="18">
        <v>6.42</v>
      </c>
    </row>
    <row r="8" spans="1:14" x14ac:dyDescent="0.25">
      <c r="A8" s="127" t="s">
        <v>9</v>
      </c>
      <c r="B8" s="128">
        <v>2.2999999999999998</v>
      </c>
      <c r="C8" s="129">
        <v>5</v>
      </c>
      <c r="D8" s="129">
        <v>0.1</v>
      </c>
      <c r="E8" s="131">
        <v>0.2</v>
      </c>
      <c r="G8" s="119">
        <f t="shared" si="0"/>
        <v>5</v>
      </c>
      <c r="L8" s="3" t="s">
        <v>81</v>
      </c>
      <c r="M8" s="20" t="s">
        <v>82</v>
      </c>
      <c r="N8" s="21">
        <v>4.88</v>
      </c>
    </row>
    <row r="9" spans="1:14" x14ac:dyDescent="0.25">
      <c r="A9" s="127" t="s">
        <v>105</v>
      </c>
      <c r="B9" s="128" t="s">
        <v>255</v>
      </c>
      <c r="C9" s="129">
        <v>2.4</v>
      </c>
      <c r="D9" s="129" t="s">
        <v>233</v>
      </c>
      <c r="E9" s="130" t="s">
        <v>106</v>
      </c>
      <c r="G9" s="119">
        <f t="shared" si="0"/>
        <v>2.4</v>
      </c>
      <c r="L9" s="3" t="s">
        <v>79</v>
      </c>
      <c r="M9" s="22" t="s">
        <v>80</v>
      </c>
      <c r="N9" s="23">
        <v>3.9</v>
      </c>
    </row>
    <row r="10" spans="1:14" x14ac:dyDescent="0.25">
      <c r="A10" s="127" t="s">
        <v>105</v>
      </c>
      <c r="B10" s="128">
        <v>2.7</v>
      </c>
      <c r="C10" s="129">
        <v>4.2</v>
      </c>
      <c r="D10" s="129" t="s">
        <v>233</v>
      </c>
      <c r="E10" s="130" t="s">
        <v>254</v>
      </c>
      <c r="G10" s="119">
        <f t="shared" si="0"/>
        <v>4.2</v>
      </c>
      <c r="L10" s="3" t="s">
        <v>78</v>
      </c>
      <c r="M10" s="24" t="s">
        <v>14</v>
      </c>
      <c r="N10" s="25">
        <v>3.4674999999999998</v>
      </c>
    </row>
    <row r="11" spans="1:14" x14ac:dyDescent="0.25">
      <c r="A11" s="127" t="s">
        <v>50</v>
      </c>
      <c r="B11" s="128">
        <v>2.4</v>
      </c>
      <c r="C11" s="129">
        <v>0.8</v>
      </c>
      <c r="D11" s="129" t="s">
        <v>233</v>
      </c>
      <c r="E11" s="130" t="s">
        <v>168</v>
      </c>
      <c r="G11" s="119">
        <f t="shared" si="0"/>
        <v>0.8</v>
      </c>
      <c r="L11" s="3" t="s">
        <v>77</v>
      </c>
      <c r="M11" s="20" t="s">
        <v>34</v>
      </c>
      <c r="N11" s="21">
        <v>3.25</v>
      </c>
    </row>
    <row r="12" spans="1:14" x14ac:dyDescent="0.25">
      <c r="A12" s="127" t="s">
        <v>50</v>
      </c>
      <c r="B12" s="128" t="s">
        <v>255</v>
      </c>
      <c r="C12" s="129" t="s">
        <v>253</v>
      </c>
      <c r="D12" s="129">
        <v>0.3</v>
      </c>
      <c r="E12" s="132">
        <v>1.5</v>
      </c>
      <c r="G12" s="119">
        <v>0.35</v>
      </c>
      <c r="L12" s="3" t="s">
        <v>75</v>
      </c>
      <c r="M12" s="20" t="s">
        <v>76</v>
      </c>
      <c r="N12" s="23">
        <v>2.67</v>
      </c>
    </row>
    <row r="13" spans="1:14" x14ac:dyDescent="0.25">
      <c r="A13" s="133" t="s">
        <v>56</v>
      </c>
      <c r="B13" s="128" t="s">
        <v>256</v>
      </c>
      <c r="C13" s="129">
        <v>1.5</v>
      </c>
      <c r="D13" s="129">
        <v>7.0000000000000007E-2</v>
      </c>
      <c r="E13" s="134">
        <v>0.35</v>
      </c>
      <c r="G13" s="119">
        <f t="shared" si="0"/>
        <v>1.5</v>
      </c>
      <c r="L13" s="3" t="s">
        <v>74</v>
      </c>
      <c r="M13" s="26" t="s">
        <v>67</v>
      </c>
      <c r="N13" s="25">
        <v>2.5</v>
      </c>
    </row>
    <row r="14" spans="1:14" x14ac:dyDescent="0.25">
      <c r="A14" s="135" t="s">
        <v>56</v>
      </c>
      <c r="B14" s="128" t="s">
        <v>256</v>
      </c>
      <c r="C14" s="129">
        <v>1.4</v>
      </c>
      <c r="D14" s="129">
        <v>5.1999999999999998E-2</v>
      </c>
      <c r="E14" s="134">
        <v>0.26</v>
      </c>
      <c r="G14" s="119">
        <f t="shared" si="0"/>
        <v>1.4</v>
      </c>
      <c r="L14" s="3" t="s">
        <v>72</v>
      </c>
      <c r="M14" s="27" t="s">
        <v>73</v>
      </c>
      <c r="N14" s="25">
        <v>2.46</v>
      </c>
    </row>
    <row r="15" spans="1:14" x14ac:dyDescent="0.25">
      <c r="A15" s="127" t="s">
        <v>35</v>
      </c>
      <c r="B15" s="128" t="s">
        <v>255</v>
      </c>
      <c r="C15" s="129">
        <v>1.6</v>
      </c>
      <c r="D15" s="129">
        <v>0.16</v>
      </c>
      <c r="E15" s="134">
        <v>0.8</v>
      </c>
      <c r="G15" s="119">
        <f t="shared" si="0"/>
        <v>1.6</v>
      </c>
      <c r="L15" s="3" t="s">
        <v>71</v>
      </c>
      <c r="M15" s="20" t="s">
        <v>55</v>
      </c>
      <c r="N15" s="23">
        <v>2.4550000000000001</v>
      </c>
    </row>
    <row r="16" spans="1:14" x14ac:dyDescent="0.25">
      <c r="A16" s="127" t="s">
        <v>91</v>
      </c>
      <c r="B16" s="128">
        <v>2.6</v>
      </c>
      <c r="C16" s="129">
        <v>9.1999999999999993</v>
      </c>
      <c r="D16" s="129" t="s">
        <v>233</v>
      </c>
      <c r="E16" s="130" t="s">
        <v>257</v>
      </c>
      <c r="G16" s="119">
        <f t="shared" si="0"/>
        <v>9.1999999999999993</v>
      </c>
      <c r="L16" s="3" t="s">
        <v>69</v>
      </c>
      <c r="M16" s="22" t="s">
        <v>70</v>
      </c>
      <c r="N16" s="23">
        <v>2.4</v>
      </c>
    </row>
    <row r="17" spans="1:14" x14ac:dyDescent="0.25">
      <c r="A17" s="127" t="s">
        <v>91</v>
      </c>
      <c r="B17" s="128">
        <v>2.2000000000000002</v>
      </c>
      <c r="C17" s="129">
        <v>5.8</v>
      </c>
      <c r="D17" s="129" t="s">
        <v>233</v>
      </c>
      <c r="E17" s="130" t="s">
        <v>93</v>
      </c>
      <c r="G17" s="119">
        <f t="shared" si="0"/>
        <v>5.8</v>
      </c>
      <c r="L17" s="28" t="s">
        <v>68</v>
      </c>
      <c r="M17" s="20" t="s">
        <v>32</v>
      </c>
      <c r="N17" s="21">
        <v>2.2599999999999998</v>
      </c>
    </row>
    <row r="18" spans="1:14" x14ac:dyDescent="0.25">
      <c r="A18" s="127" t="s">
        <v>94</v>
      </c>
      <c r="B18" s="128">
        <v>2.2000000000000002</v>
      </c>
      <c r="C18" s="129">
        <v>5.3</v>
      </c>
      <c r="D18" s="129" t="s">
        <v>233</v>
      </c>
      <c r="E18" s="130" t="s">
        <v>95</v>
      </c>
      <c r="G18" s="119">
        <f t="shared" si="0"/>
        <v>5.3</v>
      </c>
      <c r="L18" s="3" t="s">
        <v>66</v>
      </c>
      <c r="M18" s="26" t="s">
        <v>67</v>
      </c>
      <c r="N18" s="25">
        <v>2.25</v>
      </c>
    </row>
    <row r="19" spans="1:14" x14ac:dyDescent="0.25">
      <c r="A19" s="127" t="s">
        <v>94</v>
      </c>
      <c r="B19" s="128">
        <v>3.3</v>
      </c>
      <c r="C19" s="129">
        <v>4.7</v>
      </c>
      <c r="D19" s="129" t="s">
        <v>233</v>
      </c>
      <c r="E19" s="130" t="s">
        <v>95</v>
      </c>
      <c r="G19" s="119">
        <f t="shared" si="0"/>
        <v>4.7</v>
      </c>
      <c r="L19" s="3" t="s">
        <v>64</v>
      </c>
      <c r="M19" s="20" t="s">
        <v>65</v>
      </c>
      <c r="N19" s="21">
        <v>2.2200000000000002</v>
      </c>
    </row>
    <row r="20" spans="1:14" x14ac:dyDescent="0.25">
      <c r="A20" s="136" t="s">
        <v>87</v>
      </c>
      <c r="B20" s="128" t="s">
        <v>255</v>
      </c>
      <c r="C20" s="129" t="s">
        <v>253</v>
      </c>
      <c r="D20" s="129" t="s">
        <v>233</v>
      </c>
      <c r="E20" s="130" t="s">
        <v>88</v>
      </c>
      <c r="G20" s="119">
        <v>0.35</v>
      </c>
      <c r="L20" s="29" t="s">
        <v>63</v>
      </c>
      <c r="M20" s="20" t="s">
        <v>32</v>
      </c>
      <c r="N20" s="21">
        <v>2.0499999999999998</v>
      </c>
    </row>
    <row r="21" spans="1:14" x14ac:dyDescent="0.25">
      <c r="A21" s="136" t="s">
        <v>87</v>
      </c>
      <c r="B21" s="128">
        <v>6.8</v>
      </c>
      <c r="C21" s="129">
        <v>0.7</v>
      </c>
      <c r="D21" s="129" t="s">
        <v>233</v>
      </c>
      <c r="E21" s="130" t="s">
        <v>88</v>
      </c>
      <c r="G21" s="119">
        <f t="shared" si="0"/>
        <v>0.7</v>
      </c>
      <c r="L21" s="30" t="s">
        <v>62</v>
      </c>
      <c r="M21" s="20" t="s">
        <v>18</v>
      </c>
      <c r="N21" s="21">
        <v>1.95</v>
      </c>
    </row>
    <row r="22" spans="1:14" x14ac:dyDescent="0.25">
      <c r="A22" s="136" t="s">
        <v>47</v>
      </c>
      <c r="B22" s="128">
        <v>4.9000000000000004</v>
      </c>
      <c r="C22" s="129">
        <v>18.100000000000001</v>
      </c>
      <c r="D22" s="129">
        <v>0.26</v>
      </c>
      <c r="E22" s="131">
        <v>0.14000000000000001</v>
      </c>
      <c r="G22" s="119">
        <f t="shared" si="0"/>
        <v>18.100000000000001</v>
      </c>
      <c r="L22" s="3" t="s">
        <v>61</v>
      </c>
      <c r="M22" s="22" t="s">
        <v>32</v>
      </c>
      <c r="N22" s="23">
        <v>1.9</v>
      </c>
    </row>
    <row r="23" spans="1:14" x14ac:dyDescent="0.25">
      <c r="A23" s="136" t="s">
        <v>47</v>
      </c>
      <c r="B23" s="128">
        <v>4.9000000000000004</v>
      </c>
      <c r="C23" s="129">
        <v>1.6</v>
      </c>
      <c r="D23" s="129">
        <v>0.27</v>
      </c>
      <c r="E23" s="137">
        <v>1.35</v>
      </c>
      <c r="G23" s="119">
        <f t="shared" si="0"/>
        <v>1.6</v>
      </c>
      <c r="L23" s="3" t="s">
        <v>60</v>
      </c>
      <c r="M23" s="20" t="s">
        <v>59</v>
      </c>
      <c r="N23" s="21">
        <v>1.8</v>
      </c>
    </row>
    <row r="24" spans="1:14" x14ac:dyDescent="0.25">
      <c r="A24" s="136" t="s">
        <v>63</v>
      </c>
      <c r="B24" s="128" t="s">
        <v>255</v>
      </c>
      <c r="C24" s="129" t="s">
        <v>253</v>
      </c>
      <c r="D24" s="129" t="s">
        <v>233</v>
      </c>
      <c r="E24" s="130" t="s">
        <v>88</v>
      </c>
      <c r="G24" s="119">
        <v>0.35</v>
      </c>
      <c r="L24" s="3" t="s">
        <v>58</v>
      </c>
      <c r="M24" s="20" t="s">
        <v>59</v>
      </c>
      <c r="N24" s="21">
        <v>1.7778</v>
      </c>
    </row>
    <row r="25" spans="1:14" x14ac:dyDescent="0.25">
      <c r="A25" s="136" t="s">
        <v>63</v>
      </c>
      <c r="B25" s="128" t="s">
        <v>255</v>
      </c>
      <c r="C25" s="129">
        <v>1.5</v>
      </c>
      <c r="D25" s="129">
        <v>0.28000000000000003</v>
      </c>
      <c r="E25" s="137">
        <v>1.4</v>
      </c>
      <c r="G25" s="119">
        <f t="shared" si="0"/>
        <v>1.5</v>
      </c>
      <c r="L25" s="31" t="s">
        <v>56</v>
      </c>
      <c r="M25" s="32" t="s">
        <v>57</v>
      </c>
      <c r="N25" s="21">
        <v>1.73</v>
      </c>
    </row>
    <row r="26" spans="1:14" x14ac:dyDescent="0.25">
      <c r="A26" s="136" t="s">
        <v>89</v>
      </c>
      <c r="B26" s="128">
        <v>4.5999999999999996</v>
      </c>
      <c r="C26" s="129">
        <v>2</v>
      </c>
      <c r="D26" s="129" t="s">
        <v>233</v>
      </c>
      <c r="E26" s="130" t="s">
        <v>88</v>
      </c>
      <c r="G26" s="119">
        <f t="shared" si="0"/>
        <v>2</v>
      </c>
      <c r="L26" s="3" t="s">
        <v>54</v>
      </c>
      <c r="M26" s="32" t="s">
        <v>55</v>
      </c>
      <c r="N26" s="23">
        <v>1.72</v>
      </c>
    </row>
    <row r="27" spans="1:14" x14ac:dyDescent="0.25">
      <c r="A27" s="136" t="s">
        <v>89</v>
      </c>
      <c r="B27" s="128">
        <v>5.3</v>
      </c>
      <c r="C27" s="129">
        <v>1.7</v>
      </c>
      <c r="D27" s="129" t="s">
        <v>233</v>
      </c>
      <c r="E27" s="130" t="s">
        <v>88</v>
      </c>
      <c r="G27" s="119">
        <f t="shared" si="0"/>
        <v>1.7</v>
      </c>
      <c r="L27" s="3" t="s">
        <v>52</v>
      </c>
      <c r="M27" s="32" t="s">
        <v>32</v>
      </c>
      <c r="N27" s="33">
        <v>1.7</v>
      </c>
    </row>
    <row r="28" spans="1:14" x14ac:dyDescent="0.25">
      <c r="A28" s="136" t="s">
        <v>90</v>
      </c>
      <c r="B28" s="128">
        <v>4.8</v>
      </c>
      <c r="C28" s="129">
        <v>0.7</v>
      </c>
      <c r="D28" s="129" t="s">
        <v>233</v>
      </c>
      <c r="E28" s="130" t="s">
        <v>88</v>
      </c>
      <c r="G28" s="119">
        <f t="shared" si="0"/>
        <v>0.7</v>
      </c>
      <c r="L28" s="3" t="s">
        <v>53</v>
      </c>
      <c r="M28" s="32" t="s">
        <v>32</v>
      </c>
      <c r="N28" s="21">
        <v>1.7</v>
      </c>
    </row>
    <row r="29" spans="1:14" x14ac:dyDescent="0.25">
      <c r="A29" s="136" t="s">
        <v>166</v>
      </c>
      <c r="B29" s="128">
        <v>4.7</v>
      </c>
      <c r="C29" s="129">
        <v>1.5</v>
      </c>
      <c r="D29" s="129" t="s">
        <v>233</v>
      </c>
      <c r="E29" s="130" t="s">
        <v>168</v>
      </c>
      <c r="G29" s="119">
        <f t="shared" si="0"/>
        <v>1.5</v>
      </c>
      <c r="L29" s="3" t="s">
        <v>50</v>
      </c>
      <c r="M29" s="32" t="s">
        <v>51</v>
      </c>
      <c r="N29" s="21">
        <v>1.5</v>
      </c>
    </row>
    <row r="30" spans="1:14" x14ac:dyDescent="0.25">
      <c r="A30" s="136" t="s">
        <v>166</v>
      </c>
      <c r="B30" s="128">
        <v>5.2</v>
      </c>
      <c r="C30" s="129">
        <v>0.9</v>
      </c>
      <c r="D30" s="129" t="s">
        <v>233</v>
      </c>
      <c r="E30" s="130" t="s">
        <v>168</v>
      </c>
      <c r="G30" s="119">
        <f t="shared" si="0"/>
        <v>0.9</v>
      </c>
      <c r="L30" s="3" t="s">
        <v>48</v>
      </c>
      <c r="M30" s="20" t="s">
        <v>49</v>
      </c>
      <c r="N30" s="21">
        <v>1.4</v>
      </c>
    </row>
    <row r="31" spans="1:14" x14ac:dyDescent="0.25">
      <c r="A31" s="136" t="s">
        <v>169</v>
      </c>
      <c r="B31" s="128" t="s">
        <v>255</v>
      </c>
      <c r="C31" s="129" t="s">
        <v>253</v>
      </c>
      <c r="D31" s="129" t="s">
        <v>233</v>
      </c>
      <c r="E31" s="130" t="s">
        <v>168</v>
      </c>
      <c r="G31" s="119">
        <v>0.35</v>
      </c>
      <c r="L31" s="29" t="s">
        <v>47</v>
      </c>
      <c r="M31" s="20" t="s">
        <v>32</v>
      </c>
      <c r="N31" s="21">
        <v>1.35</v>
      </c>
    </row>
    <row r="32" spans="1:14" x14ac:dyDescent="0.25">
      <c r="A32" s="136" t="s">
        <v>169</v>
      </c>
      <c r="B32" s="128" t="s">
        <v>255</v>
      </c>
      <c r="C32" s="129" t="s">
        <v>253</v>
      </c>
      <c r="D32" s="129" t="s">
        <v>233</v>
      </c>
      <c r="E32" s="130" t="s">
        <v>168</v>
      </c>
      <c r="G32" s="119">
        <v>0.35</v>
      </c>
      <c r="L32" s="3" t="s">
        <v>46</v>
      </c>
      <c r="M32" s="20" t="s">
        <v>32</v>
      </c>
      <c r="N32" s="21">
        <v>1.2</v>
      </c>
    </row>
    <row r="33" spans="1:14" x14ac:dyDescent="0.25">
      <c r="A33" s="136" t="s">
        <v>99</v>
      </c>
      <c r="B33" s="128">
        <v>7.3</v>
      </c>
      <c r="C33" s="129">
        <v>2.1</v>
      </c>
      <c r="D33" s="129" t="s">
        <v>233</v>
      </c>
      <c r="E33" s="130" t="s">
        <v>111</v>
      </c>
      <c r="G33" s="119">
        <f t="shared" si="0"/>
        <v>2.1</v>
      </c>
      <c r="L33" s="29" t="s">
        <v>44</v>
      </c>
      <c r="M33" s="20" t="s">
        <v>45</v>
      </c>
      <c r="N33" s="34">
        <v>1.05</v>
      </c>
    </row>
    <row r="34" spans="1:14" x14ac:dyDescent="0.25">
      <c r="A34" s="136" t="s">
        <v>99</v>
      </c>
      <c r="B34" s="128">
        <v>32.4</v>
      </c>
      <c r="C34" s="129">
        <v>3.3</v>
      </c>
      <c r="D34" s="129" t="s">
        <v>233</v>
      </c>
      <c r="E34" s="130" t="s">
        <v>101</v>
      </c>
      <c r="G34" s="119">
        <f t="shared" si="0"/>
        <v>3.3</v>
      </c>
      <c r="L34" s="30" t="s">
        <v>40</v>
      </c>
      <c r="M34" s="20" t="s">
        <v>41</v>
      </c>
      <c r="N34" s="34">
        <v>1</v>
      </c>
    </row>
    <row r="35" spans="1:14" x14ac:dyDescent="0.25">
      <c r="A35" s="136" t="s">
        <v>44</v>
      </c>
      <c r="B35" s="128">
        <v>3.2</v>
      </c>
      <c r="C35" s="129">
        <v>2</v>
      </c>
      <c r="D35" s="129">
        <v>0.21</v>
      </c>
      <c r="E35" s="138">
        <v>1.05</v>
      </c>
      <c r="G35" s="119">
        <f t="shared" si="0"/>
        <v>2</v>
      </c>
      <c r="L35" s="3" t="s">
        <v>42</v>
      </c>
      <c r="M35" s="20" t="s">
        <v>43</v>
      </c>
      <c r="N35" s="34">
        <v>1</v>
      </c>
    </row>
    <row r="36" spans="1:14" x14ac:dyDescent="0.25">
      <c r="A36" s="136" t="s">
        <v>171</v>
      </c>
      <c r="B36" s="128" t="s">
        <v>255</v>
      </c>
      <c r="C36" s="129">
        <v>1.4</v>
      </c>
      <c r="D36" s="129" t="s">
        <v>233</v>
      </c>
      <c r="E36" s="130" t="s">
        <v>168</v>
      </c>
      <c r="G36" s="119">
        <f t="shared" si="0"/>
        <v>1.4</v>
      </c>
      <c r="L36" s="3" t="s">
        <v>36</v>
      </c>
      <c r="M36" s="20" t="s">
        <v>26</v>
      </c>
      <c r="N36" s="34">
        <v>0.95</v>
      </c>
    </row>
    <row r="37" spans="1:14" x14ac:dyDescent="0.25">
      <c r="A37" s="136" t="s">
        <v>171</v>
      </c>
      <c r="B37" s="128" t="s">
        <v>255</v>
      </c>
      <c r="C37" s="129">
        <v>1.2</v>
      </c>
      <c r="D37" s="129" t="s">
        <v>233</v>
      </c>
      <c r="E37" s="130" t="s">
        <v>168</v>
      </c>
      <c r="G37" s="119">
        <f t="shared" si="0"/>
        <v>1.2</v>
      </c>
      <c r="L37" s="3" t="s">
        <v>37</v>
      </c>
      <c r="M37" s="20" t="s">
        <v>24</v>
      </c>
      <c r="N37" s="34">
        <v>0.95</v>
      </c>
    </row>
    <row r="38" spans="1:14" x14ac:dyDescent="0.25">
      <c r="A38" s="136" t="s">
        <v>171</v>
      </c>
      <c r="B38" s="128" t="s">
        <v>255</v>
      </c>
      <c r="C38" s="129" t="s">
        <v>253</v>
      </c>
      <c r="D38" s="129" t="s">
        <v>233</v>
      </c>
      <c r="E38" s="130" t="s">
        <v>168</v>
      </c>
      <c r="G38" s="119">
        <v>0.35</v>
      </c>
      <c r="L38" s="3" t="s">
        <v>38</v>
      </c>
      <c r="M38" s="20" t="s">
        <v>39</v>
      </c>
      <c r="N38" s="34">
        <v>0.95</v>
      </c>
    </row>
    <row r="39" spans="1:14" x14ac:dyDescent="0.25">
      <c r="A39" s="136" t="s">
        <v>173</v>
      </c>
      <c r="B39" s="128">
        <v>8.5</v>
      </c>
      <c r="C39" s="129" t="s">
        <v>253</v>
      </c>
      <c r="D39" s="129" t="s">
        <v>233</v>
      </c>
      <c r="E39" s="130" t="s">
        <v>168</v>
      </c>
      <c r="G39" s="119">
        <v>0.35</v>
      </c>
      <c r="L39" s="3" t="s">
        <v>35</v>
      </c>
      <c r="M39" s="20" t="s">
        <v>18</v>
      </c>
      <c r="N39" s="35">
        <v>0.8</v>
      </c>
    </row>
    <row r="40" spans="1:14" x14ac:dyDescent="0.25">
      <c r="A40" s="136" t="s">
        <v>173</v>
      </c>
      <c r="B40" s="128" t="s">
        <v>255</v>
      </c>
      <c r="C40" s="129" t="s">
        <v>253</v>
      </c>
      <c r="D40" s="129" t="s">
        <v>233</v>
      </c>
      <c r="E40" s="130" t="s">
        <v>168</v>
      </c>
      <c r="G40" s="119">
        <v>0.35</v>
      </c>
      <c r="L40" s="3" t="s">
        <v>33</v>
      </c>
      <c r="M40" s="20" t="s">
        <v>34</v>
      </c>
      <c r="N40" s="34">
        <v>0.78300000000000003</v>
      </c>
    </row>
    <row r="41" spans="1:14" x14ac:dyDescent="0.25">
      <c r="A41" s="136" t="s">
        <v>11</v>
      </c>
      <c r="B41" s="128">
        <v>14.8</v>
      </c>
      <c r="C41" s="129">
        <v>7.1</v>
      </c>
      <c r="D41" s="129" t="s">
        <v>233</v>
      </c>
      <c r="E41" s="130" t="s">
        <v>232</v>
      </c>
      <c r="G41" s="119">
        <f t="shared" si="0"/>
        <v>7.1</v>
      </c>
      <c r="L41" s="3" t="s">
        <v>31</v>
      </c>
      <c r="M41" s="20" t="s">
        <v>32</v>
      </c>
      <c r="N41" s="36">
        <v>0.55000000000000004</v>
      </c>
    </row>
    <row r="42" spans="1:14" x14ac:dyDescent="0.25">
      <c r="A42" s="136" t="s">
        <v>11</v>
      </c>
      <c r="B42" s="128">
        <v>31.9</v>
      </c>
      <c r="C42" s="129">
        <v>3</v>
      </c>
      <c r="D42" s="129" t="s">
        <v>233</v>
      </c>
      <c r="E42" s="130" t="s">
        <v>258</v>
      </c>
      <c r="G42" s="119">
        <f t="shared" si="0"/>
        <v>3</v>
      </c>
      <c r="L42" s="3" t="s">
        <v>29</v>
      </c>
      <c r="M42" s="20" t="s">
        <v>30</v>
      </c>
      <c r="N42" s="35">
        <v>0.5</v>
      </c>
    </row>
    <row r="43" spans="1:14" x14ac:dyDescent="0.25">
      <c r="A43" s="136" t="s">
        <v>11</v>
      </c>
      <c r="B43" s="128">
        <v>30.1</v>
      </c>
      <c r="C43" s="129">
        <v>3.9</v>
      </c>
      <c r="D43" s="129">
        <v>8.2000000000000003E-2</v>
      </c>
      <c r="E43" s="139">
        <v>0.21</v>
      </c>
      <c r="G43" s="119">
        <f t="shared" si="0"/>
        <v>3.9</v>
      </c>
      <c r="L43" s="3" t="s">
        <v>27</v>
      </c>
      <c r="M43" s="20" t="s">
        <v>28</v>
      </c>
      <c r="N43" s="36">
        <v>0.4</v>
      </c>
    </row>
    <row r="44" spans="1:14" x14ac:dyDescent="0.25">
      <c r="A44" s="136" t="s">
        <v>174</v>
      </c>
      <c r="B44" s="128">
        <v>2.2999999999999998</v>
      </c>
      <c r="C44" s="129" t="s">
        <v>253</v>
      </c>
      <c r="D44" s="129" t="s">
        <v>233</v>
      </c>
      <c r="E44" s="130" t="s">
        <v>168</v>
      </c>
      <c r="G44" s="119">
        <v>0.35</v>
      </c>
      <c r="L44" s="3" t="s">
        <v>23</v>
      </c>
      <c r="M44" s="20" t="s">
        <v>24</v>
      </c>
      <c r="N44" s="36">
        <v>0.35</v>
      </c>
    </row>
    <row r="45" spans="1:14" x14ac:dyDescent="0.25">
      <c r="A45" s="136" t="s">
        <v>174</v>
      </c>
      <c r="B45" s="128">
        <v>26.3</v>
      </c>
      <c r="C45" s="129">
        <v>1.6</v>
      </c>
      <c r="D45" s="129" t="s">
        <v>233</v>
      </c>
      <c r="E45" s="130" t="s">
        <v>168</v>
      </c>
      <c r="G45" s="119">
        <f t="shared" si="0"/>
        <v>1.6</v>
      </c>
      <c r="L45" s="3" t="s">
        <v>25</v>
      </c>
      <c r="M45" s="20" t="s">
        <v>26</v>
      </c>
      <c r="N45" s="36">
        <v>0.35</v>
      </c>
    </row>
    <row r="46" spans="1:14" x14ac:dyDescent="0.25">
      <c r="A46" s="136" t="s">
        <v>176</v>
      </c>
      <c r="B46" s="128" t="s">
        <v>255</v>
      </c>
      <c r="C46" s="129" t="s">
        <v>253</v>
      </c>
      <c r="D46" s="129" t="s">
        <v>233</v>
      </c>
      <c r="E46" s="130" t="s">
        <v>168</v>
      </c>
      <c r="G46" s="119">
        <v>0.35</v>
      </c>
      <c r="L46" s="3" t="s">
        <v>19</v>
      </c>
      <c r="M46" s="20" t="s">
        <v>20</v>
      </c>
      <c r="N46" s="37">
        <v>0.3</v>
      </c>
    </row>
    <row r="47" spans="1:14" x14ac:dyDescent="0.25">
      <c r="A47" s="136" t="s">
        <v>176</v>
      </c>
      <c r="B47" s="128">
        <v>3.5</v>
      </c>
      <c r="C47" s="129">
        <v>0.8</v>
      </c>
      <c r="D47" s="129" t="s">
        <v>233</v>
      </c>
      <c r="E47" s="130" t="s">
        <v>168</v>
      </c>
      <c r="G47" s="119">
        <f t="shared" si="0"/>
        <v>0.8</v>
      </c>
      <c r="L47" s="3" t="s">
        <v>21</v>
      </c>
      <c r="M47" s="20" t="s">
        <v>22</v>
      </c>
      <c r="N47" s="35">
        <v>0.3</v>
      </c>
    </row>
    <row r="48" spans="1:14" x14ac:dyDescent="0.25">
      <c r="A48" s="136" t="s">
        <v>176</v>
      </c>
      <c r="B48" s="128">
        <v>3.2</v>
      </c>
      <c r="C48" s="129" t="s">
        <v>253</v>
      </c>
      <c r="D48" s="129" t="s">
        <v>233</v>
      </c>
      <c r="E48" s="130" t="s">
        <v>168</v>
      </c>
      <c r="G48" s="119">
        <v>0.35</v>
      </c>
      <c r="L48" s="30" t="s">
        <v>17</v>
      </c>
      <c r="M48" s="20" t="s">
        <v>18</v>
      </c>
      <c r="N48" s="35">
        <v>0.28999999999999998</v>
      </c>
    </row>
    <row r="49" spans="1:14" x14ac:dyDescent="0.25">
      <c r="A49" s="127" t="s">
        <v>178</v>
      </c>
      <c r="B49" s="128">
        <v>3.1</v>
      </c>
      <c r="C49" s="129">
        <v>2.8</v>
      </c>
      <c r="D49" s="129" t="s">
        <v>233</v>
      </c>
      <c r="E49" s="130" t="s">
        <v>259</v>
      </c>
      <c r="G49" s="119">
        <f t="shared" si="0"/>
        <v>2.8</v>
      </c>
      <c r="L49" s="3" t="s">
        <v>15</v>
      </c>
      <c r="M49" s="20" t="s">
        <v>16</v>
      </c>
      <c r="N49" s="36">
        <v>0.28000000000000003</v>
      </c>
    </row>
    <row r="50" spans="1:14" x14ac:dyDescent="0.25">
      <c r="A50" s="127" t="s">
        <v>178</v>
      </c>
      <c r="B50" s="128">
        <v>3.9</v>
      </c>
      <c r="C50" s="129" t="s">
        <v>253</v>
      </c>
      <c r="D50" s="129" t="s">
        <v>233</v>
      </c>
      <c r="E50" s="130" t="s">
        <v>168</v>
      </c>
      <c r="G50" s="119">
        <v>0.35</v>
      </c>
      <c r="L50" s="3" t="s">
        <v>13</v>
      </c>
      <c r="M50" s="38" t="s">
        <v>14</v>
      </c>
      <c r="N50" s="35">
        <v>0.222</v>
      </c>
    </row>
    <row r="51" spans="1:14" ht="30" x14ac:dyDescent="0.25">
      <c r="A51" s="127" t="s">
        <v>178</v>
      </c>
      <c r="B51" s="128">
        <v>4.4000000000000004</v>
      </c>
      <c r="C51" s="129" t="s">
        <v>253</v>
      </c>
      <c r="D51" s="129" t="s">
        <v>233</v>
      </c>
      <c r="E51" s="130" t="s">
        <v>168</v>
      </c>
      <c r="G51" s="119">
        <v>0.35</v>
      </c>
      <c r="L51" s="29" t="s">
        <v>11</v>
      </c>
      <c r="M51" s="39" t="s">
        <v>12</v>
      </c>
      <c r="N51" s="35">
        <v>0.21</v>
      </c>
    </row>
    <row r="52" spans="1:14" x14ac:dyDescent="0.25">
      <c r="A52" s="127" t="s">
        <v>180</v>
      </c>
      <c r="B52" s="128">
        <v>4.7</v>
      </c>
      <c r="C52" s="129" t="s">
        <v>253</v>
      </c>
      <c r="D52" s="129" t="s">
        <v>233</v>
      </c>
      <c r="E52" s="130" t="s">
        <v>168</v>
      </c>
      <c r="G52" s="119">
        <v>0.35</v>
      </c>
      <c r="L52" s="3" t="s">
        <v>9</v>
      </c>
      <c r="M52" s="20" t="s">
        <v>10</v>
      </c>
      <c r="N52" s="40">
        <v>0.2</v>
      </c>
    </row>
    <row r="53" spans="1:14" x14ac:dyDescent="0.25">
      <c r="A53" s="127" t="s">
        <v>180</v>
      </c>
      <c r="B53" s="128">
        <v>4.5</v>
      </c>
      <c r="C53" s="129" t="s">
        <v>253</v>
      </c>
      <c r="D53" s="129" t="s">
        <v>233</v>
      </c>
      <c r="E53" s="130" t="s">
        <v>168</v>
      </c>
      <c r="G53" s="119">
        <v>0.35</v>
      </c>
      <c r="L53" s="3" t="s">
        <v>7</v>
      </c>
      <c r="M53" s="38" t="s">
        <v>8</v>
      </c>
      <c r="N53" s="41">
        <v>9.35E-2</v>
      </c>
    </row>
    <row r="54" spans="1:14" x14ac:dyDescent="0.25">
      <c r="A54" s="127" t="s">
        <v>181</v>
      </c>
      <c r="B54" s="128">
        <v>4.4000000000000004</v>
      </c>
      <c r="C54" s="129">
        <v>1.6</v>
      </c>
      <c r="D54" s="129" t="s">
        <v>233</v>
      </c>
      <c r="E54" s="130" t="s">
        <v>168</v>
      </c>
      <c r="G54" s="119">
        <f t="shared" si="0"/>
        <v>1.6</v>
      </c>
      <c r="L54" s="29" t="s">
        <v>87</v>
      </c>
      <c r="M54" s="20" t="s">
        <v>32</v>
      </c>
      <c r="N54" s="41" t="s">
        <v>88</v>
      </c>
    </row>
    <row r="55" spans="1:14" x14ac:dyDescent="0.25">
      <c r="A55" s="127" t="s">
        <v>182</v>
      </c>
      <c r="B55" s="128">
        <v>6.2</v>
      </c>
      <c r="C55" s="129" t="s">
        <v>253</v>
      </c>
      <c r="D55" s="129" t="s">
        <v>233</v>
      </c>
      <c r="E55" s="130" t="s">
        <v>168</v>
      </c>
      <c r="G55" s="119">
        <v>0.35</v>
      </c>
      <c r="L55" s="29" t="s">
        <v>89</v>
      </c>
      <c r="M55" s="20" t="s">
        <v>32</v>
      </c>
      <c r="N55" s="41" t="s">
        <v>88</v>
      </c>
    </row>
    <row r="56" spans="1:14" x14ac:dyDescent="0.25">
      <c r="A56" s="127" t="s">
        <v>182</v>
      </c>
      <c r="B56" s="128">
        <v>6.2</v>
      </c>
      <c r="C56" s="129">
        <v>1</v>
      </c>
      <c r="D56" s="129" t="s">
        <v>233</v>
      </c>
      <c r="E56" s="130" t="s">
        <v>168</v>
      </c>
      <c r="G56" s="119">
        <f t="shared" si="0"/>
        <v>1</v>
      </c>
      <c r="L56" s="29" t="s">
        <v>90</v>
      </c>
      <c r="M56" s="20" t="s">
        <v>32</v>
      </c>
      <c r="N56" s="41" t="s">
        <v>88</v>
      </c>
    </row>
    <row r="57" spans="1:14" x14ac:dyDescent="0.25">
      <c r="A57" s="127" t="s">
        <v>182</v>
      </c>
      <c r="B57" s="128">
        <v>5.0999999999999996</v>
      </c>
      <c r="C57" s="129" t="s">
        <v>253</v>
      </c>
      <c r="D57" s="129" t="s">
        <v>233</v>
      </c>
      <c r="E57" s="130" t="s">
        <v>168</v>
      </c>
      <c r="G57" s="119">
        <v>0.35</v>
      </c>
      <c r="L57" s="3" t="s">
        <v>91</v>
      </c>
      <c r="M57" s="20" t="s">
        <v>92</v>
      </c>
      <c r="N57" s="41" t="s">
        <v>93</v>
      </c>
    </row>
    <row r="58" spans="1:14" x14ac:dyDescent="0.25">
      <c r="A58" s="127" t="s">
        <v>61</v>
      </c>
      <c r="B58" s="140">
        <v>4.0999999999999996</v>
      </c>
      <c r="C58" s="141">
        <v>1</v>
      </c>
      <c r="D58" s="141" t="s">
        <v>233</v>
      </c>
      <c r="E58" s="140" t="s">
        <v>168</v>
      </c>
      <c r="G58" s="119">
        <f t="shared" si="0"/>
        <v>1</v>
      </c>
      <c r="L58" s="3" t="s">
        <v>94</v>
      </c>
      <c r="M58" s="20" t="s">
        <v>24</v>
      </c>
      <c r="N58" s="41" t="s">
        <v>95</v>
      </c>
    </row>
    <row r="59" spans="1:14" x14ac:dyDescent="0.25">
      <c r="A59" s="127" t="s">
        <v>61</v>
      </c>
      <c r="B59" s="140">
        <v>3.8</v>
      </c>
      <c r="C59" s="141">
        <v>0.9</v>
      </c>
      <c r="D59" s="141" t="s">
        <v>233</v>
      </c>
      <c r="E59" s="140" t="s">
        <v>168</v>
      </c>
      <c r="G59" s="119">
        <f t="shared" si="0"/>
        <v>0.9</v>
      </c>
      <c r="L59" s="3" t="s">
        <v>96</v>
      </c>
      <c r="M59" s="22" t="s">
        <v>32</v>
      </c>
      <c r="N59" s="43" t="s">
        <v>95</v>
      </c>
    </row>
    <row r="60" spans="1:14" x14ac:dyDescent="0.25">
      <c r="A60" s="127" t="s">
        <v>184</v>
      </c>
      <c r="B60" s="140">
        <v>3.7</v>
      </c>
      <c r="C60" s="141">
        <v>0.8</v>
      </c>
      <c r="D60" s="141" t="s">
        <v>233</v>
      </c>
      <c r="E60" s="140" t="s">
        <v>168</v>
      </c>
      <c r="G60" s="119">
        <f t="shared" si="0"/>
        <v>0.8</v>
      </c>
      <c r="L60" s="3" t="s">
        <v>97</v>
      </c>
      <c r="M60" s="20" t="s">
        <v>32</v>
      </c>
      <c r="N60" s="43" t="s">
        <v>95</v>
      </c>
    </row>
    <row r="61" spans="1:14" x14ac:dyDescent="0.25">
      <c r="A61" s="127" t="s">
        <v>184</v>
      </c>
      <c r="B61" s="140">
        <v>5.3</v>
      </c>
      <c r="C61" s="141">
        <v>1.7</v>
      </c>
      <c r="D61" s="141" t="s">
        <v>233</v>
      </c>
      <c r="E61" s="140" t="s">
        <v>168</v>
      </c>
      <c r="G61" s="119">
        <f t="shared" si="0"/>
        <v>1.7</v>
      </c>
      <c r="L61" s="3" t="s">
        <v>98</v>
      </c>
      <c r="M61" s="22" t="s">
        <v>32</v>
      </c>
      <c r="N61" s="43" t="s">
        <v>95</v>
      </c>
    </row>
    <row r="62" spans="1:14" x14ac:dyDescent="0.25">
      <c r="A62" s="127" t="s">
        <v>96</v>
      </c>
      <c r="B62" s="140">
        <v>9</v>
      </c>
      <c r="C62" s="141">
        <v>6</v>
      </c>
      <c r="D62" s="141" t="s">
        <v>233</v>
      </c>
      <c r="E62" s="140" t="s">
        <v>93</v>
      </c>
      <c r="G62" s="119">
        <f t="shared" si="0"/>
        <v>6</v>
      </c>
      <c r="L62" s="29" t="s">
        <v>99</v>
      </c>
      <c r="M62" s="38" t="s">
        <v>100</v>
      </c>
      <c r="N62" s="44" t="s">
        <v>101</v>
      </c>
    </row>
    <row r="63" spans="1:14" x14ac:dyDescent="0.25">
      <c r="A63" s="127" t="s">
        <v>96</v>
      </c>
      <c r="B63" s="140">
        <v>7.1</v>
      </c>
      <c r="C63" s="141">
        <v>4.7</v>
      </c>
      <c r="D63" s="141" t="s">
        <v>233</v>
      </c>
      <c r="E63" s="140" t="s">
        <v>95</v>
      </c>
      <c r="G63" s="119">
        <f t="shared" si="0"/>
        <v>4.7</v>
      </c>
      <c r="L63" s="3" t="s">
        <v>102</v>
      </c>
      <c r="M63" s="20" t="s">
        <v>103</v>
      </c>
      <c r="N63" s="44" t="s">
        <v>104</v>
      </c>
    </row>
    <row r="64" spans="1:14" x14ac:dyDescent="0.25">
      <c r="A64" s="127" t="s">
        <v>79</v>
      </c>
      <c r="B64" s="140">
        <v>8.6</v>
      </c>
      <c r="C64" s="141">
        <v>3.7</v>
      </c>
      <c r="D64" s="141">
        <v>1.7</v>
      </c>
      <c r="E64" s="142">
        <v>4.5999999999999996</v>
      </c>
      <c r="G64" s="119">
        <f t="shared" si="0"/>
        <v>3.7</v>
      </c>
      <c r="L64" s="3" t="s">
        <v>105</v>
      </c>
      <c r="M64" s="20" t="s">
        <v>57</v>
      </c>
      <c r="N64" s="44" t="s">
        <v>106</v>
      </c>
    </row>
    <row r="65" spans="1:14" x14ac:dyDescent="0.25">
      <c r="A65" s="127" t="s">
        <v>79</v>
      </c>
      <c r="B65" s="140">
        <v>4.4000000000000004</v>
      </c>
      <c r="C65" s="141">
        <v>1.7</v>
      </c>
      <c r="D65" s="141">
        <v>0.64</v>
      </c>
      <c r="E65" s="142">
        <v>3.2</v>
      </c>
      <c r="G65" s="119">
        <f t="shared" si="0"/>
        <v>1.7</v>
      </c>
      <c r="L65" s="3" t="s">
        <v>107</v>
      </c>
      <c r="M65" s="20" t="s">
        <v>108</v>
      </c>
      <c r="N65" s="45" t="s">
        <v>106</v>
      </c>
    </row>
    <row r="66" spans="1:14" x14ac:dyDescent="0.25">
      <c r="A66" s="127" t="s">
        <v>185</v>
      </c>
      <c r="B66" s="140">
        <v>2.1</v>
      </c>
      <c r="C66" s="141">
        <v>0.7</v>
      </c>
      <c r="D66" s="141" t="s">
        <v>233</v>
      </c>
      <c r="E66" s="140" t="s">
        <v>168</v>
      </c>
      <c r="G66" s="119">
        <f t="shared" si="0"/>
        <v>0.7</v>
      </c>
      <c r="L66" s="30" t="s">
        <v>109</v>
      </c>
      <c r="M66" s="20" t="s">
        <v>110</v>
      </c>
      <c r="N66" s="44" t="s">
        <v>111</v>
      </c>
    </row>
    <row r="67" spans="1:14" x14ac:dyDescent="0.25">
      <c r="A67" s="127" t="s">
        <v>186</v>
      </c>
      <c r="B67" s="140">
        <v>3.2</v>
      </c>
      <c r="C67" s="141" t="s">
        <v>253</v>
      </c>
      <c r="D67" s="141" t="s">
        <v>233</v>
      </c>
      <c r="E67" s="140" t="s">
        <v>168</v>
      </c>
      <c r="G67" s="119">
        <v>0.35</v>
      </c>
      <c r="L67" s="3" t="s">
        <v>112</v>
      </c>
      <c r="M67" s="20" t="s">
        <v>10</v>
      </c>
      <c r="N67" s="44" t="s">
        <v>113</v>
      </c>
    </row>
    <row r="68" spans="1:14" x14ac:dyDescent="0.25">
      <c r="A68" s="127" t="s">
        <v>186</v>
      </c>
      <c r="B68" s="140">
        <v>3.2</v>
      </c>
      <c r="C68" s="141" t="s">
        <v>253</v>
      </c>
      <c r="D68" s="141" t="s">
        <v>233</v>
      </c>
      <c r="E68" s="140" t="s">
        <v>168</v>
      </c>
      <c r="G68" s="119">
        <v>0.35</v>
      </c>
      <c r="L68" s="3" t="s">
        <v>114</v>
      </c>
      <c r="M68" s="20" t="s">
        <v>8</v>
      </c>
      <c r="N68" s="41" t="s">
        <v>113</v>
      </c>
    </row>
    <row r="69" spans="1:14" x14ac:dyDescent="0.25">
      <c r="A69" s="127" t="s">
        <v>15</v>
      </c>
      <c r="B69" s="140">
        <v>2.5</v>
      </c>
      <c r="C69" s="141">
        <v>1.8</v>
      </c>
      <c r="D69" s="141">
        <v>5.6000000000000001E-2</v>
      </c>
      <c r="E69" s="143">
        <v>0.28000000000000003</v>
      </c>
      <c r="G69" s="119">
        <f t="shared" si="0"/>
        <v>1.8</v>
      </c>
      <c r="L69" s="3" t="s">
        <v>115</v>
      </c>
      <c r="M69" s="38" t="s">
        <v>34</v>
      </c>
      <c r="N69" s="46" t="s">
        <v>113</v>
      </c>
    </row>
    <row r="70" spans="1:14" x14ac:dyDescent="0.25">
      <c r="A70" s="127" t="s">
        <v>15</v>
      </c>
      <c r="B70" s="140">
        <v>2.1</v>
      </c>
      <c r="C70" s="141">
        <v>1.2</v>
      </c>
      <c r="D70" s="141" t="s">
        <v>233</v>
      </c>
      <c r="E70" s="140" t="s">
        <v>168</v>
      </c>
      <c r="G70" s="119">
        <f t="shared" si="0"/>
        <v>1.2</v>
      </c>
      <c r="L70" s="3" t="s">
        <v>116</v>
      </c>
      <c r="M70" s="38" t="s">
        <v>39</v>
      </c>
      <c r="N70" s="46" t="s">
        <v>113</v>
      </c>
    </row>
    <row r="71" spans="1:14" x14ac:dyDescent="0.25">
      <c r="A71" s="127" t="s">
        <v>97</v>
      </c>
      <c r="B71" s="140">
        <v>3.5</v>
      </c>
      <c r="C71" s="141">
        <v>5.3</v>
      </c>
      <c r="D71" s="141" t="s">
        <v>233</v>
      </c>
      <c r="E71" s="140" t="s">
        <v>95</v>
      </c>
      <c r="G71" s="119">
        <f t="shared" ref="G71:G134" si="1">C71</f>
        <v>5.3</v>
      </c>
      <c r="L71" s="3" t="s">
        <v>117</v>
      </c>
      <c r="M71" s="20" t="s">
        <v>118</v>
      </c>
      <c r="N71" s="46" t="s">
        <v>113</v>
      </c>
    </row>
    <row r="72" spans="1:14" x14ac:dyDescent="0.25">
      <c r="A72" s="127" t="s">
        <v>97</v>
      </c>
      <c r="B72" s="140">
        <v>4.3</v>
      </c>
      <c r="C72" s="141">
        <v>4.7</v>
      </c>
      <c r="D72" s="141" t="s">
        <v>233</v>
      </c>
      <c r="E72" s="140" t="s">
        <v>95</v>
      </c>
      <c r="G72" s="119">
        <f t="shared" si="1"/>
        <v>4.7</v>
      </c>
      <c r="L72" s="3" t="s">
        <v>119</v>
      </c>
      <c r="M72" s="20" t="s">
        <v>120</v>
      </c>
      <c r="N72" s="46" t="s">
        <v>113</v>
      </c>
    </row>
    <row r="73" spans="1:14" x14ac:dyDescent="0.25">
      <c r="A73" s="127" t="s">
        <v>187</v>
      </c>
      <c r="B73" s="140">
        <v>4.8</v>
      </c>
      <c r="C73" s="141">
        <v>1.8</v>
      </c>
      <c r="D73" s="141" t="s">
        <v>233</v>
      </c>
      <c r="E73" s="140" t="s">
        <v>168</v>
      </c>
      <c r="G73" s="119">
        <f t="shared" si="1"/>
        <v>1.8</v>
      </c>
      <c r="L73" s="3" t="s">
        <v>121</v>
      </c>
      <c r="M73" s="20" t="s">
        <v>59</v>
      </c>
      <c r="N73" s="46" t="s">
        <v>113</v>
      </c>
    </row>
    <row r="74" spans="1:14" x14ac:dyDescent="0.25">
      <c r="A74" s="127" t="s">
        <v>187</v>
      </c>
      <c r="B74" s="140">
        <v>6.1</v>
      </c>
      <c r="C74" s="141">
        <v>1</v>
      </c>
      <c r="D74" s="141" t="s">
        <v>233</v>
      </c>
      <c r="E74" s="140" t="s">
        <v>168</v>
      </c>
      <c r="G74" s="119">
        <f t="shared" si="1"/>
        <v>1</v>
      </c>
      <c r="L74" s="3" t="s">
        <v>122</v>
      </c>
      <c r="M74" s="20" t="s">
        <v>59</v>
      </c>
      <c r="N74" s="46" t="s">
        <v>113</v>
      </c>
    </row>
    <row r="75" spans="1:14" x14ac:dyDescent="0.25">
      <c r="A75" s="127" t="s">
        <v>69</v>
      </c>
      <c r="B75" s="140">
        <v>7.3</v>
      </c>
      <c r="C75" s="141">
        <v>1.7</v>
      </c>
      <c r="D75" s="141">
        <v>0.34</v>
      </c>
      <c r="E75" s="142">
        <v>1.7</v>
      </c>
      <c r="G75" s="119">
        <f t="shared" si="1"/>
        <v>1.7</v>
      </c>
      <c r="L75" s="3" t="s">
        <v>123</v>
      </c>
      <c r="M75" s="20" t="s">
        <v>124</v>
      </c>
      <c r="N75" s="46" t="s">
        <v>113</v>
      </c>
    </row>
    <row r="76" spans="1:14" x14ac:dyDescent="0.25">
      <c r="A76" s="127" t="s">
        <v>69</v>
      </c>
      <c r="B76" s="140">
        <v>5.6</v>
      </c>
      <c r="C76" s="141">
        <v>2.7</v>
      </c>
      <c r="D76" s="141">
        <v>0.25</v>
      </c>
      <c r="E76" s="144">
        <v>0.93</v>
      </c>
      <c r="G76" s="119">
        <f t="shared" si="1"/>
        <v>2.7</v>
      </c>
      <c r="L76" s="3" t="s">
        <v>125</v>
      </c>
      <c r="M76" s="20" t="s">
        <v>30</v>
      </c>
      <c r="N76" s="44" t="s">
        <v>113</v>
      </c>
    </row>
    <row r="77" spans="1:14" x14ac:dyDescent="0.25">
      <c r="A77" s="127" t="s">
        <v>98</v>
      </c>
      <c r="B77" s="140">
        <v>13.5</v>
      </c>
      <c r="C77" s="141">
        <v>7.9</v>
      </c>
      <c r="D77" s="141" t="s">
        <v>233</v>
      </c>
      <c r="E77" s="140" t="s">
        <v>257</v>
      </c>
      <c r="G77" s="119">
        <f t="shared" si="1"/>
        <v>7.9</v>
      </c>
      <c r="L77" s="3" t="s">
        <v>126</v>
      </c>
      <c r="M77" s="38" t="s">
        <v>127</v>
      </c>
      <c r="N77" s="44" t="s">
        <v>113</v>
      </c>
    </row>
    <row r="78" spans="1:14" x14ac:dyDescent="0.25">
      <c r="A78" s="127" t="s">
        <v>98</v>
      </c>
      <c r="B78" s="140">
        <v>8.1999999999999993</v>
      </c>
      <c r="C78" s="141">
        <v>5.3</v>
      </c>
      <c r="D78" s="141" t="s">
        <v>233</v>
      </c>
      <c r="E78" s="140" t="s">
        <v>95</v>
      </c>
      <c r="G78" s="119">
        <f t="shared" si="1"/>
        <v>5.3</v>
      </c>
      <c r="L78" s="3" t="s">
        <v>128</v>
      </c>
      <c r="M78" s="38" t="s">
        <v>8</v>
      </c>
      <c r="N78" s="44" t="s">
        <v>113</v>
      </c>
    </row>
    <row r="79" spans="1:14" x14ac:dyDescent="0.25">
      <c r="A79" s="127" t="s">
        <v>75</v>
      </c>
      <c r="B79" s="140">
        <v>2.7</v>
      </c>
      <c r="C79" s="141">
        <v>2.6</v>
      </c>
      <c r="D79" s="141">
        <v>0.11</v>
      </c>
      <c r="E79" s="143">
        <v>0.42</v>
      </c>
      <c r="G79" s="119">
        <f t="shared" si="1"/>
        <v>2.6</v>
      </c>
      <c r="L79" s="3" t="s">
        <v>129</v>
      </c>
      <c r="M79" s="38" t="s">
        <v>10</v>
      </c>
      <c r="N79" s="44" t="s">
        <v>113</v>
      </c>
    </row>
    <row r="80" spans="1:14" x14ac:dyDescent="0.25">
      <c r="A80" s="127" t="s">
        <v>75</v>
      </c>
      <c r="B80" s="140">
        <v>2.8</v>
      </c>
      <c r="C80" s="141">
        <v>1</v>
      </c>
      <c r="D80" s="141">
        <v>8.8999999999999996E-2</v>
      </c>
      <c r="E80" s="143">
        <v>0.44500000000000001</v>
      </c>
      <c r="G80" s="119">
        <f t="shared" si="1"/>
        <v>1</v>
      </c>
      <c r="L80" s="3" t="s">
        <v>130</v>
      </c>
      <c r="M80" s="38" t="s">
        <v>8</v>
      </c>
      <c r="N80" s="46" t="s">
        <v>113</v>
      </c>
    </row>
    <row r="81" spans="1:14" x14ac:dyDescent="0.25">
      <c r="A81" s="127" t="s">
        <v>75</v>
      </c>
      <c r="B81" s="140">
        <v>2</v>
      </c>
      <c r="C81" s="141">
        <v>2.1</v>
      </c>
      <c r="D81" s="141">
        <v>0.56000000000000005</v>
      </c>
      <c r="E81" s="142">
        <v>2.67</v>
      </c>
      <c r="G81" s="119">
        <f t="shared" si="1"/>
        <v>2.1</v>
      </c>
      <c r="L81" s="3" t="s">
        <v>131</v>
      </c>
      <c r="M81" s="38" t="s">
        <v>110</v>
      </c>
      <c r="N81" s="47" t="s">
        <v>113</v>
      </c>
    </row>
    <row r="82" spans="1:14" x14ac:dyDescent="0.25">
      <c r="A82" s="127" t="s">
        <v>188</v>
      </c>
      <c r="B82" s="140">
        <v>3</v>
      </c>
      <c r="C82" s="141">
        <v>2.2000000000000002</v>
      </c>
      <c r="D82" s="141" t="s">
        <v>233</v>
      </c>
      <c r="E82" s="141" t="s">
        <v>260</v>
      </c>
      <c r="G82" s="119">
        <f t="shared" si="1"/>
        <v>2.2000000000000002</v>
      </c>
      <c r="L82" s="3" t="s">
        <v>132</v>
      </c>
      <c r="M82" s="20" t="s">
        <v>133</v>
      </c>
      <c r="N82" s="46" t="s">
        <v>113</v>
      </c>
    </row>
    <row r="83" spans="1:14" x14ac:dyDescent="0.25">
      <c r="A83" s="127" t="s">
        <v>188</v>
      </c>
      <c r="B83" s="140">
        <v>2.5</v>
      </c>
      <c r="C83" s="141">
        <v>1.3</v>
      </c>
      <c r="D83" s="141" t="s">
        <v>233</v>
      </c>
      <c r="E83" s="141" t="s">
        <v>168</v>
      </c>
      <c r="G83" s="119">
        <f t="shared" si="1"/>
        <v>1.3</v>
      </c>
      <c r="L83" s="3" t="s">
        <v>134</v>
      </c>
      <c r="M83" s="20" t="s">
        <v>51</v>
      </c>
      <c r="N83" s="41" t="s">
        <v>113</v>
      </c>
    </row>
    <row r="84" spans="1:14" x14ac:dyDescent="0.25">
      <c r="A84" s="127" t="s">
        <v>31</v>
      </c>
      <c r="B84" s="140">
        <v>4.0999999999999996</v>
      </c>
      <c r="C84" s="141">
        <v>2</v>
      </c>
      <c r="D84" s="141" t="s">
        <v>233</v>
      </c>
      <c r="E84" s="141" t="s">
        <v>168</v>
      </c>
      <c r="G84" s="119">
        <f t="shared" si="1"/>
        <v>2</v>
      </c>
      <c r="L84" s="3" t="s">
        <v>134</v>
      </c>
      <c r="M84" s="20" t="s">
        <v>135</v>
      </c>
      <c r="N84" s="46" t="s">
        <v>113</v>
      </c>
    </row>
    <row r="85" spans="1:14" x14ac:dyDescent="0.25">
      <c r="A85" s="127" t="s">
        <v>31</v>
      </c>
      <c r="B85" s="140">
        <v>4.0999999999999996</v>
      </c>
      <c r="C85" s="141">
        <v>1.7</v>
      </c>
      <c r="D85" s="141">
        <v>0.11</v>
      </c>
      <c r="E85" s="143">
        <v>0.55000000000000004</v>
      </c>
      <c r="G85" s="119">
        <f t="shared" si="1"/>
        <v>1.7</v>
      </c>
      <c r="L85" s="3" t="s">
        <v>136</v>
      </c>
      <c r="M85" s="20" t="s">
        <v>10</v>
      </c>
      <c r="N85" s="41" t="s">
        <v>113</v>
      </c>
    </row>
    <row r="86" spans="1:14" x14ac:dyDescent="0.25">
      <c r="A86" s="127" t="s">
        <v>52</v>
      </c>
      <c r="B86" s="140">
        <v>2.6</v>
      </c>
      <c r="C86" s="141">
        <v>1.1000000000000001</v>
      </c>
      <c r="D86" s="141">
        <v>0.17</v>
      </c>
      <c r="E86" s="144">
        <v>0.85</v>
      </c>
      <c r="G86" s="119">
        <f t="shared" si="1"/>
        <v>1.1000000000000001</v>
      </c>
      <c r="L86" s="3" t="s">
        <v>137</v>
      </c>
      <c r="M86" s="20" t="s">
        <v>120</v>
      </c>
      <c r="N86" s="44" t="s">
        <v>113</v>
      </c>
    </row>
    <row r="87" spans="1:14" x14ac:dyDescent="0.25">
      <c r="A87" s="127" t="s">
        <v>52</v>
      </c>
      <c r="B87" s="140">
        <v>3</v>
      </c>
      <c r="C87" s="141">
        <v>1.1000000000000001</v>
      </c>
      <c r="D87" s="141">
        <v>0.34</v>
      </c>
      <c r="E87" s="142">
        <v>1.7</v>
      </c>
      <c r="G87" s="119">
        <f t="shared" si="1"/>
        <v>1.1000000000000001</v>
      </c>
      <c r="L87" s="3" t="s">
        <v>138</v>
      </c>
      <c r="M87" s="20" t="s">
        <v>14</v>
      </c>
      <c r="N87" s="44" t="s">
        <v>113</v>
      </c>
    </row>
    <row r="88" spans="1:14" x14ac:dyDescent="0.25">
      <c r="A88" s="127" t="s">
        <v>54</v>
      </c>
      <c r="B88" s="140">
        <v>4</v>
      </c>
      <c r="C88" s="141">
        <v>1.5</v>
      </c>
      <c r="D88" s="141" t="s">
        <v>233</v>
      </c>
      <c r="E88" s="140" t="s">
        <v>168</v>
      </c>
      <c r="G88" s="119">
        <f t="shared" si="1"/>
        <v>1.5</v>
      </c>
      <c r="L88" s="3" t="s">
        <v>139</v>
      </c>
      <c r="M88" s="20" t="s">
        <v>140</v>
      </c>
      <c r="N88" s="44" t="s">
        <v>113</v>
      </c>
    </row>
    <row r="89" spans="1:14" x14ac:dyDescent="0.25">
      <c r="A89" s="127" t="s">
        <v>54</v>
      </c>
      <c r="B89" s="140">
        <v>3.9</v>
      </c>
      <c r="C89" s="141">
        <v>1.1000000000000001</v>
      </c>
      <c r="D89" s="141">
        <v>0.27</v>
      </c>
      <c r="E89" s="142">
        <v>1.35</v>
      </c>
      <c r="G89" s="119">
        <f t="shared" si="1"/>
        <v>1.1000000000000001</v>
      </c>
      <c r="L89" s="3" t="s">
        <v>141</v>
      </c>
      <c r="M89" s="20" t="s">
        <v>59</v>
      </c>
      <c r="N89" s="44" t="s">
        <v>113</v>
      </c>
    </row>
    <row r="90" spans="1:14" x14ac:dyDescent="0.25">
      <c r="A90" s="127" t="s">
        <v>54</v>
      </c>
      <c r="B90" s="140">
        <v>5.2</v>
      </c>
      <c r="C90" s="141">
        <v>0.7</v>
      </c>
      <c r="D90" s="141">
        <v>0.35</v>
      </c>
      <c r="E90" s="142">
        <v>1.72</v>
      </c>
      <c r="G90" s="119">
        <f t="shared" si="1"/>
        <v>0.7</v>
      </c>
      <c r="L90" s="19" t="s">
        <v>142</v>
      </c>
      <c r="M90" s="20" t="s">
        <v>143</v>
      </c>
      <c r="N90" s="48" t="s">
        <v>113</v>
      </c>
    </row>
    <row r="91" spans="1:14" x14ac:dyDescent="0.25">
      <c r="A91" s="127" t="s">
        <v>71</v>
      </c>
      <c r="B91" s="140">
        <v>3.7</v>
      </c>
      <c r="C91" s="141">
        <v>3.9</v>
      </c>
      <c r="D91" s="141">
        <v>0.51</v>
      </c>
      <c r="E91" s="142">
        <v>1.31</v>
      </c>
      <c r="G91" s="119">
        <f t="shared" si="1"/>
        <v>3.9</v>
      </c>
      <c r="L91" s="3" t="s">
        <v>144</v>
      </c>
      <c r="M91" s="20" t="s">
        <v>57</v>
      </c>
      <c r="N91" s="44" t="s">
        <v>113</v>
      </c>
    </row>
    <row r="92" spans="1:14" x14ac:dyDescent="0.25">
      <c r="A92" s="127" t="s">
        <v>71</v>
      </c>
      <c r="B92" s="140">
        <v>2.7</v>
      </c>
      <c r="C92" s="141">
        <v>3.1</v>
      </c>
      <c r="D92" s="141">
        <v>0.33</v>
      </c>
      <c r="E92" s="144">
        <v>1.06</v>
      </c>
      <c r="G92" s="119">
        <f t="shared" si="1"/>
        <v>3.1</v>
      </c>
      <c r="L92" s="3" t="s">
        <v>145</v>
      </c>
      <c r="M92" s="20" t="s">
        <v>34</v>
      </c>
      <c r="N92" s="44" t="s">
        <v>113</v>
      </c>
    </row>
    <row r="93" spans="1:14" x14ac:dyDescent="0.25">
      <c r="A93" s="127" t="s">
        <v>71</v>
      </c>
      <c r="B93" s="140">
        <v>2.2000000000000002</v>
      </c>
      <c r="C93" s="141">
        <v>2</v>
      </c>
      <c r="D93" s="141">
        <v>0.72</v>
      </c>
      <c r="E93" s="142">
        <v>3.6</v>
      </c>
      <c r="G93" s="119">
        <f t="shared" si="1"/>
        <v>2</v>
      </c>
      <c r="L93" s="3" t="s">
        <v>146</v>
      </c>
      <c r="M93" s="20" t="s">
        <v>103</v>
      </c>
      <c r="N93" s="44" t="s">
        <v>113</v>
      </c>
    </row>
    <row r="94" spans="1:14" x14ac:dyDescent="0.25">
      <c r="A94" s="127" t="s">
        <v>107</v>
      </c>
      <c r="B94" s="140">
        <v>6.1</v>
      </c>
      <c r="C94" s="141">
        <v>2.8</v>
      </c>
      <c r="D94" s="141" t="s">
        <v>233</v>
      </c>
      <c r="E94" s="140" t="s">
        <v>259</v>
      </c>
      <c r="G94" s="119">
        <f t="shared" si="1"/>
        <v>2.8</v>
      </c>
      <c r="L94" s="3" t="s">
        <v>147</v>
      </c>
      <c r="M94" s="20" t="s">
        <v>26</v>
      </c>
      <c r="N94" s="44" t="s">
        <v>113</v>
      </c>
    </row>
    <row r="95" spans="1:14" x14ac:dyDescent="0.25">
      <c r="A95" s="127" t="s">
        <v>107</v>
      </c>
      <c r="B95" s="140" t="s">
        <v>255</v>
      </c>
      <c r="C95" s="141">
        <v>2.4</v>
      </c>
      <c r="D95" s="141" t="s">
        <v>233</v>
      </c>
      <c r="E95" s="140" t="s">
        <v>106</v>
      </c>
      <c r="G95" s="119">
        <f t="shared" si="1"/>
        <v>2.4</v>
      </c>
      <c r="L95" s="3" t="s">
        <v>148</v>
      </c>
      <c r="M95" s="20" t="s">
        <v>149</v>
      </c>
      <c r="N95" s="44" t="s">
        <v>113</v>
      </c>
    </row>
    <row r="96" spans="1:14" x14ac:dyDescent="0.25">
      <c r="A96" s="127" t="s">
        <v>107</v>
      </c>
      <c r="B96" s="140">
        <v>5.7</v>
      </c>
      <c r="C96" s="141">
        <v>2.2999999999999998</v>
      </c>
      <c r="D96" s="141" t="s">
        <v>233</v>
      </c>
      <c r="E96" s="140" t="s">
        <v>106</v>
      </c>
      <c r="G96" s="119">
        <f t="shared" si="1"/>
        <v>2.2999999999999998</v>
      </c>
      <c r="L96" s="3" t="s">
        <v>150</v>
      </c>
      <c r="M96" s="20" t="s">
        <v>151</v>
      </c>
      <c r="N96" s="44" t="s">
        <v>113</v>
      </c>
    </row>
    <row r="97" spans="1:14" x14ac:dyDescent="0.25">
      <c r="A97" s="145" t="s">
        <v>189</v>
      </c>
      <c r="B97" s="146" t="s">
        <v>255</v>
      </c>
      <c r="C97" s="129" t="s">
        <v>253</v>
      </c>
      <c r="D97" s="129" t="s">
        <v>233</v>
      </c>
      <c r="E97" s="147" t="s">
        <v>168</v>
      </c>
      <c r="G97" s="119">
        <v>0.35</v>
      </c>
      <c r="L97" s="3" t="s">
        <v>152</v>
      </c>
      <c r="M97" s="20" t="s">
        <v>34</v>
      </c>
      <c r="N97" s="44" t="s">
        <v>113</v>
      </c>
    </row>
    <row r="98" spans="1:14" x14ac:dyDescent="0.25">
      <c r="A98" s="145" t="s">
        <v>189</v>
      </c>
      <c r="B98" s="146" t="s">
        <v>255</v>
      </c>
      <c r="C98" s="129" t="s">
        <v>253</v>
      </c>
      <c r="D98" s="129" t="s">
        <v>233</v>
      </c>
      <c r="E98" s="147" t="s">
        <v>168</v>
      </c>
      <c r="G98" s="119">
        <v>0.35</v>
      </c>
      <c r="L98" s="3" t="s">
        <v>153</v>
      </c>
      <c r="M98" s="20" t="s">
        <v>51</v>
      </c>
      <c r="N98" s="44" t="s">
        <v>113</v>
      </c>
    </row>
    <row r="99" spans="1:14" x14ac:dyDescent="0.25">
      <c r="A99" s="145" t="s">
        <v>109</v>
      </c>
      <c r="B99" s="146" t="s">
        <v>255</v>
      </c>
      <c r="C99" s="129">
        <v>0.9</v>
      </c>
      <c r="D99" s="129" t="s">
        <v>233</v>
      </c>
      <c r="E99" s="147" t="s">
        <v>168</v>
      </c>
      <c r="G99" s="119">
        <f t="shared" si="1"/>
        <v>0.9</v>
      </c>
      <c r="L99" s="3" t="s">
        <v>154</v>
      </c>
      <c r="M99" s="20" t="s">
        <v>155</v>
      </c>
      <c r="N99" s="44" t="s">
        <v>113</v>
      </c>
    </row>
    <row r="100" spans="1:14" x14ac:dyDescent="0.25">
      <c r="A100" s="145" t="s">
        <v>109</v>
      </c>
      <c r="B100" s="146" t="s">
        <v>255</v>
      </c>
      <c r="C100" s="129">
        <v>2.1</v>
      </c>
      <c r="D100" s="129" t="s">
        <v>233</v>
      </c>
      <c r="E100" s="147" t="s">
        <v>111</v>
      </c>
      <c r="G100" s="119">
        <f t="shared" si="1"/>
        <v>2.1</v>
      </c>
      <c r="L100" s="3" t="s">
        <v>156</v>
      </c>
      <c r="M100" s="20" t="s">
        <v>24</v>
      </c>
      <c r="N100" s="44" t="s">
        <v>113</v>
      </c>
    </row>
    <row r="101" spans="1:14" x14ac:dyDescent="0.25">
      <c r="A101" s="145" t="s">
        <v>190</v>
      </c>
      <c r="B101" s="128" t="s">
        <v>255</v>
      </c>
      <c r="C101" s="129">
        <v>3.7</v>
      </c>
      <c r="D101" s="129" t="s">
        <v>233</v>
      </c>
      <c r="E101" s="147" t="s">
        <v>261</v>
      </c>
      <c r="G101" s="119">
        <f t="shared" si="1"/>
        <v>3.7</v>
      </c>
      <c r="L101" s="3" t="s">
        <v>157</v>
      </c>
      <c r="M101" s="20" t="s">
        <v>140</v>
      </c>
      <c r="N101" s="44" t="s">
        <v>113</v>
      </c>
    </row>
    <row r="102" spans="1:14" x14ac:dyDescent="0.25">
      <c r="A102" s="145" t="s">
        <v>190</v>
      </c>
      <c r="B102" s="128">
        <v>3.8</v>
      </c>
      <c r="C102" s="129">
        <v>0.8</v>
      </c>
      <c r="D102" s="129" t="s">
        <v>233</v>
      </c>
      <c r="E102" s="147" t="s">
        <v>168</v>
      </c>
      <c r="G102" s="119">
        <f t="shared" si="1"/>
        <v>0.8</v>
      </c>
      <c r="L102" s="3" t="s">
        <v>158</v>
      </c>
      <c r="M102" s="20" t="s">
        <v>10</v>
      </c>
      <c r="N102" s="44" t="s">
        <v>113</v>
      </c>
    </row>
    <row r="103" spans="1:14" x14ac:dyDescent="0.25">
      <c r="A103" s="145" t="s">
        <v>17</v>
      </c>
      <c r="B103" s="128">
        <v>2.2999999999999998</v>
      </c>
      <c r="C103" s="129" t="s">
        <v>253</v>
      </c>
      <c r="D103" s="129" t="s">
        <v>233</v>
      </c>
      <c r="E103" s="147" t="s">
        <v>168</v>
      </c>
      <c r="G103" s="119">
        <v>0.35</v>
      </c>
      <c r="L103" s="3" t="s">
        <v>159</v>
      </c>
      <c r="M103" s="20" t="s">
        <v>160</v>
      </c>
      <c r="N103" s="44" t="s">
        <v>113</v>
      </c>
    </row>
    <row r="104" spans="1:14" x14ac:dyDescent="0.25">
      <c r="A104" s="145" t="s">
        <v>17</v>
      </c>
      <c r="B104" s="128">
        <v>2.6</v>
      </c>
      <c r="C104" s="129">
        <v>1.8</v>
      </c>
      <c r="D104" s="129">
        <v>5.8000000000000003E-2</v>
      </c>
      <c r="E104" s="148">
        <v>0.28999999999999998</v>
      </c>
      <c r="G104" s="119">
        <f t="shared" si="1"/>
        <v>1.8</v>
      </c>
      <c r="L104" s="3" t="s">
        <v>161</v>
      </c>
      <c r="M104" s="20" t="s">
        <v>34</v>
      </c>
      <c r="N104" s="44" t="s">
        <v>113</v>
      </c>
    </row>
    <row r="105" spans="1:14" x14ac:dyDescent="0.25">
      <c r="A105" s="145" t="s">
        <v>191</v>
      </c>
      <c r="B105" s="128">
        <v>3.7</v>
      </c>
      <c r="C105" s="129">
        <v>1</v>
      </c>
      <c r="D105" s="129" t="s">
        <v>233</v>
      </c>
      <c r="E105" s="147" t="s">
        <v>168</v>
      </c>
      <c r="G105" s="119">
        <f t="shared" si="1"/>
        <v>1</v>
      </c>
      <c r="L105" s="3" t="s">
        <v>162</v>
      </c>
      <c r="M105" s="20" t="s">
        <v>24</v>
      </c>
      <c r="N105" s="44" t="s">
        <v>113</v>
      </c>
    </row>
    <row r="106" spans="1:14" x14ac:dyDescent="0.25">
      <c r="A106" s="145" t="s">
        <v>191</v>
      </c>
      <c r="B106" s="128">
        <v>4</v>
      </c>
      <c r="C106" s="129">
        <v>3.3</v>
      </c>
      <c r="D106" s="129" t="s">
        <v>233</v>
      </c>
      <c r="E106" s="147" t="s">
        <v>101</v>
      </c>
      <c r="G106" s="119">
        <f t="shared" si="1"/>
        <v>3.3</v>
      </c>
      <c r="L106" s="3" t="s">
        <v>163</v>
      </c>
      <c r="M106" s="20" t="s">
        <v>164</v>
      </c>
      <c r="N106" s="44" t="s">
        <v>113</v>
      </c>
    </row>
    <row r="107" spans="1:14" x14ac:dyDescent="0.25">
      <c r="A107" s="145" t="s">
        <v>192</v>
      </c>
      <c r="B107" s="128" t="s">
        <v>256</v>
      </c>
      <c r="C107" s="129">
        <v>0.7</v>
      </c>
      <c r="D107" s="129" t="s">
        <v>233</v>
      </c>
      <c r="E107" s="147" t="s">
        <v>168</v>
      </c>
      <c r="G107" s="119">
        <f t="shared" si="1"/>
        <v>0.7</v>
      </c>
      <c r="L107" s="3" t="s">
        <v>165</v>
      </c>
      <c r="M107" s="49" t="s">
        <v>24</v>
      </c>
      <c r="N107" s="50" t="s">
        <v>113</v>
      </c>
    </row>
    <row r="108" spans="1:14" x14ac:dyDescent="0.25">
      <c r="A108" s="145" t="s">
        <v>192</v>
      </c>
      <c r="B108" s="128" t="s">
        <v>256</v>
      </c>
      <c r="C108" s="129" t="s">
        <v>253</v>
      </c>
      <c r="D108" s="129" t="s">
        <v>233</v>
      </c>
      <c r="E108" s="147" t="s">
        <v>168</v>
      </c>
      <c r="G108" s="119">
        <v>0.35</v>
      </c>
      <c r="L108" s="29" t="s">
        <v>166</v>
      </c>
      <c r="M108" s="38" t="s">
        <v>167</v>
      </c>
      <c r="N108" s="44" t="s">
        <v>168</v>
      </c>
    </row>
    <row r="109" spans="1:14" x14ac:dyDescent="0.25">
      <c r="A109" s="145" t="s">
        <v>85</v>
      </c>
      <c r="B109" s="128" t="s">
        <v>256</v>
      </c>
      <c r="C109" s="129">
        <v>0.7</v>
      </c>
      <c r="D109" s="129" t="s">
        <v>233</v>
      </c>
      <c r="E109" s="147" t="s">
        <v>168</v>
      </c>
      <c r="G109" s="119">
        <f t="shared" si="1"/>
        <v>0.7</v>
      </c>
      <c r="L109" s="29" t="s">
        <v>169</v>
      </c>
      <c r="M109" s="38" t="s">
        <v>170</v>
      </c>
      <c r="N109" s="44" t="s">
        <v>168</v>
      </c>
    </row>
    <row r="110" spans="1:14" ht="30" x14ac:dyDescent="0.25">
      <c r="A110" s="145" t="s">
        <v>85</v>
      </c>
      <c r="B110" s="128" t="s">
        <v>256</v>
      </c>
      <c r="C110" s="129">
        <v>1.7</v>
      </c>
      <c r="D110" s="129" t="s">
        <v>233</v>
      </c>
      <c r="E110" s="147" t="s">
        <v>168</v>
      </c>
      <c r="G110" s="119">
        <f t="shared" si="1"/>
        <v>1.7</v>
      </c>
      <c r="L110" s="29" t="s">
        <v>171</v>
      </c>
      <c r="M110" s="39" t="s">
        <v>172</v>
      </c>
      <c r="N110" s="46" t="s">
        <v>168</v>
      </c>
    </row>
    <row r="111" spans="1:14" ht="30" x14ac:dyDescent="0.25">
      <c r="A111" s="145" t="s">
        <v>62</v>
      </c>
      <c r="B111" s="128" t="s">
        <v>256</v>
      </c>
      <c r="C111" s="129" t="s">
        <v>253</v>
      </c>
      <c r="D111" s="129">
        <v>6.0999999999999999E-2</v>
      </c>
      <c r="E111" s="148">
        <v>0.30499999999999999</v>
      </c>
      <c r="G111" s="119">
        <v>0.35</v>
      </c>
      <c r="L111" s="29" t="s">
        <v>173</v>
      </c>
      <c r="M111" s="39" t="s">
        <v>170</v>
      </c>
      <c r="N111" s="44" t="s">
        <v>168</v>
      </c>
    </row>
    <row r="112" spans="1:14" ht="30" x14ac:dyDescent="0.25">
      <c r="A112" s="145" t="s">
        <v>62</v>
      </c>
      <c r="B112" s="128" t="s">
        <v>256</v>
      </c>
      <c r="C112" s="129">
        <v>1.1000000000000001</v>
      </c>
      <c r="D112" s="129">
        <v>0.39</v>
      </c>
      <c r="E112" s="149">
        <v>1.95</v>
      </c>
      <c r="G112" s="119">
        <f t="shared" si="1"/>
        <v>1.1000000000000001</v>
      </c>
      <c r="L112" s="51" t="s">
        <v>174</v>
      </c>
      <c r="M112" s="52" t="s">
        <v>175</v>
      </c>
      <c r="N112" s="50" t="s">
        <v>168</v>
      </c>
    </row>
    <row r="113" spans="1:14" ht="30" x14ac:dyDescent="0.25">
      <c r="A113" s="145" t="s">
        <v>40</v>
      </c>
      <c r="B113" s="128">
        <v>10.7</v>
      </c>
      <c r="C113" s="129">
        <v>14.5</v>
      </c>
      <c r="D113" s="129">
        <v>1</v>
      </c>
      <c r="E113" s="150">
        <v>1</v>
      </c>
      <c r="G113" s="119">
        <f t="shared" si="1"/>
        <v>14.5</v>
      </c>
      <c r="L113" s="29" t="s">
        <v>176</v>
      </c>
      <c r="M113" s="39" t="s">
        <v>177</v>
      </c>
      <c r="N113" s="44" t="s">
        <v>168</v>
      </c>
    </row>
    <row r="114" spans="1:14" x14ac:dyDescent="0.25">
      <c r="A114" s="145" t="s">
        <v>40</v>
      </c>
      <c r="B114" s="128">
        <v>9.3000000000000007</v>
      </c>
      <c r="C114" s="129">
        <v>20.399999999999999</v>
      </c>
      <c r="D114" s="129">
        <v>0.2</v>
      </c>
      <c r="E114" s="151">
        <v>0.1</v>
      </c>
      <c r="G114" s="119">
        <f t="shared" si="1"/>
        <v>20.399999999999999</v>
      </c>
      <c r="L114" s="3" t="s">
        <v>178</v>
      </c>
      <c r="M114" s="38" t="s">
        <v>179</v>
      </c>
      <c r="N114" s="44" t="s">
        <v>168</v>
      </c>
    </row>
    <row r="115" spans="1:14" x14ac:dyDescent="0.25">
      <c r="A115" s="145" t="s">
        <v>86</v>
      </c>
      <c r="B115" s="128" t="s">
        <v>255</v>
      </c>
      <c r="C115" s="129">
        <v>1.4</v>
      </c>
      <c r="D115" s="129" t="s">
        <v>233</v>
      </c>
      <c r="E115" s="147" t="s">
        <v>168</v>
      </c>
      <c r="G115" s="119">
        <f t="shared" si="1"/>
        <v>1.4</v>
      </c>
      <c r="L115" s="3" t="s">
        <v>180</v>
      </c>
      <c r="M115" s="38" t="s">
        <v>170</v>
      </c>
      <c r="N115" s="44" t="s">
        <v>168</v>
      </c>
    </row>
    <row r="116" spans="1:14" x14ac:dyDescent="0.25">
      <c r="A116" s="145" t="s">
        <v>86</v>
      </c>
      <c r="B116" s="128">
        <v>3.1</v>
      </c>
      <c r="C116" s="129">
        <v>1.5</v>
      </c>
      <c r="D116" s="129" t="s">
        <v>233</v>
      </c>
      <c r="E116" s="147" t="s">
        <v>168</v>
      </c>
      <c r="G116" s="119">
        <f t="shared" si="1"/>
        <v>1.5</v>
      </c>
      <c r="L116" s="3" t="s">
        <v>181</v>
      </c>
      <c r="M116" s="53" t="s">
        <v>172</v>
      </c>
      <c r="N116" s="50" t="s">
        <v>168</v>
      </c>
    </row>
    <row r="117" spans="1:14" x14ac:dyDescent="0.25">
      <c r="A117" s="152" t="s">
        <v>193</v>
      </c>
      <c r="B117" s="128" t="s">
        <v>255</v>
      </c>
      <c r="C117" s="129" t="s">
        <v>253</v>
      </c>
      <c r="D117" s="129" t="s">
        <v>232</v>
      </c>
      <c r="E117" s="153" t="s">
        <v>168</v>
      </c>
      <c r="G117" s="119">
        <v>0.35</v>
      </c>
      <c r="L117" s="3" t="s">
        <v>182</v>
      </c>
      <c r="M117" s="38" t="s">
        <v>183</v>
      </c>
      <c r="N117" s="44" t="s">
        <v>168</v>
      </c>
    </row>
    <row r="118" spans="1:14" x14ac:dyDescent="0.25">
      <c r="A118" s="152" t="s">
        <v>193</v>
      </c>
      <c r="B118" s="128">
        <v>2.1</v>
      </c>
      <c r="C118" s="129">
        <v>1.1000000000000001</v>
      </c>
      <c r="D118" s="129" t="s">
        <v>232</v>
      </c>
      <c r="E118" s="153" t="s">
        <v>168</v>
      </c>
      <c r="G118" s="119">
        <f t="shared" si="1"/>
        <v>1.1000000000000001</v>
      </c>
      <c r="L118" s="3" t="s">
        <v>184</v>
      </c>
      <c r="M118" s="22" t="s">
        <v>32</v>
      </c>
      <c r="N118" s="45" t="s">
        <v>168</v>
      </c>
    </row>
    <row r="119" spans="1:14" x14ac:dyDescent="0.25">
      <c r="A119" s="154" t="s">
        <v>194</v>
      </c>
      <c r="B119" s="128" t="s">
        <v>255</v>
      </c>
      <c r="C119" s="129">
        <v>1.9</v>
      </c>
      <c r="D119" s="129" t="s">
        <v>232</v>
      </c>
      <c r="E119" s="153" t="s">
        <v>168</v>
      </c>
      <c r="G119" s="119">
        <f t="shared" si="1"/>
        <v>1.9</v>
      </c>
      <c r="L119" s="3" t="s">
        <v>185</v>
      </c>
      <c r="M119" s="20" t="s">
        <v>20</v>
      </c>
      <c r="N119" s="45" t="s">
        <v>168</v>
      </c>
    </row>
    <row r="120" spans="1:14" x14ac:dyDescent="0.25">
      <c r="A120" s="154" t="s">
        <v>194</v>
      </c>
      <c r="B120" s="128" t="s">
        <v>255</v>
      </c>
      <c r="C120" s="129">
        <v>1.7</v>
      </c>
      <c r="D120" s="129" t="s">
        <v>232</v>
      </c>
      <c r="E120" s="153" t="s">
        <v>168</v>
      </c>
      <c r="G120" s="119">
        <f t="shared" si="1"/>
        <v>1.7</v>
      </c>
      <c r="L120" s="3" t="s">
        <v>186</v>
      </c>
      <c r="M120" s="20" t="s">
        <v>32</v>
      </c>
      <c r="N120" s="45" t="s">
        <v>168</v>
      </c>
    </row>
    <row r="121" spans="1:14" x14ac:dyDescent="0.25">
      <c r="A121" s="154" t="s">
        <v>195</v>
      </c>
      <c r="B121" s="128" t="s">
        <v>255</v>
      </c>
      <c r="C121" s="129" t="s">
        <v>253</v>
      </c>
      <c r="D121" s="129" t="s">
        <v>232</v>
      </c>
      <c r="E121" s="153" t="s">
        <v>168</v>
      </c>
      <c r="G121" s="119">
        <v>0.35</v>
      </c>
      <c r="L121" s="3" t="s">
        <v>187</v>
      </c>
      <c r="M121" s="22" t="s">
        <v>32</v>
      </c>
      <c r="N121" s="45" t="s">
        <v>168</v>
      </c>
    </row>
    <row r="122" spans="1:14" x14ac:dyDescent="0.25">
      <c r="A122" s="154" t="s">
        <v>195</v>
      </c>
      <c r="B122" s="128" t="s">
        <v>255</v>
      </c>
      <c r="C122" s="129" t="s">
        <v>253</v>
      </c>
      <c r="D122" s="129" t="s">
        <v>232</v>
      </c>
      <c r="E122" s="153" t="s">
        <v>168</v>
      </c>
      <c r="G122" s="119">
        <v>0.35</v>
      </c>
      <c r="L122" s="3" t="s">
        <v>188</v>
      </c>
      <c r="M122" s="20" t="s">
        <v>172</v>
      </c>
      <c r="N122" s="45" t="s">
        <v>168</v>
      </c>
    </row>
    <row r="123" spans="1:14" x14ac:dyDescent="0.25">
      <c r="A123" s="154" t="s">
        <v>68</v>
      </c>
      <c r="B123" s="128" t="s">
        <v>255</v>
      </c>
      <c r="C123" s="129">
        <v>1.2</v>
      </c>
      <c r="D123" s="129" t="s">
        <v>232</v>
      </c>
      <c r="E123" s="153" t="s">
        <v>168</v>
      </c>
      <c r="G123" s="119">
        <f t="shared" si="1"/>
        <v>1.2</v>
      </c>
      <c r="L123" s="30" t="s">
        <v>189</v>
      </c>
      <c r="M123" s="20" t="s">
        <v>18</v>
      </c>
      <c r="N123" s="44" t="s">
        <v>168</v>
      </c>
    </row>
    <row r="124" spans="1:14" x14ac:dyDescent="0.25">
      <c r="A124" s="154" t="s">
        <v>68</v>
      </c>
      <c r="B124" s="128" t="s">
        <v>255</v>
      </c>
      <c r="C124" s="129">
        <v>1.4</v>
      </c>
      <c r="D124" s="129" t="s">
        <v>232</v>
      </c>
      <c r="E124" s="153" t="s">
        <v>168</v>
      </c>
      <c r="G124" s="119">
        <f t="shared" si="1"/>
        <v>1.4</v>
      </c>
      <c r="L124" s="30" t="s">
        <v>190</v>
      </c>
      <c r="M124" s="20" t="s">
        <v>110</v>
      </c>
      <c r="N124" s="44" t="s">
        <v>168</v>
      </c>
    </row>
    <row r="125" spans="1:14" x14ac:dyDescent="0.25">
      <c r="A125" s="154" t="s">
        <v>196</v>
      </c>
      <c r="B125" s="128" t="s">
        <v>255</v>
      </c>
      <c r="C125" s="129">
        <v>0.7</v>
      </c>
      <c r="D125" s="129" t="s">
        <v>232</v>
      </c>
      <c r="E125" s="153" t="s">
        <v>168</v>
      </c>
      <c r="G125" s="119">
        <f t="shared" si="1"/>
        <v>0.7</v>
      </c>
      <c r="L125" s="30" t="s">
        <v>191</v>
      </c>
      <c r="M125" s="20" t="s">
        <v>41</v>
      </c>
      <c r="N125" s="44" t="s">
        <v>168</v>
      </c>
    </row>
    <row r="126" spans="1:14" x14ac:dyDescent="0.25">
      <c r="A126" s="154" t="s">
        <v>196</v>
      </c>
      <c r="B126" s="128" t="s">
        <v>255</v>
      </c>
      <c r="C126" s="129">
        <v>0.8</v>
      </c>
      <c r="D126" s="129" t="s">
        <v>232</v>
      </c>
      <c r="E126" s="153" t="s">
        <v>168</v>
      </c>
      <c r="G126" s="119">
        <f t="shared" si="1"/>
        <v>0.8</v>
      </c>
      <c r="L126" s="30" t="s">
        <v>192</v>
      </c>
      <c r="M126" s="20" t="s">
        <v>18</v>
      </c>
      <c r="N126" s="44" t="s">
        <v>168</v>
      </c>
    </row>
    <row r="127" spans="1:14" x14ac:dyDescent="0.25">
      <c r="A127" s="154" t="s">
        <v>197</v>
      </c>
      <c r="B127" s="128" t="s">
        <v>255</v>
      </c>
      <c r="C127" s="129">
        <v>1.3</v>
      </c>
      <c r="D127" s="129" t="s">
        <v>232</v>
      </c>
      <c r="E127" s="153" t="s">
        <v>168</v>
      </c>
      <c r="G127" s="119">
        <f t="shared" si="1"/>
        <v>1.3</v>
      </c>
      <c r="L127" s="3" t="s">
        <v>193</v>
      </c>
      <c r="M127" s="20" t="s">
        <v>32</v>
      </c>
      <c r="N127" s="44" t="s">
        <v>168</v>
      </c>
    </row>
    <row r="128" spans="1:14" x14ac:dyDescent="0.25">
      <c r="A128" s="154" t="s">
        <v>197</v>
      </c>
      <c r="B128" s="128" t="s">
        <v>255</v>
      </c>
      <c r="C128" s="129">
        <v>1.3</v>
      </c>
      <c r="D128" s="129" t="s">
        <v>232</v>
      </c>
      <c r="E128" s="153" t="s">
        <v>168</v>
      </c>
      <c r="G128" s="119">
        <f t="shared" si="1"/>
        <v>1.3</v>
      </c>
      <c r="L128" s="28" t="s">
        <v>194</v>
      </c>
      <c r="M128" s="49" t="s">
        <v>32</v>
      </c>
      <c r="N128" s="50" t="s">
        <v>168</v>
      </c>
    </row>
    <row r="129" spans="1:14" x14ac:dyDescent="0.25">
      <c r="A129" s="152" t="s">
        <v>19</v>
      </c>
      <c r="B129" s="128" t="s">
        <v>255</v>
      </c>
      <c r="C129" s="129">
        <v>1.1000000000000001</v>
      </c>
      <c r="D129" s="129" t="s">
        <v>232</v>
      </c>
      <c r="E129" s="153" t="s">
        <v>168</v>
      </c>
      <c r="G129" s="119">
        <f t="shared" si="1"/>
        <v>1.1000000000000001</v>
      </c>
      <c r="L129" s="28" t="s">
        <v>195</v>
      </c>
      <c r="M129" s="20" t="s">
        <v>32</v>
      </c>
      <c r="N129" s="44" t="s">
        <v>168</v>
      </c>
    </row>
    <row r="130" spans="1:14" x14ac:dyDescent="0.25">
      <c r="A130" s="152" t="s">
        <v>19</v>
      </c>
      <c r="B130" s="128" t="s">
        <v>255</v>
      </c>
      <c r="C130" s="129">
        <v>2.2000000000000002</v>
      </c>
      <c r="D130" s="129">
        <v>6.6000000000000003E-2</v>
      </c>
      <c r="E130" s="148">
        <v>0.3</v>
      </c>
      <c r="G130" s="119">
        <f t="shared" si="1"/>
        <v>2.2000000000000002</v>
      </c>
      <c r="L130" s="28" t="s">
        <v>196</v>
      </c>
      <c r="M130" s="20" t="s">
        <v>32</v>
      </c>
      <c r="N130" s="44" t="s">
        <v>168</v>
      </c>
    </row>
    <row r="131" spans="1:14" x14ac:dyDescent="0.25">
      <c r="A131" s="152" t="s">
        <v>198</v>
      </c>
      <c r="B131" s="128" t="s">
        <v>255</v>
      </c>
      <c r="C131" s="129">
        <v>0.9</v>
      </c>
      <c r="D131" s="129" t="s">
        <v>232</v>
      </c>
      <c r="E131" s="155" t="s">
        <v>168</v>
      </c>
      <c r="G131" s="119">
        <f t="shared" si="1"/>
        <v>0.9</v>
      </c>
      <c r="L131" s="28" t="s">
        <v>197</v>
      </c>
      <c r="M131" s="20" t="s">
        <v>32</v>
      </c>
      <c r="N131" s="44" t="s">
        <v>168</v>
      </c>
    </row>
    <row r="132" spans="1:14" x14ac:dyDescent="0.25">
      <c r="A132" s="152" t="s">
        <v>198</v>
      </c>
      <c r="B132" s="128" t="s">
        <v>255</v>
      </c>
      <c r="C132" s="129">
        <v>1</v>
      </c>
      <c r="D132" s="129" t="s">
        <v>232</v>
      </c>
      <c r="E132" s="155" t="s">
        <v>168</v>
      </c>
      <c r="G132" s="119">
        <f t="shared" si="1"/>
        <v>1</v>
      </c>
      <c r="L132" s="3" t="s">
        <v>198</v>
      </c>
      <c r="M132" s="20" t="s">
        <v>32</v>
      </c>
      <c r="N132" s="44" t="s">
        <v>168</v>
      </c>
    </row>
    <row r="133" spans="1:14" x14ac:dyDescent="0.25">
      <c r="A133" s="152" t="s">
        <v>199</v>
      </c>
      <c r="B133" s="128" t="s">
        <v>255</v>
      </c>
      <c r="C133" s="129">
        <v>0.7</v>
      </c>
      <c r="D133" s="129" t="s">
        <v>232</v>
      </c>
      <c r="E133" s="155" t="s">
        <v>168</v>
      </c>
      <c r="G133" s="119">
        <f t="shared" si="1"/>
        <v>0.7</v>
      </c>
      <c r="L133" s="3" t="s">
        <v>199</v>
      </c>
      <c r="M133" s="38" t="s">
        <v>32</v>
      </c>
      <c r="N133" s="44" t="s">
        <v>168</v>
      </c>
    </row>
    <row r="134" spans="1:14" x14ac:dyDescent="0.25">
      <c r="A134" s="152" t="s">
        <v>199</v>
      </c>
      <c r="B134" s="128" t="s">
        <v>255</v>
      </c>
      <c r="C134" s="129">
        <v>0.8</v>
      </c>
      <c r="D134" s="129" t="s">
        <v>232</v>
      </c>
      <c r="E134" s="155" t="s">
        <v>168</v>
      </c>
      <c r="G134" s="119">
        <f t="shared" si="1"/>
        <v>0.8</v>
      </c>
      <c r="L134" s="3" t="s">
        <v>200</v>
      </c>
      <c r="M134" s="54" t="s">
        <v>32</v>
      </c>
      <c r="N134" s="44" t="s">
        <v>168</v>
      </c>
    </row>
    <row r="135" spans="1:14" x14ac:dyDescent="0.25">
      <c r="A135" s="152" t="s">
        <v>200</v>
      </c>
      <c r="B135" s="128" t="s">
        <v>255</v>
      </c>
      <c r="C135" s="129">
        <v>1</v>
      </c>
      <c r="D135" s="129" t="s">
        <v>232</v>
      </c>
      <c r="E135" s="155" t="s">
        <v>168</v>
      </c>
      <c r="G135" s="119">
        <f>C135</f>
        <v>1</v>
      </c>
      <c r="L135" s="3" t="s">
        <v>201</v>
      </c>
      <c r="M135" s="38" t="s">
        <v>32</v>
      </c>
      <c r="N135" s="44" t="s">
        <v>168</v>
      </c>
    </row>
    <row r="136" spans="1:14" x14ac:dyDescent="0.25">
      <c r="A136" s="152" t="s">
        <v>200</v>
      </c>
      <c r="B136" s="128" t="s">
        <v>255</v>
      </c>
      <c r="C136" s="129">
        <v>1.2</v>
      </c>
      <c r="D136" s="129" t="s">
        <v>232</v>
      </c>
      <c r="E136" s="155" t="s">
        <v>168</v>
      </c>
      <c r="G136" s="119">
        <f>C136</f>
        <v>1.2</v>
      </c>
      <c r="L136" s="3" t="s">
        <v>202</v>
      </c>
      <c r="M136" s="38" t="s">
        <v>32</v>
      </c>
      <c r="N136" s="44" t="s">
        <v>168</v>
      </c>
    </row>
    <row r="137" spans="1:14" x14ac:dyDescent="0.25">
      <c r="A137" s="152" t="s">
        <v>201</v>
      </c>
      <c r="B137" s="128" t="s">
        <v>255</v>
      </c>
      <c r="C137" s="129">
        <v>1.1000000000000001</v>
      </c>
      <c r="D137" s="129" t="s">
        <v>232</v>
      </c>
      <c r="E137" s="155" t="s">
        <v>168</v>
      </c>
      <c r="G137" s="119">
        <f>C137</f>
        <v>1.1000000000000001</v>
      </c>
      <c r="L137" s="3" t="s">
        <v>203</v>
      </c>
      <c r="M137" s="38" t="s">
        <v>32</v>
      </c>
      <c r="N137" s="44" t="s">
        <v>168</v>
      </c>
    </row>
    <row r="138" spans="1:14" x14ac:dyDescent="0.25">
      <c r="A138" s="152" t="s">
        <v>201</v>
      </c>
      <c r="B138" s="128" t="s">
        <v>255</v>
      </c>
      <c r="C138" s="129" t="s">
        <v>253</v>
      </c>
      <c r="D138" s="129" t="s">
        <v>232</v>
      </c>
      <c r="E138" s="155" t="s">
        <v>168</v>
      </c>
      <c r="G138" s="119">
        <v>0.35</v>
      </c>
      <c r="L138" s="3" t="s">
        <v>204</v>
      </c>
      <c r="M138" s="38" t="s">
        <v>32</v>
      </c>
      <c r="N138" s="44" t="s">
        <v>168</v>
      </c>
    </row>
    <row r="139" spans="1:14" x14ac:dyDescent="0.25">
      <c r="A139" s="152" t="s">
        <v>202</v>
      </c>
      <c r="B139" s="128" t="s">
        <v>255</v>
      </c>
      <c r="C139" s="129">
        <v>0.8</v>
      </c>
      <c r="D139" s="129" t="s">
        <v>232</v>
      </c>
      <c r="E139" s="155" t="s">
        <v>168</v>
      </c>
      <c r="G139" s="119">
        <f>C139</f>
        <v>0.8</v>
      </c>
      <c r="L139" s="3" t="s">
        <v>205</v>
      </c>
      <c r="M139" s="38" t="s">
        <v>32</v>
      </c>
      <c r="N139" s="44" t="s">
        <v>168</v>
      </c>
    </row>
    <row r="140" spans="1:14" x14ac:dyDescent="0.25">
      <c r="A140" s="152" t="s">
        <v>202</v>
      </c>
      <c r="B140" s="128" t="s">
        <v>255</v>
      </c>
      <c r="C140" s="129">
        <v>1</v>
      </c>
      <c r="D140" s="129" t="s">
        <v>232</v>
      </c>
      <c r="E140" s="155" t="s">
        <v>168</v>
      </c>
      <c r="G140" s="119">
        <f>C140</f>
        <v>1</v>
      </c>
      <c r="L140" s="3" t="s">
        <v>206</v>
      </c>
      <c r="M140" s="38" t="s">
        <v>32</v>
      </c>
      <c r="N140" s="44" t="s">
        <v>168</v>
      </c>
    </row>
    <row r="141" spans="1:14" x14ac:dyDescent="0.25">
      <c r="A141" s="152" t="s">
        <v>203</v>
      </c>
      <c r="B141" s="128" t="s">
        <v>255</v>
      </c>
      <c r="C141" s="129" t="s">
        <v>253</v>
      </c>
      <c r="D141" s="129" t="s">
        <v>232</v>
      </c>
      <c r="E141" s="155" t="s">
        <v>168</v>
      </c>
      <c r="G141" s="119">
        <v>0.35</v>
      </c>
      <c r="L141" s="3" t="s">
        <v>207</v>
      </c>
      <c r="M141" s="38" t="s">
        <v>32</v>
      </c>
      <c r="N141" s="44" t="s">
        <v>168</v>
      </c>
    </row>
    <row r="142" spans="1:14" x14ac:dyDescent="0.25">
      <c r="A142" s="152" t="s">
        <v>203</v>
      </c>
      <c r="B142" s="128" t="s">
        <v>255</v>
      </c>
      <c r="C142" s="129">
        <v>0.8</v>
      </c>
      <c r="D142" s="129" t="s">
        <v>232</v>
      </c>
      <c r="E142" s="155" t="s">
        <v>168</v>
      </c>
      <c r="G142" s="119">
        <f>C142</f>
        <v>0.8</v>
      </c>
      <c r="L142" s="3" t="s">
        <v>208</v>
      </c>
      <c r="M142" s="38" t="s">
        <v>32</v>
      </c>
      <c r="N142" s="44" t="s">
        <v>168</v>
      </c>
    </row>
    <row r="143" spans="1:14" x14ac:dyDescent="0.25">
      <c r="A143" s="152" t="s">
        <v>204</v>
      </c>
      <c r="B143" s="128" t="s">
        <v>255</v>
      </c>
      <c r="C143" s="129">
        <v>0.9</v>
      </c>
      <c r="D143" s="129" t="s">
        <v>232</v>
      </c>
      <c r="E143" s="155" t="s">
        <v>168</v>
      </c>
      <c r="G143" s="119">
        <f>C143</f>
        <v>0.9</v>
      </c>
      <c r="L143" s="3" t="s">
        <v>209</v>
      </c>
      <c r="M143" s="20" t="s">
        <v>32</v>
      </c>
      <c r="N143" s="44" t="s">
        <v>168</v>
      </c>
    </row>
    <row r="144" spans="1:14" x14ac:dyDescent="0.25">
      <c r="A144" s="152" t="s">
        <v>204</v>
      </c>
      <c r="B144" s="128" t="s">
        <v>255</v>
      </c>
      <c r="C144" s="129">
        <v>0.8</v>
      </c>
      <c r="D144" s="129" t="s">
        <v>232</v>
      </c>
      <c r="E144" s="155" t="s">
        <v>168</v>
      </c>
      <c r="G144" s="119">
        <f>C144</f>
        <v>0.8</v>
      </c>
      <c r="L144" s="3" t="s">
        <v>210</v>
      </c>
      <c r="M144" s="20" t="s">
        <v>32</v>
      </c>
      <c r="N144" s="44" t="s">
        <v>168</v>
      </c>
    </row>
    <row r="145" spans="1:14" x14ac:dyDescent="0.25">
      <c r="A145" s="152" t="s">
        <v>205</v>
      </c>
      <c r="B145" s="128">
        <v>2.6</v>
      </c>
      <c r="C145" s="129" t="s">
        <v>253</v>
      </c>
      <c r="D145" s="129" t="s">
        <v>232</v>
      </c>
      <c r="E145" s="155" t="s">
        <v>168</v>
      </c>
      <c r="G145" s="119">
        <v>0.35</v>
      </c>
      <c r="L145" s="3" t="s">
        <v>211</v>
      </c>
      <c r="M145" s="20" t="s">
        <v>32</v>
      </c>
      <c r="N145" s="44" t="s">
        <v>168</v>
      </c>
    </row>
    <row r="146" spans="1:14" x14ac:dyDescent="0.25">
      <c r="A146" s="152" t="s">
        <v>205</v>
      </c>
      <c r="B146" s="128">
        <v>3.3</v>
      </c>
      <c r="C146" s="129" t="s">
        <v>253</v>
      </c>
      <c r="D146" s="129" t="s">
        <v>232</v>
      </c>
      <c r="E146" s="153" t="s">
        <v>168</v>
      </c>
      <c r="G146" s="119">
        <v>0.35</v>
      </c>
      <c r="L146" s="3" t="s">
        <v>212</v>
      </c>
      <c r="M146" s="55" t="s">
        <v>49</v>
      </c>
      <c r="N146" s="45" t="s">
        <v>168</v>
      </c>
    </row>
    <row r="147" spans="1:14" x14ac:dyDescent="0.25">
      <c r="A147" s="152" t="s">
        <v>206</v>
      </c>
      <c r="B147" s="128">
        <v>2.1</v>
      </c>
      <c r="C147" s="129">
        <v>1.2</v>
      </c>
      <c r="D147" s="129" t="s">
        <v>232</v>
      </c>
      <c r="E147" s="153" t="s">
        <v>168</v>
      </c>
      <c r="G147" s="119">
        <f>C147</f>
        <v>1.2</v>
      </c>
      <c r="L147" s="3" t="s">
        <v>213</v>
      </c>
      <c r="M147" s="55" t="s">
        <v>32</v>
      </c>
      <c r="N147" s="45" t="s">
        <v>168</v>
      </c>
    </row>
    <row r="148" spans="1:14" x14ac:dyDescent="0.25">
      <c r="A148" s="152" t="s">
        <v>206</v>
      </c>
      <c r="B148" s="128">
        <v>5.2</v>
      </c>
      <c r="C148" s="129">
        <v>1.1000000000000001</v>
      </c>
      <c r="D148" s="129" t="s">
        <v>232</v>
      </c>
      <c r="E148" s="153" t="s">
        <v>168</v>
      </c>
      <c r="G148" s="119">
        <f>C148</f>
        <v>1.1000000000000001</v>
      </c>
      <c r="L148" s="3" t="s">
        <v>214</v>
      </c>
      <c r="M148" s="55" t="s">
        <v>32</v>
      </c>
      <c r="N148" s="45" t="s">
        <v>168</v>
      </c>
    </row>
    <row r="149" spans="1:14" x14ac:dyDescent="0.25">
      <c r="A149" s="152" t="s">
        <v>207</v>
      </c>
      <c r="B149" s="128" t="s">
        <v>255</v>
      </c>
      <c r="C149" s="129" t="s">
        <v>253</v>
      </c>
      <c r="D149" s="129" t="s">
        <v>232</v>
      </c>
      <c r="E149" s="153" t="s">
        <v>168</v>
      </c>
      <c r="G149" s="119">
        <v>0.35</v>
      </c>
      <c r="L149" s="3" t="s">
        <v>215</v>
      </c>
      <c r="M149" s="55" t="s">
        <v>32</v>
      </c>
      <c r="N149" s="45" t="s">
        <v>168</v>
      </c>
    </row>
    <row r="150" spans="1:14" x14ac:dyDescent="0.25">
      <c r="A150" s="152" t="s">
        <v>207</v>
      </c>
      <c r="B150" s="128" t="s">
        <v>255</v>
      </c>
      <c r="C150" s="129" t="s">
        <v>253</v>
      </c>
      <c r="D150" s="129" t="s">
        <v>232</v>
      </c>
      <c r="E150" s="153" t="s">
        <v>168</v>
      </c>
      <c r="G150" s="119">
        <v>0.35</v>
      </c>
    </row>
    <row r="151" spans="1:14" x14ac:dyDescent="0.25">
      <c r="A151" s="152" t="s">
        <v>208</v>
      </c>
      <c r="B151" s="128" t="s">
        <v>255</v>
      </c>
      <c r="C151" s="129">
        <v>0.8</v>
      </c>
      <c r="D151" s="129" t="s">
        <v>232</v>
      </c>
      <c r="E151" s="153" t="s">
        <v>168</v>
      </c>
      <c r="G151" s="119">
        <f>C151</f>
        <v>0.8</v>
      </c>
    </row>
    <row r="152" spans="1:14" x14ac:dyDescent="0.25">
      <c r="A152" s="152" t="s">
        <v>208</v>
      </c>
      <c r="B152" s="128">
        <v>2.4</v>
      </c>
      <c r="C152" s="129" t="s">
        <v>253</v>
      </c>
      <c r="D152" s="129" t="s">
        <v>232</v>
      </c>
      <c r="E152" s="153" t="s">
        <v>168</v>
      </c>
      <c r="G152" s="119">
        <v>0.35</v>
      </c>
    </row>
    <row r="153" spans="1:14" x14ac:dyDescent="0.25">
      <c r="A153" s="152" t="s">
        <v>209</v>
      </c>
      <c r="B153" s="128" t="s">
        <v>255</v>
      </c>
      <c r="C153" s="129" t="s">
        <v>253</v>
      </c>
      <c r="D153" s="129" t="s">
        <v>232</v>
      </c>
      <c r="E153" s="153" t="s">
        <v>168</v>
      </c>
      <c r="G153" s="119">
        <v>0.35</v>
      </c>
    </row>
    <row r="154" spans="1:14" x14ac:dyDescent="0.25">
      <c r="A154" s="152" t="s">
        <v>209</v>
      </c>
      <c r="B154" s="128" t="s">
        <v>255</v>
      </c>
      <c r="C154" s="129" t="s">
        <v>253</v>
      </c>
      <c r="D154" s="129" t="s">
        <v>232</v>
      </c>
      <c r="E154" s="155" t="s">
        <v>168</v>
      </c>
      <c r="G154" s="119">
        <v>0.35</v>
      </c>
    </row>
    <row r="155" spans="1:14" x14ac:dyDescent="0.25">
      <c r="A155" s="152" t="s">
        <v>46</v>
      </c>
      <c r="B155" s="128" t="s">
        <v>255</v>
      </c>
      <c r="C155" s="129">
        <v>0.8</v>
      </c>
      <c r="D155" s="129">
        <v>7.2999999999999995E-2</v>
      </c>
      <c r="E155" s="156">
        <v>0.36499999999999999</v>
      </c>
      <c r="G155" s="119">
        <f>C155</f>
        <v>0.8</v>
      </c>
    </row>
    <row r="156" spans="1:14" x14ac:dyDescent="0.25">
      <c r="A156" s="152" t="s">
        <v>46</v>
      </c>
      <c r="B156" s="128" t="s">
        <v>255</v>
      </c>
      <c r="C156" s="129" t="s">
        <v>253</v>
      </c>
      <c r="D156" s="129">
        <v>0.24</v>
      </c>
      <c r="E156" s="157">
        <v>1.2</v>
      </c>
      <c r="G156" s="119">
        <v>0.35</v>
      </c>
    </row>
    <row r="157" spans="1:14" x14ac:dyDescent="0.25">
      <c r="A157" s="152" t="s">
        <v>210</v>
      </c>
      <c r="B157" s="130">
        <v>2.2000000000000002</v>
      </c>
      <c r="C157" s="129">
        <v>0.9</v>
      </c>
      <c r="D157" s="129" t="s">
        <v>232</v>
      </c>
      <c r="E157" s="155" t="s">
        <v>168</v>
      </c>
      <c r="G157" s="119">
        <f>C157</f>
        <v>0.9</v>
      </c>
    </row>
    <row r="158" spans="1:14" x14ac:dyDescent="0.25">
      <c r="A158" s="152" t="s">
        <v>210</v>
      </c>
      <c r="B158" s="130">
        <v>3.1</v>
      </c>
      <c r="C158" s="129" t="s">
        <v>253</v>
      </c>
      <c r="D158" s="129" t="s">
        <v>232</v>
      </c>
      <c r="E158" s="155" t="s">
        <v>168</v>
      </c>
      <c r="G158" s="119">
        <v>0.35</v>
      </c>
    </row>
    <row r="159" spans="1:14" x14ac:dyDescent="0.25">
      <c r="A159" s="152" t="s">
        <v>53</v>
      </c>
      <c r="B159" s="140">
        <v>2.2000000000000002</v>
      </c>
      <c r="C159" s="141" t="s">
        <v>253</v>
      </c>
      <c r="D159" s="129">
        <v>0.12</v>
      </c>
      <c r="E159" s="148">
        <v>0.6</v>
      </c>
      <c r="G159" s="119">
        <v>0.35</v>
      </c>
    </row>
    <row r="160" spans="1:14" x14ac:dyDescent="0.25">
      <c r="A160" s="152" t="s">
        <v>53</v>
      </c>
      <c r="B160" s="140">
        <v>3.2</v>
      </c>
      <c r="C160" s="141" t="s">
        <v>253</v>
      </c>
      <c r="D160" s="129">
        <v>0.34</v>
      </c>
      <c r="E160" s="149">
        <v>1.7</v>
      </c>
      <c r="G160" s="119">
        <v>0.35</v>
      </c>
    </row>
    <row r="161" spans="1:7" x14ac:dyDescent="0.25">
      <c r="A161" s="152" t="s">
        <v>211</v>
      </c>
      <c r="B161" s="140">
        <v>2.5</v>
      </c>
      <c r="C161" s="141" t="s">
        <v>253</v>
      </c>
      <c r="D161" s="129" t="s">
        <v>232</v>
      </c>
      <c r="E161" s="155" t="s">
        <v>168</v>
      </c>
      <c r="G161" s="119">
        <v>0.35</v>
      </c>
    </row>
    <row r="162" spans="1:7" x14ac:dyDescent="0.25">
      <c r="A162" s="152" t="s">
        <v>211</v>
      </c>
      <c r="B162" s="140">
        <v>3.5</v>
      </c>
      <c r="C162" s="141" t="s">
        <v>253</v>
      </c>
      <c r="D162" s="129" t="s">
        <v>232</v>
      </c>
      <c r="E162" s="155" t="s">
        <v>168</v>
      </c>
      <c r="G162" s="119">
        <v>0.35</v>
      </c>
    </row>
    <row r="163" spans="1:7" x14ac:dyDescent="0.25">
      <c r="A163" s="152" t="s">
        <v>48</v>
      </c>
      <c r="B163" s="140">
        <v>3.7</v>
      </c>
      <c r="C163" s="141" t="s">
        <v>253</v>
      </c>
      <c r="D163" s="129">
        <v>0.28000000000000003</v>
      </c>
      <c r="E163" s="149">
        <v>1.4</v>
      </c>
      <c r="G163" s="119">
        <v>0.35</v>
      </c>
    </row>
    <row r="164" spans="1:7" x14ac:dyDescent="0.25">
      <c r="A164" s="152" t="s">
        <v>48</v>
      </c>
      <c r="B164" s="140">
        <v>3.7</v>
      </c>
      <c r="C164" s="141" t="s">
        <v>253</v>
      </c>
      <c r="D164" s="129">
        <v>0.18</v>
      </c>
      <c r="E164" s="150">
        <v>0.9</v>
      </c>
      <c r="G164" s="119">
        <v>0.35</v>
      </c>
    </row>
    <row r="165" spans="1:7" x14ac:dyDescent="0.25">
      <c r="A165" s="152" t="s">
        <v>212</v>
      </c>
      <c r="B165" s="140" t="s">
        <v>255</v>
      </c>
      <c r="C165" s="141" t="s">
        <v>253</v>
      </c>
      <c r="D165" s="141" t="s">
        <v>233</v>
      </c>
      <c r="E165" s="158" t="s">
        <v>168</v>
      </c>
      <c r="G165" s="119">
        <v>0.35</v>
      </c>
    </row>
    <row r="166" spans="1:7" x14ac:dyDescent="0.25">
      <c r="A166" s="152" t="s">
        <v>213</v>
      </c>
      <c r="B166" s="140" t="s">
        <v>255</v>
      </c>
      <c r="C166" s="141" t="s">
        <v>253</v>
      </c>
      <c r="D166" s="141" t="s">
        <v>233</v>
      </c>
      <c r="E166" s="158" t="s">
        <v>168</v>
      </c>
      <c r="G166" s="119">
        <v>0.35</v>
      </c>
    </row>
    <row r="167" spans="1:7" x14ac:dyDescent="0.25">
      <c r="A167" s="152" t="s">
        <v>213</v>
      </c>
      <c r="B167" s="140" t="s">
        <v>255</v>
      </c>
      <c r="C167" s="141" t="s">
        <v>253</v>
      </c>
      <c r="D167" s="141" t="s">
        <v>233</v>
      </c>
      <c r="E167" s="158" t="s">
        <v>168</v>
      </c>
      <c r="G167" s="119">
        <v>0.35</v>
      </c>
    </row>
    <row r="168" spans="1:7" x14ac:dyDescent="0.25">
      <c r="A168" s="152" t="s">
        <v>214</v>
      </c>
      <c r="B168" s="140" t="s">
        <v>255</v>
      </c>
      <c r="C168" s="141" t="s">
        <v>253</v>
      </c>
      <c r="D168" s="141" t="s">
        <v>233</v>
      </c>
      <c r="E168" s="158" t="s">
        <v>168</v>
      </c>
      <c r="G168" s="119">
        <v>0.35</v>
      </c>
    </row>
    <row r="169" spans="1:7" x14ac:dyDescent="0.25">
      <c r="A169" s="152" t="s">
        <v>214</v>
      </c>
      <c r="B169" s="140" t="s">
        <v>255</v>
      </c>
      <c r="C169" s="141" t="s">
        <v>253</v>
      </c>
      <c r="D169" s="141" t="s">
        <v>233</v>
      </c>
      <c r="E169" s="158" t="s">
        <v>168</v>
      </c>
      <c r="G169" s="119">
        <v>0.35</v>
      </c>
    </row>
    <row r="170" spans="1:7" x14ac:dyDescent="0.25">
      <c r="A170" s="152" t="s">
        <v>215</v>
      </c>
      <c r="B170" s="140">
        <v>2.2999999999999998</v>
      </c>
      <c r="C170" s="141">
        <v>1</v>
      </c>
      <c r="D170" s="141" t="s">
        <v>233</v>
      </c>
      <c r="E170" s="158" t="s">
        <v>168</v>
      </c>
      <c r="G170" s="119">
        <f>C170</f>
        <v>1</v>
      </c>
    </row>
    <row r="171" spans="1:7" x14ac:dyDescent="0.25">
      <c r="A171" s="152" t="s">
        <v>215</v>
      </c>
      <c r="B171" s="140">
        <v>4</v>
      </c>
      <c r="C171" s="141">
        <v>1.2</v>
      </c>
      <c r="D171" s="141" t="s">
        <v>233</v>
      </c>
      <c r="E171" s="158" t="s">
        <v>168</v>
      </c>
      <c r="G171" s="119">
        <f>C171</f>
        <v>1.2</v>
      </c>
    </row>
    <row r="172" spans="1:7" x14ac:dyDescent="0.25">
      <c r="A172" s="159" t="s">
        <v>21</v>
      </c>
      <c r="B172" s="160">
        <v>8.3000000000000007</v>
      </c>
      <c r="C172" s="161" t="s">
        <v>262</v>
      </c>
      <c r="D172" s="161">
        <v>0.06</v>
      </c>
      <c r="E172" s="162">
        <v>0.3</v>
      </c>
      <c r="G172" s="119">
        <v>0.35</v>
      </c>
    </row>
    <row r="173" spans="1:7" x14ac:dyDescent="0.25">
      <c r="A173" s="159" t="s">
        <v>21</v>
      </c>
      <c r="B173" s="128">
        <v>5.5</v>
      </c>
      <c r="C173" s="129">
        <v>1.5</v>
      </c>
      <c r="D173" s="129" t="s">
        <v>232</v>
      </c>
      <c r="E173" s="130" t="s">
        <v>113</v>
      </c>
      <c r="G173" s="119">
        <f>C173</f>
        <v>1.5</v>
      </c>
    </row>
    <row r="174" spans="1:7" x14ac:dyDescent="0.25">
      <c r="A174" s="159" t="s">
        <v>21</v>
      </c>
      <c r="B174" s="128">
        <v>7.3</v>
      </c>
      <c r="C174" s="129">
        <v>1.8</v>
      </c>
      <c r="D174" s="129">
        <v>0.05</v>
      </c>
      <c r="E174" s="134">
        <v>0.25</v>
      </c>
      <c r="G174" s="119">
        <f>C174</f>
        <v>1.8</v>
      </c>
    </row>
    <row r="175" spans="1:7" x14ac:dyDescent="0.25">
      <c r="A175" s="127" t="s">
        <v>112</v>
      </c>
      <c r="B175" s="128" t="s">
        <v>263</v>
      </c>
      <c r="C175" s="129">
        <v>0.5</v>
      </c>
      <c r="D175" s="129" t="s">
        <v>232</v>
      </c>
      <c r="E175" s="130" t="s">
        <v>113</v>
      </c>
      <c r="G175" s="119">
        <f>C175</f>
        <v>0.5</v>
      </c>
    </row>
    <row r="176" spans="1:7" x14ac:dyDescent="0.25">
      <c r="A176" s="127" t="s">
        <v>112</v>
      </c>
      <c r="B176" s="128">
        <v>11</v>
      </c>
      <c r="C176" s="129">
        <v>8.8000000000000007</v>
      </c>
      <c r="D176" s="129" t="s">
        <v>232</v>
      </c>
      <c r="E176" s="130" t="s">
        <v>113</v>
      </c>
      <c r="G176" s="119">
        <f>C176</f>
        <v>8.8000000000000007</v>
      </c>
    </row>
    <row r="177" spans="1:7" x14ac:dyDescent="0.25">
      <c r="A177" s="127" t="s">
        <v>29</v>
      </c>
      <c r="B177" s="128" t="s">
        <v>263</v>
      </c>
      <c r="C177" s="129" t="s">
        <v>262</v>
      </c>
      <c r="D177" s="129">
        <v>0.06</v>
      </c>
      <c r="E177" s="134">
        <v>0.3</v>
      </c>
      <c r="G177" s="119">
        <v>0.35</v>
      </c>
    </row>
    <row r="178" spans="1:7" x14ac:dyDescent="0.25">
      <c r="A178" s="127" t="s">
        <v>29</v>
      </c>
      <c r="B178" s="128">
        <v>1.3</v>
      </c>
      <c r="C178" s="129" t="s">
        <v>262</v>
      </c>
      <c r="D178" s="129">
        <v>0.09</v>
      </c>
      <c r="E178" s="134">
        <v>0.45</v>
      </c>
      <c r="G178" s="119">
        <v>0.35</v>
      </c>
    </row>
    <row r="179" spans="1:7" x14ac:dyDescent="0.25">
      <c r="A179" s="127" t="s">
        <v>29</v>
      </c>
      <c r="B179" s="128" t="s">
        <v>263</v>
      </c>
      <c r="C179" s="129" t="s">
        <v>262</v>
      </c>
      <c r="D179" s="129">
        <v>0.1</v>
      </c>
      <c r="E179" s="134">
        <v>0.5</v>
      </c>
      <c r="G179" s="119">
        <v>0.35</v>
      </c>
    </row>
    <row r="180" spans="1:7" x14ac:dyDescent="0.25">
      <c r="A180" s="127" t="s">
        <v>42</v>
      </c>
      <c r="B180" s="128" t="s">
        <v>263</v>
      </c>
      <c r="C180" s="129" t="s">
        <v>262</v>
      </c>
      <c r="D180" s="129">
        <v>0.12</v>
      </c>
      <c r="E180" s="134">
        <v>0.6</v>
      </c>
      <c r="G180" s="119">
        <v>0.35</v>
      </c>
    </row>
    <row r="181" spans="1:7" x14ac:dyDescent="0.25">
      <c r="A181" s="127" t="s">
        <v>42</v>
      </c>
      <c r="B181" s="128" t="s">
        <v>263</v>
      </c>
      <c r="C181" s="129" t="s">
        <v>262</v>
      </c>
      <c r="D181" s="129">
        <v>0.2</v>
      </c>
      <c r="E181" s="138">
        <v>1</v>
      </c>
      <c r="G181" s="119">
        <v>0.35</v>
      </c>
    </row>
    <row r="182" spans="1:7" x14ac:dyDescent="0.25">
      <c r="A182" s="127" t="s">
        <v>42</v>
      </c>
      <c r="B182" s="128">
        <v>1.4</v>
      </c>
      <c r="C182" s="129" t="s">
        <v>264</v>
      </c>
      <c r="D182" s="129">
        <v>0.14000000000000001</v>
      </c>
      <c r="E182" s="138">
        <v>0.7</v>
      </c>
      <c r="G182" s="119">
        <v>0.35</v>
      </c>
    </row>
    <row r="183" spans="1:7" x14ac:dyDescent="0.25">
      <c r="A183" s="127" t="s">
        <v>114</v>
      </c>
      <c r="B183" s="128" t="s">
        <v>263</v>
      </c>
      <c r="C183" s="129">
        <v>0.7</v>
      </c>
      <c r="D183" s="129" t="s">
        <v>232</v>
      </c>
      <c r="E183" s="130" t="s">
        <v>113</v>
      </c>
      <c r="G183" s="119">
        <f>C183</f>
        <v>0.7</v>
      </c>
    </row>
    <row r="184" spans="1:7" x14ac:dyDescent="0.25">
      <c r="A184" s="127" t="s">
        <v>114</v>
      </c>
      <c r="B184" s="128">
        <v>3.2</v>
      </c>
      <c r="C184" s="129">
        <v>1.3</v>
      </c>
      <c r="D184" s="129" t="s">
        <v>232</v>
      </c>
      <c r="E184" s="130" t="s">
        <v>113</v>
      </c>
      <c r="G184" s="119">
        <f>C184</f>
        <v>1.3</v>
      </c>
    </row>
    <row r="185" spans="1:7" x14ac:dyDescent="0.25">
      <c r="A185" s="127" t="s">
        <v>114</v>
      </c>
      <c r="B185" s="128">
        <v>1.9</v>
      </c>
      <c r="C185" s="129" t="s">
        <v>262</v>
      </c>
      <c r="D185" s="129" t="s">
        <v>232</v>
      </c>
      <c r="E185" s="130" t="s">
        <v>113</v>
      </c>
      <c r="G185" s="119">
        <v>0.35</v>
      </c>
    </row>
    <row r="186" spans="1:7" x14ac:dyDescent="0.25">
      <c r="A186" s="127" t="s">
        <v>7</v>
      </c>
      <c r="B186" s="128">
        <v>4.8</v>
      </c>
      <c r="C186" s="129">
        <v>7.1</v>
      </c>
      <c r="D186" s="129" t="s">
        <v>232</v>
      </c>
      <c r="E186" s="130" t="s">
        <v>265</v>
      </c>
      <c r="G186" s="119">
        <f>C186</f>
        <v>7.1</v>
      </c>
    </row>
    <row r="187" spans="1:7" x14ac:dyDescent="0.25">
      <c r="A187" s="127" t="s">
        <v>7</v>
      </c>
      <c r="B187" s="128">
        <v>9.6</v>
      </c>
      <c r="C187" s="129">
        <v>10.7</v>
      </c>
      <c r="D187" s="129">
        <v>0.1</v>
      </c>
      <c r="E187" s="131">
        <v>9.35E-2</v>
      </c>
      <c r="G187" s="119">
        <f>C187</f>
        <v>10.7</v>
      </c>
    </row>
    <row r="188" spans="1:7" x14ac:dyDescent="0.25">
      <c r="A188" s="127" t="s">
        <v>115</v>
      </c>
      <c r="B188" s="128">
        <v>16</v>
      </c>
      <c r="C188" s="129" t="s">
        <v>262</v>
      </c>
      <c r="D188" s="129" t="s">
        <v>232</v>
      </c>
      <c r="E188" s="130" t="s">
        <v>113</v>
      </c>
      <c r="G188" s="119">
        <v>0.35</v>
      </c>
    </row>
    <row r="189" spans="1:7" x14ac:dyDescent="0.25">
      <c r="A189" s="127" t="s">
        <v>115</v>
      </c>
      <c r="B189" s="128">
        <v>8.9</v>
      </c>
      <c r="C189" s="129">
        <v>11.3</v>
      </c>
      <c r="D189" s="129" t="s">
        <v>232</v>
      </c>
      <c r="E189" s="130" t="s">
        <v>113</v>
      </c>
      <c r="G189" s="119">
        <f>C189</f>
        <v>11.3</v>
      </c>
    </row>
    <row r="190" spans="1:7" x14ac:dyDescent="0.25">
      <c r="A190" s="127" t="s">
        <v>115</v>
      </c>
      <c r="B190" s="128">
        <v>6.4</v>
      </c>
      <c r="C190" s="129">
        <v>1.8</v>
      </c>
      <c r="D190" s="129" t="s">
        <v>232</v>
      </c>
      <c r="E190" s="130" t="s">
        <v>113</v>
      </c>
      <c r="G190" s="119">
        <f>C190</f>
        <v>1.8</v>
      </c>
    </row>
    <row r="191" spans="1:7" x14ac:dyDescent="0.25">
      <c r="A191" s="127" t="s">
        <v>116</v>
      </c>
      <c r="B191" s="128" t="s">
        <v>263</v>
      </c>
      <c r="C191" s="129" t="s">
        <v>262</v>
      </c>
      <c r="D191" s="129" t="s">
        <v>232</v>
      </c>
      <c r="E191" s="130" t="s">
        <v>113</v>
      </c>
      <c r="G191" s="119">
        <v>0.35</v>
      </c>
    </row>
    <row r="192" spans="1:7" x14ac:dyDescent="0.25">
      <c r="A192" s="127" t="s">
        <v>116</v>
      </c>
      <c r="B192" s="128">
        <v>2.4</v>
      </c>
      <c r="C192" s="129" t="s">
        <v>262</v>
      </c>
      <c r="D192" s="129" t="s">
        <v>232</v>
      </c>
      <c r="E192" s="130" t="s">
        <v>113</v>
      </c>
      <c r="G192" s="119">
        <v>0.35</v>
      </c>
    </row>
    <row r="193" spans="1:7" x14ac:dyDescent="0.25">
      <c r="A193" s="127" t="s">
        <v>116</v>
      </c>
      <c r="B193" s="128" t="s">
        <v>263</v>
      </c>
      <c r="C193" s="129" t="s">
        <v>262</v>
      </c>
      <c r="D193" s="129" t="s">
        <v>232</v>
      </c>
      <c r="E193" s="130" t="s">
        <v>113</v>
      </c>
      <c r="G193" s="119">
        <v>0.35</v>
      </c>
    </row>
    <row r="194" spans="1:7" x14ac:dyDescent="0.25">
      <c r="A194" s="127" t="s">
        <v>36</v>
      </c>
      <c r="B194" s="130">
        <v>15</v>
      </c>
      <c r="C194" s="129" t="s">
        <v>262</v>
      </c>
      <c r="D194" s="129">
        <v>0.08</v>
      </c>
      <c r="E194" s="134">
        <v>0.4</v>
      </c>
      <c r="G194" s="119">
        <v>0.35</v>
      </c>
    </row>
    <row r="195" spans="1:7" x14ac:dyDescent="0.25">
      <c r="A195" s="127" t="s">
        <v>36</v>
      </c>
      <c r="B195" s="130">
        <v>12</v>
      </c>
      <c r="C195" s="129">
        <v>1.4</v>
      </c>
      <c r="D195" s="129">
        <v>0.19</v>
      </c>
      <c r="E195" s="138">
        <v>0.95</v>
      </c>
      <c r="G195" s="119">
        <f>C195</f>
        <v>1.4</v>
      </c>
    </row>
    <row r="196" spans="1:7" x14ac:dyDescent="0.25">
      <c r="A196" s="127" t="s">
        <v>117</v>
      </c>
      <c r="B196" s="130">
        <v>13</v>
      </c>
      <c r="C196" s="129" t="s">
        <v>262</v>
      </c>
      <c r="D196" s="129" t="s">
        <v>232</v>
      </c>
      <c r="E196" s="130" t="s">
        <v>113</v>
      </c>
      <c r="G196" s="119">
        <v>0.35</v>
      </c>
    </row>
    <row r="197" spans="1:7" x14ac:dyDescent="0.25">
      <c r="A197" s="127" t="s">
        <v>119</v>
      </c>
      <c r="B197" s="130">
        <v>12</v>
      </c>
      <c r="C197" s="129" t="s">
        <v>262</v>
      </c>
      <c r="D197" s="129" t="s">
        <v>232</v>
      </c>
      <c r="E197" s="130" t="s">
        <v>113</v>
      </c>
      <c r="G197" s="119">
        <v>0.35</v>
      </c>
    </row>
    <row r="198" spans="1:7" x14ac:dyDescent="0.25">
      <c r="A198" s="127" t="s">
        <v>119</v>
      </c>
      <c r="B198" s="130">
        <v>12</v>
      </c>
      <c r="C198" s="129" t="s">
        <v>262</v>
      </c>
      <c r="D198" s="129" t="s">
        <v>232</v>
      </c>
      <c r="E198" s="130" t="s">
        <v>113</v>
      </c>
      <c r="G198" s="119">
        <v>0.35</v>
      </c>
    </row>
    <row r="199" spans="1:7" x14ac:dyDescent="0.25">
      <c r="A199" s="127" t="s">
        <v>81</v>
      </c>
      <c r="B199" s="130">
        <v>13</v>
      </c>
      <c r="C199" s="129">
        <v>1.5</v>
      </c>
      <c r="D199" s="129">
        <v>1.5</v>
      </c>
      <c r="E199" s="137">
        <v>7.5</v>
      </c>
      <c r="G199" s="119">
        <f t="shared" ref="G199:G262" si="2">C199</f>
        <v>1.5</v>
      </c>
    </row>
    <row r="200" spans="1:7" x14ac:dyDescent="0.25">
      <c r="A200" s="127" t="s">
        <v>83</v>
      </c>
      <c r="B200" s="130">
        <v>13</v>
      </c>
      <c r="C200" s="129">
        <v>2.9</v>
      </c>
      <c r="D200" s="129">
        <v>2</v>
      </c>
      <c r="E200" s="132">
        <v>6.9</v>
      </c>
      <c r="G200" s="119">
        <f t="shared" si="2"/>
        <v>2.9</v>
      </c>
    </row>
    <row r="201" spans="1:7" x14ac:dyDescent="0.25">
      <c r="A201" s="127" t="s">
        <v>83</v>
      </c>
      <c r="B201" s="130">
        <v>11</v>
      </c>
      <c r="C201" s="129">
        <v>3</v>
      </c>
      <c r="D201" s="129">
        <v>3.1</v>
      </c>
      <c r="E201" s="132">
        <v>10.3</v>
      </c>
      <c r="G201" s="119">
        <f t="shared" si="2"/>
        <v>3</v>
      </c>
    </row>
    <row r="202" spans="1:7" x14ac:dyDescent="0.25">
      <c r="A202" s="127" t="s">
        <v>60</v>
      </c>
      <c r="B202" s="130">
        <v>16</v>
      </c>
      <c r="C202" s="129">
        <v>0.9</v>
      </c>
      <c r="D202" s="129">
        <v>0.36</v>
      </c>
      <c r="E202" s="132">
        <v>1.8</v>
      </c>
      <c r="G202" s="119">
        <f t="shared" si="2"/>
        <v>0.9</v>
      </c>
    </row>
    <row r="203" spans="1:7" x14ac:dyDescent="0.25">
      <c r="A203" s="127" t="s">
        <v>121</v>
      </c>
      <c r="B203" s="130">
        <v>14</v>
      </c>
      <c r="C203" s="129">
        <v>0.8</v>
      </c>
      <c r="D203" s="129" t="s">
        <v>232</v>
      </c>
      <c r="E203" s="130" t="s">
        <v>113</v>
      </c>
      <c r="G203" s="119">
        <f t="shared" si="2"/>
        <v>0.8</v>
      </c>
    </row>
    <row r="204" spans="1:7" x14ac:dyDescent="0.25">
      <c r="A204" s="127" t="s">
        <v>122</v>
      </c>
      <c r="B204" s="130">
        <v>17</v>
      </c>
      <c r="C204" s="129">
        <v>5.3</v>
      </c>
      <c r="D204" s="129" t="s">
        <v>232</v>
      </c>
      <c r="E204" s="130" t="s">
        <v>113</v>
      </c>
      <c r="G204" s="119">
        <f t="shared" si="2"/>
        <v>5.3</v>
      </c>
    </row>
    <row r="205" spans="1:7" x14ac:dyDescent="0.25">
      <c r="A205" s="127" t="s">
        <v>123</v>
      </c>
      <c r="B205" s="130">
        <v>3.3</v>
      </c>
      <c r="C205" s="129">
        <v>1.6</v>
      </c>
      <c r="D205" s="129" t="s">
        <v>232</v>
      </c>
      <c r="E205" s="130" t="s">
        <v>113</v>
      </c>
      <c r="G205" s="119">
        <f t="shared" si="2"/>
        <v>1.6</v>
      </c>
    </row>
    <row r="206" spans="1:7" x14ac:dyDescent="0.25">
      <c r="A206" s="127" t="s">
        <v>123</v>
      </c>
      <c r="B206" s="130">
        <v>2.4</v>
      </c>
      <c r="C206" s="129">
        <v>2.9</v>
      </c>
      <c r="D206" s="129" t="s">
        <v>232</v>
      </c>
      <c r="E206" s="130" t="s">
        <v>113</v>
      </c>
      <c r="G206" s="119">
        <f t="shared" si="2"/>
        <v>2.9</v>
      </c>
    </row>
    <row r="207" spans="1:7" x14ac:dyDescent="0.25">
      <c r="A207" s="127" t="s">
        <v>66</v>
      </c>
      <c r="B207" s="130">
        <v>2</v>
      </c>
      <c r="C207" s="129">
        <v>1.9</v>
      </c>
      <c r="D207" s="129" t="s">
        <v>232</v>
      </c>
      <c r="E207" s="130" t="s">
        <v>113</v>
      </c>
      <c r="G207" s="119">
        <f t="shared" si="2"/>
        <v>1.9</v>
      </c>
    </row>
    <row r="208" spans="1:7" x14ac:dyDescent="0.25">
      <c r="A208" s="127" t="s">
        <v>66</v>
      </c>
      <c r="B208" s="130">
        <v>2.4</v>
      </c>
      <c r="C208" s="129">
        <v>2.2999999999999998</v>
      </c>
      <c r="D208" s="129" t="s">
        <v>232</v>
      </c>
      <c r="E208" s="130" t="s">
        <v>113</v>
      </c>
      <c r="G208" s="119">
        <f t="shared" si="2"/>
        <v>2.2999999999999998</v>
      </c>
    </row>
    <row r="209" spans="1:7" x14ac:dyDescent="0.25">
      <c r="A209" s="127" t="s">
        <v>125</v>
      </c>
      <c r="B209" s="130">
        <v>1</v>
      </c>
      <c r="C209" s="129">
        <v>1.6</v>
      </c>
      <c r="D209" s="129" t="s">
        <v>232</v>
      </c>
      <c r="E209" s="130" t="s">
        <v>113</v>
      </c>
      <c r="G209" s="119">
        <f t="shared" si="2"/>
        <v>1.6</v>
      </c>
    </row>
    <row r="210" spans="1:7" x14ac:dyDescent="0.25">
      <c r="A210" s="127" t="s">
        <v>125</v>
      </c>
      <c r="B210" s="130">
        <v>2.6</v>
      </c>
      <c r="C210" s="129">
        <v>1.9</v>
      </c>
      <c r="D210" s="129" t="s">
        <v>232</v>
      </c>
      <c r="E210" s="130" t="s">
        <v>113</v>
      </c>
      <c r="G210" s="119">
        <f t="shared" si="2"/>
        <v>1.9</v>
      </c>
    </row>
    <row r="211" spans="1:7" x14ac:dyDescent="0.25">
      <c r="A211" s="127" t="s">
        <v>125</v>
      </c>
      <c r="B211" s="130">
        <v>2.9</v>
      </c>
      <c r="C211" s="129">
        <v>1.8</v>
      </c>
      <c r="D211" s="129" t="s">
        <v>232</v>
      </c>
      <c r="E211" s="130" t="s">
        <v>113</v>
      </c>
      <c r="G211" s="119">
        <f t="shared" si="2"/>
        <v>1.8</v>
      </c>
    </row>
    <row r="212" spans="1:7" x14ac:dyDescent="0.25">
      <c r="A212" s="127" t="s">
        <v>77</v>
      </c>
      <c r="B212" s="130">
        <v>1.8</v>
      </c>
      <c r="C212" s="129">
        <v>1.2</v>
      </c>
      <c r="D212" s="129">
        <v>0.13</v>
      </c>
      <c r="E212" s="134">
        <v>0.65</v>
      </c>
      <c r="G212" s="119">
        <f t="shared" si="2"/>
        <v>1.2</v>
      </c>
    </row>
    <row r="213" spans="1:7" x14ac:dyDescent="0.25">
      <c r="A213" s="127" t="s">
        <v>77</v>
      </c>
      <c r="B213" s="130">
        <v>2.5</v>
      </c>
      <c r="C213" s="129">
        <v>0.6</v>
      </c>
      <c r="D213" s="129">
        <v>0.41</v>
      </c>
      <c r="E213" s="137">
        <v>2.0499999999999998</v>
      </c>
      <c r="G213" s="119">
        <f t="shared" si="2"/>
        <v>0.6</v>
      </c>
    </row>
    <row r="214" spans="1:7" x14ac:dyDescent="0.25">
      <c r="A214" s="127" t="s">
        <v>77</v>
      </c>
      <c r="B214" s="130">
        <v>3.5</v>
      </c>
      <c r="C214" s="129">
        <v>2.5</v>
      </c>
      <c r="D214" s="129">
        <v>1.6</v>
      </c>
      <c r="E214" s="137">
        <v>6.4</v>
      </c>
      <c r="G214" s="119">
        <f t="shared" si="2"/>
        <v>2.5</v>
      </c>
    </row>
    <row r="215" spans="1:7" x14ac:dyDescent="0.25">
      <c r="A215" s="127" t="s">
        <v>102</v>
      </c>
      <c r="B215" s="130">
        <v>1.1000000000000001</v>
      </c>
      <c r="C215" s="129">
        <v>0.8</v>
      </c>
      <c r="D215" s="129" t="s">
        <v>232</v>
      </c>
      <c r="E215" s="130" t="s">
        <v>113</v>
      </c>
      <c r="G215" s="119">
        <f t="shared" si="2"/>
        <v>0.8</v>
      </c>
    </row>
    <row r="216" spans="1:7" x14ac:dyDescent="0.25">
      <c r="A216" s="127" t="s">
        <v>102</v>
      </c>
      <c r="B216" s="130">
        <v>1.2</v>
      </c>
      <c r="C216" s="129">
        <v>2.5</v>
      </c>
      <c r="D216" s="129" t="s">
        <v>232</v>
      </c>
      <c r="E216" s="129" t="s">
        <v>104</v>
      </c>
      <c r="G216" s="119">
        <f t="shared" si="2"/>
        <v>2.5</v>
      </c>
    </row>
    <row r="217" spans="1:7" x14ac:dyDescent="0.25">
      <c r="A217" s="127" t="s">
        <v>102</v>
      </c>
      <c r="B217" s="130">
        <v>2.4</v>
      </c>
      <c r="C217" s="129">
        <v>2.5</v>
      </c>
      <c r="D217" s="129" t="s">
        <v>232</v>
      </c>
      <c r="E217" s="129" t="s">
        <v>104</v>
      </c>
      <c r="G217" s="119">
        <f t="shared" si="2"/>
        <v>2.5</v>
      </c>
    </row>
    <row r="218" spans="1:7" x14ac:dyDescent="0.25">
      <c r="A218" s="127" t="s">
        <v>58</v>
      </c>
      <c r="B218" s="130">
        <v>5</v>
      </c>
      <c r="C218" s="129">
        <v>3.6</v>
      </c>
      <c r="D218" s="129">
        <v>0.64</v>
      </c>
      <c r="E218" s="137">
        <v>1.7778</v>
      </c>
      <c r="G218" s="119">
        <f t="shared" si="2"/>
        <v>3.6</v>
      </c>
    </row>
    <row r="219" spans="1:7" x14ac:dyDescent="0.25">
      <c r="A219" s="127" t="s">
        <v>126</v>
      </c>
      <c r="B219" s="130">
        <v>3.6</v>
      </c>
      <c r="C219" s="129">
        <v>0.6</v>
      </c>
      <c r="D219" s="129" t="s">
        <v>232</v>
      </c>
      <c r="E219" s="130" t="s">
        <v>113</v>
      </c>
      <c r="G219" s="119">
        <f t="shared" si="2"/>
        <v>0.6</v>
      </c>
    </row>
    <row r="220" spans="1:7" x14ac:dyDescent="0.25">
      <c r="A220" s="127" t="s">
        <v>128</v>
      </c>
      <c r="B220" s="130">
        <v>1.2</v>
      </c>
      <c r="C220" s="129">
        <v>1.1000000000000001</v>
      </c>
      <c r="D220" s="129" t="s">
        <v>232</v>
      </c>
      <c r="E220" s="130" t="s">
        <v>113</v>
      </c>
      <c r="G220" s="119">
        <f t="shared" si="2"/>
        <v>1.1000000000000001</v>
      </c>
    </row>
    <row r="221" spans="1:7" x14ac:dyDescent="0.25">
      <c r="A221" s="127" t="s">
        <v>128</v>
      </c>
      <c r="B221" s="130">
        <v>2.6</v>
      </c>
      <c r="C221" s="129">
        <v>1.6</v>
      </c>
      <c r="D221" s="129" t="s">
        <v>232</v>
      </c>
      <c r="E221" s="130" t="s">
        <v>113</v>
      </c>
      <c r="G221" s="119">
        <f t="shared" si="2"/>
        <v>1.6</v>
      </c>
    </row>
    <row r="222" spans="1:7" x14ac:dyDescent="0.25">
      <c r="A222" s="127" t="s">
        <v>128</v>
      </c>
      <c r="B222" s="130">
        <v>2</v>
      </c>
      <c r="C222" s="129">
        <v>1.4</v>
      </c>
      <c r="D222" s="129" t="s">
        <v>232</v>
      </c>
      <c r="E222" s="130" t="s">
        <v>113</v>
      </c>
      <c r="G222" s="119">
        <f t="shared" si="2"/>
        <v>1.4</v>
      </c>
    </row>
    <row r="223" spans="1:7" x14ac:dyDescent="0.25">
      <c r="A223" s="127" t="s">
        <v>13</v>
      </c>
      <c r="B223" s="130">
        <v>5.2</v>
      </c>
      <c r="C223" s="129">
        <v>2.6</v>
      </c>
      <c r="D223" s="129" t="s">
        <v>232</v>
      </c>
      <c r="E223" s="130" t="s">
        <v>266</v>
      </c>
      <c r="G223" s="119">
        <f t="shared" si="2"/>
        <v>2.6</v>
      </c>
    </row>
    <row r="224" spans="1:7" x14ac:dyDescent="0.25">
      <c r="A224" s="127" t="s">
        <v>13</v>
      </c>
      <c r="B224" s="130">
        <v>5</v>
      </c>
      <c r="C224" s="129">
        <v>2.7</v>
      </c>
      <c r="D224" s="129">
        <v>0.06</v>
      </c>
      <c r="E224" s="134">
        <v>0.222</v>
      </c>
      <c r="G224" s="119">
        <f t="shared" si="2"/>
        <v>2.7</v>
      </c>
    </row>
    <row r="225" spans="1:7" x14ac:dyDescent="0.25">
      <c r="A225" s="127" t="s">
        <v>78</v>
      </c>
      <c r="B225" s="130">
        <v>3</v>
      </c>
      <c r="C225" s="129">
        <v>0.8</v>
      </c>
      <c r="D225" s="129">
        <v>0.23</v>
      </c>
      <c r="E225" s="137">
        <v>1.1499999999999999</v>
      </c>
      <c r="G225" s="119">
        <f t="shared" si="2"/>
        <v>0.8</v>
      </c>
    </row>
    <row r="226" spans="1:7" x14ac:dyDescent="0.25">
      <c r="A226" s="127" t="s">
        <v>78</v>
      </c>
      <c r="B226" s="130">
        <v>3.2</v>
      </c>
      <c r="C226" s="129" t="s">
        <v>262</v>
      </c>
      <c r="D226" s="129">
        <v>0.2</v>
      </c>
      <c r="E226" s="138">
        <v>1</v>
      </c>
      <c r="G226" s="119">
        <v>0.35</v>
      </c>
    </row>
    <row r="227" spans="1:7" x14ac:dyDescent="0.25">
      <c r="A227" s="127" t="s">
        <v>78</v>
      </c>
      <c r="B227" s="130">
        <v>1.1000000000000001</v>
      </c>
      <c r="C227" s="129">
        <v>0.6</v>
      </c>
      <c r="D227" s="129">
        <v>0.12</v>
      </c>
      <c r="E227" s="134">
        <v>0.6</v>
      </c>
      <c r="G227" s="119">
        <f t="shared" si="2"/>
        <v>0.6</v>
      </c>
    </row>
    <row r="228" spans="1:7" x14ac:dyDescent="0.25">
      <c r="A228" s="127" t="s">
        <v>129</v>
      </c>
      <c r="B228" s="130">
        <v>1.5</v>
      </c>
      <c r="C228" s="129">
        <v>2</v>
      </c>
      <c r="D228" s="129" t="s">
        <v>232</v>
      </c>
      <c r="E228" s="130" t="s">
        <v>113</v>
      </c>
      <c r="G228" s="119">
        <f t="shared" si="2"/>
        <v>2</v>
      </c>
    </row>
    <row r="229" spans="1:7" x14ac:dyDescent="0.25">
      <c r="A229" s="127" t="s">
        <v>129</v>
      </c>
      <c r="B229" s="130">
        <v>6.4</v>
      </c>
      <c r="C229" s="129">
        <v>2</v>
      </c>
      <c r="D229" s="129" t="s">
        <v>232</v>
      </c>
      <c r="E229" s="130" t="s">
        <v>113</v>
      </c>
      <c r="G229" s="119">
        <f t="shared" si="2"/>
        <v>2</v>
      </c>
    </row>
    <row r="230" spans="1:7" x14ac:dyDescent="0.25">
      <c r="A230" s="127" t="s">
        <v>130</v>
      </c>
      <c r="B230" s="130">
        <v>1.8</v>
      </c>
      <c r="C230" s="129">
        <v>1.1000000000000001</v>
      </c>
      <c r="D230" s="141" t="s">
        <v>232</v>
      </c>
      <c r="E230" s="130" t="s">
        <v>113</v>
      </c>
      <c r="G230" s="119">
        <f t="shared" si="2"/>
        <v>1.1000000000000001</v>
      </c>
    </row>
    <row r="231" spans="1:7" x14ac:dyDescent="0.25">
      <c r="A231" s="127" t="s">
        <v>130</v>
      </c>
      <c r="B231" s="130">
        <v>1.7</v>
      </c>
      <c r="C231" s="129">
        <v>1.1000000000000001</v>
      </c>
      <c r="D231" s="141" t="s">
        <v>232</v>
      </c>
      <c r="E231" s="130" t="s">
        <v>113</v>
      </c>
      <c r="G231" s="119">
        <f t="shared" si="2"/>
        <v>1.1000000000000001</v>
      </c>
    </row>
    <row r="232" spans="1:7" x14ac:dyDescent="0.25">
      <c r="A232" s="127" t="s">
        <v>130</v>
      </c>
      <c r="B232" s="163">
        <v>5.5</v>
      </c>
      <c r="C232" s="164">
        <v>0.6</v>
      </c>
      <c r="D232" s="141" t="s">
        <v>232</v>
      </c>
      <c r="E232" s="130" t="s">
        <v>113</v>
      </c>
      <c r="G232" s="119">
        <f t="shared" si="2"/>
        <v>0.6</v>
      </c>
    </row>
    <row r="233" spans="1:7" x14ac:dyDescent="0.25">
      <c r="A233" s="127" t="s">
        <v>131</v>
      </c>
      <c r="B233" s="140">
        <v>3.4</v>
      </c>
      <c r="C233" s="141">
        <v>0.7</v>
      </c>
      <c r="D233" s="141" t="s">
        <v>232</v>
      </c>
      <c r="E233" s="130" t="s">
        <v>113</v>
      </c>
      <c r="G233" s="119">
        <f t="shared" si="2"/>
        <v>0.7</v>
      </c>
    </row>
    <row r="234" spans="1:7" x14ac:dyDescent="0.25">
      <c r="A234" s="127" t="s">
        <v>131</v>
      </c>
      <c r="B234" s="140">
        <v>3.8</v>
      </c>
      <c r="C234" s="141">
        <v>0.8</v>
      </c>
      <c r="D234" s="141" t="s">
        <v>232</v>
      </c>
      <c r="E234" s="130" t="s">
        <v>113</v>
      </c>
      <c r="G234" s="119">
        <f t="shared" si="2"/>
        <v>0.8</v>
      </c>
    </row>
    <row r="235" spans="1:7" x14ac:dyDescent="0.25">
      <c r="A235" s="127" t="s">
        <v>132</v>
      </c>
      <c r="B235" s="140">
        <v>7</v>
      </c>
      <c r="C235" s="141" t="s">
        <v>262</v>
      </c>
      <c r="D235" s="141" t="s">
        <v>232</v>
      </c>
      <c r="E235" s="130" t="s">
        <v>113</v>
      </c>
      <c r="G235" s="119">
        <v>0.35</v>
      </c>
    </row>
    <row r="236" spans="1:7" x14ac:dyDescent="0.25">
      <c r="A236" s="127" t="s">
        <v>132</v>
      </c>
      <c r="B236" s="140">
        <v>4.5999999999999996</v>
      </c>
      <c r="C236" s="141" t="s">
        <v>262</v>
      </c>
      <c r="D236" s="141" t="s">
        <v>232</v>
      </c>
      <c r="E236" s="130" t="s">
        <v>113</v>
      </c>
      <c r="G236" s="119">
        <v>0.35</v>
      </c>
    </row>
    <row r="237" spans="1:7" x14ac:dyDescent="0.25">
      <c r="A237" s="127" t="s">
        <v>132</v>
      </c>
      <c r="B237" s="140">
        <v>11</v>
      </c>
      <c r="C237" s="141" t="s">
        <v>262</v>
      </c>
      <c r="D237" s="141" t="s">
        <v>232</v>
      </c>
      <c r="E237" s="130" t="s">
        <v>113</v>
      </c>
      <c r="G237" s="119">
        <v>0.35</v>
      </c>
    </row>
    <row r="238" spans="1:7" x14ac:dyDescent="0.25">
      <c r="A238" s="127" t="s">
        <v>134</v>
      </c>
      <c r="B238" s="140">
        <v>3.1</v>
      </c>
      <c r="C238" s="141" t="s">
        <v>262</v>
      </c>
      <c r="D238" s="141" t="s">
        <v>232</v>
      </c>
      <c r="E238" s="130" t="s">
        <v>113</v>
      </c>
      <c r="G238" s="119">
        <v>0.35</v>
      </c>
    </row>
    <row r="239" spans="1:7" x14ac:dyDescent="0.25">
      <c r="A239" s="127" t="s">
        <v>134</v>
      </c>
      <c r="B239" s="140" t="s">
        <v>263</v>
      </c>
      <c r="C239" s="141" t="s">
        <v>262</v>
      </c>
      <c r="D239" s="141" t="s">
        <v>232</v>
      </c>
      <c r="E239" s="130" t="s">
        <v>113</v>
      </c>
      <c r="G239" s="119">
        <v>0.35</v>
      </c>
    </row>
    <row r="240" spans="1:7" x14ac:dyDescent="0.25">
      <c r="A240" s="127" t="s">
        <v>37</v>
      </c>
      <c r="B240" s="140" t="s">
        <v>263</v>
      </c>
      <c r="C240" s="141">
        <v>1.1000000000000001</v>
      </c>
      <c r="D240" s="141" t="s">
        <v>232</v>
      </c>
      <c r="E240" s="130" t="s">
        <v>113</v>
      </c>
      <c r="G240" s="119">
        <f t="shared" si="2"/>
        <v>1.1000000000000001</v>
      </c>
    </row>
    <row r="241" spans="1:7" x14ac:dyDescent="0.25">
      <c r="A241" s="127" t="s">
        <v>37</v>
      </c>
      <c r="B241" s="140">
        <v>2.9</v>
      </c>
      <c r="C241" s="141">
        <v>1.3</v>
      </c>
      <c r="D241" s="141">
        <v>0.19</v>
      </c>
      <c r="E241" s="138">
        <v>0.95</v>
      </c>
      <c r="G241" s="119">
        <f t="shared" si="2"/>
        <v>1.3</v>
      </c>
    </row>
    <row r="242" spans="1:7" x14ac:dyDescent="0.25">
      <c r="A242" s="127" t="s">
        <v>37</v>
      </c>
      <c r="B242" s="140" t="s">
        <v>263</v>
      </c>
      <c r="C242" s="141">
        <v>0.8</v>
      </c>
      <c r="D242" s="141">
        <v>0.13</v>
      </c>
      <c r="E242" s="134">
        <v>0.65</v>
      </c>
      <c r="G242" s="119">
        <f t="shared" si="2"/>
        <v>0.8</v>
      </c>
    </row>
    <row r="243" spans="1:7" x14ac:dyDescent="0.25">
      <c r="A243" s="127" t="s">
        <v>23</v>
      </c>
      <c r="B243" s="140">
        <v>3.6</v>
      </c>
      <c r="C243" s="141" t="s">
        <v>262</v>
      </c>
      <c r="D243" s="141" t="s">
        <v>232</v>
      </c>
      <c r="E243" s="130" t="s">
        <v>113</v>
      </c>
      <c r="G243" s="119">
        <v>0.35</v>
      </c>
    </row>
    <row r="244" spans="1:7" x14ac:dyDescent="0.25">
      <c r="A244" s="127" t="s">
        <v>23</v>
      </c>
      <c r="B244" s="140">
        <v>1.7</v>
      </c>
      <c r="C244" s="141" t="s">
        <v>262</v>
      </c>
      <c r="D244" s="141">
        <v>7.0000000000000007E-2</v>
      </c>
      <c r="E244" s="143">
        <v>0.35</v>
      </c>
      <c r="G244" s="119">
        <v>0.35</v>
      </c>
    </row>
    <row r="245" spans="1:7" x14ac:dyDescent="0.25">
      <c r="A245" s="127" t="s">
        <v>136</v>
      </c>
      <c r="B245" s="140">
        <v>6.5</v>
      </c>
      <c r="C245" s="141">
        <v>0.9</v>
      </c>
      <c r="D245" s="141" t="s">
        <v>232</v>
      </c>
      <c r="E245" s="130" t="s">
        <v>113</v>
      </c>
      <c r="G245" s="119">
        <f t="shared" si="2"/>
        <v>0.9</v>
      </c>
    </row>
    <row r="246" spans="1:7" x14ac:dyDescent="0.25">
      <c r="A246" s="127" t="s">
        <v>136</v>
      </c>
      <c r="B246" s="140">
        <v>9.6</v>
      </c>
      <c r="C246" s="141">
        <v>0.6</v>
      </c>
      <c r="D246" s="141" t="s">
        <v>232</v>
      </c>
      <c r="E246" s="130" t="s">
        <v>113</v>
      </c>
      <c r="G246" s="119">
        <f t="shared" si="2"/>
        <v>0.6</v>
      </c>
    </row>
    <row r="247" spans="1:7" x14ac:dyDescent="0.25">
      <c r="A247" s="127" t="s">
        <v>25</v>
      </c>
      <c r="B247" s="140">
        <v>9</v>
      </c>
      <c r="C247" s="141" t="s">
        <v>262</v>
      </c>
      <c r="D247" s="141" t="s">
        <v>232</v>
      </c>
      <c r="E247" s="130" t="s">
        <v>113</v>
      </c>
      <c r="G247" s="119">
        <v>0.35</v>
      </c>
    </row>
    <row r="248" spans="1:7" x14ac:dyDescent="0.25">
      <c r="A248" s="127" t="s">
        <v>25</v>
      </c>
      <c r="B248" s="140">
        <v>4.8</v>
      </c>
      <c r="C248" s="141" t="s">
        <v>262</v>
      </c>
      <c r="D248" s="141" t="s">
        <v>232</v>
      </c>
      <c r="E248" s="130" t="s">
        <v>113</v>
      </c>
      <c r="G248" s="119">
        <v>0.35</v>
      </c>
    </row>
    <row r="249" spans="1:7" x14ac:dyDescent="0.25">
      <c r="A249" s="127" t="s">
        <v>25</v>
      </c>
      <c r="B249" s="140">
        <v>9.8000000000000007</v>
      </c>
      <c r="C249" s="141" t="s">
        <v>262</v>
      </c>
      <c r="D249" s="141">
        <v>7.0000000000000007E-2</v>
      </c>
      <c r="E249" s="143">
        <v>0.35</v>
      </c>
      <c r="G249" s="119">
        <v>0.35</v>
      </c>
    </row>
    <row r="250" spans="1:7" x14ac:dyDescent="0.25">
      <c r="A250" s="127" t="s">
        <v>137</v>
      </c>
      <c r="B250" s="140">
        <v>7.7</v>
      </c>
      <c r="C250" s="141">
        <v>1.3</v>
      </c>
      <c r="D250" s="141" t="s">
        <v>232</v>
      </c>
      <c r="E250" s="130" t="s">
        <v>113</v>
      </c>
      <c r="G250" s="119">
        <f t="shared" si="2"/>
        <v>1.3</v>
      </c>
    </row>
    <row r="251" spans="1:7" x14ac:dyDescent="0.25">
      <c r="A251" s="127" t="s">
        <v>137</v>
      </c>
      <c r="B251" s="140">
        <v>5.5</v>
      </c>
      <c r="C251" s="141">
        <v>0.9</v>
      </c>
      <c r="D251" s="141" t="s">
        <v>232</v>
      </c>
      <c r="E251" s="130" t="s">
        <v>113</v>
      </c>
      <c r="G251" s="119">
        <f t="shared" si="2"/>
        <v>0.9</v>
      </c>
    </row>
    <row r="252" spans="1:7" x14ac:dyDescent="0.25">
      <c r="A252" s="127" t="s">
        <v>137</v>
      </c>
      <c r="B252" s="140">
        <v>5.4</v>
      </c>
      <c r="C252" s="141">
        <v>1.3</v>
      </c>
      <c r="D252" s="141" t="s">
        <v>232</v>
      </c>
      <c r="E252" s="130" t="s">
        <v>113</v>
      </c>
      <c r="G252" s="119">
        <f t="shared" si="2"/>
        <v>1.3</v>
      </c>
    </row>
    <row r="253" spans="1:7" x14ac:dyDescent="0.25">
      <c r="A253" s="127" t="s">
        <v>74</v>
      </c>
      <c r="B253" s="140">
        <v>2.1</v>
      </c>
      <c r="C253" s="141">
        <v>2.1</v>
      </c>
      <c r="D253" s="141" t="s">
        <v>232</v>
      </c>
      <c r="E253" s="130" t="s">
        <v>113</v>
      </c>
      <c r="G253" s="119">
        <f t="shared" si="2"/>
        <v>2.1</v>
      </c>
    </row>
    <row r="254" spans="1:7" x14ac:dyDescent="0.25">
      <c r="A254" s="127" t="s">
        <v>74</v>
      </c>
      <c r="B254" s="140">
        <v>28</v>
      </c>
      <c r="C254" s="141" t="s">
        <v>262</v>
      </c>
      <c r="D254" s="141" t="s">
        <v>232</v>
      </c>
      <c r="E254" s="130" t="s">
        <v>113</v>
      </c>
      <c r="G254" s="119">
        <v>0.35</v>
      </c>
    </row>
    <row r="255" spans="1:7" x14ac:dyDescent="0.25">
      <c r="A255" s="127" t="s">
        <v>74</v>
      </c>
      <c r="B255" s="140">
        <v>1.2</v>
      </c>
      <c r="C255" s="141" t="s">
        <v>262</v>
      </c>
      <c r="D255" s="141" t="s">
        <v>232</v>
      </c>
      <c r="E255" s="130" t="s">
        <v>113</v>
      </c>
      <c r="G255" s="119">
        <v>0.35</v>
      </c>
    </row>
    <row r="256" spans="1:7" x14ac:dyDescent="0.25">
      <c r="A256" s="127" t="s">
        <v>138</v>
      </c>
      <c r="B256" s="140">
        <v>7.6</v>
      </c>
      <c r="C256" s="141">
        <v>23</v>
      </c>
      <c r="D256" s="141" t="s">
        <v>232</v>
      </c>
      <c r="E256" s="130" t="s">
        <v>113</v>
      </c>
      <c r="G256" s="119">
        <f t="shared" si="2"/>
        <v>23</v>
      </c>
    </row>
    <row r="257" spans="1:7" x14ac:dyDescent="0.25">
      <c r="A257" s="127" t="s">
        <v>138</v>
      </c>
      <c r="B257" s="140">
        <v>10</v>
      </c>
      <c r="C257" s="141">
        <v>8.9</v>
      </c>
      <c r="D257" s="141" t="s">
        <v>232</v>
      </c>
      <c r="E257" s="130" t="s">
        <v>113</v>
      </c>
      <c r="G257" s="119">
        <f t="shared" si="2"/>
        <v>8.9</v>
      </c>
    </row>
    <row r="258" spans="1:7" x14ac:dyDescent="0.25">
      <c r="A258" s="127" t="s">
        <v>139</v>
      </c>
      <c r="B258" s="140" t="s">
        <v>263</v>
      </c>
      <c r="C258" s="141">
        <v>0.6</v>
      </c>
      <c r="D258" s="141" t="s">
        <v>232</v>
      </c>
      <c r="E258" s="130" t="s">
        <v>113</v>
      </c>
      <c r="G258" s="119">
        <f t="shared" si="2"/>
        <v>0.6</v>
      </c>
    </row>
    <row r="259" spans="1:7" x14ac:dyDescent="0.25">
      <c r="A259" s="127" t="s">
        <v>139</v>
      </c>
      <c r="B259" s="140">
        <v>17</v>
      </c>
      <c r="C259" s="141" t="s">
        <v>262</v>
      </c>
      <c r="D259" s="141" t="s">
        <v>232</v>
      </c>
      <c r="E259" s="130" t="s">
        <v>113</v>
      </c>
      <c r="G259" s="119">
        <v>0.35</v>
      </c>
    </row>
    <row r="260" spans="1:7" x14ac:dyDescent="0.25">
      <c r="A260" s="127" t="s">
        <v>141</v>
      </c>
      <c r="B260" s="140">
        <v>9.3000000000000007</v>
      </c>
      <c r="C260" s="141">
        <v>4.0999999999999996</v>
      </c>
      <c r="D260" s="141" t="s">
        <v>232</v>
      </c>
      <c r="E260" s="130" t="s">
        <v>113</v>
      </c>
      <c r="G260" s="119">
        <f t="shared" si="2"/>
        <v>4.0999999999999996</v>
      </c>
    </row>
    <row r="261" spans="1:7" x14ac:dyDescent="0.25">
      <c r="A261" s="127" t="s">
        <v>142</v>
      </c>
      <c r="B261" s="140">
        <v>9.1999999999999993</v>
      </c>
      <c r="C261" s="141">
        <v>6.1</v>
      </c>
      <c r="D261" s="141" t="s">
        <v>232</v>
      </c>
      <c r="E261" s="130" t="s">
        <v>113</v>
      </c>
      <c r="G261" s="119">
        <f t="shared" si="2"/>
        <v>6.1</v>
      </c>
    </row>
    <row r="262" spans="1:7" x14ac:dyDescent="0.25">
      <c r="A262" s="127" t="s">
        <v>142</v>
      </c>
      <c r="B262" s="140">
        <v>8.6</v>
      </c>
      <c r="C262" s="141">
        <v>0.5</v>
      </c>
      <c r="D262" s="141" t="s">
        <v>232</v>
      </c>
      <c r="E262" s="130" t="s">
        <v>113</v>
      </c>
      <c r="G262" s="119">
        <f t="shared" si="2"/>
        <v>0.5</v>
      </c>
    </row>
    <row r="263" spans="1:7" x14ac:dyDescent="0.25">
      <c r="A263" s="127" t="s">
        <v>142</v>
      </c>
      <c r="B263" s="140">
        <v>7.2</v>
      </c>
      <c r="C263" s="141">
        <v>1.5</v>
      </c>
      <c r="D263" s="141" t="s">
        <v>232</v>
      </c>
      <c r="E263" s="130" t="s">
        <v>113</v>
      </c>
      <c r="G263" s="119">
        <f t="shared" ref="G263:G310" si="3">C263</f>
        <v>1.5</v>
      </c>
    </row>
    <row r="264" spans="1:7" x14ac:dyDescent="0.25">
      <c r="A264" s="127" t="s">
        <v>144</v>
      </c>
      <c r="B264" s="140" t="s">
        <v>263</v>
      </c>
      <c r="C264" s="141">
        <v>0.7</v>
      </c>
      <c r="D264" s="141" t="s">
        <v>232</v>
      </c>
      <c r="E264" s="130" t="s">
        <v>113</v>
      </c>
      <c r="G264" s="119">
        <f t="shared" si="3"/>
        <v>0.7</v>
      </c>
    </row>
    <row r="265" spans="1:7" x14ac:dyDescent="0.25">
      <c r="A265" s="127" t="s">
        <v>145</v>
      </c>
      <c r="B265" s="140">
        <v>3</v>
      </c>
      <c r="C265" s="141">
        <v>0.9</v>
      </c>
      <c r="D265" s="141" t="s">
        <v>232</v>
      </c>
      <c r="E265" s="130" t="s">
        <v>113</v>
      </c>
      <c r="G265" s="119">
        <f t="shared" si="3"/>
        <v>0.9</v>
      </c>
    </row>
    <row r="266" spans="1:7" x14ac:dyDescent="0.25">
      <c r="A266" s="127" t="s">
        <v>145</v>
      </c>
      <c r="B266" s="140">
        <v>1.6</v>
      </c>
      <c r="C266" s="141">
        <v>1.3</v>
      </c>
      <c r="D266" s="141" t="s">
        <v>232</v>
      </c>
      <c r="E266" s="130" t="s">
        <v>113</v>
      </c>
      <c r="G266" s="119">
        <f t="shared" si="3"/>
        <v>1.3</v>
      </c>
    </row>
    <row r="267" spans="1:7" x14ac:dyDescent="0.25">
      <c r="A267" s="127" t="s">
        <v>145</v>
      </c>
      <c r="B267" s="165">
        <v>8.8000000000000007</v>
      </c>
      <c r="C267" s="165">
        <v>5.9</v>
      </c>
      <c r="D267" s="141" t="s">
        <v>232</v>
      </c>
      <c r="E267" s="130" t="s">
        <v>113</v>
      </c>
      <c r="G267" s="119">
        <f t="shared" si="3"/>
        <v>5.9</v>
      </c>
    </row>
    <row r="268" spans="1:7" x14ac:dyDescent="0.25">
      <c r="A268" s="127" t="s">
        <v>146</v>
      </c>
      <c r="B268" s="140" t="s">
        <v>263</v>
      </c>
      <c r="C268" s="129" t="s">
        <v>262</v>
      </c>
      <c r="D268" s="141" t="s">
        <v>232</v>
      </c>
      <c r="E268" s="130" t="s">
        <v>113</v>
      </c>
      <c r="G268" s="119">
        <v>0.35</v>
      </c>
    </row>
    <row r="269" spans="1:7" x14ac:dyDescent="0.25">
      <c r="A269" s="127" t="s">
        <v>146</v>
      </c>
      <c r="B269" s="140" t="s">
        <v>263</v>
      </c>
      <c r="C269" s="129">
        <v>0.6</v>
      </c>
      <c r="D269" s="141" t="s">
        <v>232</v>
      </c>
      <c r="E269" s="130" t="s">
        <v>113</v>
      </c>
      <c r="G269" s="119">
        <f t="shared" si="3"/>
        <v>0.6</v>
      </c>
    </row>
    <row r="270" spans="1:7" x14ac:dyDescent="0.25">
      <c r="A270" s="127" t="s">
        <v>146</v>
      </c>
      <c r="B270" s="140">
        <v>1.8</v>
      </c>
      <c r="C270" s="129">
        <v>1.2</v>
      </c>
      <c r="D270" s="141" t="s">
        <v>232</v>
      </c>
      <c r="E270" s="130" t="s">
        <v>113</v>
      </c>
      <c r="G270" s="119">
        <f t="shared" si="3"/>
        <v>1.2</v>
      </c>
    </row>
    <row r="271" spans="1:7" x14ac:dyDescent="0.25">
      <c r="A271" s="127" t="s">
        <v>147</v>
      </c>
      <c r="B271" s="140" t="s">
        <v>263</v>
      </c>
      <c r="C271" s="129">
        <v>1.1000000000000001</v>
      </c>
      <c r="D271" s="141" t="s">
        <v>232</v>
      </c>
      <c r="E271" s="130" t="s">
        <v>113</v>
      </c>
      <c r="G271" s="119">
        <f t="shared" si="3"/>
        <v>1.1000000000000001</v>
      </c>
    </row>
    <row r="272" spans="1:7" x14ac:dyDescent="0.25">
      <c r="A272" s="127" t="s">
        <v>147</v>
      </c>
      <c r="B272" s="140" t="s">
        <v>263</v>
      </c>
      <c r="C272" s="129">
        <v>0.8</v>
      </c>
      <c r="D272" s="141" t="s">
        <v>232</v>
      </c>
      <c r="E272" s="130" t="s">
        <v>113</v>
      </c>
      <c r="G272" s="119">
        <f t="shared" si="3"/>
        <v>0.8</v>
      </c>
    </row>
    <row r="273" spans="1:7" x14ac:dyDescent="0.25">
      <c r="A273" s="127" t="s">
        <v>147</v>
      </c>
      <c r="B273" s="140" t="s">
        <v>263</v>
      </c>
      <c r="C273" s="129">
        <v>1.2</v>
      </c>
      <c r="D273" s="141" t="s">
        <v>232</v>
      </c>
      <c r="E273" s="130" t="s">
        <v>113</v>
      </c>
      <c r="G273" s="119">
        <f t="shared" si="3"/>
        <v>1.2</v>
      </c>
    </row>
    <row r="274" spans="1:7" x14ac:dyDescent="0.25">
      <c r="A274" s="127" t="s">
        <v>148</v>
      </c>
      <c r="B274" s="140" t="s">
        <v>263</v>
      </c>
      <c r="C274" s="129">
        <v>0.6</v>
      </c>
      <c r="D274" s="141" t="s">
        <v>232</v>
      </c>
      <c r="E274" s="130" t="s">
        <v>113</v>
      </c>
      <c r="G274" s="119">
        <f t="shared" si="3"/>
        <v>0.6</v>
      </c>
    </row>
    <row r="275" spans="1:7" x14ac:dyDescent="0.25">
      <c r="A275" s="127" t="s">
        <v>148</v>
      </c>
      <c r="B275" s="140">
        <v>1.6</v>
      </c>
      <c r="C275" s="129">
        <v>0.6</v>
      </c>
      <c r="D275" s="141" t="s">
        <v>232</v>
      </c>
      <c r="E275" s="130" t="s">
        <v>113</v>
      </c>
      <c r="G275" s="119">
        <f t="shared" si="3"/>
        <v>0.6</v>
      </c>
    </row>
    <row r="276" spans="1:7" x14ac:dyDescent="0.25">
      <c r="A276" s="127" t="s">
        <v>148</v>
      </c>
      <c r="B276" s="140">
        <v>2.4</v>
      </c>
      <c r="C276" s="129">
        <v>0.6</v>
      </c>
      <c r="D276" s="141" t="s">
        <v>232</v>
      </c>
      <c r="E276" s="130" t="s">
        <v>113</v>
      </c>
      <c r="G276" s="119">
        <f t="shared" si="3"/>
        <v>0.6</v>
      </c>
    </row>
    <row r="277" spans="1:7" x14ac:dyDescent="0.25">
      <c r="A277" s="127" t="s">
        <v>38</v>
      </c>
      <c r="B277" s="140" t="s">
        <v>263</v>
      </c>
      <c r="C277" s="129">
        <v>2.2000000000000002</v>
      </c>
      <c r="D277" s="129">
        <v>0.08</v>
      </c>
      <c r="E277" s="134">
        <v>0.36399999999999999</v>
      </c>
      <c r="G277" s="119">
        <f t="shared" si="3"/>
        <v>2.2000000000000002</v>
      </c>
    </row>
    <row r="278" spans="1:7" x14ac:dyDescent="0.25">
      <c r="A278" s="127" t="s">
        <v>38</v>
      </c>
      <c r="B278" s="140">
        <v>3.6</v>
      </c>
      <c r="C278" s="129">
        <v>1.8</v>
      </c>
      <c r="D278" s="129">
        <v>0.14000000000000001</v>
      </c>
      <c r="E278" s="138">
        <v>0.7</v>
      </c>
      <c r="G278" s="119">
        <f t="shared" si="3"/>
        <v>1.8</v>
      </c>
    </row>
    <row r="279" spans="1:7" x14ac:dyDescent="0.25">
      <c r="A279" s="127" t="s">
        <v>38</v>
      </c>
      <c r="B279" s="140" t="s">
        <v>263</v>
      </c>
      <c r="C279" s="129">
        <v>1.7</v>
      </c>
      <c r="D279" s="129">
        <v>0.19</v>
      </c>
      <c r="E279" s="138">
        <v>0.95</v>
      </c>
      <c r="G279" s="119">
        <f t="shared" si="3"/>
        <v>1.7</v>
      </c>
    </row>
    <row r="280" spans="1:7" x14ac:dyDescent="0.25">
      <c r="A280" s="127" t="s">
        <v>150</v>
      </c>
      <c r="B280" s="140" t="s">
        <v>263</v>
      </c>
      <c r="C280" s="129" t="s">
        <v>262</v>
      </c>
      <c r="D280" s="141" t="s">
        <v>232</v>
      </c>
      <c r="E280" s="130" t="s">
        <v>113</v>
      </c>
      <c r="G280" s="119">
        <v>0.35</v>
      </c>
    </row>
    <row r="281" spans="1:7" x14ac:dyDescent="0.25">
      <c r="A281" s="127" t="s">
        <v>150</v>
      </c>
      <c r="B281" s="140">
        <v>1.3</v>
      </c>
      <c r="C281" s="129">
        <v>2</v>
      </c>
      <c r="D281" s="141" t="s">
        <v>232</v>
      </c>
      <c r="E281" s="130" t="s">
        <v>113</v>
      </c>
      <c r="G281" s="119">
        <f t="shared" si="3"/>
        <v>2</v>
      </c>
    </row>
    <row r="282" spans="1:7" x14ac:dyDescent="0.25">
      <c r="A282" s="127" t="s">
        <v>150</v>
      </c>
      <c r="B282" s="140" t="s">
        <v>263</v>
      </c>
      <c r="C282" s="129">
        <v>0.7</v>
      </c>
      <c r="D282" s="141" t="s">
        <v>232</v>
      </c>
      <c r="E282" s="130" t="s">
        <v>113</v>
      </c>
      <c r="G282" s="119">
        <f t="shared" si="3"/>
        <v>0.7</v>
      </c>
    </row>
    <row r="283" spans="1:7" x14ac:dyDescent="0.25">
      <c r="A283" s="127" t="s">
        <v>152</v>
      </c>
      <c r="B283" s="140" t="s">
        <v>263</v>
      </c>
      <c r="C283" s="129" t="s">
        <v>262</v>
      </c>
      <c r="D283" s="141" t="s">
        <v>232</v>
      </c>
      <c r="E283" s="130" t="s">
        <v>113</v>
      </c>
      <c r="G283" s="119">
        <v>0.35</v>
      </c>
    </row>
    <row r="284" spans="1:7" x14ac:dyDescent="0.25">
      <c r="A284" s="127" t="s">
        <v>152</v>
      </c>
      <c r="B284" s="140">
        <v>7.6</v>
      </c>
      <c r="C284" s="129" t="s">
        <v>262</v>
      </c>
      <c r="D284" s="141" t="s">
        <v>232</v>
      </c>
      <c r="E284" s="130" t="s">
        <v>113</v>
      </c>
      <c r="G284" s="119">
        <v>0.35</v>
      </c>
    </row>
    <row r="285" spans="1:7" x14ac:dyDescent="0.25">
      <c r="A285" s="127" t="s">
        <v>152</v>
      </c>
      <c r="B285" s="140" t="s">
        <v>263</v>
      </c>
      <c r="C285" s="129">
        <v>0.9</v>
      </c>
      <c r="D285" s="141" t="s">
        <v>232</v>
      </c>
      <c r="E285" s="130" t="s">
        <v>113</v>
      </c>
      <c r="G285" s="119">
        <f t="shared" si="3"/>
        <v>0.9</v>
      </c>
    </row>
    <row r="286" spans="1:7" x14ac:dyDescent="0.25">
      <c r="A286" s="127" t="s">
        <v>153</v>
      </c>
      <c r="B286" s="140">
        <v>1.5</v>
      </c>
      <c r="C286" s="129">
        <v>0.8</v>
      </c>
      <c r="D286" s="141" t="s">
        <v>232</v>
      </c>
      <c r="E286" s="130" t="s">
        <v>113</v>
      </c>
      <c r="G286" s="119">
        <f t="shared" si="3"/>
        <v>0.8</v>
      </c>
    </row>
    <row r="287" spans="1:7" x14ac:dyDescent="0.25">
      <c r="A287" s="127" t="s">
        <v>153</v>
      </c>
      <c r="B287" s="140">
        <v>2.1</v>
      </c>
      <c r="C287" s="129">
        <v>0.9</v>
      </c>
      <c r="D287" s="141" t="s">
        <v>232</v>
      </c>
      <c r="E287" s="130" t="s">
        <v>113</v>
      </c>
      <c r="G287" s="119">
        <f t="shared" si="3"/>
        <v>0.9</v>
      </c>
    </row>
    <row r="288" spans="1:7" x14ac:dyDescent="0.25">
      <c r="A288" s="127" t="s">
        <v>154</v>
      </c>
      <c r="B288" s="140" t="s">
        <v>263</v>
      </c>
      <c r="C288" s="129">
        <v>0.9</v>
      </c>
      <c r="D288" s="141" t="s">
        <v>232</v>
      </c>
      <c r="E288" s="130" t="s">
        <v>113</v>
      </c>
      <c r="G288" s="119">
        <f t="shared" si="3"/>
        <v>0.9</v>
      </c>
    </row>
    <row r="289" spans="1:7" x14ac:dyDescent="0.25">
      <c r="A289" s="127" t="s">
        <v>154</v>
      </c>
      <c r="B289" s="140" t="s">
        <v>263</v>
      </c>
      <c r="C289" s="129" t="s">
        <v>262</v>
      </c>
      <c r="D289" s="141" t="s">
        <v>232</v>
      </c>
      <c r="E289" s="130" t="s">
        <v>113</v>
      </c>
      <c r="G289" s="119">
        <v>0.35</v>
      </c>
    </row>
    <row r="290" spans="1:7" x14ac:dyDescent="0.25">
      <c r="A290" s="127" t="s">
        <v>156</v>
      </c>
      <c r="B290" s="140">
        <v>1</v>
      </c>
      <c r="C290" s="129">
        <v>1.5</v>
      </c>
      <c r="D290" s="141" t="s">
        <v>232</v>
      </c>
      <c r="E290" s="130" t="s">
        <v>113</v>
      </c>
      <c r="G290" s="119">
        <f t="shared" si="3"/>
        <v>1.5</v>
      </c>
    </row>
    <row r="291" spans="1:7" x14ac:dyDescent="0.25">
      <c r="A291" s="127" t="s">
        <v>156</v>
      </c>
      <c r="B291" s="140">
        <v>1.3</v>
      </c>
      <c r="C291" s="129">
        <v>0.8</v>
      </c>
      <c r="D291" s="141" t="s">
        <v>232</v>
      </c>
      <c r="E291" s="130" t="s">
        <v>113</v>
      </c>
      <c r="G291" s="119">
        <f t="shared" si="3"/>
        <v>0.8</v>
      </c>
    </row>
    <row r="292" spans="1:7" x14ac:dyDescent="0.25">
      <c r="A292" s="127" t="s">
        <v>157</v>
      </c>
      <c r="B292" s="140" t="s">
        <v>263</v>
      </c>
      <c r="C292" s="129">
        <v>1.1000000000000001</v>
      </c>
      <c r="D292" s="141" t="s">
        <v>232</v>
      </c>
      <c r="E292" s="130" t="s">
        <v>113</v>
      </c>
      <c r="G292" s="119">
        <f t="shared" si="3"/>
        <v>1.1000000000000001</v>
      </c>
    </row>
    <row r="293" spans="1:7" x14ac:dyDescent="0.25">
      <c r="A293" s="127" t="s">
        <v>157</v>
      </c>
      <c r="B293" s="140">
        <v>4.3</v>
      </c>
      <c r="C293" s="129">
        <v>0.7</v>
      </c>
      <c r="D293" s="141" t="s">
        <v>232</v>
      </c>
      <c r="E293" s="130" t="s">
        <v>113</v>
      </c>
      <c r="G293" s="119">
        <f t="shared" si="3"/>
        <v>0.7</v>
      </c>
    </row>
    <row r="294" spans="1:7" x14ac:dyDescent="0.25">
      <c r="A294" s="127" t="s">
        <v>33</v>
      </c>
      <c r="B294" s="141">
        <v>1.4</v>
      </c>
      <c r="C294" s="130" t="s">
        <v>262</v>
      </c>
      <c r="D294" s="141" t="s">
        <v>232</v>
      </c>
      <c r="E294" s="130" t="s">
        <v>113</v>
      </c>
      <c r="G294" s="119">
        <v>0.35</v>
      </c>
    </row>
    <row r="295" spans="1:7" x14ac:dyDescent="0.25">
      <c r="A295" s="127" t="s">
        <v>33</v>
      </c>
      <c r="B295" s="166" t="s">
        <v>263</v>
      </c>
      <c r="C295" s="129">
        <v>1.1000000000000001</v>
      </c>
      <c r="D295" s="129">
        <v>0.09</v>
      </c>
      <c r="E295" s="134">
        <v>0.45</v>
      </c>
      <c r="G295" s="119">
        <f t="shared" si="3"/>
        <v>1.1000000000000001</v>
      </c>
    </row>
    <row r="296" spans="1:7" x14ac:dyDescent="0.25">
      <c r="A296" s="127" t="s">
        <v>33</v>
      </c>
      <c r="B296" s="140" t="s">
        <v>263</v>
      </c>
      <c r="C296" s="129">
        <v>2.2999999999999998</v>
      </c>
      <c r="D296" s="129">
        <v>0.18</v>
      </c>
      <c r="E296" s="138">
        <v>0.78300000000000003</v>
      </c>
      <c r="G296" s="119">
        <f t="shared" si="3"/>
        <v>2.2999999999999998</v>
      </c>
    </row>
    <row r="297" spans="1:7" x14ac:dyDescent="0.25">
      <c r="A297" s="127" t="s">
        <v>158</v>
      </c>
      <c r="B297" s="140">
        <v>3.4</v>
      </c>
      <c r="C297" s="129">
        <v>0.6</v>
      </c>
      <c r="D297" s="141" t="s">
        <v>232</v>
      </c>
      <c r="E297" s="130" t="s">
        <v>113</v>
      </c>
      <c r="G297" s="119">
        <f t="shared" si="3"/>
        <v>0.6</v>
      </c>
    </row>
    <row r="298" spans="1:7" x14ac:dyDescent="0.25">
      <c r="A298" s="127" t="s">
        <v>158</v>
      </c>
      <c r="B298" s="140">
        <v>1.1000000000000001</v>
      </c>
      <c r="C298" s="129">
        <v>1.1000000000000001</v>
      </c>
      <c r="D298" s="141" t="s">
        <v>232</v>
      </c>
      <c r="E298" s="130" t="s">
        <v>113</v>
      </c>
      <c r="G298" s="119">
        <f t="shared" si="3"/>
        <v>1.1000000000000001</v>
      </c>
    </row>
    <row r="299" spans="1:7" x14ac:dyDescent="0.25">
      <c r="A299" s="127" t="s">
        <v>159</v>
      </c>
      <c r="B299" s="140">
        <v>4.0999999999999996</v>
      </c>
      <c r="C299" s="129" t="s">
        <v>262</v>
      </c>
      <c r="D299" s="141" t="s">
        <v>232</v>
      </c>
      <c r="E299" s="130" t="s">
        <v>113</v>
      </c>
      <c r="G299" s="119">
        <v>0.35</v>
      </c>
    </row>
    <row r="300" spans="1:7" x14ac:dyDescent="0.25">
      <c r="A300" s="127" t="s">
        <v>161</v>
      </c>
      <c r="B300" s="140">
        <v>3</v>
      </c>
      <c r="C300" s="129">
        <v>0.9</v>
      </c>
      <c r="D300" s="141" t="s">
        <v>232</v>
      </c>
      <c r="E300" s="130" t="s">
        <v>113</v>
      </c>
      <c r="G300" s="119">
        <f t="shared" si="3"/>
        <v>0.9</v>
      </c>
    </row>
    <row r="301" spans="1:7" x14ac:dyDescent="0.25">
      <c r="A301" s="127" t="s">
        <v>161</v>
      </c>
      <c r="B301" s="140" t="s">
        <v>263</v>
      </c>
      <c r="C301" s="129" t="s">
        <v>262</v>
      </c>
      <c r="D301" s="141" t="s">
        <v>232</v>
      </c>
      <c r="E301" s="130" t="s">
        <v>113</v>
      </c>
      <c r="G301" s="119">
        <v>0.35</v>
      </c>
    </row>
    <row r="302" spans="1:7" x14ac:dyDescent="0.25">
      <c r="A302" s="127" t="s">
        <v>161</v>
      </c>
      <c r="B302" s="140">
        <v>3.1</v>
      </c>
      <c r="C302" s="141">
        <v>2.1</v>
      </c>
      <c r="D302" s="141" t="s">
        <v>232</v>
      </c>
      <c r="E302" s="130" t="s">
        <v>113</v>
      </c>
      <c r="G302" s="119">
        <f t="shared" si="3"/>
        <v>2.1</v>
      </c>
    </row>
    <row r="303" spans="1:7" x14ac:dyDescent="0.25">
      <c r="A303" s="127" t="s">
        <v>267</v>
      </c>
      <c r="B303" s="140">
        <v>2.7</v>
      </c>
      <c r="C303" s="141">
        <v>0.8</v>
      </c>
      <c r="D303" s="141" t="s">
        <v>232</v>
      </c>
      <c r="E303" s="130" t="s">
        <v>113</v>
      </c>
      <c r="G303" s="119">
        <f t="shared" si="3"/>
        <v>0.8</v>
      </c>
    </row>
    <row r="304" spans="1:7" x14ac:dyDescent="0.25">
      <c r="A304" s="127" t="s">
        <v>162</v>
      </c>
      <c r="B304" s="140">
        <v>1.5</v>
      </c>
      <c r="C304" s="141">
        <v>0.7</v>
      </c>
      <c r="D304" s="141" t="s">
        <v>232</v>
      </c>
      <c r="E304" s="130" t="s">
        <v>113</v>
      </c>
      <c r="G304" s="119">
        <f t="shared" si="3"/>
        <v>0.7</v>
      </c>
    </row>
    <row r="305" spans="1:7" x14ac:dyDescent="0.25">
      <c r="A305" s="127" t="s">
        <v>27</v>
      </c>
      <c r="B305" s="140">
        <v>1.1000000000000001</v>
      </c>
      <c r="C305" s="141">
        <v>1.1000000000000001</v>
      </c>
      <c r="D305" s="141">
        <v>0.08</v>
      </c>
      <c r="E305" s="143">
        <v>0.4</v>
      </c>
      <c r="G305" s="119">
        <f t="shared" si="3"/>
        <v>1.1000000000000001</v>
      </c>
    </row>
    <row r="306" spans="1:7" x14ac:dyDescent="0.25">
      <c r="A306" s="127" t="s">
        <v>27</v>
      </c>
      <c r="B306" s="140">
        <v>2.6</v>
      </c>
      <c r="C306" s="141">
        <v>0.6</v>
      </c>
      <c r="D306" s="141" t="s">
        <v>232</v>
      </c>
      <c r="E306" s="130" t="s">
        <v>113</v>
      </c>
      <c r="G306" s="119">
        <f t="shared" si="3"/>
        <v>0.6</v>
      </c>
    </row>
    <row r="307" spans="1:7" x14ac:dyDescent="0.25">
      <c r="A307" s="127" t="s">
        <v>163</v>
      </c>
      <c r="B307" s="140" t="s">
        <v>263</v>
      </c>
      <c r="C307" s="141">
        <v>1.5</v>
      </c>
      <c r="D307" s="141" t="s">
        <v>232</v>
      </c>
      <c r="E307" s="130" t="s">
        <v>113</v>
      </c>
      <c r="G307" s="119">
        <f t="shared" si="3"/>
        <v>1.5</v>
      </c>
    </row>
    <row r="308" spans="1:7" x14ac:dyDescent="0.25">
      <c r="A308" s="127" t="s">
        <v>163</v>
      </c>
      <c r="B308" s="140" t="s">
        <v>263</v>
      </c>
      <c r="C308" s="141">
        <v>0.9</v>
      </c>
      <c r="D308" s="141" t="s">
        <v>232</v>
      </c>
      <c r="E308" s="130" t="s">
        <v>113</v>
      </c>
      <c r="G308" s="119">
        <f t="shared" si="3"/>
        <v>0.9</v>
      </c>
    </row>
    <row r="309" spans="1:7" x14ac:dyDescent="0.25">
      <c r="A309" s="127" t="s">
        <v>165</v>
      </c>
      <c r="B309" s="140" t="s">
        <v>263</v>
      </c>
      <c r="C309" s="141">
        <v>1.5</v>
      </c>
      <c r="D309" s="141" t="s">
        <v>232</v>
      </c>
      <c r="E309" s="130" t="s">
        <v>113</v>
      </c>
      <c r="G309" s="119">
        <f t="shared" si="3"/>
        <v>1.5</v>
      </c>
    </row>
    <row r="310" spans="1:7" ht="15.75" thickBot="1" x14ac:dyDescent="0.3">
      <c r="A310" s="167" t="s">
        <v>165</v>
      </c>
      <c r="B310" s="168">
        <v>1.8</v>
      </c>
      <c r="C310" s="169">
        <v>1.3</v>
      </c>
      <c r="D310" s="169" t="s">
        <v>232</v>
      </c>
      <c r="E310" s="170" t="s">
        <v>113</v>
      </c>
      <c r="G310" s="119">
        <f t="shared" si="3"/>
        <v>1.3</v>
      </c>
    </row>
    <row r="311" spans="1:7" ht="15.75" thickTop="1" x14ac:dyDescent="0.25"/>
  </sheetData>
  <mergeCells count="4">
    <mergeCell ref="B1:E1"/>
    <mergeCell ref="A2:A3"/>
    <mergeCell ref="B2:D2"/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5211-8D5F-426C-BB6A-D6C5A06BA83D}">
  <dimension ref="B2:Q35"/>
  <sheetViews>
    <sheetView tabSelected="1" workbookViewId="0">
      <selection activeCell="I28" sqref="I28"/>
    </sheetView>
  </sheetViews>
  <sheetFormatPr defaultRowHeight="15" x14ac:dyDescent="0.25"/>
  <cols>
    <col min="1" max="4" width="12.42578125" bestFit="1" customWidth="1"/>
  </cols>
  <sheetData>
    <row r="2" spans="2:17" x14ac:dyDescent="0.25">
      <c r="B2" t="s">
        <v>293</v>
      </c>
    </row>
    <row r="3" spans="2:17" ht="15.75" thickBot="1" x14ac:dyDescent="0.3"/>
    <row r="4" spans="2:17" ht="26.25" thickBot="1" x14ac:dyDescent="0.3">
      <c r="B4" s="197"/>
      <c r="C4" s="195" t="s">
        <v>287</v>
      </c>
      <c r="D4" s="195" t="s">
        <v>288</v>
      </c>
      <c r="E4" s="195" t="s">
        <v>289</v>
      </c>
      <c r="F4" s="195" t="s">
        <v>290</v>
      </c>
    </row>
    <row r="5" spans="2:17" ht="15.75" thickBot="1" x14ac:dyDescent="0.3">
      <c r="B5" s="198" t="s">
        <v>285</v>
      </c>
      <c r="C5" s="196">
        <v>526167</v>
      </c>
      <c r="D5" s="196">
        <v>526167</v>
      </c>
      <c r="E5" s="196">
        <v>526167</v>
      </c>
      <c r="F5" s="196">
        <v>526167</v>
      </c>
    </row>
    <row r="6" spans="2:17" ht="15.75" thickBot="1" x14ac:dyDescent="0.3">
      <c r="B6" s="198" t="s">
        <v>283</v>
      </c>
      <c r="C6" s="196">
        <v>26.1</v>
      </c>
      <c r="D6" s="196">
        <v>20.399999999999999</v>
      </c>
      <c r="E6" s="196">
        <v>2.8</v>
      </c>
      <c r="F6" s="196">
        <v>9</v>
      </c>
    </row>
    <row r="7" spans="2:17" ht="15.75" thickBot="1" x14ac:dyDescent="0.3">
      <c r="B7" s="198" t="s">
        <v>284</v>
      </c>
      <c r="C7" s="196">
        <v>3.9</v>
      </c>
      <c r="D7" s="196">
        <v>3.1</v>
      </c>
      <c r="E7" s="196">
        <v>0.4</v>
      </c>
      <c r="F7" s="196">
        <v>10</v>
      </c>
    </row>
    <row r="8" spans="2:17" ht="15.75" thickBot="1" x14ac:dyDescent="0.3">
      <c r="B8" s="198" t="s">
        <v>291</v>
      </c>
      <c r="C8" s="196">
        <v>0</v>
      </c>
      <c r="D8" s="196">
        <v>0</v>
      </c>
      <c r="E8" s="196">
        <v>0</v>
      </c>
      <c r="F8" s="196">
        <v>0</v>
      </c>
    </row>
    <row r="9" spans="2:17" ht="15.75" thickBot="1" x14ac:dyDescent="0.3">
      <c r="B9" s="199">
        <v>0.25</v>
      </c>
      <c r="C9" s="196">
        <v>25</v>
      </c>
      <c r="D9" s="196">
        <v>19.600000000000001</v>
      </c>
      <c r="E9" s="196">
        <v>2.7</v>
      </c>
      <c r="F9" s="196">
        <v>4.2</v>
      </c>
    </row>
    <row r="10" spans="2:17" ht="15.75" thickBot="1" x14ac:dyDescent="0.3">
      <c r="B10" s="199">
        <v>0.5</v>
      </c>
      <c r="C10" s="196">
        <v>25</v>
      </c>
      <c r="D10" s="196">
        <v>19.600000000000001</v>
      </c>
      <c r="E10" s="196">
        <v>2.7</v>
      </c>
      <c r="F10" s="196">
        <v>6.9</v>
      </c>
    </row>
    <row r="11" spans="2:17" ht="15.75" thickBot="1" x14ac:dyDescent="0.3">
      <c r="B11" s="199">
        <v>0.75</v>
      </c>
      <c r="C11" s="196">
        <v>25</v>
      </c>
      <c r="D11" s="196">
        <v>19.600000000000001</v>
      </c>
      <c r="E11" s="196">
        <v>2.7</v>
      </c>
      <c r="F11" s="196">
        <v>11</v>
      </c>
    </row>
    <row r="12" spans="2:17" ht="15.75" thickBot="1" x14ac:dyDescent="0.3">
      <c r="B12" s="198" t="s">
        <v>292</v>
      </c>
      <c r="C12" s="196">
        <v>63</v>
      </c>
      <c r="D12" s="196">
        <v>49.4</v>
      </c>
      <c r="E12" s="196">
        <v>6.8</v>
      </c>
      <c r="F12" s="196">
        <v>1095.0999999999999</v>
      </c>
    </row>
    <row r="15" spans="2:17" ht="16.5" customHeight="1" x14ac:dyDescent="0.25">
      <c r="C15" t="s">
        <v>280</v>
      </c>
      <c r="H15" t="s">
        <v>281</v>
      </c>
      <c r="M15" t="s">
        <v>282</v>
      </c>
    </row>
    <row r="16" spans="2:17" x14ac:dyDescent="0.25">
      <c r="C16" t="s">
        <v>283</v>
      </c>
      <c r="D16" t="s">
        <v>284</v>
      </c>
      <c r="E16" t="s">
        <v>285</v>
      </c>
      <c r="F16" t="s">
        <v>291</v>
      </c>
      <c r="G16" t="s">
        <v>292</v>
      </c>
      <c r="H16" t="s">
        <v>283</v>
      </c>
      <c r="I16" t="s">
        <v>284</v>
      </c>
      <c r="J16" t="s">
        <v>285</v>
      </c>
      <c r="K16" t="s">
        <v>291</v>
      </c>
      <c r="L16" t="s">
        <v>292</v>
      </c>
      <c r="M16" t="s">
        <v>283</v>
      </c>
      <c r="N16" t="s">
        <v>284</v>
      </c>
      <c r="O16" t="s">
        <v>285</v>
      </c>
      <c r="P16" t="s">
        <v>291</v>
      </c>
      <c r="Q16" t="s">
        <v>292</v>
      </c>
    </row>
    <row r="17" spans="2:17" x14ac:dyDescent="0.25">
      <c r="B17" t="s">
        <v>286</v>
      </c>
    </row>
    <row r="18" spans="2:17" x14ac:dyDescent="0.25">
      <c r="B18">
        <v>0</v>
      </c>
      <c r="C18">
        <v>0</v>
      </c>
      <c r="D18">
        <v>0</v>
      </c>
      <c r="E18">
        <v>39</v>
      </c>
      <c r="F18">
        <v>0</v>
      </c>
      <c r="G18">
        <v>0</v>
      </c>
      <c r="H18">
        <v>0</v>
      </c>
      <c r="I18">
        <v>0</v>
      </c>
      <c r="J18">
        <v>39</v>
      </c>
      <c r="K18">
        <v>0</v>
      </c>
      <c r="L18">
        <v>0</v>
      </c>
      <c r="M18">
        <v>5.7054109999999998</v>
      </c>
      <c r="N18">
        <v>5.5150759999999996</v>
      </c>
      <c r="O18">
        <v>39</v>
      </c>
      <c r="P18">
        <v>0.65614399999999995</v>
      </c>
      <c r="Q18">
        <v>23.493870000000001</v>
      </c>
    </row>
    <row r="19" spans="2:17" x14ac:dyDescent="0.25">
      <c r="B19">
        <v>12.4</v>
      </c>
      <c r="C19">
        <v>16</v>
      </c>
      <c r="D19">
        <v>0</v>
      </c>
      <c r="E19">
        <v>526</v>
      </c>
      <c r="F19">
        <v>16</v>
      </c>
      <c r="G19">
        <v>16</v>
      </c>
      <c r="H19">
        <v>1.8</v>
      </c>
      <c r="I19">
        <v>0</v>
      </c>
      <c r="J19">
        <v>526</v>
      </c>
      <c r="K19">
        <v>1.8</v>
      </c>
      <c r="L19">
        <v>1.8</v>
      </c>
      <c r="M19">
        <v>6.2221789999999997</v>
      </c>
      <c r="N19">
        <v>5.1417770000000003</v>
      </c>
      <c r="O19">
        <v>526</v>
      </c>
      <c r="P19">
        <v>0.35016399999999998</v>
      </c>
      <c r="Q19">
        <v>61.652383999999998</v>
      </c>
    </row>
    <row r="20" spans="2:17" x14ac:dyDescent="0.25">
      <c r="B20">
        <v>15.6</v>
      </c>
      <c r="C20">
        <v>20</v>
      </c>
      <c r="D20">
        <v>0</v>
      </c>
      <c r="E20">
        <v>5427</v>
      </c>
      <c r="F20">
        <v>20</v>
      </c>
      <c r="G20">
        <v>20</v>
      </c>
      <c r="H20">
        <v>2.2000000000000002</v>
      </c>
      <c r="I20">
        <v>0</v>
      </c>
      <c r="J20">
        <v>5427</v>
      </c>
      <c r="K20">
        <v>2.2000000000000002</v>
      </c>
      <c r="L20">
        <v>2.2000000000000002</v>
      </c>
      <c r="M20">
        <v>6.4559949999999997</v>
      </c>
      <c r="N20">
        <v>4.2592530000000002</v>
      </c>
      <c r="O20">
        <v>5427</v>
      </c>
      <c r="P20">
        <v>0.32752599999999998</v>
      </c>
      <c r="Q20">
        <v>70.393750999999995</v>
      </c>
    </row>
    <row r="21" spans="2:17" x14ac:dyDescent="0.25">
      <c r="B21">
        <v>19.600000000000001</v>
      </c>
      <c r="C21">
        <v>25</v>
      </c>
      <c r="D21">
        <v>0</v>
      </c>
      <c r="E21">
        <v>461454</v>
      </c>
      <c r="F21">
        <v>25</v>
      </c>
      <c r="G21">
        <v>25</v>
      </c>
      <c r="H21">
        <v>2.7</v>
      </c>
      <c r="I21">
        <v>0</v>
      </c>
      <c r="J21">
        <v>461454</v>
      </c>
      <c r="K21">
        <v>2.7</v>
      </c>
      <c r="L21">
        <v>2.7</v>
      </c>
      <c r="M21">
        <v>7.8789819999999997</v>
      </c>
      <c r="N21">
        <v>5.4942469999999997</v>
      </c>
      <c r="O21">
        <v>461454</v>
      </c>
      <c r="P21">
        <v>0</v>
      </c>
      <c r="Q21">
        <v>253.212155</v>
      </c>
    </row>
    <row r="22" spans="2:17" x14ac:dyDescent="0.25">
      <c r="B22">
        <v>25</v>
      </c>
      <c r="C22">
        <v>32</v>
      </c>
      <c r="D22">
        <v>0</v>
      </c>
      <c r="E22">
        <v>43891</v>
      </c>
      <c r="F22">
        <v>32</v>
      </c>
      <c r="G22">
        <v>32</v>
      </c>
      <c r="H22">
        <v>3.5</v>
      </c>
      <c r="I22">
        <v>0</v>
      </c>
      <c r="J22">
        <v>43891</v>
      </c>
      <c r="K22">
        <v>3.5</v>
      </c>
      <c r="L22">
        <v>3.5</v>
      </c>
      <c r="M22">
        <v>15.747744000000001</v>
      </c>
      <c r="N22">
        <v>16.922426999999999</v>
      </c>
      <c r="O22">
        <v>43891</v>
      </c>
      <c r="P22">
        <v>0</v>
      </c>
      <c r="Q22">
        <v>586.47156099999995</v>
      </c>
    </row>
    <row r="23" spans="2:17" x14ac:dyDescent="0.25">
      <c r="B23">
        <v>31.4</v>
      </c>
      <c r="C23">
        <v>40</v>
      </c>
      <c r="D23">
        <v>0</v>
      </c>
      <c r="E23">
        <v>10339</v>
      </c>
      <c r="F23">
        <v>40</v>
      </c>
      <c r="G23">
        <v>40</v>
      </c>
      <c r="H23">
        <v>4.3</v>
      </c>
      <c r="I23">
        <v>0</v>
      </c>
      <c r="J23">
        <v>10339</v>
      </c>
      <c r="K23">
        <v>4.3</v>
      </c>
      <c r="L23">
        <v>4.3</v>
      </c>
      <c r="M23">
        <v>24.633489999999998</v>
      </c>
      <c r="N23">
        <v>30.958000999999999</v>
      </c>
      <c r="O23">
        <v>10339</v>
      </c>
      <c r="P23">
        <v>0</v>
      </c>
      <c r="Q23">
        <v>857.410304</v>
      </c>
    </row>
    <row r="24" spans="2:17" x14ac:dyDescent="0.25">
      <c r="B24">
        <v>39.200001</v>
      </c>
      <c r="C24">
        <v>50</v>
      </c>
      <c r="D24">
        <v>0</v>
      </c>
      <c r="E24">
        <v>2942</v>
      </c>
      <c r="F24">
        <v>50</v>
      </c>
      <c r="G24">
        <v>50</v>
      </c>
      <c r="H24">
        <v>5.4</v>
      </c>
      <c r="I24">
        <v>0</v>
      </c>
      <c r="J24">
        <v>2942</v>
      </c>
      <c r="K24">
        <v>5.4</v>
      </c>
      <c r="L24">
        <v>5.4</v>
      </c>
      <c r="M24">
        <v>27.395551000000001</v>
      </c>
      <c r="N24">
        <v>39.044490000000003</v>
      </c>
      <c r="O24">
        <v>2942</v>
      </c>
      <c r="P24">
        <v>0.24554999999999999</v>
      </c>
      <c r="Q24">
        <v>955.52383499999996</v>
      </c>
    </row>
    <row r="25" spans="2:17" x14ac:dyDescent="0.25">
      <c r="B25">
        <v>49.400002000000001</v>
      </c>
      <c r="C25">
        <v>63</v>
      </c>
      <c r="D25">
        <v>0</v>
      </c>
      <c r="E25">
        <v>1549</v>
      </c>
      <c r="F25">
        <v>63</v>
      </c>
      <c r="G25">
        <v>63</v>
      </c>
      <c r="H25">
        <v>6.8</v>
      </c>
      <c r="I25">
        <v>0</v>
      </c>
      <c r="J25">
        <v>1549</v>
      </c>
      <c r="K25">
        <v>6.8</v>
      </c>
      <c r="L25">
        <v>6.8</v>
      </c>
      <c r="M25">
        <v>34.941827000000004</v>
      </c>
      <c r="N25">
        <v>56.175840000000001</v>
      </c>
      <c r="O25">
        <v>1549</v>
      </c>
      <c r="P25">
        <v>0.23160700000000001</v>
      </c>
      <c r="Q25">
        <v>1095.124667</v>
      </c>
    </row>
    <row r="27" spans="2:17" x14ac:dyDescent="0.25">
      <c r="B27" t="s">
        <v>294</v>
      </c>
    </row>
    <row r="28" spans="2:17" x14ac:dyDescent="0.25">
      <c r="B28">
        <v>0</v>
      </c>
      <c r="C28">
        <v>0</v>
      </c>
    </row>
    <row r="29" spans="2:17" x14ac:dyDescent="0.25">
      <c r="B29">
        <v>12.4</v>
      </c>
      <c r="C29">
        <v>1.8</v>
      </c>
    </row>
    <row r="30" spans="2:17" x14ac:dyDescent="0.25">
      <c r="B30">
        <v>15.6</v>
      </c>
      <c r="C30">
        <v>2.2000000000000002</v>
      </c>
    </row>
    <row r="31" spans="2:17" x14ac:dyDescent="0.25">
      <c r="B31">
        <v>19.600000000000001</v>
      </c>
      <c r="C31">
        <v>2.7</v>
      </c>
    </row>
    <row r="32" spans="2:17" x14ac:dyDescent="0.25">
      <c r="B32">
        <v>25</v>
      </c>
      <c r="C32">
        <v>3.5</v>
      </c>
    </row>
    <row r="33" spans="2:3" x14ac:dyDescent="0.25">
      <c r="B33">
        <v>31.4</v>
      </c>
      <c r="C33">
        <v>4.3</v>
      </c>
    </row>
    <row r="34" spans="2:3" x14ac:dyDescent="0.25">
      <c r="B34">
        <v>39.200001</v>
      </c>
      <c r="C34">
        <v>5.4</v>
      </c>
    </row>
    <row r="35" spans="2:3" x14ac:dyDescent="0.25">
      <c r="B35">
        <v>49.400002000000001</v>
      </c>
      <c r="C35">
        <v>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RGW_AH</vt:lpstr>
      <vt:lpstr>RGW</vt:lpstr>
      <vt:lpstr>RGWpiek</vt:lpstr>
      <vt:lpstr>brondata</vt:lpstr>
      <vt:lpstr>Pipe dimensions</vt:lpstr>
    </vt:vector>
  </TitlesOfParts>
  <Company>KWR Watercycle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Schans, Martin van der</dc:creator>
  <cp:lastModifiedBy>Hockin, Alex</cp:lastModifiedBy>
  <dcterms:created xsi:type="dcterms:W3CDTF">2019-06-24T03:40:46Z</dcterms:created>
  <dcterms:modified xsi:type="dcterms:W3CDTF">2023-04-06T13:04:27Z</dcterms:modified>
</cp:coreProperties>
</file>