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output/"/>
    </mc:Choice>
  </mc:AlternateContent>
  <xr:revisionPtr revIDLastSave="370" documentId="11_A788966854CE5DE3D3517C97658E01CF7AD14DCF" xr6:coauthVersionLast="47" xr6:coauthVersionMax="47" xr10:uidLastSave="{B6F9EB11-BBA5-41FB-B979-CA878AF8A42E}"/>
  <bookViews>
    <workbookView xWindow="-28920" yWindow="-120" windowWidth="29040" windowHeight="15990" xr2:uid="{00000000-000D-0000-FFFF-FFFF00000000}"/>
  </bookViews>
  <sheets>
    <sheet name="df_analysis" sheetId="1" r:id="rId1"/>
    <sheet name="Input_values" sheetId="2" r:id="rId2"/>
    <sheet name="Mean_summary" sheetId="3" r:id="rId3"/>
    <sheet name="Peak_summary" sheetId="4" r:id="rId4"/>
    <sheet name="peak_1%" sheetId="5" r:id="rId5"/>
    <sheet name="mean_1%" sheetId="6" r:id="rId6"/>
    <sheet name="peak_std" sheetId="7" r:id="rId7"/>
    <sheet name="mean_std" sheetId="8" r:id="rId8"/>
  </sheets>
  <definedNames>
    <definedName name="_xlnm._FilterDatabase" localSheetId="0" hidden="1">df_analysis!$A$1:$R$1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I63" i="1" s="1"/>
  <c r="H62" i="1"/>
  <c r="I62" i="1"/>
  <c r="M50" i="1" l="1"/>
  <c r="M38" i="1"/>
  <c r="L38" i="1"/>
  <c r="M37" i="1"/>
  <c r="L37" i="1"/>
  <c r="M36" i="1"/>
  <c r="L36" i="1"/>
  <c r="N36" i="1" s="1"/>
  <c r="M35" i="1"/>
  <c r="L35" i="1"/>
  <c r="L28" i="1"/>
  <c r="N28" i="1" s="1"/>
  <c r="M28" i="1"/>
  <c r="L29" i="1"/>
  <c r="M29" i="1"/>
  <c r="L30" i="1"/>
  <c r="M30" i="1"/>
  <c r="N30" i="1" s="1"/>
  <c r="L31" i="1"/>
  <c r="M31" i="1"/>
  <c r="N31" i="1" s="1"/>
  <c r="L32" i="1"/>
  <c r="N32" i="1" s="1"/>
  <c r="M32" i="1"/>
  <c r="L33" i="1"/>
  <c r="N33" i="1"/>
  <c r="L34" i="1"/>
  <c r="I34" i="1"/>
  <c r="M33" i="1"/>
  <c r="J33" i="1"/>
  <c r="M46" i="1"/>
  <c r="M43" i="1"/>
  <c r="J43" i="1"/>
  <c r="M49" i="1"/>
  <c r="L54" i="1"/>
  <c r="L53" i="1"/>
  <c r="L52" i="1"/>
  <c r="L51" i="1"/>
  <c r="L44" i="1"/>
  <c r="L45" i="1"/>
  <c r="N45" i="1" s="1"/>
  <c r="L46" i="1"/>
  <c r="L47" i="1"/>
  <c r="L48" i="1"/>
  <c r="N48" i="1"/>
  <c r="L49" i="1"/>
  <c r="N49" i="1" s="1"/>
  <c r="L50" i="1"/>
  <c r="N50" i="1" s="1"/>
  <c r="L43" i="1"/>
  <c r="N43" i="1"/>
  <c r="K43" i="1"/>
  <c r="M34" i="1"/>
  <c r="N35" i="1"/>
  <c r="N38" i="1"/>
  <c r="J27" i="1"/>
  <c r="M27" i="1"/>
  <c r="L27" i="1"/>
  <c r="I27" i="1"/>
  <c r="N27" i="1"/>
  <c r="M44" i="1"/>
  <c r="M45" i="1"/>
  <c r="M47" i="1"/>
  <c r="M48" i="1"/>
  <c r="M51" i="1"/>
  <c r="M52" i="1"/>
  <c r="M53" i="1"/>
  <c r="N53" i="1" s="1"/>
  <c r="M54" i="1"/>
  <c r="N54" i="1" s="1"/>
  <c r="N52" i="1"/>
  <c r="N44" i="1"/>
  <c r="N37" i="1"/>
  <c r="N34" i="1"/>
  <c r="N29" i="1"/>
  <c r="J54" i="1"/>
  <c r="K54" i="1" s="1"/>
  <c r="K44" i="1"/>
  <c r="K45" i="1"/>
  <c r="K46" i="1"/>
  <c r="K47" i="1"/>
  <c r="K48" i="1"/>
  <c r="K49" i="1"/>
  <c r="K50" i="1"/>
  <c r="K51" i="1"/>
  <c r="K52" i="1"/>
  <c r="K53" i="1"/>
  <c r="K28" i="1"/>
  <c r="K29" i="1"/>
  <c r="K30" i="1"/>
  <c r="K31" i="1"/>
  <c r="K32" i="1"/>
  <c r="K33" i="1"/>
  <c r="K34" i="1"/>
  <c r="K35" i="1"/>
  <c r="K36" i="1"/>
  <c r="K37" i="1"/>
  <c r="K38" i="1"/>
  <c r="K27" i="1"/>
  <c r="I50" i="1"/>
  <c r="I49" i="1"/>
  <c r="I44" i="1"/>
  <c r="I45" i="1"/>
  <c r="I46" i="1"/>
  <c r="I47" i="1"/>
  <c r="I48" i="1"/>
  <c r="I51" i="1"/>
  <c r="I52" i="1"/>
  <c r="I53" i="1"/>
  <c r="I54" i="1"/>
  <c r="I43" i="1"/>
  <c r="J53" i="1"/>
  <c r="J52" i="1"/>
  <c r="J51" i="1"/>
  <c r="J50" i="1"/>
  <c r="J49" i="1"/>
  <c r="J48" i="1"/>
  <c r="J47" i="1"/>
  <c r="J46" i="1"/>
  <c r="J45" i="1"/>
  <c r="J44" i="1"/>
  <c r="I33" i="1"/>
  <c r="J28" i="1"/>
  <c r="I38" i="1"/>
  <c r="I28" i="1"/>
  <c r="I29" i="1"/>
  <c r="I30" i="1"/>
  <c r="I31" i="1"/>
  <c r="I32" i="1"/>
  <c r="I35" i="1"/>
  <c r="I36" i="1"/>
  <c r="I37" i="1"/>
  <c r="J29" i="1"/>
  <c r="J30" i="1"/>
  <c r="J31" i="1"/>
  <c r="J32" i="1"/>
  <c r="J34" i="1"/>
  <c r="J35" i="1"/>
  <c r="J36" i="1"/>
  <c r="J37" i="1"/>
  <c r="J38" i="1"/>
  <c r="N47" i="1" l="1"/>
  <c r="N46" i="1"/>
  <c r="N51" i="1"/>
  <c r="F19" i="1" l="1"/>
</calcChain>
</file>

<file path=xl/sharedStrings.xml><?xml version="1.0" encoding="utf-8"?>
<sst xmlns="http://schemas.openxmlformats.org/spreadsheetml/2006/main" count="365" uniqueCount="95">
  <si>
    <t>(median+std)/median</t>
  </si>
  <si>
    <t>mean_median + 1%</t>
  </si>
  <si>
    <t>mean_median + stdev</t>
  </si>
  <si>
    <t>peak_median + 1%</t>
  </si>
  <si>
    <t>peak_median + stdev</t>
  </si>
  <si>
    <t>mean_median + 1%_norm</t>
  </si>
  <si>
    <t>mean_median + stdev_norm</t>
  </si>
  <si>
    <t>peak_median + 1%_norm</t>
  </si>
  <si>
    <t>peak_median + stdev_norm</t>
  </si>
  <si>
    <t>concentration_soil</t>
  </si>
  <si>
    <t>length_pipe</t>
  </si>
  <si>
    <t>length_fraction_middle_point</t>
  </si>
  <si>
    <t>length_plume</t>
  </si>
  <si>
    <t>inner_diameter</t>
  </si>
  <si>
    <t>flow_rate</t>
  </si>
  <si>
    <t>log_Dp_ref</t>
  </si>
  <si>
    <t>log_Kpw_ref</t>
  </si>
  <si>
    <t>DIFFUSION_A_C</t>
  </si>
  <si>
    <t>PARTITIONING_A_C</t>
  </si>
  <si>
    <t>activattion_energy</t>
  </si>
  <si>
    <t>partitioning_enthalpie</t>
  </si>
  <si>
    <t>median_values</t>
  </si>
  <si>
    <t>st_dev</t>
  </si>
  <si>
    <t>median_+1%</t>
  </si>
  <si>
    <t>median_+std</t>
  </si>
  <si>
    <t>peak_dw_conc</t>
  </si>
  <si>
    <t>mean_dw_conc</t>
  </si>
  <si>
    <t>median + stdev</t>
  </si>
  <si>
    <t>median + stdev (%)</t>
  </si>
  <si>
    <t>median + 1%</t>
  </si>
  <si>
    <t>median + 1% (%)</t>
  </si>
  <si>
    <t>Median_mean</t>
  </si>
  <si>
    <t>Median_peak</t>
  </si>
  <si>
    <t>C/Cm</t>
  </si>
  <si>
    <t>concentration_drinking_water</t>
  </si>
  <si>
    <t>concentration_groundwater</t>
  </si>
  <si>
    <t>log_Kpw</t>
  </si>
  <si>
    <t>log_Dp</t>
  </si>
  <si>
    <t>contact_length</t>
  </si>
  <si>
    <t>wall_thickness</t>
  </si>
  <si>
    <t>f_Dconc</t>
  </si>
  <si>
    <t>f_Kconc</t>
  </si>
  <si>
    <t>f_Dtemp</t>
  </si>
  <si>
    <t>f_Ktemp</t>
  </si>
  <si>
    <t>+ 1%</t>
  </si>
  <si>
    <t>+ standaardafwijking</t>
  </si>
  <si>
    <r>
      <t>C</t>
    </r>
    <r>
      <rPr>
        <b/>
        <vertAlign val="subscript"/>
        <sz val="10"/>
        <color rgb="FF000000"/>
        <rFont val="Calibri Light"/>
        <family val="2"/>
      </rPr>
      <t>b</t>
    </r>
  </si>
  <si>
    <t>214,38</t>
  </si>
  <si>
    <t>1,01</t>
  </si>
  <si>
    <t>214,44</t>
  </si>
  <si>
    <t>214,42</t>
  </si>
  <si>
    <r>
      <t>L</t>
    </r>
    <r>
      <rPr>
        <b/>
        <vertAlign val="subscript"/>
        <sz val="10"/>
        <color rgb="FF000000"/>
        <rFont val="Calibri Light"/>
        <family val="2"/>
      </rPr>
      <t>h</t>
    </r>
  </si>
  <si>
    <t>2,45</t>
  </si>
  <si>
    <t>1,00</t>
  </si>
  <si>
    <r>
      <t>f</t>
    </r>
    <r>
      <rPr>
        <b/>
        <vertAlign val="subscript"/>
        <sz val="10"/>
        <color rgb="FF000000"/>
        <rFont val="Calibri Light"/>
        <family val="2"/>
      </rPr>
      <t>mp</t>
    </r>
  </si>
  <si>
    <t>1,58</t>
  </si>
  <si>
    <t>0,92</t>
  </si>
  <si>
    <r>
      <t>L</t>
    </r>
    <r>
      <rPr>
        <b/>
        <vertAlign val="subscript"/>
        <sz val="10"/>
        <color rgb="FF000000"/>
        <rFont val="Calibri Light"/>
        <family val="2"/>
      </rPr>
      <t>p</t>
    </r>
  </si>
  <si>
    <t>2,10</t>
  </si>
  <si>
    <t>1,99</t>
  </si>
  <si>
    <t>ф</t>
  </si>
  <si>
    <t>1,16</t>
  </si>
  <si>
    <t>0,99</t>
  </si>
  <si>
    <t>0,86</t>
  </si>
  <si>
    <t>W</t>
  </si>
  <si>
    <t>1,59</t>
  </si>
  <si>
    <t>0,63</t>
  </si>
  <si>
    <r>
      <t>D</t>
    </r>
    <r>
      <rPr>
        <b/>
        <vertAlign val="subscript"/>
        <sz val="10"/>
        <color rgb="FF000000"/>
        <rFont val="Calibri Light"/>
        <family val="2"/>
      </rPr>
      <t>p</t>
    </r>
    <r>
      <rPr>
        <b/>
        <vertAlign val="superscript"/>
        <sz val="10"/>
        <color rgb="FF000000"/>
        <rFont val="Calibri Light"/>
        <family val="2"/>
      </rPr>
      <t>ref</t>
    </r>
  </si>
  <si>
    <t>1,57</t>
  </si>
  <si>
    <t>1,33</t>
  </si>
  <si>
    <r>
      <t>K</t>
    </r>
    <r>
      <rPr>
        <b/>
        <vertAlign val="subscript"/>
        <sz val="10"/>
        <color rgb="FF000000"/>
        <rFont val="Calibri Light"/>
        <family val="2"/>
      </rPr>
      <t>pw</t>
    </r>
    <r>
      <rPr>
        <b/>
        <vertAlign val="superscript"/>
        <sz val="10"/>
        <color rgb="FF000000"/>
        <rFont val="Calibri Light"/>
        <family val="2"/>
      </rPr>
      <t>ref</t>
    </r>
  </si>
  <si>
    <r>
      <t>2.06</t>
    </r>
    <r>
      <rPr>
        <sz val="9"/>
        <color rgb="FF000000"/>
        <rFont val="Calibri Light"/>
        <family val="2"/>
      </rPr>
      <t> </t>
    </r>
  </si>
  <si>
    <t>2,06</t>
  </si>
  <si>
    <t>1,21</t>
  </si>
  <si>
    <r>
      <t>A</t>
    </r>
    <r>
      <rPr>
        <b/>
        <vertAlign val="subscript"/>
        <sz val="10"/>
        <color rgb="FF000000"/>
        <rFont val="Calibri Light"/>
        <family val="2"/>
      </rPr>
      <t>Dc</t>
    </r>
  </si>
  <si>
    <t>1,10</t>
  </si>
  <si>
    <t>0,95</t>
  </si>
  <si>
    <r>
      <t>A</t>
    </r>
    <r>
      <rPr>
        <b/>
        <vertAlign val="subscript"/>
        <sz val="10"/>
        <color rgb="FF000000"/>
        <rFont val="Calibri Light"/>
        <family val="2"/>
      </rPr>
      <t>Kc</t>
    </r>
  </si>
  <si>
    <t>1,97</t>
  </si>
  <si>
    <t>0,79</t>
  </si>
  <si>
    <t>0,94</t>
  </si>
  <si>
    <r>
      <t>E</t>
    </r>
    <r>
      <rPr>
        <b/>
        <vertAlign val="subscript"/>
        <sz val="10"/>
        <color rgb="FF000000"/>
        <rFont val="Calibri Light"/>
        <family val="2"/>
      </rPr>
      <t>D</t>
    </r>
  </si>
  <si>
    <t>1,31</t>
  </si>
  <si>
    <t>0,80</t>
  </si>
  <si>
    <t>0,87</t>
  </si>
  <si>
    <r>
      <t>E</t>
    </r>
    <r>
      <rPr>
        <b/>
        <vertAlign val="subscript"/>
        <sz val="10"/>
        <color rgb="FF000000"/>
        <rFont val="Calibri Light"/>
        <family val="2"/>
      </rPr>
      <t>K</t>
    </r>
  </si>
  <si>
    <t>2,48</t>
  </si>
  <si>
    <t>0,78</t>
  </si>
  <si>
    <t> Converted to the Kpw and Dp not the logKpw or LogDp since this confuses the proportionality</t>
  </si>
  <si>
    <t>% change input</t>
  </si>
  <si>
    <t>% change output</t>
  </si>
  <si>
    <t>standard deviation</t>
  </si>
  <si>
    <t>mean</t>
  </si>
  <si>
    <t>peak</t>
  </si>
  <si>
    <t xml:space="preserve">peak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</si>
</sst>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1F1F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8"/>
      <color rgb="FF000000"/>
      <name val="Calibri Light"/>
      <family val="2"/>
    </font>
    <font>
      <b/>
      <vertAlign val="subscript"/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9"/>
      <color rgb="FF000000"/>
      <name val="Calibri Light"/>
      <family val="2"/>
    </font>
    <font>
      <b/>
      <sz val="9"/>
      <color theme="1"/>
      <name val="Lucida Sans"/>
      <family val="2"/>
    </font>
  </fonts>
  <fills count="25">
    <fill>
      <patternFill patternType="none"/>
    </fill>
    <fill>
      <patternFill patternType="gray125"/>
    </fill>
    <fill>
      <patternFill patternType="solid">
        <fgColor rgb="FF023858"/>
      </patternFill>
    </fill>
    <fill>
      <patternFill patternType="solid">
        <fgColor rgb="FF75A9CF"/>
      </patternFill>
    </fill>
    <fill>
      <patternFill patternType="solid">
        <fgColor rgb="FFFFF7FB"/>
      </patternFill>
    </fill>
    <fill>
      <patternFill patternType="solid">
        <fgColor rgb="FF04649E"/>
      </patternFill>
    </fill>
    <fill>
      <patternFill patternType="solid">
        <fgColor rgb="FF348EBF"/>
      </patternFill>
    </fill>
    <fill>
      <patternFill patternType="solid">
        <fgColor rgb="FFD9D8EA"/>
      </patternFill>
    </fill>
    <fill>
      <patternFill patternType="solid">
        <fgColor rgb="FF81AED2"/>
      </patternFill>
    </fill>
    <fill>
      <patternFill patternType="solid">
        <fgColor rgb="FFC8CDE4"/>
      </patternFill>
    </fill>
    <fill>
      <patternFill patternType="solid">
        <fgColor rgb="FF7EADD1"/>
      </patternFill>
    </fill>
    <fill>
      <patternFill patternType="solid">
        <fgColor rgb="FFDDDBEC"/>
      </patternFill>
    </fill>
    <fill>
      <patternFill patternType="solid">
        <fgColor rgb="FFF6EFF7"/>
      </patternFill>
    </fill>
    <fill>
      <patternFill patternType="solid">
        <fgColor rgb="FFEFE9F3"/>
      </patternFill>
    </fill>
    <fill>
      <patternFill patternType="solid">
        <fgColor rgb="FFF8F1F8"/>
      </patternFill>
    </fill>
    <fill>
      <patternFill patternType="solid">
        <fgColor rgb="FFA5BDDB"/>
      </patternFill>
    </fill>
    <fill>
      <patternFill patternType="solid">
        <fgColor rgb="FFE7E3F0"/>
      </patternFill>
    </fill>
    <fill>
      <patternFill patternType="solid">
        <fgColor rgb="FF96B6D7"/>
      </patternFill>
    </fill>
    <fill>
      <patternFill patternType="solid">
        <fgColor rgb="FFD0D1E6"/>
      </patternFill>
    </fill>
    <fill>
      <patternFill patternType="solid">
        <fgColor rgb="FFFEF6FA"/>
      </patternFill>
    </fill>
    <fill>
      <patternFill patternType="solid">
        <fgColor rgb="FFB7C5DF"/>
      </patternFill>
    </fill>
    <fill>
      <patternFill patternType="solid">
        <fgColor rgb="FFF3EDF5"/>
      </patternFill>
    </fill>
    <fill>
      <patternFill patternType="solid">
        <fgColor rgb="FFFEF6FB"/>
      </patternFill>
    </fill>
    <fill>
      <patternFill patternType="solid">
        <fgColor rgb="FFFFD9D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3" fillId="11" borderId="0" xfId="0" applyFont="1" applyFill="1"/>
    <xf numFmtId="0" fontId="2" fillId="10" borderId="0" xfId="0" applyFont="1" applyFill="1"/>
    <xf numFmtId="0" fontId="3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19" borderId="0" xfId="0" applyFont="1" applyFill="1"/>
    <xf numFmtId="0" fontId="3" fillId="22" borderId="0" xfId="0" applyFont="1" applyFill="1"/>
    <xf numFmtId="0" fontId="5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6" fillId="2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0" fillId="0" borderId="0" xfId="0" applyNumberFormat="1"/>
    <xf numFmtId="10" fontId="0" fillId="0" borderId="0" xfId="1" applyNumberFormat="1" applyFont="1"/>
    <xf numFmtId="0" fontId="1" fillId="0" borderId="4" xfId="0" applyFont="1" applyFill="1" applyBorder="1" applyAlignment="1">
      <alignment horizontal="center" vertical="top"/>
    </xf>
    <xf numFmtId="0" fontId="0" fillId="0" borderId="0" xfId="1" applyNumberFormat="1" applyFont="1"/>
    <xf numFmtId="168" fontId="0" fillId="0" borderId="0" xfId="0" applyNumberFormat="1"/>
    <xf numFmtId="9" fontId="0" fillId="0" borderId="0" xfId="0" applyNumberFormat="1"/>
    <xf numFmtId="168" fontId="0" fillId="0" borderId="0" xfId="1" applyNumberFormat="1" applyFont="1"/>
    <xf numFmtId="2" fontId="0" fillId="0" borderId="0" xfId="1" applyNumberFormat="1" applyFont="1"/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0" fillId="0" borderId="0" xfId="1" applyNumberFormat="1" applyFont="1" applyFill="1"/>
    <xf numFmtId="0" fontId="0" fillId="24" borderId="0" xfId="1" applyNumberFormat="1" applyFont="1" applyFill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df_analysis!$H$27</c:f>
              <c:strCache>
                <c:ptCount val="1"/>
                <c:pt idx="0">
                  <c:v>concentration_soil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df_analysis!$I$27</c:f>
              <c:numCache>
                <c:formatCode>General</c:formatCode>
                <c:ptCount val="1"/>
                <c:pt idx="0">
                  <c:v>213.37880347825649</c:v>
                </c:pt>
              </c:numCache>
            </c:numRef>
          </c:xVal>
          <c:yVal>
            <c:numRef>
              <c:f>df_analysis!$J$27</c:f>
              <c:numCache>
                <c:formatCode>General</c:formatCode>
                <c:ptCount val="1"/>
                <c:pt idx="0">
                  <c:v>213.44122293535113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B4B-91FA-24B4C3021B35}"/>
            </c:ext>
          </c:extLst>
        </c:ser>
        <c:ser>
          <c:idx val="1"/>
          <c:order val="1"/>
          <c:tx>
            <c:strRef>
              <c:f>df_analysis!$H$28</c:f>
              <c:strCache>
                <c:ptCount val="1"/>
                <c:pt idx="0">
                  <c:v>length_pipe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df_analysis!$I$28</c:f>
              <c:numCache>
                <c:formatCode>General</c:formatCode>
                <c:ptCount val="1"/>
                <c:pt idx="0">
                  <c:v>1.4534490934475557</c:v>
                </c:pt>
              </c:numCache>
            </c:numRef>
          </c:xVal>
          <c:yVal>
            <c:numRef>
              <c:f>df_analysis!$J$28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B4B-91FA-24B4C3021B35}"/>
            </c:ext>
          </c:extLst>
        </c:ser>
        <c:ser>
          <c:idx val="2"/>
          <c:order val="2"/>
          <c:tx>
            <c:strRef>
              <c:f>df_analysis!$H$29</c:f>
              <c:strCache>
                <c:ptCount val="1"/>
                <c:pt idx="0">
                  <c:v>length_fraction_middle_point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df_analysis!$I$29</c:f>
              <c:numCache>
                <c:formatCode>General</c:formatCode>
                <c:ptCount val="1"/>
                <c:pt idx="0">
                  <c:v>0.58309518948452999</c:v>
                </c:pt>
              </c:numCache>
            </c:numRef>
          </c:xVal>
          <c:yVal>
            <c:numRef>
              <c:f>df_analysis!$J$29</c:f>
              <c:numCache>
                <c:formatCode>General</c:formatCode>
                <c:ptCount val="1"/>
                <c:pt idx="0">
                  <c:v>-8.4744715199237985E-2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B4B-91FA-24B4C3021B35}"/>
            </c:ext>
          </c:extLst>
        </c:ser>
        <c:ser>
          <c:idx val="3"/>
          <c:order val="3"/>
          <c:tx>
            <c:strRef>
              <c:f>df_analysis!$H$30</c:f>
              <c:strCache>
                <c:ptCount val="1"/>
                <c:pt idx="0">
                  <c:v>length_plume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df_analysis!$I$30</c:f>
              <c:numCache>
                <c:formatCode>General</c:formatCode>
                <c:ptCount val="1"/>
                <c:pt idx="0">
                  <c:v>1.0991648946397543</c:v>
                </c:pt>
              </c:numCache>
            </c:numRef>
          </c:xVal>
          <c:yVal>
            <c:numRef>
              <c:f>df_analysis!$J$30</c:f>
              <c:numCache>
                <c:formatCode>General</c:formatCode>
                <c:ptCount val="1"/>
                <c:pt idx="0">
                  <c:v>0.99172479356893706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B4B-91FA-24B4C3021B35}"/>
            </c:ext>
          </c:extLst>
        </c:ser>
        <c:ser>
          <c:idx val="4"/>
          <c:order val="4"/>
          <c:tx>
            <c:strRef>
              <c:f>df_analysis!$H$31</c:f>
              <c:strCache>
                <c:ptCount val="1"/>
                <c:pt idx="0">
                  <c:v>inner_diameter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df_analysis!$I$31</c:f>
              <c:numCache>
                <c:formatCode>General</c:formatCode>
                <c:ptCount val="1"/>
                <c:pt idx="0">
                  <c:v>0.15690245130973521</c:v>
                </c:pt>
              </c:numCache>
            </c:numRef>
          </c:xVal>
          <c:yVal>
            <c:numRef>
              <c:f>df_analysis!$J$31</c:f>
              <c:numCache>
                <c:formatCode>General</c:formatCode>
                <c:ptCount val="1"/>
                <c:pt idx="0">
                  <c:v>0.15687378743337874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4-4B4B-91FA-24B4C3021B35}"/>
            </c:ext>
          </c:extLst>
        </c:ser>
        <c:ser>
          <c:idx val="5"/>
          <c:order val="5"/>
          <c:tx>
            <c:strRef>
              <c:f>df_analysis!$H$32</c:f>
              <c:strCache>
                <c:ptCount val="1"/>
                <c:pt idx="0">
                  <c:v>flow_rate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df_analysis!$I$32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df_analysis!$J$32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4-4B4B-91FA-24B4C3021B35}"/>
            </c:ext>
          </c:extLst>
        </c:ser>
        <c:ser>
          <c:idx val="6"/>
          <c:order val="6"/>
          <c:tx>
            <c:strRef>
              <c:f>df_analysis!$H$33</c:f>
              <c:strCache>
                <c:ptCount val="1"/>
                <c:pt idx="0">
                  <c:v>log_Dp_ref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df_analysis!$I$32</c:f>
              <c:numCache>
                <c:formatCode>General</c:formatCode>
                <c:ptCount val="1"/>
                <c:pt idx="0">
                  <c:v>0.59365861869895875</c:v>
                </c:pt>
              </c:numCache>
            </c:numRef>
          </c:xVal>
          <c:yVal>
            <c:numRef>
              <c:f>df_analysis!$J$32</c:f>
              <c:numCache>
                <c:formatCode>General</c:formatCode>
                <c:ptCount val="1"/>
                <c:pt idx="0">
                  <c:v>-0.37247750212679925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44-4B4B-91FA-24B4C3021B35}"/>
            </c:ext>
          </c:extLst>
        </c:ser>
        <c:ser>
          <c:idx val="7"/>
          <c:order val="7"/>
          <c:tx>
            <c:strRef>
              <c:f>df_analysis!$H$34</c:f>
              <c:strCache>
                <c:ptCount val="1"/>
                <c:pt idx="0">
                  <c:v>log_Kpw_ref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df_analysis!$I$34</c:f>
              <c:numCache>
                <c:formatCode>General</c:formatCode>
                <c:ptCount val="1"/>
                <c:pt idx="0">
                  <c:v>1.0605001951848954</c:v>
                </c:pt>
              </c:numCache>
            </c:numRef>
          </c:xVal>
          <c:yVal>
            <c:numRef>
              <c:f>df_analysis!$J$34</c:f>
              <c:numCache>
                <c:formatCode>General</c:formatCode>
                <c:ptCount val="1"/>
                <c:pt idx="0">
                  <c:v>1.0601648496923068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44-4B4B-91FA-24B4C3021B35}"/>
            </c:ext>
          </c:extLst>
        </c:ser>
        <c:ser>
          <c:idx val="8"/>
          <c:order val="8"/>
          <c:tx>
            <c:strRef>
              <c:f>df_analysis!$H$35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df_analysis!$I$35</c:f>
              <c:numCache>
                <c:formatCode>General</c:formatCode>
                <c:ptCount val="1"/>
                <c:pt idx="0">
                  <c:v>9.772819442850661E-2</c:v>
                </c:pt>
              </c:numCache>
            </c:numRef>
          </c:xVal>
          <c:yVal>
            <c:numRef>
              <c:f>df_analysis!$J$35</c:f>
              <c:numCache>
                <c:formatCode>General</c:formatCode>
                <c:ptCount val="1"/>
                <c:pt idx="0">
                  <c:v>-8.4428018088110832E-2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44-4B4B-91FA-24B4C3021B35}"/>
            </c:ext>
          </c:extLst>
        </c:ser>
        <c:ser>
          <c:idx val="9"/>
          <c:order val="9"/>
          <c:tx>
            <c:strRef>
              <c:f>df_analysis!$H$36</c:f>
              <c:strCache>
                <c:ptCount val="1"/>
                <c:pt idx="0">
                  <c:v>PARTITIONING_A_C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df_analysis!$I$36</c:f>
              <c:numCache>
                <c:formatCode>General</c:formatCode>
                <c:ptCount val="1"/>
                <c:pt idx="0">
                  <c:v>0.97207810998674082</c:v>
                </c:pt>
              </c:numCache>
            </c:numRef>
          </c:xVal>
          <c:yVal>
            <c:numRef>
              <c:f>df_analysis!$J$36</c:f>
              <c:numCache>
                <c:formatCode>General</c:formatCode>
                <c:ptCount val="1"/>
                <c:pt idx="0">
                  <c:v>-0.2075870945951647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44-4B4B-91FA-24B4C3021B35}"/>
            </c:ext>
          </c:extLst>
        </c:ser>
        <c:ser>
          <c:idx val="10"/>
          <c:order val="10"/>
          <c:tx>
            <c:strRef>
              <c:f>df_analysis!$H$37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df_analysis!$I$37</c:f>
              <c:numCache>
                <c:formatCode>General</c:formatCode>
                <c:ptCount val="1"/>
                <c:pt idx="0">
                  <c:v>0.30914729205473968</c:v>
                </c:pt>
              </c:numCache>
            </c:numRef>
          </c:xVal>
          <c:yVal>
            <c:numRef>
              <c:f>df_analysis!$J$37</c:f>
              <c:numCache>
                <c:formatCode>General</c:formatCode>
                <c:ptCount val="1"/>
                <c:pt idx="0">
                  <c:v>-0.19518377515354313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44-4B4B-91FA-24B4C3021B35}"/>
            </c:ext>
          </c:extLst>
        </c:ser>
        <c:ser>
          <c:idx val="11"/>
          <c:order val="11"/>
          <c:tx>
            <c:strRef>
              <c:f>df_analysis!$H$38</c:f>
              <c:strCache>
                <c:ptCount val="1"/>
                <c:pt idx="0">
                  <c:v>partitioning_enthalpie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df_analysis!$I$38</c:f>
              <c:numCache>
                <c:formatCode>General</c:formatCode>
                <c:ptCount val="1"/>
                <c:pt idx="0">
                  <c:v>1.4786791855504056</c:v>
                </c:pt>
              </c:numCache>
            </c:numRef>
          </c:xVal>
          <c:yVal>
            <c:numRef>
              <c:f>df_analysis!$J$38</c:f>
              <c:numCache>
                <c:formatCode>General</c:formatCode>
                <c:ptCount val="1"/>
                <c:pt idx="0">
                  <c:v>-0.21606589986829317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44-4B4B-91FA-24B4C302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</c:scatterChart>
      <c:valAx>
        <c:axId val="21156308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df_analysis!$I$26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df_analysis!$J$26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19806515080911E-2"/>
          <c:y val="3.3472798446018741E-2"/>
          <c:w val="0.65368318338052966"/>
          <c:h val="0.86162702399879576"/>
        </c:manualLayout>
      </c:layout>
      <c:scatterChart>
        <c:scatterStyle val="lineMarker"/>
        <c:varyColors val="0"/>
        <c:ser>
          <c:idx val="8"/>
          <c:order val="8"/>
          <c:tx>
            <c:strRef>
              <c:f>df_analysis!$H$35</c:f>
              <c:strCache>
                <c:ptCount val="1"/>
                <c:pt idx="0">
                  <c:v>DIFFUSION_A_C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df_analysis!$I$51</c:f>
              <c:numCache>
                <c:formatCode>0.000</c:formatCode>
                <c:ptCount val="1"/>
                <c:pt idx="0">
                  <c:v>9.999999999999943E-3</c:v>
                </c:pt>
              </c:numCache>
            </c:numRef>
          </c:xVal>
          <c:yVal>
            <c:numRef>
              <c:f>df_analysis!$J$51</c:f>
              <c:numCache>
                <c:formatCode>0.00</c:formatCode>
                <c:ptCount val="1"/>
                <c:pt idx="0">
                  <c:v>-8.986389290700128E-3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55-431F-BBCA-9CE2C72419E2}"/>
            </c:ext>
          </c:extLst>
        </c:ser>
        <c:ser>
          <c:idx val="10"/>
          <c:order val="10"/>
          <c:tx>
            <c:strRef>
              <c:f>df_analysis!$H$37</c:f>
              <c:strCache>
                <c:ptCount val="1"/>
                <c:pt idx="0">
                  <c:v>activattion_energy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df_analysis!$I$53</c:f>
              <c:numCache>
                <c:formatCode>0.000</c:formatCode>
                <c:ptCount val="1"/>
                <c:pt idx="0">
                  <c:v>1.0000000000000158E-2</c:v>
                </c:pt>
              </c:numCache>
            </c:numRef>
          </c:xVal>
          <c:yVal>
            <c:numRef>
              <c:f>df_analysis!$J$53</c:f>
              <c:numCache>
                <c:formatCode>0.00</c:formatCode>
                <c:ptCount val="1"/>
                <c:pt idx="0">
                  <c:v>-7.0002124294704631E-3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55-431F-BBCA-9CE2C724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30880"/>
        <c:axId val="211563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df_analysis!$H$27</c15:sqref>
                        </c15:formulaRef>
                      </c:ext>
                    </c:extLst>
                    <c:strCache>
                      <c:ptCount val="1"/>
                      <c:pt idx="0">
                        <c:v>concentration_soil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df_analysis!$I$43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1.0000000000000004E-2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df_analysis!$J$43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1.0000013779867947E-2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55-431F-BBCA-9CE2C72419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df_analysis!$H$28</c15:sqref>
                        </c15:formulaRef>
                      </c:ext>
                    </c:extLst>
                    <c:strCache>
                      <c:ptCount val="1"/>
                      <c:pt idx="0">
                        <c:v>length_pipe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df_analysis!$I$44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1.0000000000000051E-2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055-431F-BBCA-9CE2C72419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df_analysis!$H$29</c15:sqref>
                        </c15:formulaRef>
                      </c:ext>
                    </c:extLst>
                    <c:strCache>
                      <c:ptCount val="1"/>
                      <c:pt idx="0">
                        <c:v>length_fraction_middle_point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df_analysis!$I$45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055-431F-BBCA-9CE2C72419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df_analysis!$H$30</c15:sqref>
                        </c15:formulaRef>
                      </c:ext>
                    </c:extLst>
                    <c:strCache>
                      <c:ptCount val="1"/>
                      <c:pt idx="0">
                        <c:v>length_plume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df_analysis!$I$46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9.9999999999999725E-3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df_analysis!$J$46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055-431F-BBCA-9CE2C72419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df_analysis!$H$31</c15:sqref>
                        </c15:formulaRef>
                      </c:ext>
                    </c:extLst>
                    <c:strCache>
                      <c:ptCount val="1"/>
                      <c:pt idx="0">
                        <c:v>inner_diameter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df_analysis!$I$47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1.0000000000000089E-2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055-431F-BBCA-9CE2C72419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df_analysis!$H$32</c15:sqref>
                        </c15:formulaRef>
                      </c:ext>
                    </c:extLst>
                    <c:strCache>
                      <c:ptCount val="1"/>
                      <c:pt idx="0">
                        <c:v>flow_rate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df_analysis!$I$48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1.0000000000000009E-2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df_analysis!$J$48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-9.900990099009889E-3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055-431F-BBCA-9CE2C72419E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df_analysis!$H$33</c15:sqref>
                        </c15:formulaRef>
                      </c:ext>
                    </c:extLst>
                    <c:strCache>
                      <c:ptCount val="1"/>
                      <c:pt idx="0">
                        <c:v>log_Dp_ref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df_analysis!$I$49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9.9999999999899527E-3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df_analysis!$J$49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9.9981463583228448E-3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055-431F-BBCA-9CE2C72419E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df_analysis!$H$34</c15:sqref>
                        </c15:formulaRef>
                      </c:ext>
                    </c:extLst>
                    <c:strCache>
                      <c:ptCount val="1"/>
                      <c:pt idx="0">
                        <c:v>log_Kpw_ref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df_analysis!$I$50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9.9999999999985205E-3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df_analysis!$J$50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9.9981463583218091E-3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055-431F-BBCA-9CE2C72419E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df_analysis!$H$36</c15:sqref>
                        </c15:formulaRef>
                      </c:ext>
                    </c:extLst>
                    <c:strCache>
                      <c:ptCount val="1"/>
                      <c:pt idx="0">
                        <c:v>PARTITIONING_A_C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df_analysis!$I$52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9.9999999999997001E-3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df_analysis!$J$52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-2.3910184025689443E-3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055-431F-BBCA-9CE2C72419E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df_analysis!$H$38</c15:sqref>
                        </c15:formulaRef>
                      </c:ext>
                    </c:extLst>
                    <c:strCache>
                      <c:ptCount val="1"/>
                      <c:pt idx="0">
                        <c:v>partitioning_enthalpie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df_analysis!$I$54</c15:sqref>
                        </c15:formulaRef>
                      </c:ext>
                    </c:extLst>
                    <c:numCache>
                      <c:formatCode>0.000</c:formatCode>
                      <c:ptCount val="1"/>
                      <c:pt idx="0">
                        <c:v>1.0000000000000075E-2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df_analysis!$J$54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-1.6451311202468127E-3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055-431F-BBCA-9CE2C72419E2}"/>
                  </c:ext>
                </c:extLst>
              </c15:ser>
            </c15:filteredScatterSeries>
          </c:ext>
        </c:extLst>
      </c:scatterChart>
      <c:valAx>
        <c:axId val="2115630880"/>
        <c:scaling>
          <c:orientation val="minMax"/>
          <c:max val="2.000000000000000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df_analysis!$I$26</c:f>
              <c:strCache>
                <c:ptCount val="1"/>
                <c:pt idx="0">
                  <c:v>% change input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6160"/>
        <c:crosses val="autoZero"/>
        <c:crossBetween val="midCat"/>
      </c:valAx>
      <c:valAx>
        <c:axId val="211563616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df_analysis!$J$26</c:f>
              <c:strCache>
                <c:ptCount val="1"/>
                <c:pt idx="0">
                  <c:v>% change output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7198331999096"/>
          <c:y val="0.10905669073352164"/>
          <c:w val="0.25428841121718665"/>
          <c:h val="0.75314323634226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676275</xdr:colOff>
      <xdr:row>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D81C9-686D-8B76-753B-18F166016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2867025"/>
          <a:ext cx="676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400049</xdr:colOff>
      <xdr:row>22</xdr:row>
      <xdr:rowOff>166686</xdr:rowOff>
    </xdr:from>
    <xdr:to>
      <xdr:col>24</xdr:col>
      <xdr:colOff>581024</xdr:colOff>
      <xdr:row>40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6B2AE0-8EC9-9EE9-12F0-DB3767763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41</xdr:row>
      <xdr:rowOff>142875</xdr:rowOff>
    </xdr:from>
    <xdr:to>
      <xdr:col>25</xdr:col>
      <xdr:colOff>276225</xdr:colOff>
      <xdr:row>59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D85738-0DCB-4530-BA53-7BCDF58E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D33" workbookViewId="0">
      <selection activeCell="H65" sqref="H65"/>
    </sheetView>
  </sheetViews>
  <sheetFormatPr defaultRowHeight="15" x14ac:dyDescent="0.25"/>
  <cols>
    <col min="1" max="1" width="28.140625" bestFit="1" customWidth="1"/>
    <col min="2" max="2" width="20.7109375" bestFit="1" customWidth="1"/>
    <col min="3" max="3" width="18.42578125" bestFit="1" customWidth="1"/>
    <col min="4" max="4" width="20.7109375" bestFit="1" customWidth="1"/>
    <col min="5" max="5" width="17.7109375" bestFit="1" customWidth="1"/>
    <col min="6" max="6" width="20" bestFit="1" customWidth="1"/>
    <col min="7" max="7" width="24.28515625" bestFit="1" customWidth="1"/>
    <col min="8" max="8" width="26.7109375" bestFit="1" customWidth="1"/>
    <col min="9" max="9" width="23.5703125" bestFit="1" customWidth="1"/>
    <col min="10" max="10" width="26" bestFit="1" customWidth="1"/>
  </cols>
  <sheetData>
    <row r="1" spans="1:1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3"/>
      <c r="L1" s="24"/>
      <c r="M1" s="25" t="s">
        <v>44</v>
      </c>
      <c r="N1" s="25" t="s">
        <v>45</v>
      </c>
      <c r="O1" s="26">
        <v>0.01</v>
      </c>
      <c r="P1" s="25" t="s">
        <v>45</v>
      </c>
    </row>
    <row r="2" spans="1:18" x14ac:dyDescent="0.25">
      <c r="A2" s="1" t="s">
        <v>9</v>
      </c>
      <c r="B2" s="37">
        <v>214.37880347825649</v>
      </c>
      <c r="C2" s="37">
        <v>1.0100000137798679</v>
      </c>
      <c r="D2" s="37">
        <v>214.44122293535111</v>
      </c>
      <c r="E2" s="37">
        <v>1.010000008114357</v>
      </c>
      <c r="F2" s="37">
        <v>214.41555735078069</v>
      </c>
      <c r="G2">
        <v>1.0000013779867921E-2</v>
      </c>
      <c r="H2">
        <v>213.44122293535111</v>
      </c>
      <c r="I2">
        <v>1.0000008114357421E-2</v>
      </c>
      <c r="J2">
        <v>213.41555735078069</v>
      </c>
      <c r="K2" s="27" t="s">
        <v>46</v>
      </c>
      <c r="L2" s="28" t="s">
        <v>47</v>
      </c>
      <c r="M2" s="29" t="s">
        <v>48</v>
      </c>
      <c r="N2" s="29" t="s">
        <v>49</v>
      </c>
      <c r="O2" s="29" t="s">
        <v>48</v>
      </c>
      <c r="P2" s="29" t="s">
        <v>50</v>
      </c>
      <c r="Q2" s="37">
        <v>214.37880347825649</v>
      </c>
      <c r="R2">
        <v>1</v>
      </c>
    </row>
    <row r="3" spans="1:18" x14ac:dyDescent="0.25">
      <c r="A3" s="1" t="s">
        <v>10</v>
      </c>
      <c r="B3" s="37">
        <v>2.4534490934475559</v>
      </c>
      <c r="C3" s="37">
        <v>1</v>
      </c>
      <c r="D3" s="37">
        <v>1</v>
      </c>
      <c r="E3" s="37">
        <v>1</v>
      </c>
      <c r="F3" s="37">
        <v>1</v>
      </c>
      <c r="G3">
        <v>0</v>
      </c>
      <c r="H3">
        <v>0</v>
      </c>
      <c r="I3">
        <v>0</v>
      </c>
      <c r="J3">
        <v>0</v>
      </c>
      <c r="K3" s="30" t="s">
        <v>51</v>
      </c>
      <c r="L3" s="31" t="s">
        <v>52</v>
      </c>
      <c r="M3" s="32" t="s">
        <v>53</v>
      </c>
      <c r="N3" s="32" t="s">
        <v>53</v>
      </c>
      <c r="O3" s="32" t="s">
        <v>53</v>
      </c>
      <c r="P3" s="32" t="s">
        <v>53</v>
      </c>
      <c r="Q3" s="37">
        <v>2.4534490934475559</v>
      </c>
      <c r="R3">
        <v>2</v>
      </c>
    </row>
    <row r="4" spans="1:18" x14ac:dyDescent="0.25">
      <c r="A4" s="1" t="s">
        <v>11</v>
      </c>
      <c r="B4" s="37">
        <v>1.58309518948453</v>
      </c>
      <c r="C4" s="37">
        <v>1</v>
      </c>
      <c r="D4" s="37">
        <v>0.9152552848007619</v>
      </c>
      <c r="E4" s="37">
        <v>1</v>
      </c>
      <c r="F4" s="37">
        <v>0.99999999999999989</v>
      </c>
      <c r="G4">
        <v>0</v>
      </c>
      <c r="H4">
        <v>8.4744715199238096E-2</v>
      </c>
      <c r="I4">
        <v>0</v>
      </c>
      <c r="J4">
        <v>1.110223024625157E-16</v>
      </c>
      <c r="K4" s="30" t="s">
        <v>54</v>
      </c>
      <c r="L4" s="31" t="s">
        <v>55</v>
      </c>
      <c r="M4" s="32" t="s">
        <v>53</v>
      </c>
      <c r="N4" s="32" t="s">
        <v>56</v>
      </c>
      <c r="O4" s="32" t="s">
        <v>53</v>
      </c>
      <c r="P4" s="32" t="s">
        <v>53</v>
      </c>
      <c r="Q4" s="37">
        <v>1.58309518948453</v>
      </c>
      <c r="R4">
        <v>3</v>
      </c>
    </row>
    <row r="5" spans="1:18" x14ac:dyDescent="0.25">
      <c r="A5" s="1" t="s">
        <v>12</v>
      </c>
      <c r="B5" s="37">
        <v>2.0991648946397539</v>
      </c>
      <c r="C5" s="37">
        <v>1.0099981463583221</v>
      </c>
      <c r="D5" s="37">
        <v>1.9917247935689371</v>
      </c>
      <c r="E5" s="37">
        <v>0.99999999999999989</v>
      </c>
      <c r="F5" s="37">
        <v>1</v>
      </c>
      <c r="G5">
        <v>9.9981463583216357E-3</v>
      </c>
      <c r="H5">
        <v>0.99172479356893728</v>
      </c>
      <c r="I5">
        <v>1.110223024625157E-16</v>
      </c>
      <c r="J5">
        <v>0</v>
      </c>
      <c r="K5" s="27" t="s">
        <v>57</v>
      </c>
      <c r="L5" s="28" t="s">
        <v>58</v>
      </c>
      <c r="M5" s="29" t="s">
        <v>48</v>
      </c>
      <c r="N5" s="29" t="s">
        <v>59</v>
      </c>
      <c r="O5" s="32" t="s">
        <v>53</v>
      </c>
      <c r="P5" s="32" t="s">
        <v>53</v>
      </c>
      <c r="Q5" s="37">
        <v>2.0991648946397539</v>
      </c>
      <c r="R5">
        <v>4</v>
      </c>
    </row>
    <row r="6" spans="1:18" x14ac:dyDescent="0.25">
      <c r="A6" s="1" t="s">
        <v>13</v>
      </c>
      <c r="B6" s="37">
        <v>1.156902451309735</v>
      </c>
      <c r="C6" s="37">
        <v>1.0099981463583221</v>
      </c>
      <c r="D6" s="37">
        <v>1.156873787433379</v>
      </c>
      <c r="E6" s="37">
        <v>0.99009900990098976</v>
      </c>
      <c r="F6" s="37">
        <v>0.86437711223439384</v>
      </c>
      <c r="G6">
        <v>9.9981463583216357E-3</v>
      </c>
      <c r="H6">
        <v>0.15687378743337849</v>
      </c>
      <c r="I6">
        <v>9.9009900990102429E-3</v>
      </c>
      <c r="J6">
        <v>0.13562288776560619</v>
      </c>
      <c r="K6" s="27" t="s">
        <v>60</v>
      </c>
      <c r="L6" s="28" t="s">
        <v>61</v>
      </c>
      <c r="M6" s="29" t="s">
        <v>48</v>
      </c>
      <c r="N6" s="32" t="s">
        <v>61</v>
      </c>
      <c r="O6" s="29" t="s">
        <v>62</v>
      </c>
      <c r="P6" s="29" t="s">
        <v>63</v>
      </c>
      <c r="Q6" s="37">
        <v>1.156902451309735</v>
      </c>
      <c r="R6">
        <v>5</v>
      </c>
    </row>
    <row r="7" spans="1:18" x14ac:dyDescent="0.25">
      <c r="A7" s="1" t="s">
        <v>14</v>
      </c>
      <c r="B7" s="37">
        <v>1.593658618698959</v>
      </c>
      <c r="C7" s="37">
        <v>0.99009900990099009</v>
      </c>
      <c r="D7" s="37">
        <v>0.62752249787320047</v>
      </c>
      <c r="E7" s="37">
        <v>1</v>
      </c>
      <c r="F7" s="37">
        <v>1</v>
      </c>
      <c r="G7">
        <v>9.9009900990099098E-3</v>
      </c>
      <c r="H7">
        <v>0.37247750212679948</v>
      </c>
      <c r="I7">
        <v>0</v>
      </c>
      <c r="J7">
        <v>0</v>
      </c>
      <c r="K7" s="30" t="s">
        <v>64</v>
      </c>
      <c r="L7" s="31" t="s">
        <v>65</v>
      </c>
      <c r="M7" s="32" t="s">
        <v>62</v>
      </c>
      <c r="N7" s="32" t="s">
        <v>66</v>
      </c>
      <c r="O7" s="32" t="s">
        <v>53</v>
      </c>
      <c r="P7" s="32" t="s">
        <v>53</v>
      </c>
      <c r="Q7" s="37">
        <v>1.593658618698959</v>
      </c>
      <c r="R7">
        <v>6</v>
      </c>
    </row>
    <row r="8" spans="1:18" x14ac:dyDescent="0.25">
      <c r="A8" s="1" t="s">
        <v>15</v>
      </c>
      <c r="B8" s="37">
        <v>1.569362243769109</v>
      </c>
      <c r="C8" s="37">
        <v>1.009998146358323</v>
      </c>
      <c r="D8" s="37">
        <v>1.5692222857835709</v>
      </c>
      <c r="E8" s="37">
        <v>1.0063078731950601</v>
      </c>
      <c r="F8" s="37">
        <v>1.329493742610911</v>
      </c>
      <c r="G8">
        <v>9.9981463583229679E-3</v>
      </c>
      <c r="H8">
        <v>0.56922228578357115</v>
      </c>
      <c r="I8">
        <v>6.3078731950598774E-3</v>
      </c>
      <c r="J8">
        <v>0.32949374261091058</v>
      </c>
      <c r="K8" s="27" t="s">
        <v>67</v>
      </c>
      <c r="L8" s="28">
        <v>1.57</v>
      </c>
      <c r="M8" s="29" t="s">
        <v>48</v>
      </c>
      <c r="N8" s="29" t="s">
        <v>68</v>
      </c>
      <c r="O8" s="29" t="s">
        <v>48</v>
      </c>
      <c r="P8" s="29" t="s">
        <v>69</v>
      </c>
      <c r="Q8" s="37">
        <v>1.569362243769109</v>
      </c>
      <c r="R8">
        <v>7</v>
      </c>
    </row>
    <row r="9" spans="1:18" x14ac:dyDescent="0.25">
      <c r="A9" s="1" t="s">
        <v>16</v>
      </c>
      <c r="B9" s="37">
        <v>2.060500195184896</v>
      </c>
      <c r="C9" s="37">
        <v>1.0099981463583221</v>
      </c>
      <c r="D9" s="37">
        <v>2.0601648496923071</v>
      </c>
      <c r="E9" s="37">
        <v>1.002629243222142</v>
      </c>
      <c r="F9" s="37">
        <v>1.2101919095881419</v>
      </c>
      <c r="G9">
        <v>9.9981463583220798E-3</v>
      </c>
      <c r="H9">
        <v>1.0601648496923071</v>
      </c>
      <c r="I9">
        <v>2.6292432221421969E-3</v>
      </c>
      <c r="J9">
        <v>0.21019190958814171</v>
      </c>
      <c r="K9" s="27" t="s">
        <v>70</v>
      </c>
      <c r="L9" s="28" t="s">
        <v>71</v>
      </c>
      <c r="M9" s="29" t="s">
        <v>48</v>
      </c>
      <c r="N9" s="29" t="s">
        <v>72</v>
      </c>
      <c r="O9" s="32" t="s">
        <v>53</v>
      </c>
      <c r="P9" s="29" t="s">
        <v>73</v>
      </c>
      <c r="Q9" s="37">
        <v>2.060500195184896</v>
      </c>
      <c r="R9">
        <v>8</v>
      </c>
    </row>
    <row r="10" spans="1:18" x14ac:dyDescent="0.25">
      <c r="A10" s="1" t="s">
        <v>17</v>
      </c>
      <c r="B10" s="37">
        <v>1.0977281944285071</v>
      </c>
      <c r="C10" s="37">
        <v>0.99101361070929983</v>
      </c>
      <c r="D10" s="37">
        <v>0.91557198191188915</v>
      </c>
      <c r="E10" s="37">
        <v>0.99431166608195598</v>
      </c>
      <c r="F10" s="37">
        <v>0.94577576517360751</v>
      </c>
      <c r="G10">
        <v>8.9863892907001697E-3</v>
      </c>
      <c r="H10">
        <v>8.4428018088110846E-2</v>
      </c>
      <c r="I10">
        <v>5.6883339180440204E-3</v>
      </c>
      <c r="J10">
        <v>5.4224234826392492E-2</v>
      </c>
      <c r="K10" s="45" t="s">
        <v>74</v>
      </c>
      <c r="L10" s="46" t="s">
        <v>75</v>
      </c>
      <c r="M10" s="47" t="s">
        <v>62</v>
      </c>
      <c r="N10" s="47" t="s">
        <v>56</v>
      </c>
      <c r="O10" s="47" t="s">
        <v>62</v>
      </c>
      <c r="P10" s="47" t="s">
        <v>76</v>
      </c>
      <c r="Q10" s="37">
        <v>1.0977281944285071</v>
      </c>
      <c r="R10">
        <v>9</v>
      </c>
    </row>
    <row r="11" spans="1:18" x14ac:dyDescent="0.25">
      <c r="A11" s="1" t="s">
        <v>18</v>
      </c>
      <c r="B11" s="37">
        <v>1.972078109986741</v>
      </c>
      <c r="C11" s="37">
        <v>0.99760898159743083</v>
      </c>
      <c r="D11" s="37">
        <v>0.79241290540483544</v>
      </c>
      <c r="E11" s="37">
        <v>0.9993684781176444</v>
      </c>
      <c r="F11" s="37">
        <v>0.9404392250578405</v>
      </c>
      <c r="G11">
        <v>2.3910184025691672E-3</v>
      </c>
      <c r="H11">
        <v>0.20758709459516461</v>
      </c>
      <c r="I11">
        <v>6.3152188235560125E-4</v>
      </c>
      <c r="J11">
        <v>5.95607749421595E-2</v>
      </c>
      <c r="K11" s="30" t="s">
        <v>77</v>
      </c>
      <c r="L11" s="31" t="s">
        <v>78</v>
      </c>
      <c r="M11" s="32" t="s">
        <v>53</v>
      </c>
      <c r="N11" s="32" t="s">
        <v>79</v>
      </c>
      <c r="O11" s="32" t="s">
        <v>53</v>
      </c>
      <c r="P11" s="32" t="s">
        <v>80</v>
      </c>
      <c r="Q11" s="37">
        <v>1.972078109986741</v>
      </c>
      <c r="R11">
        <v>10</v>
      </c>
    </row>
    <row r="12" spans="1:18" x14ac:dyDescent="0.25">
      <c r="A12" s="1" t="s">
        <v>19</v>
      </c>
      <c r="B12" s="37">
        <v>1.30914729205474</v>
      </c>
      <c r="C12" s="37">
        <v>0.99299978757052931</v>
      </c>
      <c r="D12" s="37">
        <v>0.80481622484645665</v>
      </c>
      <c r="E12" s="37">
        <v>0.99557053367507797</v>
      </c>
      <c r="F12" s="37">
        <v>0.87176104231988816</v>
      </c>
      <c r="G12">
        <v>7.0002124294706869E-3</v>
      </c>
      <c r="H12">
        <v>0.19518377515354329</v>
      </c>
      <c r="I12">
        <v>4.4294663249220267E-3</v>
      </c>
      <c r="J12">
        <v>0.12823895768011179</v>
      </c>
      <c r="K12" s="30" t="s">
        <v>81</v>
      </c>
      <c r="L12" s="31" t="s">
        <v>82</v>
      </c>
      <c r="M12" s="32" t="s">
        <v>62</v>
      </c>
      <c r="N12" s="32" t="s">
        <v>83</v>
      </c>
      <c r="O12" s="32" t="s">
        <v>53</v>
      </c>
      <c r="P12" s="32" t="s">
        <v>84</v>
      </c>
      <c r="Q12" s="37">
        <v>1.30914729205474</v>
      </c>
      <c r="R12">
        <v>11</v>
      </c>
    </row>
    <row r="13" spans="1:18" ht="15.75" thickBot="1" x14ac:dyDescent="0.3">
      <c r="A13" s="1" t="s">
        <v>20</v>
      </c>
      <c r="B13" s="37">
        <v>2.4786791855504049</v>
      </c>
      <c r="C13" s="37">
        <v>0.99835486887975311</v>
      </c>
      <c r="D13" s="37">
        <v>0.78393410013170661</v>
      </c>
      <c r="E13" s="37">
        <v>0.99956560323075794</v>
      </c>
      <c r="F13" s="37">
        <v>0.9377730581538265</v>
      </c>
      <c r="G13">
        <v>1.6451311202468899E-3</v>
      </c>
      <c r="H13">
        <v>0.21606589986829339</v>
      </c>
      <c r="I13">
        <v>4.343967692420625E-4</v>
      </c>
      <c r="J13">
        <v>6.22269418461735E-2</v>
      </c>
      <c r="K13" s="33" t="s">
        <v>85</v>
      </c>
      <c r="L13" s="34" t="s">
        <v>86</v>
      </c>
      <c r="M13" s="35" t="s">
        <v>53</v>
      </c>
      <c r="N13" s="35" t="s">
        <v>87</v>
      </c>
      <c r="O13" s="35" t="s">
        <v>53</v>
      </c>
      <c r="P13" s="35" t="s">
        <v>80</v>
      </c>
      <c r="Q13" s="37">
        <v>2.4786791855504049</v>
      </c>
      <c r="R13">
        <v>12</v>
      </c>
    </row>
    <row r="14" spans="1:18" x14ac:dyDescent="0.25">
      <c r="K14" s="36" t="s">
        <v>88</v>
      </c>
    </row>
    <row r="17" spans="1:14" x14ac:dyDescent="0.25">
      <c r="F17">
        <v>0.38</v>
      </c>
    </row>
    <row r="18" spans="1:14" x14ac:dyDescent="0.25">
      <c r="F18">
        <v>2.1000000000000001E-2</v>
      </c>
    </row>
    <row r="19" spans="1:14" x14ac:dyDescent="0.25">
      <c r="F19" s="38">
        <f>F18*F17</f>
        <v>7.980000000000001E-3</v>
      </c>
    </row>
    <row r="25" spans="1:14" x14ac:dyDescent="0.25">
      <c r="F25" t="s">
        <v>91</v>
      </c>
      <c r="I25" t="s">
        <v>92</v>
      </c>
      <c r="L25" t="s">
        <v>94</v>
      </c>
    </row>
    <row r="26" spans="1:14" x14ac:dyDescent="0.25"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26</v>
      </c>
      <c r="I26" s="39" t="s">
        <v>89</v>
      </c>
      <c r="J26" s="39" t="s">
        <v>90</v>
      </c>
      <c r="L26" s="39" t="s">
        <v>89</v>
      </c>
      <c r="M26" s="39" t="s">
        <v>90</v>
      </c>
    </row>
    <row r="27" spans="1:14" x14ac:dyDescent="0.25">
      <c r="A27" s="1" t="s">
        <v>9</v>
      </c>
      <c r="B27">
        <v>6.0595855345002368E-3</v>
      </c>
      <c r="C27">
        <v>1.292987110925812</v>
      </c>
      <c r="D27">
        <v>6.1201813898452391E-3</v>
      </c>
      <c r="E27">
        <v>1.299046696460312</v>
      </c>
      <c r="F27">
        <v>2.5157556389110128E-3</v>
      </c>
      <c r="G27">
        <v>4.38163627038705E-5</v>
      </c>
      <c r="H27" s="1" t="s">
        <v>9</v>
      </c>
      <c r="I27" s="40">
        <f>(E27-B27)/B27</f>
        <v>213.37880347825649</v>
      </c>
      <c r="J27" s="49">
        <f>(G27-$G$39)/$G$39</f>
        <v>213.44122293535113</v>
      </c>
      <c r="K27" s="41">
        <f>J27/I27-1</f>
        <v>2.9252885514940985E-4</v>
      </c>
      <c r="L27" s="43">
        <f>(E27-B27)/B27</f>
        <v>213.37880347825649</v>
      </c>
      <c r="M27" s="48">
        <f>(F27-$F$39)/$F$39</f>
        <v>213.41555735078072</v>
      </c>
      <c r="N27" s="41">
        <f>M27/L27-1</f>
        <v>1.7224706449336935E-4</v>
      </c>
    </row>
    <row r="28" spans="1:14" x14ac:dyDescent="0.25">
      <c r="A28" s="1" t="s">
        <v>10</v>
      </c>
      <c r="B28">
        <v>6.9097957299999999</v>
      </c>
      <c r="C28">
        <v>10.04303633967629</v>
      </c>
      <c r="D28">
        <v>6.9788936873000003</v>
      </c>
      <c r="E28">
        <v>16.95283206967629</v>
      </c>
      <c r="F28">
        <v>1.1733083503802261E-5</v>
      </c>
      <c r="G28">
        <v>2.0432807696251611E-7</v>
      </c>
      <c r="H28" s="1" t="s">
        <v>10</v>
      </c>
      <c r="I28" s="40">
        <f t="shared" ref="I28:I37" si="0">(E28-B28)/B28</f>
        <v>1.4534490934475557</v>
      </c>
      <c r="J28" s="40">
        <f>(G28-$G$39)/$G$39</f>
        <v>0</v>
      </c>
      <c r="K28" s="41">
        <f t="shared" ref="K28:K38" si="1">J28/I28-1</f>
        <v>-1</v>
      </c>
      <c r="L28" s="43">
        <f t="shared" ref="L28:L32" si="2">(E28-B28)/B28</f>
        <v>1.4534490934475557</v>
      </c>
      <c r="M28" s="48">
        <f t="shared" ref="M28:M32" si="3">(F28-$F$39)/$F$39</f>
        <v>0</v>
      </c>
      <c r="N28" s="41">
        <f t="shared" ref="N28:N38" si="4">M28/L28-1</f>
        <v>-1</v>
      </c>
    </row>
    <row r="29" spans="1:14" x14ac:dyDescent="0.25">
      <c r="A29" s="1" t="s">
        <v>11</v>
      </c>
      <c r="B29">
        <v>0.5</v>
      </c>
      <c r="C29">
        <v>0.29154759474226499</v>
      </c>
      <c r="D29">
        <v>0.505</v>
      </c>
      <c r="E29">
        <v>0.79154759474226499</v>
      </c>
      <c r="F29">
        <v>1.1733083503802261E-5</v>
      </c>
      <c r="G29">
        <v>1.870123522731197E-7</v>
      </c>
      <c r="H29" s="1" t="s">
        <v>11</v>
      </c>
      <c r="I29" s="40">
        <f t="shared" si="0"/>
        <v>0.58309518948452999</v>
      </c>
      <c r="J29" s="40">
        <f t="shared" ref="J29:J38" si="5">(G29-$G$39)/$G$39</f>
        <v>-8.4744715199237985E-2</v>
      </c>
      <c r="K29" s="41">
        <f t="shared" si="1"/>
        <v>-1.1453359875497418</v>
      </c>
      <c r="L29" s="43">
        <f t="shared" si="2"/>
        <v>0.58309518948452999</v>
      </c>
      <c r="M29" s="48">
        <f t="shared" si="3"/>
        <v>0</v>
      </c>
      <c r="N29" s="41">
        <f t="shared" si="4"/>
        <v>-1</v>
      </c>
    </row>
    <row r="30" spans="1:14" x14ac:dyDescent="0.25">
      <c r="A30" s="1" t="s">
        <v>12</v>
      </c>
      <c r="B30">
        <v>3.4687215927764119</v>
      </c>
      <c r="C30">
        <v>3.8126970040587249</v>
      </c>
      <c r="D30">
        <v>3.5034088087041759</v>
      </c>
      <c r="E30">
        <v>7.2814185968351373</v>
      </c>
      <c r="F30">
        <v>1.1733083503802261E-5</v>
      </c>
      <c r="G30">
        <v>4.0696529690850528E-7</v>
      </c>
      <c r="H30" s="1" t="s">
        <v>12</v>
      </c>
      <c r="I30" s="40">
        <f t="shared" si="0"/>
        <v>1.0991648946397543</v>
      </c>
      <c r="J30" s="40">
        <f t="shared" si="5"/>
        <v>0.99172479356893706</v>
      </c>
      <c r="K30" s="41">
        <f t="shared" si="1"/>
        <v>-9.774702739758645E-2</v>
      </c>
      <c r="L30" s="43">
        <f t="shared" si="2"/>
        <v>1.0991648946397543</v>
      </c>
      <c r="M30" s="48">
        <f t="shared" si="3"/>
        <v>0</v>
      </c>
      <c r="N30" s="41">
        <f t="shared" si="4"/>
        <v>-1</v>
      </c>
    </row>
    <row r="31" spans="1:14" x14ac:dyDescent="0.25">
      <c r="A31" s="1" t="s">
        <v>13</v>
      </c>
      <c r="B31">
        <v>1.9599999999999999E-2</v>
      </c>
      <c r="C31">
        <v>3.0752880456708081E-3</v>
      </c>
      <c r="D31">
        <v>1.9796000000000001E-2</v>
      </c>
      <c r="E31">
        <v>2.2675288045670809E-2</v>
      </c>
      <c r="F31">
        <v>1.01418088366216E-5</v>
      </c>
      <c r="G31">
        <v>2.3638179627460491E-7</v>
      </c>
      <c r="H31" s="1" t="s">
        <v>13</v>
      </c>
      <c r="I31" s="40">
        <f t="shared" si="0"/>
        <v>0.15690245130973521</v>
      </c>
      <c r="J31" s="40">
        <f t="shared" si="5"/>
        <v>0.15687378743337874</v>
      </c>
      <c r="K31" s="41">
        <f t="shared" si="1"/>
        <v>-1.8268596900306022E-4</v>
      </c>
      <c r="L31" s="43">
        <f t="shared" si="2"/>
        <v>0.15690245130973521</v>
      </c>
      <c r="M31" s="48">
        <f t="shared" si="3"/>
        <v>-0.13562288776560633</v>
      </c>
      <c r="N31" s="41">
        <f t="shared" si="4"/>
        <v>-1.8643771122343926</v>
      </c>
    </row>
    <row r="32" spans="1:14" x14ac:dyDescent="0.25">
      <c r="A32" s="1" t="s">
        <v>14</v>
      </c>
      <c r="B32">
        <v>0.25</v>
      </c>
      <c r="C32">
        <v>0.14841465467473969</v>
      </c>
      <c r="D32">
        <v>0.2525</v>
      </c>
      <c r="E32">
        <v>0.39841465467473969</v>
      </c>
      <c r="F32">
        <v>1.1733083503802261E-5</v>
      </c>
      <c r="G32">
        <v>1.2822046524114571E-7</v>
      </c>
      <c r="H32" s="1" t="s">
        <v>14</v>
      </c>
      <c r="I32" s="40">
        <f t="shared" si="0"/>
        <v>0.59365861869895875</v>
      </c>
      <c r="J32" s="40">
        <f t="shared" si="5"/>
        <v>-0.37247750212679925</v>
      </c>
      <c r="K32" s="41">
        <f t="shared" si="1"/>
        <v>-1.6274270942837616</v>
      </c>
      <c r="L32" s="43">
        <f t="shared" si="2"/>
        <v>0.59365861869895875</v>
      </c>
      <c r="M32" s="48">
        <f t="shared" si="3"/>
        <v>0</v>
      </c>
      <c r="N32" s="41">
        <f t="shared" si="4"/>
        <v>-1</v>
      </c>
    </row>
    <row r="33" spans="1:14" x14ac:dyDescent="0.25">
      <c r="A33" s="1" t="s">
        <v>15</v>
      </c>
      <c r="B33">
        <v>-11.54717333172</v>
      </c>
      <c r="C33">
        <v>0.19572320000000001</v>
      </c>
      <c r="D33">
        <v>-11.54285195793736</v>
      </c>
      <c r="E33">
        <v>-11.35145013172</v>
      </c>
      <c r="F33">
        <v>1.55990610998364E-5</v>
      </c>
      <c r="G33">
        <v>3.2063617198088101E-7</v>
      </c>
      <c r="H33" s="1" t="s">
        <v>15</v>
      </c>
      <c r="I33" s="40">
        <f>(10^E33-10^B33)/10^B33</f>
        <v>0.56936224376910571</v>
      </c>
      <c r="J33" s="40">
        <f>(G33-$G$39)/$G$39</f>
        <v>0.56922228578357137</v>
      </c>
      <c r="K33" s="41">
        <f t="shared" si="1"/>
        <v>-2.4581536107459723E-4</v>
      </c>
      <c r="L33" s="43">
        <f>(10^E33-10^B33)/10^B33</f>
        <v>0.56936224376910571</v>
      </c>
      <c r="M33" s="48">
        <f>(F33-$F$39)/$F$39</f>
        <v>0.32949374261091025</v>
      </c>
      <c r="N33" s="41">
        <f t="shared" si="4"/>
        <v>-0.42129330454070235</v>
      </c>
    </row>
    <row r="34" spans="1:14" x14ac:dyDescent="0.25">
      <c r="A34" s="1" t="s">
        <v>16</v>
      </c>
      <c r="B34">
        <v>1.64761</v>
      </c>
      <c r="C34">
        <v>0.31397266000000001</v>
      </c>
      <c r="D34">
        <v>1.651931373782642</v>
      </c>
      <c r="E34">
        <v>1.9615826599999999</v>
      </c>
      <c r="F34">
        <v>1.419928273082358E-5</v>
      </c>
      <c r="G34">
        <v>4.2094952196340011E-7</v>
      </c>
      <c r="H34" s="1" t="s">
        <v>16</v>
      </c>
      <c r="I34" s="40">
        <f>(10^E34-10^B34)/10^B34</f>
        <v>1.0605001951848954</v>
      </c>
      <c r="J34" s="40">
        <f t="shared" si="5"/>
        <v>1.0601648496923068</v>
      </c>
      <c r="K34" s="41">
        <f t="shared" si="1"/>
        <v>-3.1621445626428546E-4</v>
      </c>
      <c r="L34" s="43">
        <f>(10^E34-10^B34)/10^B34</f>
        <v>1.0605001951848954</v>
      </c>
      <c r="M34" s="48">
        <f t="shared" ref="M28:M38" si="6">(F34-$F$39)/$F$39</f>
        <v>0.21019190958814149</v>
      </c>
      <c r="N34" s="41">
        <f t="shared" si="4"/>
        <v>-0.80179927307651733</v>
      </c>
    </row>
    <row r="35" spans="1:14" x14ac:dyDescent="0.25">
      <c r="A35" s="1" t="s">
        <v>17</v>
      </c>
      <c r="B35">
        <v>0.78407720973558304</v>
      </c>
      <c r="C35">
        <v>7.6626449999999999E-2</v>
      </c>
      <c r="D35">
        <v>0.79191798183293882</v>
      </c>
      <c r="E35">
        <v>0.86070365973558305</v>
      </c>
      <c r="F35">
        <v>1.1096866028654421E-5</v>
      </c>
      <c r="G35">
        <v>1.870770623848159E-7</v>
      </c>
      <c r="H35" s="1" t="s">
        <v>17</v>
      </c>
      <c r="I35" s="40">
        <f t="shared" si="0"/>
        <v>9.772819442850661E-2</v>
      </c>
      <c r="J35" s="40">
        <f t="shared" si="5"/>
        <v>-8.4428018088110832E-2</v>
      </c>
      <c r="K35" s="41">
        <f t="shared" si="1"/>
        <v>-1.8639064558782414</v>
      </c>
      <c r="L35" s="43">
        <f t="shared" ref="L35:L38" si="7">(E35-B35)/B35</f>
        <v>9.772819442850661E-2</v>
      </c>
      <c r="M35" s="48">
        <f t="shared" si="6"/>
        <v>-5.4224234826392013E-2</v>
      </c>
      <c r="N35" s="41">
        <f t="shared" si="4"/>
        <v>-1.5548474024664389</v>
      </c>
    </row>
    <row r="36" spans="1:14" x14ac:dyDescent="0.25">
      <c r="A36" s="1" t="s">
        <v>18</v>
      </c>
      <c r="B36">
        <v>0.10396501984946301</v>
      </c>
      <c r="C36">
        <v>0.10106212000000001</v>
      </c>
      <c r="D36">
        <v>0.1050046700479576</v>
      </c>
      <c r="E36">
        <v>0.205027139849463</v>
      </c>
      <c r="F36">
        <v>1.103425195785473E-5</v>
      </c>
      <c r="G36">
        <v>1.6191220512165019E-7</v>
      </c>
      <c r="H36" s="1" t="s">
        <v>18</v>
      </c>
      <c r="I36" s="40">
        <f t="shared" si="0"/>
        <v>0.97207810998674082</v>
      </c>
      <c r="J36" s="40">
        <f t="shared" si="5"/>
        <v>-0.2075870945951647</v>
      </c>
      <c r="K36" s="41">
        <f t="shared" si="1"/>
        <v>-1.2135498088708079</v>
      </c>
      <c r="L36" s="43">
        <f t="shared" si="7"/>
        <v>0.97207810998674082</v>
      </c>
      <c r="M36" s="48">
        <f t="shared" si="6"/>
        <v>-5.9560774942159549E-2</v>
      </c>
      <c r="N36" s="41">
        <f t="shared" si="4"/>
        <v>-1.0612715936407333</v>
      </c>
    </row>
    <row r="37" spans="1:14" x14ac:dyDescent="0.25">
      <c r="A37" s="1" t="s">
        <v>19</v>
      </c>
      <c r="B37">
        <v>38.156061538172388</v>
      </c>
      <c r="C37">
        <v>11.795843100000001</v>
      </c>
      <c r="D37">
        <v>38.537622153554118</v>
      </c>
      <c r="E37">
        <v>49.951904638172387</v>
      </c>
      <c r="F37">
        <v>1.0228445104900939E-5</v>
      </c>
      <c r="G37">
        <v>1.6444655153110851E-7</v>
      </c>
      <c r="H37" s="1" t="s">
        <v>19</v>
      </c>
      <c r="I37" s="40">
        <f t="shared" si="0"/>
        <v>0.30914729205473968</v>
      </c>
      <c r="J37" s="40">
        <f t="shared" si="5"/>
        <v>-0.19518377515354313</v>
      </c>
      <c r="K37" s="41">
        <f t="shared" si="1"/>
        <v>-1.6313617494633679</v>
      </c>
      <c r="L37" s="43">
        <f t="shared" si="7"/>
        <v>0.30914729205473968</v>
      </c>
      <c r="M37" s="48">
        <f t="shared" si="6"/>
        <v>-0.12823895768011226</v>
      </c>
      <c r="N37" s="41">
        <f t="shared" si="4"/>
        <v>-1.4148150767479646</v>
      </c>
    </row>
    <row r="38" spans="1:14" x14ac:dyDescent="0.25">
      <c r="A38" s="1" t="s">
        <v>20</v>
      </c>
      <c r="B38">
        <v>8.9430527116520544</v>
      </c>
      <c r="C38">
        <v>13.2239059</v>
      </c>
      <c r="D38">
        <v>9.0324832387685756</v>
      </c>
      <c r="E38">
        <v>22.16695861165206</v>
      </c>
      <c r="F38">
        <v>1.1002969598934861E-5</v>
      </c>
      <c r="G38">
        <v>1.6017974714525221E-7</v>
      </c>
      <c r="H38" s="1" t="s">
        <v>20</v>
      </c>
      <c r="I38" s="40">
        <f>(E38-B38)/B38</f>
        <v>1.4786791855504056</v>
      </c>
      <c r="J38" s="40">
        <f t="shared" si="5"/>
        <v>-0.21606589986829317</v>
      </c>
      <c r="K38" s="41">
        <f t="shared" si="1"/>
        <v>-1.1461208773205713</v>
      </c>
      <c r="L38" s="43">
        <f t="shared" si="7"/>
        <v>1.4786791855504056</v>
      </c>
      <c r="M38" s="48">
        <f t="shared" si="6"/>
        <v>-6.2226941846173452E-2</v>
      </c>
      <c r="N38" s="41">
        <f t="shared" si="4"/>
        <v>-1.0420827874323604</v>
      </c>
    </row>
    <row r="39" spans="1:14" x14ac:dyDescent="0.25">
      <c r="F39">
        <v>1.1733083503802261E-5</v>
      </c>
      <c r="G39">
        <v>2.0432807696251611E-7</v>
      </c>
    </row>
    <row r="41" spans="1:14" x14ac:dyDescent="0.25">
      <c r="F41" s="42">
        <v>0.01</v>
      </c>
      <c r="I41" t="s">
        <v>92</v>
      </c>
      <c r="L41" t="s">
        <v>93</v>
      </c>
    </row>
    <row r="42" spans="1:14" x14ac:dyDescent="0.25">
      <c r="B42" s="1" t="s">
        <v>21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26</v>
      </c>
      <c r="I42" s="39" t="s">
        <v>89</v>
      </c>
      <c r="J42" s="39" t="s">
        <v>90</v>
      </c>
      <c r="L42" s="39" t="s">
        <v>89</v>
      </c>
      <c r="M42" s="39" t="s">
        <v>90</v>
      </c>
    </row>
    <row r="43" spans="1:14" x14ac:dyDescent="0.25">
      <c r="A43" s="1" t="s">
        <v>9</v>
      </c>
      <c r="B43">
        <v>6.0595855345002368E-3</v>
      </c>
      <c r="C43">
        <v>1.292987110925812</v>
      </c>
      <c r="D43">
        <v>6.1201813898452391E-3</v>
      </c>
      <c r="E43">
        <v>1.299046696460312</v>
      </c>
      <c r="F43">
        <v>1.185041443404672E-5</v>
      </c>
      <c r="G43">
        <v>2.0637136054775519E-7</v>
      </c>
      <c r="H43" s="1" t="s">
        <v>9</v>
      </c>
      <c r="I43" s="43">
        <f>(D43-B43)/B43</f>
        <v>1.0000000000000004E-2</v>
      </c>
      <c r="J43" s="48">
        <f>(G43-$G$39)/$G$39</f>
        <v>1.0000013779867947E-2</v>
      </c>
      <c r="K43" s="41">
        <f>J43/I43</f>
        <v>1.0000013779867942</v>
      </c>
      <c r="L43" s="43">
        <f>(D43-B43)/B43</f>
        <v>1.0000000000000004E-2</v>
      </c>
      <c r="M43" s="48">
        <f>(F43-$F$39)/$F$39</f>
        <v>1.0000008114357738E-2</v>
      </c>
      <c r="N43" s="41">
        <f>M43/L43</f>
        <v>1.0000008114357735</v>
      </c>
    </row>
    <row r="44" spans="1:14" x14ac:dyDescent="0.25">
      <c r="A44" s="1" t="s">
        <v>10</v>
      </c>
      <c r="B44">
        <v>6.9097957299999999</v>
      </c>
      <c r="C44">
        <v>10.04303633967629</v>
      </c>
      <c r="D44">
        <v>6.9788936873000003</v>
      </c>
      <c r="E44">
        <v>16.95283206967629</v>
      </c>
      <c r="F44">
        <v>1.1733083503802261E-5</v>
      </c>
      <c r="G44">
        <v>2.0432807696251611E-7</v>
      </c>
      <c r="H44" s="1" t="s">
        <v>10</v>
      </c>
      <c r="I44" s="43">
        <f t="shared" ref="I44:I54" si="8">(D44-B44)/B44</f>
        <v>1.0000000000000051E-2</v>
      </c>
      <c r="J44" s="48">
        <f>(G44-$G$39)/$G$39</f>
        <v>0</v>
      </c>
      <c r="K44" s="41">
        <f t="shared" ref="K44:K54" si="9">J44/I44</f>
        <v>0</v>
      </c>
      <c r="L44" s="43">
        <f t="shared" ref="L44:L48" si="10">(D44-B44)/B44</f>
        <v>1.0000000000000051E-2</v>
      </c>
      <c r="M44" s="48">
        <f t="shared" ref="M44:M54" si="11">(F44-$F$39)/$F$39</f>
        <v>0</v>
      </c>
      <c r="N44" s="41">
        <f t="shared" ref="N44:N54" si="12">M44/L44</f>
        <v>0</v>
      </c>
    </row>
    <row r="45" spans="1:14" x14ac:dyDescent="0.25">
      <c r="A45" s="1" t="s">
        <v>11</v>
      </c>
      <c r="B45">
        <v>0.5</v>
      </c>
      <c r="C45">
        <v>0.29154759474226499</v>
      </c>
      <c r="D45">
        <v>0.505</v>
      </c>
      <c r="E45">
        <v>0.79154759474226499</v>
      </c>
      <c r="F45">
        <v>1.1733083503802261E-5</v>
      </c>
      <c r="G45">
        <v>2.0432807696251611E-7</v>
      </c>
      <c r="H45" s="1" t="s">
        <v>11</v>
      </c>
      <c r="I45" s="43">
        <f t="shared" si="8"/>
        <v>1.0000000000000009E-2</v>
      </c>
      <c r="J45" s="48">
        <f t="shared" ref="J45:J54" si="13">(G45-$G$39)/$G$39</f>
        <v>0</v>
      </c>
      <c r="K45" s="41">
        <f t="shared" si="9"/>
        <v>0</v>
      </c>
      <c r="L45" s="43">
        <f t="shared" si="10"/>
        <v>1.0000000000000009E-2</v>
      </c>
      <c r="M45" s="48">
        <f t="shared" si="11"/>
        <v>0</v>
      </c>
      <c r="N45" s="41">
        <f t="shared" si="12"/>
        <v>0</v>
      </c>
    </row>
    <row r="46" spans="1:14" x14ac:dyDescent="0.25">
      <c r="A46" s="1" t="s">
        <v>12</v>
      </c>
      <c r="B46">
        <v>3.4687215927764119</v>
      </c>
      <c r="C46">
        <v>3.8126970040587249</v>
      </c>
      <c r="D46">
        <v>3.5034088087041759</v>
      </c>
      <c r="E46">
        <v>7.2814185968351373</v>
      </c>
      <c r="F46">
        <v>1.1733083503802261E-5</v>
      </c>
      <c r="G46">
        <v>2.0637097898110179E-7</v>
      </c>
      <c r="H46" s="1" t="s">
        <v>12</v>
      </c>
      <c r="I46" s="43">
        <f t="shared" si="8"/>
        <v>9.9999999999999725E-3</v>
      </c>
      <c r="J46" s="48">
        <f t="shared" si="13"/>
        <v>9.9981463583218091E-3</v>
      </c>
      <c r="K46" s="41">
        <f t="shared" si="9"/>
        <v>0.99981463583218366</v>
      </c>
      <c r="L46" s="43">
        <f t="shared" si="10"/>
        <v>9.9999999999999725E-3</v>
      </c>
      <c r="M46" s="48">
        <f>(F46-$F$39)/$F$39</f>
        <v>0</v>
      </c>
      <c r="N46" s="41">
        <f t="shared" si="12"/>
        <v>0</v>
      </c>
    </row>
    <row r="47" spans="1:14" x14ac:dyDescent="0.25">
      <c r="A47" s="1" t="s">
        <v>13</v>
      </c>
      <c r="B47">
        <v>1.9599999999999999E-2</v>
      </c>
      <c r="C47">
        <v>3.0752880456708081E-3</v>
      </c>
      <c r="D47">
        <v>1.9796000000000001E-2</v>
      </c>
      <c r="E47">
        <v>2.2675288045670809E-2</v>
      </c>
      <c r="F47">
        <v>1.161691436020025E-5</v>
      </c>
      <c r="G47">
        <v>2.0637097898110179E-7</v>
      </c>
      <c r="H47" s="1" t="s">
        <v>13</v>
      </c>
      <c r="I47" s="43">
        <f t="shared" si="8"/>
        <v>1.0000000000000089E-2</v>
      </c>
      <c r="J47" s="48">
        <f t="shared" si="13"/>
        <v>9.9981463583218091E-3</v>
      </c>
      <c r="K47" s="41">
        <f t="shared" si="9"/>
        <v>0.99981463583217201</v>
      </c>
      <c r="L47" s="43">
        <f t="shared" si="10"/>
        <v>1.0000000000000089E-2</v>
      </c>
      <c r="M47" s="48">
        <f t="shared" si="11"/>
        <v>-9.900990099010628E-3</v>
      </c>
      <c r="N47" s="41">
        <f t="shared" si="12"/>
        <v>-0.99009900990105404</v>
      </c>
    </row>
    <row r="48" spans="1:14" x14ac:dyDescent="0.25">
      <c r="A48" s="1" t="s">
        <v>14</v>
      </c>
      <c r="B48">
        <v>0.25</v>
      </c>
      <c r="C48">
        <v>0.14841465467473969</v>
      </c>
      <c r="D48">
        <v>0.2525</v>
      </c>
      <c r="E48">
        <v>0.39841465467473969</v>
      </c>
      <c r="F48">
        <v>1.1733083503802261E-5</v>
      </c>
      <c r="G48">
        <v>2.0230502669556051E-7</v>
      </c>
      <c r="H48" s="1" t="s">
        <v>14</v>
      </c>
      <c r="I48" s="43">
        <f t="shared" si="8"/>
        <v>1.0000000000000009E-2</v>
      </c>
      <c r="J48" s="48">
        <f t="shared" si="13"/>
        <v>-9.900990099009889E-3</v>
      </c>
      <c r="K48" s="41">
        <f t="shared" si="9"/>
        <v>-0.99009900990098798</v>
      </c>
      <c r="L48" s="43">
        <f t="shared" si="10"/>
        <v>1.0000000000000009E-2</v>
      </c>
      <c r="M48" s="48">
        <f t="shared" si="11"/>
        <v>0</v>
      </c>
      <c r="N48" s="41">
        <f t="shared" si="12"/>
        <v>0</v>
      </c>
    </row>
    <row r="49" spans="1:14" x14ac:dyDescent="0.25">
      <c r="A49" s="1" t="s">
        <v>15</v>
      </c>
      <c r="B49">
        <v>-11.54717333172</v>
      </c>
      <c r="C49">
        <v>0.19572320000000001</v>
      </c>
      <c r="D49">
        <v>-11.54285195793736</v>
      </c>
      <c r="E49">
        <v>-11.35145013172</v>
      </c>
      <c r="F49">
        <v>1.1807094306731301E-5</v>
      </c>
      <c r="G49">
        <v>2.06370978981102E-7</v>
      </c>
      <c r="H49" s="1" t="s">
        <v>15</v>
      </c>
      <c r="I49" s="43">
        <f>(10^D49-10^B49)/10^B49</f>
        <v>9.9999999999899527E-3</v>
      </c>
      <c r="J49" s="48">
        <f t="shared" si="13"/>
        <v>9.9981463583228448E-3</v>
      </c>
      <c r="K49" s="41">
        <f t="shared" si="9"/>
        <v>0.999814635833289</v>
      </c>
      <c r="L49" s="43">
        <f>(10^D49-10^B49)/10^B49</f>
        <v>9.9999999999899527E-3</v>
      </c>
      <c r="M49" s="48">
        <f>(F49-$F$39)/$F$39</f>
        <v>6.3078731950604117E-3</v>
      </c>
      <c r="N49" s="41">
        <f t="shared" si="12"/>
        <v>0.63078731950667499</v>
      </c>
    </row>
    <row r="50" spans="1:14" x14ac:dyDescent="0.25">
      <c r="A50" s="1" t="s">
        <v>16</v>
      </c>
      <c r="B50">
        <v>1.64761</v>
      </c>
      <c r="C50">
        <v>0.31397266000000001</v>
      </c>
      <c r="D50">
        <v>1.651931373782642</v>
      </c>
      <c r="E50">
        <v>1.9615826599999999</v>
      </c>
      <c r="F50">
        <v>1.1763932634079461E-5</v>
      </c>
      <c r="G50">
        <v>2.0637097898110179E-7</v>
      </c>
      <c r="H50" s="1" t="s">
        <v>16</v>
      </c>
      <c r="I50" s="43">
        <f>(10^D50-10^B50)/10^B50</f>
        <v>9.9999999999985205E-3</v>
      </c>
      <c r="J50" s="48">
        <f t="shared" si="13"/>
        <v>9.9981463583218091E-3</v>
      </c>
      <c r="K50" s="41">
        <f t="shared" si="9"/>
        <v>0.99981463583232888</v>
      </c>
      <c r="L50" s="43">
        <f>(10^D50-10^B50)/10^B50</f>
        <v>9.9999999999985205E-3</v>
      </c>
      <c r="M50" s="48">
        <f>(F50-$F$39)/$F$39</f>
        <v>2.6292432221421452E-3</v>
      </c>
      <c r="N50" s="41">
        <f t="shared" si="12"/>
        <v>0.26292432221425344</v>
      </c>
    </row>
    <row r="51" spans="1:14" x14ac:dyDescent="0.25">
      <c r="A51" s="1" t="s">
        <v>17</v>
      </c>
      <c r="B51">
        <v>0.78407720973558304</v>
      </c>
      <c r="C51">
        <v>7.6626449999999999E-2</v>
      </c>
      <c r="D51">
        <v>0.79191798183293882</v>
      </c>
      <c r="E51">
        <v>0.86070365973558305</v>
      </c>
      <c r="F51">
        <v>1.1666341806944341E-5</v>
      </c>
      <c r="G51">
        <v>2.024919053199108E-7</v>
      </c>
      <c r="H51" s="1" t="s">
        <v>17</v>
      </c>
      <c r="I51" s="43">
        <f t="shared" si="8"/>
        <v>9.999999999999943E-3</v>
      </c>
      <c r="J51" s="44">
        <f t="shared" si="13"/>
        <v>-8.986389290700128E-3</v>
      </c>
      <c r="K51" s="41">
        <f t="shared" si="9"/>
        <v>-0.89863892907001797</v>
      </c>
      <c r="L51" s="43">
        <f t="shared" ref="L51:L54" si="14">(D51-B51)/B51</f>
        <v>9.999999999999943E-3</v>
      </c>
      <c r="M51" s="48">
        <f t="shared" si="11"/>
        <v>-5.688333918043925E-3</v>
      </c>
      <c r="N51" s="41">
        <f t="shared" si="12"/>
        <v>-0.56883339180439574</v>
      </c>
    </row>
    <row r="52" spans="1:14" x14ac:dyDescent="0.25">
      <c r="A52" s="1" t="s">
        <v>18</v>
      </c>
      <c r="B52">
        <v>0.10396501984946301</v>
      </c>
      <c r="C52">
        <v>0.10106212000000001</v>
      </c>
      <c r="D52">
        <v>0.1050046700479576</v>
      </c>
      <c r="E52">
        <v>0.205027139849463</v>
      </c>
      <c r="F52">
        <v>1.17256738048221E-5</v>
      </c>
      <c r="G52">
        <v>2.0383952477033721E-7</v>
      </c>
      <c r="H52" s="1" t="s">
        <v>18</v>
      </c>
      <c r="I52" s="43">
        <f t="shared" si="8"/>
        <v>9.9999999999997001E-3</v>
      </c>
      <c r="J52" s="44">
        <f t="shared" si="13"/>
        <v>-2.3910184025689443E-3</v>
      </c>
      <c r="K52" s="41">
        <f t="shared" si="9"/>
        <v>-0.23910184025690159</v>
      </c>
      <c r="L52" s="43">
        <f t="shared" si="14"/>
        <v>9.9999999999997001E-3</v>
      </c>
      <c r="M52" s="48">
        <f t="shared" si="11"/>
        <v>-6.3152188235594071E-4</v>
      </c>
      <c r="N52" s="41">
        <f t="shared" si="12"/>
        <v>-6.3152188235595971E-2</v>
      </c>
    </row>
    <row r="53" spans="1:14" x14ac:dyDescent="0.25">
      <c r="A53" s="1" t="s">
        <v>19</v>
      </c>
      <c r="B53">
        <v>38.156061538172388</v>
      </c>
      <c r="C53">
        <v>11.795843100000001</v>
      </c>
      <c r="D53">
        <v>38.537622153554118</v>
      </c>
      <c r="E53">
        <v>49.951904638172387</v>
      </c>
      <c r="F53">
        <v>1.1681112205534669E-5</v>
      </c>
      <c r="G53">
        <v>2.0289773701847331E-7</v>
      </c>
      <c r="H53" s="1" t="s">
        <v>19</v>
      </c>
      <c r="I53" s="43">
        <f t="shared" si="8"/>
        <v>1.0000000000000158E-2</v>
      </c>
      <c r="J53" s="44">
        <f t="shared" si="13"/>
        <v>-7.0002124294704631E-3</v>
      </c>
      <c r="K53" s="41">
        <f t="shared" si="9"/>
        <v>-0.70002124294703527</v>
      </c>
      <c r="L53" s="43">
        <f t="shared" si="14"/>
        <v>1.0000000000000158E-2</v>
      </c>
      <c r="M53" s="48">
        <f t="shared" si="11"/>
        <v>-4.4294663249221447E-3</v>
      </c>
      <c r="N53" s="41">
        <f t="shared" si="12"/>
        <v>-0.44294663249220745</v>
      </c>
    </row>
    <row r="54" spans="1:14" x14ac:dyDescent="0.25">
      <c r="A54" s="1" t="s">
        <v>20</v>
      </c>
      <c r="B54">
        <v>8.9430527116520544</v>
      </c>
      <c r="C54">
        <v>13.2239059</v>
      </c>
      <c r="D54">
        <v>9.0324832387685756</v>
      </c>
      <c r="E54">
        <v>22.16695861165206</v>
      </c>
      <c r="F54">
        <v>1.172798669023496E-5</v>
      </c>
      <c r="G54">
        <v>2.0399193048436489E-7</v>
      </c>
      <c r="H54" s="1" t="s">
        <v>20</v>
      </c>
      <c r="I54" s="43">
        <f t="shared" si="8"/>
        <v>1.0000000000000075E-2</v>
      </c>
      <c r="J54" s="44">
        <f t="shared" si="13"/>
        <v>-1.6451311202468127E-3</v>
      </c>
      <c r="K54" s="41">
        <f t="shared" si="9"/>
        <v>-0.16451311202468005</v>
      </c>
      <c r="L54" s="43">
        <f t="shared" si="14"/>
        <v>1.0000000000000075E-2</v>
      </c>
      <c r="M54" s="48">
        <f t="shared" si="11"/>
        <v>-4.3439676924220214E-4</v>
      </c>
      <c r="N54" s="41">
        <f t="shared" si="12"/>
        <v>-4.3439676924219892E-2</v>
      </c>
    </row>
    <row r="55" spans="1:14" x14ac:dyDescent="0.25">
      <c r="F55">
        <v>1.1733083503802261E-5</v>
      </c>
      <c r="G55">
        <v>2.0432807696251611E-7</v>
      </c>
    </row>
    <row r="56" spans="1:14" x14ac:dyDescent="0.25">
      <c r="H56" s="37"/>
    </row>
    <row r="59" spans="1:14" x14ac:dyDescent="0.25">
      <c r="G59" s="50"/>
    </row>
    <row r="61" spans="1:14" x14ac:dyDescent="0.25">
      <c r="H61">
        <v>0.38</v>
      </c>
      <c r="I61">
        <v>5000</v>
      </c>
    </row>
    <row r="62" spans="1:14" x14ac:dyDescent="0.25">
      <c r="G62">
        <v>2.1</v>
      </c>
      <c r="H62">
        <f>G62*$H$61</f>
        <v>0.79800000000000004</v>
      </c>
      <c r="I62">
        <f>H62/100*$I$61</f>
        <v>39.900000000000006</v>
      </c>
    </row>
    <row r="63" spans="1:14" x14ac:dyDescent="0.25">
      <c r="G63">
        <v>0.6</v>
      </c>
      <c r="H63">
        <f>G63*$H$61</f>
        <v>0.22799999999999998</v>
      </c>
      <c r="I63">
        <f>H63/100*$I$61</f>
        <v>11.4</v>
      </c>
    </row>
  </sheetData>
  <autoFilter ref="A1:R1" xr:uid="{00000000-0001-0000-0000-000000000000}">
    <sortState xmlns:xlrd2="http://schemas.microsoft.com/office/spreadsheetml/2017/richdata2" ref="A2:R14">
      <sortCondition ref="R1"/>
    </sortState>
  </autoFilter>
  <conditionalFormatting sqref="K27:K3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3:K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:N3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3:N5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3:J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sqref="A1:G13"/>
    </sheetView>
  </sheetViews>
  <sheetFormatPr defaultRowHeight="15" x14ac:dyDescent="0.25"/>
  <cols>
    <col min="1" max="1" width="28.140625" bestFit="1" customWidth="1"/>
    <col min="2" max="2" width="14.5703125" bestFit="1" customWidth="1"/>
    <col min="3" max="3" width="12" bestFit="1" customWidth="1"/>
    <col min="4" max="5" width="12.7109375" bestFit="1" customWidth="1"/>
    <col min="6" max="6" width="14.140625" bestFit="1" customWidth="1"/>
    <col min="7" max="7" width="14.85546875" bestFit="1" customWidth="1"/>
  </cols>
  <sheetData>
    <row r="1" spans="1:7" x14ac:dyDescent="0.2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1" t="s">
        <v>9</v>
      </c>
      <c r="B2">
        <v>6.0595855345002368E-3</v>
      </c>
      <c r="C2">
        <v>1.292987110925812</v>
      </c>
      <c r="D2">
        <v>6.1201813898452391E-3</v>
      </c>
      <c r="E2">
        <v>1.299046696460312</v>
      </c>
      <c r="F2">
        <v>1.1733083503802261E-5</v>
      </c>
      <c r="G2">
        <v>2.0432807696251611E-7</v>
      </c>
    </row>
    <row r="3" spans="1:7" x14ac:dyDescent="0.25">
      <c r="A3" s="1" t="s">
        <v>10</v>
      </c>
      <c r="B3">
        <v>6.9097957299999999</v>
      </c>
      <c r="C3">
        <v>10.04303633967629</v>
      </c>
      <c r="D3">
        <v>6.9788936873000003</v>
      </c>
      <c r="E3">
        <v>16.95283206967629</v>
      </c>
      <c r="F3">
        <v>1.1733083503802261E-5</v>
      </c>
      <c r="G3">
        <v>2.0432807696251611E-7</v>
      </c>
    </row>
    <row r="4" spans="1:7" x14ac:dyDescent="0.25">
      <c r="A4" s="1" t="s">
        <v>11</v>
      </c>
      <c r="B4">
        <v>0.5</v>
      </c>
      <c r="C4">
        <v>0.29154759474226499</v>
      </c>
      <c r="D4">
        <v>0.505</v>
      </c>
      <c r="E4">
        <v>0.79154759474226499</v>
      </c>
      <c r="F4">
        <v>1.1733083503802261E-5</v>
      </c>
      <c r="G4">
        <v>2.0432807696251611E-7</v>
      </c>
    </row>
    <row r="5" spans="1:7" x14ac:dyDescent="0.25">
      <c r="A5" s="1" t="s">
        <v>12</v>
      </c>
      <c r="B5">
        <v>3.4687215927764119</v>
      </c>
      <c r="C5">
        <v>3.8126970040587249</v>
      </c>
      <c r="D5">
        <v>3.5034088087041759</v>
      </c>
      <c r="E5">
        <v>7.2814185968351373</v>
      </c>
      <c r="F5">
        <v>1.1733083503802261E-5</v>
      </c>
      <c r="G5">
        <v>2.0432807696251611E-7</v>
      </c>
    </row>
    <row r="6" spans="1:7" x14ac:dyDescent="0.25">
      <c r="A6" s="1" t="s">
        <v>13</v>
      </c>
      <c r="B6">
        <v>1.9599999999999999E-2</v>
      </c>
      <c r="C6">
        <v>3.0752880456708081E-3</v>
      </c>
      <c r="D6">
        <v>1.9796000000000001E-2</v>
      </c>
      <c r="E6">
        <v>2.2675288045670809E-2</v>
      </c>
      <c r="F6">
        <v>1.1733083503802261E-5</v>
      </c>
      <c r="G6">
        <v>2.0432807696251611E-7</v>
      </c>
    </row>
    <row r="7" spans="1:7" x14ac:dyDescent="0.25">
      <c r="A7" s="1" t="s">
        <v>14</v>
      </c>
      <c r="B7">
        <v>0.25</v>
      </c>
      <c r="C7">
        <v>0.14841465467473969</v>
      </c>
      <c r="D7">
        <v>0.2525</v>
      </c>
      <c r="E7">
        <v>0.39841465467473969</v>
      </c>
      <c r="F7">
        <v>1.1733083503802261E-5</v>
      </c>
      <c r="G7">
        <v>2.0432807696251611E-7</v>
      </c>
    </row>
    <row r="8" spans="1:7" x14ac:dyDescent="0.25">
      <c r="A8" s="1" t="s">
        <v>15</v>
      </c>
      <c r="B8">
        <v>-11.54717333172</v>
      </c>
      <c r="C8">
        <v>0.19572320000000001</v>
      </c>
      <c r="D8">
        <v>-11.54285195793736</v>
      </c>
      <c r="E8">
        <v>-11.35145013172</v>
      </c>
      <c r="F8">
        <v>1.1733083503802261E-5</v>
      </c>
      <c r="G8">
        <v>2.0432807696251611E-7</v>
      </c>
    </row>
    <row r="9" spans="1:7" x14ac:dyDescent="0.25">
      <c r="A9" s="1" t="s">
        <v>16</v>
      </c>
      <c r="B9">
        <v>1.64761</v>
      </c>
      <c r="C9">
        <v>0.31397266000000001</v>
      </c>
      <c r="D9">
        <v>1.651931373782642</v>
      </c>
      <c r="E9">
        <v>1.9615826599999999</v>
      </c>
      <c r="F9">
        <v>1.1733083503802261E-5</v>
      </c>
      <c r="G9">
        <v>2.0432807696251611E-7</v>
      </c>
    </row>
    <row r="10" spans="1:7" x14ac:dyDescent="0.25">
      <c r="A10" s="1" t="s">
        <v>17</v>
      </c>
      <c r="B10">
        <v>0.78407720973558304</v>
      </c>
      <c r="C10">
        <v>7.6626449999999999E-2</v>
      </c>
      <c r="D10">
        <v>0.79191798183293882</v>
      </c>
      <c r="E10">
        <v>0.86070365973558305</v>
      </c>
      <c r="F10">
        <v>1.1733083503802261E-5</v>
      </c>
      <c r="G10">
        <v>2.0432807696251611E-7</v>
      </c>
    </row>
    <row r="11" spans="1:7" x14ac:dyDescent="0.25">
      <c r="A11" s="1" t="s">
        <v>18</v>
      </c>
      <c r="B11">
        <v>0.10396501984946301</v>
      </c>
      <c r="C11">
        <v>0.10106212000000001</v>
      </c>
      <c r="D11">
        <v>0.1050046700479576</v>
      </c>
      <c r="E11">
        <v>0.205027139849463</v>
      </c>
      <c r="F11">
        <v>1.1733083503802261E-5</v>
      </c>
      <c r="G11">
        <v>2.0432807696251611E-7</v>
      </c>
    </row>
    <row r="12" spans="1:7" x14ac:dyDescent="0.25">
      <c r="A12" s="1" t="s">
        <v>19</v>
      </c>
      <c r="B12">
        <v>38.156061538172388</v>
      </c>
      <c r="C12">
        <v>11.795843100000001</v>
      </c>
      <c r="D12">
        <v>38.537622153554118</v>
      </c>
      <c r="E12">
        <v>49.951904638172387</v>
      </c>
      <c r="F12">
        <v>1.1733083503802261E-5</v>
      </c>
      <c r="G12">
        <v>2.0432807696251611E-7</v>
      </c>
    </row>
    <row r="13" spans="1:7" x14ac:dyDescent="0.25">
      <c r="A13" s="1" t="s">
        <v>20</v>
      </c>
      <c r="B13">
        <v>8.9430527116520544</v>
      </c>
      <c r="C13">
        <v>13.2239059</v>
      </c>
      <c r="D13">
        <v>9.0324832387685756</v>
      </c>
      <c r="E13">
        <v>22.16695861165206</v>
      </c>
      <c r="F13">
        <v>1.1733083503802261E-5</v>
      </c>
      <c r="G13">
        <v>2.0432807696251611E-7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E13" sqref="E13"/>
    </sheetView>
  </sheetViews>
  <sheetFormatPr defaultRowHeight="15" x14ac:dyDescent="0.25"/>
  <cols>
    <col min="1" max="1" width="28.140625" bestFit="1" customWidth="1"/>
    <col min="2" max="2" width="14.5703125" bestFit="1" customWidth="1"/>
    <col min="3" max="3" width="18.140625" bestFit="1" customWidth="1"/>
    <col min="4" max="4" width="12.140625" bestFit="1" customWidth="1"/>
    <col min="5" max="5" width="15.7109375" bestFit="1" customWidth="1"/>
  </cols>
  <sheetData>
    <row r="1" spans="1:5" x14ac:dyDescent="0.25"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" t="s">
        <v>9</v>
      </c>
      <c r="B2">
        <v>4.38163627038705E-5</v>
      </c>
      <c r="C2" s="37">
        <v>214.44122293535111</v>
      </c>
      <c r="D2" s="37">
        <v>2.0637136054775519E-7</v>
      </c>
      <c r="E2" s="37">
        <v>1.0100000137798679</v>
      </c>
    </row>
    <row r="3" spans="1:5" x14ac:dyDescent="0.25">
      <c r="A3" s="1" t="s">
        <v>10</v>
      </c>
      <c r="B3">
        <v>2.0432807696251611E-7</v>
      </c>
      <c r="C3" s="37">
        <v>1</v>
      </c>
      <c r="D3" s="37">
        <v>2.0432807696251611E-7</v>
      </c>
      <c r="E3" s="37">
        <v>1</v>
      </c>
    </row>
    <row r="4" spans="1:5" x14ac:dyDescent="0.25">
      <c r="A4" s="1" t="s">
        <v>11</v>
      </c>
      <c r="B4">
        <v>1.870123522731197E-7</v>
      </c>
      <c r="C4" s="37">
        <v>0.9152552848007619</v>
      </c>
      <c r="D4" s="37">
        <v>2.0432807696251611E-7</v>
      </c>
      <c r="E4" s="37">
        <v>1</v>
      </c>
    </row>
    <row r="5" spans="1:5" x14ac:dyDescent="0.25">
      <c r="A5" s="1" t="s">
        <v>12</v>
      </c>
      <c r="B5">
        <v>4.0696529690850528E-7</v>
      </c>
      <c r="C5" s="37">
        <v>1.9917247935689371</v>
      </c>
      <c r="D5" s="37">
        <v>2.0637097898110179E-7</v>
      </c>
      <c r="E5" s="37">
        <v>1.0099981463583221</v>
      </c>
    </row>
    <row r="6" spans="1:5" x14ac:dyDescent="0.25">
      <c r="A6" s="1" t="s">
        <v>13</v>
      </c>
      <c r="B6">
        <v>2.3638179627460491E-7</v>
      </c>
      <c r="C6" s="37">
        <v>1.156873787433379</v>
      </c>
      <c r="D6" s="37">
        <v>2.0637097898110179E-7</v>
      </c>
      <c r="E6" s="37">
        <v>1.0099981463583221</v>
      </c>
    </row>
    <row r="7" spans="1:5" x14ac:dyDescent="0.25">
      <c r="A7" s="1" t="s">
        <v>14</v>
      </c>
      <c r="B7">
        <v>1.2822046524114571E-7</v>
      </c>
      <c r="C7" s="37">
        <v>0.62752249787320047</v>
      </c>
      <c r="D7" s="37">
        <v>2.0230502669556051E-7</v>
      </c>
      <c r="E7" s="37">
        <v>0.99009900990099009</v>
      </c>
    </row>
    <row r="8" spans="1:5" x14ac:dyDescent="0.25">
      <c r="A8" s="1" t="s">
        <v>15</v>
      </c>
      <c r="B8">
        <v>3.2063617198088101E-7</v>
      </c>
      <c r="C8" s="37">
        <v>1.5692222857835709</v>
      </c>
      <c r="D8" s="37">
        <v>2.06370978981102E-7</v>
      </c>
      <c r="E8" s="37">
        <v>1.009998146358323</v>
      </c>
    </row>
    <row r="9" spans="1:5" x14ac:dyDescent="0.25">
      <c r="A9" s="1" t="s">
        <v>16</v>
      </c>
      <c r="B9">
        <v>4.2094952196340011E-7</v>
      </c>
      <c r="C9" s="37">
        <v>2.0601648496923071</v>
      </c>
      <c r="D9" s="37">
        <v>2.0637097898110179E-7</v>
      </c>
      <c r="E9" s="37">
        <v>1.0099981463583221</v>
      </c>
    </row>
    <row r="10" spans="1:5" x14ac:dyDescent="0.25">
      <c r="A10" s="1" t="s">
        <v>17</v>
      </c>
      <c r="B10">
        <v>1.870770623848159E-7</v>
      </c>
      <c r="C10" s="37">
        <v>0.91557198191188915</v>
      </c>
      <c r="D10" s="37">
        <v>2.024919053199108E-7</v>
      </c>
      <c r="E10" s="37">
        <v>0.99101361070929983</v>
      </c>
    </row>
    <row r="11" spans="1:5" x14ac:dyDescent="0.25">
      <c r="A11" s="1" t="s">
        <v>18</v>
      </c>
      <c r="B11">
        <v>1.6191220512165019E-7</v>
      </c>
      <c r="C11" s="37">
        <v>0.79241290540483544</v>
      </c>
      <c r="D11" s="37">
        <v>2.0383952477033721E-7</v>
      </c>
      <c r="E11" s="37">
        <v>0.99760898159743083</v>
      </c>
    </row>
    <row r="12" spans="1:5" x14ac:dyDescent="0.25">
      <c r="A12" s="1" t="s">
        <v>19</v>
      </c>
      <c r="B12">
        <v>1.6444655153110851E-7</v>
      </c>
      <c r="C12" s="37">
        <v>0.80481622484645665</v>
      </c>
      <c r="D12" s="37">
        <v>2.0289773701847331E-7</v>
      </c>
      <c r="E12" s="37">
        <v>0.99299978757052931</v>
      </c>
    </row>
    <row r="13" spans="1:5" x14ac:dyDescent="0.25">
      <c r="A13" s="1" t="s">
        <v>20</v>
      </c>
      <c r="B13">
        <v>1.6017974714525221E-7</v>
      </c>
      <c r="C13" s="37">
        <v>0.78393410013170661</v>
      </c>
      <c r="D13" s="37">
        <v>2.0399193048436489E-7</v>
      </c>
      <c r="E13" s="37">
        <v>0.99835486887975311</v>
      </c>
    </row>
    <row r="14" spans="1:5" x14ac:dyDescent="0.25">
      <c r="A14" s="1" t="s">
        <v>31</v>
      </c>
      <c r="B14">
        <v>2.0432807696251611E-7</v>
      </c>
      <c r="C14" s="37">
        <v>1</v>
      </c>
      <c r="D14" s="37">
        <v>2.0432807696251611E-7</v>
      </c>
      <c r="E14" s="37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" sqref="D2:D14"/>
    </sheetView>
  </sheetViews>
  <sheetFormatPr defaultRowHeight="15" x14ac:dyDescent="0.25"/>
  <sheetData>
    <row r="1" spans="1:5" x14ac:dyDescent="0.25"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" t="s">
        <v>9</v>
      </c>
      <c r="B2">
        <v>2.5157556389110128E-3</v>
      </c>
      <c r="C2">
        <v>214.41555735078069</v>
      </c>
      <c r="D2">
        <v>1.185041443404672E-5</v>
      </c>
      <c r="E2">
        <v>1.010000008114357</v>
      </c>
    </row>
    <row r="3" spans="1:5" x14ac:dyDescent="0.25">
      <c r="A3" s="1" t="s">
        <v>10</v>
      </c>
      <c r="B3">
        <v>1.1733083503802261E-5</v>
      </c>
      <c r="C3">
        <v>1</v>
      </c>
      <c r="D3">
        <v>1.1733083503802261E-5</v>
      </c>
      <c r="E3">
        <v>1</v>
      </c>
    </row>
    <row r="4" spans="1:5" x14ac:dyDescent="0.25">
      <c r="A4" s="1" t="s">
        <v>11</v>
      </c>
      <c r="B4">
        <v>1.1733083503802261E-5</v>
      </c>
      <c r="C4">
        <v>0.99999999999999989</v>
      </c>
      <c r="D4">
        <v>1.1733083503802261E-5</v>
      </c>
      <c r="E4">
        <v>1</v>
      </c>
    </row>
    <row r="5" spans="1:5" x14ac:dyDescent="0.25">
      <c r="A5" s="1" t="s">
        <v>12</v>
      </c>
      <c r="B5">
        <v>1.1733083503802261E-5</v>
      </c>
      <c r="C5">
        <v>1</v>
      </c>
      <c r="D5">
        <v>1.1733083503802261E-5</v>
      </c>
      <c r="E5">
        <v>0.99999999999999989</v>
      </c>
    </row>
    <row r="6" spans="1:5" x14ac:dyDescent="0.25">
      <c r="A6" s="1" t="s">
        <v>13</v>
      </c>
      <c r="B6">
        <v>1.01418088366216E-5</v>
      </c>
      <c r="C6">
        <v>0.86437711223439384</v>
      </c>
      <c r="D6">
        <v>1.161691436020025E-5</v>
      </c>
      <c r="E6">
        <v>0.99009900990098976</v>
      </c>
    </row>
    <row r="7" spans="1:5" x14ac:dyDescent="0.25">
      <c r="A7" s="1" t="s">
        <v>14</v>
      </c>
      <c r="B7">
        <v>1.1733083503802261E-5</v>
      </c>
      <c r="C7">
        <v>1</v>
      </c>
      <c r="D7">
        <v>1.1733083503802261E-5</v>
      </c>
      <c r="E7">
        <v>1</v>
      </c>
    </row>
    <row r="8" spans="1:5" x14ac:dyDescent="0.25">
      <c r="A8" s="1" t="s">
        <v>15</v>
      </c>
      <c r="B8">
        <v>1.55990610998364E-5</v>
      </c>
      <c r="C8">
        <v>1.329493742610911</v>
      </c>
      <c r="D8">
        <v>1.1807094306731301E-5</v>
      </c>
      <c r="E8">
        <v>1.0063078731950601</v>
      </c>
    </row>
    <row r="9" spans="1:5" x14ac:dyDescent="0.25">
      <c r="A9" s="1" t="s">
        <v>16</v>
      </c>
      <c r="B9">
        <v>1.419928273082358E-5</v>
      </c>
      <c r="C9">
        <v>1.2101919095881419</v>
      </c>
      <c r="D9">
        <v>1.1763932634079461E-5</v>
      </c>
      <c r="E9">
        <v>1.002629243222142</v>
      </c>
    </row>
    <row r="10" spans="1:5" x14ac:dyDescent="0.25">
      <c r="A10" s="1" t="s">
        <v>17</v>
      </c>
      <c r="B10">
        <v>1.1096866028654421E-5</v>
      </c>
      <c r="C10">
        <v>0.94577576517360751</v>
      </c>
      <c r="D10">
        <v>1.1666341806944341E-5</v>
      </c>
      <c r="E10">
        <v>0.99431166608195598</v>
      </c>
    </row>
    <row r="11" spans="1:5" x14ac:dyDescent="0.25">
      <c r="A11" s="1" t="s">
        <v>18</v>
      </c>
      <c r="B11">
        <v>1.103425195785473E-5</v>
      </c>
      <c r="C11">
        <v>0.9404392250578405</v>
      </c>
      <c r="D11">
        <v>1.17256738048221E-5</v>
      </c>
      <c r="E11">
        <v>0.9993684781176444</v>
      </c>
    </row>
    <row r="12" spans="1:5" x14ac:dyDescent="0.25">
      <c r="A12" s="1" t="s">
        <v>19</v>
      </c>
      <c r="B12">
        <v>1.0228445104900939E-5</v>
      </c>
      <c r="C12">
        <v>0.87176104231988816</v>
      </c>
      <c r="D12">
        <v>1.1681112205534669E-5</v>
      </c>
      <c r="E12">
        <v>0.99557053367507797</v>
      </c>
    </row>
    <row r="13" spans="1:5" x14ac:dyDescent="0.25">
      <c r="A13" s="1" t="s">
        <v>20</v>
      </c>
      <c r="B13">
        <v>1.1002969598934861E-5</v>
      </c>
      <c r="C13">
        <v>0.9377730581538265</v>
      </c>
      <c r="D13">
        <v>1.172798669023496E-5</v>
      </c>
      <c r="E13">
        <v>0.99956560323075794</v>
      </c>
    </row>
    <row r="14" spans="1:5" x14ac:dyDescent="0.25">
      <c r="A14" s="1" t="s">
        <v>32</v>
      </c>
      <c r="B14">
        <v>1.1733083503802261E-5</v>
      </c>
      <c r="C14">
        <v>1</v>
      </c>
      <c r="D14">
        <v>1.1733083503802261E-5</v>
      </c>
      <c r="E1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1.010000008114357</v>
      </c>
      <c r="C2" s="2">
        <v>1.185041443404672E-5</v>
      </c>
      <c r="D2" s="2">
        <v>6.1201813898452391E-3</v>
      </c>
      <c r="E2" s="2">
        <v>1.3403197248695339E-3</v>
      </c>
      <c r="F2" s="3">
        <v>1.472139078969672</v>
      </c>
      <c r="G2" s="4">
        <v>-12.24429584939065</v>
      </c>
      <c r="H2" s="5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-0.39203807647784211</v>
      </c>
      <c r="R2" s="2">
        <v>-0.103964949787394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6">
        <v>1</v>
      </c>
      <c r="C3" s="6">
        <v>1.1733083503802261E-5</v>
      </c>
      <c r="D3" s="5">
        <v>6.0595855345002368E-3</v>
      </c>
      <c r="E3" s="5">
        <v>1.327049232544093E-3</v>
      </c>
      <c r="F3" s="3">
        <v>1.472139078275988</v>
      </c>
      <c r="G3" s="4">
        <v>-12.24429585462223</v>
      </c>
      <c r="H3" s="5">
        <v>3.4687215927764119</v>
      </c>
      <c r="I3" s="2">
        <v>6.9788936873000003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6">
        <v>1</v>
      </c>
      <c r="C4" s="6">
        <v>1.1733083503802261E-5</v>
      </c>
      <c r="D4" s="5">
        <v>6.0595855345002368E-3</v>
      </c>
      <c r="E4" s="5">
        <v>1.327049232544093E-3</v>
      </c>
      <c r="F4" s="3">
        <v>1.472139078275988</v>
      </c>
      <c r="G4" s="4">
        <v>-12.24429585462223</v>
      </c>
      <c r="H4" s="5">
        <v>3.4687215927764119</v>
      </c>
      <c r="I4" s="5">
        <v>6.9097957299999999</v>
      </c>
      <c r="J4" s="2">
        <v>0.505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6">
        <v>0.99999999999999989</v>
      </c>
      <c r="C5" s="6">
        <v>1.1733083503802261E-5</v>
      </c>
      <c r="D5" s="5">
        <v>6.0595855345002368E-3</v>
      </c>
      <c r="E5" s="5">
        <v>1.327049232544093E-3</v>
      </c>
      <c r="F5" s="3">
        <v>1.472139078275988</v>
      </c>
      <c r="G5" s="4">
        <v>-12.24429585462223</v>
      </c>
      <c r="H5" s="2">
        <v>3.5034088087041759</v>
      </c>
      <c r="I5" s="5">
        <v>6.9097957299999999</v>
      </c>
      <c r="J5" s="5">
        <v>0.5</v>
      </c>
      <c r="K5" s="2">
        <v>3.5034088087041759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0.99009900990098976</v>
      </c>
      <c r="C6" s="5">
        <v>1.161691436020025E-5</v>
      </c>
      <c r="D6" s="5">
        <v>6.0595855345002368E-3</v>
      </c>
      <c r="E6" s="5">
        <v>1.327049232544093E-3</v>
      </c>
      <c r="F6" s="3">
        <v>1.472139078275988</v>
      </c>
      <c r="G6" s="4">
        <v>-12.24429585462223</v>
      </c>
      <c r="H6" s="5">
        <v>3.4687215927764119</v>
      </c>
      <c r="I6" s="5">
        <v>6.9097957299999999</v>
      </c>
      <c r="J6" s="5">
        <v>0.5</v>
      </c>
      <c r="K6" s="5">
        <v>3.4687215927764119</v>
      </c>
      <c r="L6" s="2">
        <v>1.9796000000000001E-2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6">
        <v>1</v>
      </c>
      <c r="C7" s="6">
        <v>1.1733083503802261E-5</v>
      </c>
      <c r="D7" s="5">
        <v>6.0595855345002368E-3</v>
      </c>
      <c r="E7" s="5">
        <v>1.327049232544093E-3</v>
      </c>
      <c r="F7" s="3">
        <v>1.472139078275988</v>
      </c>
      <c r="G7" s="4">
        <v>-12.24429585462223</v>
      </c>
      <c r="H7" s="5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7">
        <v>1.0063078731950601</v>
      </c>
      <c r="C8" s="7">
        <v>1.1807094306731301E-5</v>
      </c>
      <c r="D8" s="5">
        <v>6.0595855345002368E-3</v>
      </c>
      <c r="E8" s="5">
        <v>1.327049232544093E-3</v>
      </c>
      <c r="F8" s="3">
        <v>1.472139078275988</v>
      </c>
      <c r="G8" s="2">
        <v>-12.23997448083959</v>
      </c>
      <c r="H8" s="5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8">
        <v>1.002629243222142</v>
      </c>
      <c r="C9" s="8">
        <v>1.1763932634079461E-5</v>
      </c>
      <c r="D9" s="5">
        <v>6.0595855345002368E-3</v>
      </c>
      <c r="E9" s="5">
        <v>1.327049232544093E-3</v>
      </c>
      <c r="F9" s="2">
        <v>1.47646045205863</v>
      </c>
      <c r="G9" s="4">
        <v>-12.24429585462223</v>
      </c>
      <c r="H9" s="5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9">
        <v>0.99431166608195598</v>
      </c>
      <c r="C10" s="9">
        <v>1.1666341806944341E-5</v>
      </c>
      <c r="D10" s="5">
        <v>6.0595855345002368E-3</v>
      </c>
      <c r="E10" s="5">
        <v>1.327049232544093E-3</v>
      </c>
      <c r="F10" s="3">
        <v>1.472139078275988</v>
      </c>
      <c r="G10" s="5">
        <v>-12.24821623543933</v>
      </c>
      <c r="H10" s="5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-0.39595846252652001</v>
      </c>
      <c r="R10" s="2">
        <v>-0.1039649504810779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10">
        <v>0.9993684781176444</v>
      </c>
      <c r="C11" s="10">
        <v>1.17256738048221E-5</v>
      </c>
      <c r="D11" s="5">
        <v>6.0595855345002368E-3</v>
      </c>
      <c r="E11" s="5">
        <v>1.327049232544093E-3</v>
      </c>
      <c r="F11" s="5">
        <v>1.4710994287711769</v>
      </c>
      <c r="G11" s="4">
        <v>-12.24429585462223</v>
      </c>
      <c r="H11" s="5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-0.1050045999858886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11">
        <v>0.99557053367507797</v>
      </c>
      <c r="C12" s="11">
        <v>1.1681112205534669E-5</v>
      </c>
      <c r="D12" s="5">
        <v>6.0595855345002368E-3</v>
      </c>
      <c r="E12" s="5">
        <v>1.327049232544093E-3</v>
      </c>
      <c r="F12" s="3">
        <v>1.472139078275988</v>
      </c>
      <c r="G12" s="12">
        <v>-12.247346699034161</v>
      </c>
      <c r="H12" s="5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25">
      <c r="A13" s="1" t="s">
        <v>20</v>
      </c>
      <c r="B13" s="4">
        <v>0.99956560323075794</v>
      </c>
      <c r="C13" s="4">
        <v>1.172798669023496E-5</v>
      </c>
      <c r="D13" s="5">
        <v>6.0595855345002368E-3</v>
      </c>
      <c r="E13" s="5">
        <v>1.327049232544093E-3</v>
      </c>
      <c r="F13" s="13">
        <v>1.4714240185635581</v>
      </c>
      <c r="G13" s="4">
        <v>-12.24429585462223</v>
      </c>
      <c r="H13" s="5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25">
      <c r="A14" s="1" t="s">
        <v>32</v>
      </c>
      <c r="B14" s="6">
        <v>1</v>
      </c>
      <c r="C14" s="6">
        <v>1.1733083503802261E-5</v>
      </c>
      <c r="D14" s="5">
        <v>6.0595855345002368E-3</v>
      </c>
      <c r="E14" s="5">
        <v>1.327049232544093E-3</v>
      </c>
      <c r="F14" s="3">
        <v>1.472139078275988</v>
      </c>
      <c r="G14" s="4">
        <v>-12.24429585462223</v>
      </c>
      <c r="H14" s="5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1.0100000137798679</v>
      </c>
      <c r="C2" s="2">
        <v>2.0637136054775519E-7</v>
      </c>
      <c r="D2" s="2">
        <v>6.1201813898452391E-3</v>
      </c>
      <c r="E2" s="2">
        <v>1.3403197248695339E-3</v>
      </c>
      <c r="F2" s="3">
        <v>1.472139078969672</v>
      </c>
      <c r="G2" s="4">
        <v>-12.24429584939065</v>
      </c>
      <c r="H2" s="5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-0.39203807647784211</v>
      </c>
      <c r="R2" s="2">
        <v>-0.103964949787394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6">
        <v>1</v>
      </c>
      <c r="C3" s="6">
        <v>2.0432807696251611E-7</v>
      </c>
      <c r="D3" s="5">
        <v>6.0595855345002368E-3</v>
      </c>
      <c r="E3" s="5">
        <v>1.327049232544093E-3</v>
      </c>
      <c r="F3" s="3">
        <v>1.472139078275988</v>
      </c>
      <c r="G3" s="4">
        <v>-12.24429585462223</v>
      </c>
      <c r="H3" s="5">
        <v>3.4687215927764119</v>
      </c>
      <c r="I3" s="2">
        <v>6.9788936873000003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6">
        <v>1</v>
      </c>
      <c r="C4" s="6">
        <v>2.0432807696251611E-7</v>
      </c>
      <c r="D4" s="5">
        <v>6.0595855345002368E-3</v>
      </c>
      <c r="E4" s="5">
        <v>1.327049232544093E-3</v>
      </c>
      <c r="F4" s="3">
        <v>1.472139078275988</v>
      </c>
      <c r="G4" s="4">
        <v>-12.24429585462223</v>
      </c>
      <c r="H4" s="5">
        <v>3.4687215927764119</v>
      </c>
      <c r="I4" s="5">
        <v>6.9097957299999999</v>
      </c>
      <c r="J4" s="2">
        <v>0.505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2">
        <v>1.0099981463583221</v>
      </c>
      <c r="C5" s="2">
        <v>2.0637097898110179E-7</v>
      </c>
      <c r="D5" s="5">
        <v>6.0595855345002368E-3</v>
      </c>
      <c r="E5" s="5">
        <v>1.327049232544093E-3</v>
      </c>
      <c r="F5" s="3">
        <v>1.472139078275988</v>
      </c>
      <c r="G5" s="4">
        <v>-12.24429585462223</v>
      </c>
      <c r="H5" s="2">
        <v>3.5034088087041759</v>
      </c>
      <c r="I5" s="5">
        <v>6.9097957299999999</v>
      </c>
      <c r="J5" s="5">
        <v>0.5</v>
      </c>
      <c r="K5" s="2">
        <v>3.5034088087041759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2">
        <v>1.0099981463583221</v>
      </c>
      <c r="C6" s="2">
        <v>2.0637097898110179E-7</v>
      </c>
      <c r="D6" s="5">
        <v>6.0595855345002368E-3</v>
      </c>
      <c r="E6" s="5">
        <v>1.327049232544093E-3</v>
      </c>
      <c r="F6" s="3">
        <v>1.472139078275988</v>
      </c>
      <c r="G6" s="4">
        <v>-12.24429585462223</v>
      </c>
      <c r="H6" s="5">
        <v>3.4687215927764119</v>
      </c>
      <c r="I6" s="5">
        <v>6.9097957299999999</v>
      </c>
      <c r="J6" s="5">
        <v>0.5</v>
      </c>
      <c r="K6" s="5">
        <v>3.4687215927764119</v>
      </c>
      <c r="L6" s="2">
        <v>1.9796000000000001E-2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0.99009900990099009</v>
      </c>
      <c r="C7" s="5">
        <v>2.0230502669556051E-7</v>
      </c>
      <c r="D7" s="5">
        <v>6.0595855345002368E-3</v>
      </c>
      <c r="E7" s="5">
        <v>1.327049232544093E-3</v>
      </c>
      <c r="F7" s="3">
        <v>1.472139078275988</v>
      </c>
      <c r="G7" s="4">
        <v>-12.24429585462223</v>
      </c>
      <c r="H7" s="5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0.2525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2">
        <v>1.009998146358323</v>
      </c>
      <c r="C8" s="2">
        <v>2.06370978981102E-7</v>
      </c>
      <c r="D8" s="5">
        <v>6.0595855345002368E-3</v>
      </c>
      <c r="E8" s="5">
        <v>1.327049232544093E-3</v>
      </c>
      <c r="F8" s="3">
        <v>1.472139078275988</v>
      </c>
      <c r="G8" s="2">
        <v>-12.23997448083959</v>
      </c>
      <c r="H8" s="5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-11.54285195793736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2">
        <v>1.0099981463583221</v>
      </c>
      <c r="C9" s="2">
        <v>2.0637097898110179E-7</v>
      </c>
      <c r="D9" s="5">
        <v>6.0595855345002368E-3</v>
      </c>
      <c r="E9" s="5">
        <v>1.327049232544093E-3</v>
      </c>
      <c r="F9" s="2">
        <v>1.47646045205863</v>
      </c>
      <c r="G9" s="4">
        <v>-12.24429585462223</v>
      </c>
      <c r="H9" s="5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1.651931373782642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14">
        <v>0.99101361070929983</v>
      </c>
      <c r="C10" s="14">
        <v>2.024919053199108E-7</v>
      </c>
      <c r="D10" s="5">
        <v>6.0595855345002368E-3</v>
      </c>
      <c r="E10" s="5">
        <v>1.327049232544093E-3</v>
      </c>
      <c r="F10" s="3">
        <v>1.472139078275988</v>
      </c>
      <c r="G10" s="5">
        <v>-12.24821623543933</v>
      </c>
      <c r="H10" s="5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-0.39595846252652001</v>
      </c>
      <c r="R10" s="2">
        <v>-0.1039649504810779</v>
      </c>
      <c r="S10" s="2">
        <v>0.79191798183293882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15">
        <v>0.99760898159743083</v>
      </c>
      <c r="C11" s="15">
        <v>2.0383952477033721E-7</v>
      </c>
      <c r="D11" s="5">
        <v>6.0595855345002368E-3</v>
      </c>
      <c r="E11" s="5">
        <v>1.327049232544093E-3</v>
      </c>
      <c r="F11" s="5">
        <v>1.4710994287711769</v>
      </c>
      <c r="G11" s="4">
        <v>-12.24429585462223</v>
      </c>
      <c r="H11" s="5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-0.1050045999858886</v>
      </c>
      <c r="S11" s="5">
        <v>0.78407720973558304</v>
      </c>
      <c r="T11" s="2">
        <v>0.1050046700479576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16">
        <v>0.99299978757052931</v>
      </c>
      <c r="C12" s="16">
        <v>2.0289773701847331E-7</v>
      </c>
      <c r="D12" s="5">
        <v>6.0595855345002368E-3</v>
      </c>
      <c r="E12" s="5">
        <v>1.327049232544093E-3</v>
      </c>
      <c r="F12" s="3">
        <v>1.472139078275988</v>
      </c>
      <c r="G12" s="12">
        <v>-12.247346699034161</v>
      </c>
      <c r="H12" s="5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-0.30813528560473508</v>
      </c>
      <c r="V12" s="2">
        <v>-7.1505971242934244E-2</v>
      </c>
      <c r="W12" s="2">
        <v>38.537622153554118</v>
      </c>
      <c r="X12" s="5">
        <v>8.9430527116520544</v>
      </c>
    </row>
    <row r="13" spans="1:24" x14ac:dyDescent="0.25">
      <c r="A13" s="1" t="s">
        <v>20</v>
      </c>
      <c r="B13" s="17">
        <v>0.99835486887975311</v>
      </c>
      <c r="C13" s="17">
        <v>2.0399193048436489E-7</v>
      </c>
      <c r="D13" s="5">
        <v>6.0595855345002368E-3</v>
      </c>
      <c r="E13" s="5">
        <v>1.327049232544093E-3</v>
      </c>
      <c r="F13" s="13">
        <v>1.4714240185635581</v>
      </c>
      <c r="G13" s="4">
        <v>-12.24429585462223</v>
      </c>
      <c r="H13" s="5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-7.2221030955363599E-2</v>
      </c>
      <c r="W13" s="5">
        <v>38.156061538172388</v>
      </c>
      <c r="X13" s="2">
        <v>9.0324832387685756</v>
      </c>
    </row>
    <row r="14" spans="1:24" x14ac:dyDescent="0.25">
      <c r="A14" s="1" t="s">
        <v>31</v>
      </c>
      <c r="B14" s="6">
        <v>1</v>
      </c>
      <c r="C14" s="6">
        <v>2.0432807696251611E-7</v>
      </c>
      <c r="D14" s="5">
        <v>6.0595855345002368E-3</v>
      </c>
      <c r="E14" s="5">
        <v>1.327049232544093E-3</v>
      </c>
      <c r="F14" s="3">
        <v>1.472139078275988</v>
      </c>
      <c r="G14" s="4">
        <v>-12.24429585462223</v>
      </c>
      <c r="H14" s="5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214.41555735078069</v>
      </c>
      <c r="C2" s="2">
        <v>2.5157556389110128E-3</v>
      </c>
      <c r="D2" s="2">
        <v>1.299046696460312</v>
      </c>
      <c r="E2" s="2">
        <v>0.28449122662954129</v>
      </c>
      <c r="F2" s="18">
        <v>1.4721538800190119</v>
      </c>
      <c r="G2" s="19">
        <v>-12.24418422371612</v>
      </c>
      <c r="H2" s="20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-0.39192645080331417</v>
      </c>
      <c r="R2" s="2">
        <v>-0.1039501487380536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5">
        <v>1</v>
      </c>
      <c r="C3" s="5">
        <v>1.1733083503802261E-5</v>
      </c>
      <c r="D3" s="5">
        <v>6.0595855345002368E-3</v>
      </c>
      <c r="E3" s="5">
        <v>1.327049232544093E-3</v>
      </c>
      <c r="F3" s="18">
        <v>1.472139078275988</v>
      </c>
      <c r="G3" s="19">
        <v>-12.24429585462223</v>
      </c>
      <c r="H3" s="20">
        <v>3.4687215927764119</v>
      </c>
      <c r="I3" s="2">
        <v>16.95283206967629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5">
        <v>0.99999999999999989</v>
      </c>
      <c r="C4" s="5">
        <v>1.1733083503802261E-5</v>
      </c>
      <c r="D4" s="5">
        <v>6.0595855345002368E-3</v>
      </c>
      <c r="E4" s="5">
        <v>1.327049232544093E-3</v>
      </c>
      <c r="F4" s="18">
        <v>1.472139078275988</v>
      </c>
      <c r="G4" s="19">
        <v>-12.24429585462223</v>
      </c>
      <c r="H4" s="5">
        <v>3.174724336146332</v>
      </c>
      <c r="I4" s="5">
        <v>6.9097957299999999</v>
      </c>
      <c r="J4" s="2">
        <v>0.79154759474226499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5">
        <v>1</v>
      </c>
      <c r="C5" s="5">
        <v>1.1733083503802261E-5</v>
      </c>
      <c r="D5" s="5">
        <v>6.0595855345002368E-3</v>
      </c>
      <c r="E5" s="5">
        <v>1.327049232544093E-3</v>
      </c>
      <c r="F5" s="18">
        <v>1.472139078275988</v>
      </c>
      <c r="G5" s="19">
        <v>-12.24429585462223</v>
      </c>
      <c r="H5" s="2">
        <v>6.9097957299999999</v>
      </c>
      <c r="I5" s="5">
        <v>6.9097957299999999</v>
      </c>
      <c r="J5" s="5">
        <v>0.5</v>
      </c>
      <c r="K5" s="2">
        <v>7.2814185968351373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0.86437711223439384</v>
      </c>
      <c r="C6" s="5">
        <v>1.01418088366216E-5</v>
      </c>
      <c r="D6" s="5">
        <v>6.0595855345002368E-3</v>
      </c>
      <c r="E6" s="5">
        <v>1.327049232544093E-3</v>
      </c>
      <c r="F6" s="18">
        <v>1.472139078275988</v>
      </c>
      <c r="G6" s="19">
        <v>-12.24429585462223</v>
      </c>
      <c r="H6" s="20">
        <v>3.4687215927764119</v>
      </c>
      <c r="I6" s="5">
        <v>6.9097957299999999</v>
      </c>
      <c r="J6" s="5">
        <v>0.5</v>
      </c>
      <c r="K6" s="5">
        <v>3.4687215927764119</v>
      </c>
      <c r="L6" s="2">
        <v>2.2675288045670809E-2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1</v>
      </c>
      <c r="C7" s="5">
        <v>1.1733083503802261E-5</v>
      </c>
      <c r="D7" s="5">
        <v>6.0595855345002368E-3</v>
      </c>
      <c r="E7" s="5">
        <v>1.327049232544093E-3</v>
      </c>
      <c r="F7" s="18">
        <v>1.472139078275988</v>
      </c>
      <c r="G7" s="19">
        <v>-12.24429585462223</v>
      </c>
      <c r="H7" s="20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5">
        <v>1.329493742610911</v>
      </c>
      <c r="C8" s="5">
        <v>1.55990610998364E-5</v>
      </c>
      <c r="D8" s="5">
        <v>6.0595855345002368E-3</v>
      </c>
      <c r="E8" s="5">
        <v>1.327049232544093E-3</v>
      </c>
      <c r="F8" s="18">
        <v>1.472139078275988</v>
      </c>
      <c r="G8" s="2">
        <v>-12.04857265462223</v>
      </c>
      <c r="H8" s="20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5">
        <v>1.2101919095881419</v>
      </c>
      <c r="C9" s="5">
        <v>1.419928273082358E-5</v>
      </c>
      <c r="D9" s="5">
        <v>6.0595855345002368E-3</v>
      </c>
      <c r="E9" s="5">
        <v>1.327049232544093E-3</v>
      </c>
      <c r="F9" s="2">
        <v>1.7861117382759879</v>
      </c>
      <c r="G9" s="19">
        <v>-12.24429585462223</v>
      </c>
      <c r="H9" s="20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5">
        <v>0.94577576517360751</v>
      </c>
      <c r="C10" s="5">
        <v>1.1096866028654421E-5</v>
      </c>
      <c r="D10" s="5">
        <v>6.0595855345002368E-3</v>
      </c>
      <c r="E10" s="5">
        <v>1.327049232544093E-3</v>
      </c>
      <c r="F10" s="18">
        <v>1.472139078275988</v>
      </c>
      <c r="G10" s="3">
        <v>-12.28260902849491</v>
      </c>
      <c r="H10" s="20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-0.4303512555821033</v>
      </c>
      <c r="R10" s="2">
        <v>-0.1039649504810779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5">
        <v>0.9404392250578405</v>
      </c>
      <c r="C11" s="5">
        <v>1.103425195785473E-5</v>
      </c>
      <c r="D11" s="5">
        <v>6.0595855345002368E-3</v>
      </c>
      <c r="E11" s="5">
        <v>1.327049232544093E-3</v>
      </c>
      <c r="F11" s="21">
        <v>1.371077025707476</v>
      </c>
      <c r="G11" s="19">
        <v>-12.24429585462223</v>
      </c>
      <c r="H11" s="20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-0.20502700304958921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5">
        <v>0.87176104231988816</v>
      </c>
      <c r="C12" s="5">
        <v>1.0228445104900939E-5</v>
      </c>
      <c r="D12" s="5">
        <v>6.0595855345002368E-3</v>
      </c>
      <c r="E12" s="5">
        <v>1.327049232544093E-3</v>
      </c>
      <c r="F12" s="18">
        <v>1.472139078275988</v>
      </c>
      <c r="G12" s="5">
        <v>-12.33861188346502</v>
      </c>
      <c r="H12" s="20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25">
      <c r="A13" s="1" t="s">
        <v>20</v>
      </c>
      <c r="B13" s="5">
        <v>0.9377730581538265</v>
      </c>
      <c r="C13" s="5">
        <v>1.1002969598934861E-5</v>
      </c>
      <c r="D13" s="5">
        <v>6.0595855345002368E-3</v>
      </c>
      <c r="E13" s="5">
        <v>1.327049232544093E-3</v>
      </c>
      <c r="F13" s="5">
        <v>1.366404686956495</v>
      </c>
      <c r="G13" s="19">
        <v>-12.24429585462223</v>
      </c>
      <c r="H13" s="20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25">
      <c r="A14" s="1" t="s">
        <v>32</v>
      </c>
      <c r="B14" s="5">
        <v>1</v>
      </c>
      <c r="C14" s="5">
        <v>1.1733083503802261E-5</v>
      </c>
      <c r="D14" s="5">
        <v>6.0595855345002368E-3</v>
      </c>
      <c r="E14" s="5">
        <v>1.327049232544093E-3</v>
      </c>
      <c r="F14" s="18">
        <v>1.472139078275988</v>
      </c>
      <c r="G14" s="19">
        <v>-12.24429585462223</v>
      </c>
      <c r="H14" s="20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4"/>
  <sheetViews>
    <sheetView workbookViewId="0"/>
  </sheetViews>
  <sheetFormatPr defaultRowHeight="15" x14ac:dyDescent="0.25"/>
  <sheetData>
    <row r="1" spans="1:24" x14ac:dyDescent="0.25">
      <c r="B1" s="1" t="s">
        <v>33</v>
      </c>
      <c r="C1" s="1" t="s">
        <v>34</v>
      </c>
      <c r="D1" s="1" t="s">
        <v>9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39</v>
      </c>
      <c r="O1" s="1" t="s">
        <v>15</v>
      </c>
      <c r="P1" s="1" t="s">
        <v>16</v>
      </c>
      <c r="Q1" s="1" t="s">
        <v>40</v>
      </c>
      <c r="R1" s="1" t="s">
        <v>41</v>
      </c>
      <c r="S1" s="1" t="s">
        <v>17</v>
      </c>
      <c r="T1" s="1" t="s">
        <v>18</v>
      </c>
      <c r="U1" s="1" t="s">
        <v>42</v>
      </c>
      <c r="V1" s="1" t="s">
        <v>43</v>
      </c>
      <c r="W1" s="1" t="s">
        <v>19</v>
      </c>
      <c r="X1" s="1" t="s">
        <v>20</v>
      </c>
    </row>
    <row r="2" spans="1:24" x14ac:dyDescent="0.25">
      <c r="A2" s="1" t="s">
        <v>9</v>
      </c>
      <c r="B2" s="2">
        <v>214.44122293535111</v>
      </c>
      <c r="C2" s="2">
        <v>4.38163627038705E-5</v>
      </c>
      <c r="D2" s="2">
        <v>1.299046696460312</v>
      </c>
      <c r="E2" s="2">
        <v>0.28449122662954129</v>
      </c>
      <c r="F2" s="18">
        <v>1.4721538800190119</v>
      </c>
      <c r="G2" s="19">
        <v>-12.24418422371612</v>
      </c>
      <c r="H2" s="20">
        <v>3.4687215927764119</v>
      </c>
      <c r="I2" s="5">
        <v>6.9097957299999999</v>
      </c>
      <c r="J2" s="5">
        <v>0.5</v>
      </c>
      <c r="K2" s="5">
        <v>3.4687215927764119</v>
      </c>
      <c r="L2" s="5">
        <v>1.9599999999999999E-2</v>
      </c>
      <c r="M2" s="5">
        <v>0.25</v>
      </c>
      <c r="N2" s="5">
        <v>2.7000000000000001E-3</v>
      </c>
      <c r="O2" s="5">
        <v>-11.54717333172</v>
      </c>
      <c r="P2" s="5">
        <v>1.64761</v>
      </c>
      <c r="Q2" s="2">
        <v>-0.39192645080331417</v>
      </c>
      <c r="R2" s="2">
        <v>-0.1039501487380536</v>
      </c>
      <c r="S2" s="5">
        <v>0.78407720973558304</v>
      </c>
      <c r="T2" s="5">
        <v>0.10396501984946301</v>
      </c>
      <c r="U2" s="2">
        <v>-0.30508444119280698</v>
      </c>
      <c r="V2" s="2">
        <v>-7.1505971242934244E-2</v>
      </c>
      <c r="W2" s="5">
        <v>38.156061538172388</v>
      </c>
      <c r="X2" s="5">
        <v>8.9430527116520544</v>
      </c>
    </row>
    <row r="3" spans="1:24" x14ac:dyDescent="0.25">
      <c r="A3" s="1" t="s">
        <v>10</v>
      </c>
      <c r="B3" s="5">
        <v>1</v>
      </c>
      <c r="C3" s="5">
        <v>2.0432807696251611E-7</v>
      </c>
      <c r="D3" s="5">
        <v>6.0595855345002368E-3</v>
      </c>
      <c r="E3" s="5">
        <v>1.327049232544093E-3</v>
      </c>
      <c r="F3" s="18">
        <v>1.472139078275988</v>
      </c>
      <c r="G3" s="19">
        <v>-12.24429585462223</v>
      </c>
      <c r="H3" s="20">
        <v>3.4687215927764119</v>
      </c>
      <c r="I3" s="2">
        <v>16.95283206967629</v>
      </c>
      <c r="J3" s="5">
        <v>0.5</v>
      </c>
      <c r="K3" s="5">
        <v>3.4687215927764119</v>
      </c>
      <c r="L3" s="5">
        <v>1.9599999999999999E-2</v>
      </c>
      <c r="M3" s="5">
        <v>0.25</v>
      </c>
      <c r="N3" s="5">
        <v>2.7000000000000001E-3</v>
      </c>
      <c r="O3" s="5">
        <v>-11.54717333172</v>
      </c>
      <c r="P3" s="5">
        <v>1.64761</v>
      </c>
      <c r="Q3" s="2">
        <v>-0.39203808170942578</v>
      </c>
      <c r="R3" s="2">
        <v>-0.1039649504810779</v>
      </c>
      <c r="S3" s="5">
        <v>0.78407720973558304</v>
      </c>
      <c r="T3" s="5">
        <v>0.10396501984946301</v>
      </c>
      <c r="U3" s="2">
        <v>-0.30508444119280698</v>
      </c>
      <c r="V3" s="2">
        <v>-7.1505971242934244E-2</v>
      </c>
      <c r="W3" s="5">
        <v>38.156061538172388</v>
      </c>
      <c r="X3" s="5">
        <v>8.9430527116520544</v>
      </c>
    </row>
    <row r="4" spans="1:24" x14ac:dyDescent="0.25">
      <c r="A4" s="1" t="s">
        <v>11</v>
      </c>
      <c r="B4" s="5">
        <v>0.9152552848007619</v>
      </c>
      <c r="C4" s="5">
        <v>1.870123522731197E-7</v>
      </c>
      <c r="D4" s="5">
        <v>6.0595855345002368E-3</v>
      </c>
      <c r="E4" s="5">
        <v>1.327049232544093E-3</v>
      </c>
      <c r="F4" s="18">
        <v>1.472139078275988</v>
      </c>
      <c r="G4" s="19">
        <v>-12.24429585462223</v>
      </c>
      <c r="H4" s="5">
        <v>3.174724336146332</v>
      </c>
      <c r="I4" s="5">
        <v>6.9097957299999999</v>
      </c>
      <c r="J4" s="2">
        <v>0.79154759474226499</v>
      </c>
      <c r="K4" s="5">
        <v>3.4687215927764119</v>
      </c>
      <c r="L4" s="5">
        <v>1.9599999999999999E-2</v>
      </c>
      <c r="M4" s="5">
        <v>0.25</v>
      </c>
      <c r="N4" s="5">
        <v>2.7000000000000001E-3</v>
      </c>
      <c r="O4" s="5">
        <v>-11.54717333172</v>
      </c>
      <c r="P4" s="5">
        <v>1.64761</v>
      </c>
      <c r="Q4" s="2">
        <v>-0.39203808170942578</v>
      </c>
      <c r="R4" s="2">
        <v>-0.1039649504810779</v>
      </c>
      <c r="S4" s="5">
        <v>0.78407720973558304</v>
      </c>
      <c r="T4" s="5">
        <v>0.10396501984946301</v>
      </c>
      <c r="U4" s="2">
        <v>-0.30508444119280698</v>
      </c>
      <c r="V4" s="2">
        <v>-7.1505971242934244E-2</v>
      </c>
      <c r="W4" s="5">
        <v>38.156061538172388</v>
      </c>
      <c r="X4" s="5">
        <v>8.9430527116520544</v>
      </c>
    </row>
    <row r="5" spans="1:24" x14ac:dyDescent="0.25">
      <c r="A5" s="1" t="s">
        <v>12</v>
      </c>
      <c r="B5" s="22">
        <v>1.9917247935689371</v>
      </c>
      <c r="C5" s="22">
        <v>4.0696529690850528E-7</v>
      </c>
      <c r="D5" s="5">
        <v>6.0595855345002368E-3</v>
      </c>
      <c r="E5" s="5">
        <v>1.327049232544093E-3</v>
      </c>
      <c r="F5" s="18">
        <v>1.472139078275988</v>
      </c>
      <c r="G5" s="19">
        <v>-12.24429585462223</v>
      </c>
      <c r="H5" s="2">
        <v>6.9097957299999999</v>
      </c>
      <c r="I5" s="5">
        <v>6.9097957299999999</v>
      </c>
      <c r="J5" s="5">
        <v>0.5</v>
      </c>
      <c r="K5" s="2">
        <v>7.2814185968351373</v>
      </c>
      <c r="L5" s="5">
        <v>1.9599999999999999E-2</v>
      </c>
      <c r="M5" s="5">
        <v>0.25</v>
      </c>
      <c r="N5" s="5">
        <v>2.7000000000000001E-3</v>
      </c>
      <c r="O5" s="5">
        <v>-11.54717333172</v>
      </c>
      <c r="P5" s="5">
        <v>1.64761</v>
      </c>
      <c r="Q5" s="2">
        <v>-0.39203808170942578</v>
      </c>
      <c r="R5" s="2">
        <v>-0.1039649504810779</v>
      </c>
      <c r="S5" s="5">
        <v>0.78407720973558304</v>
      </c>
      <c r="T5" s="5">
        <v>0.10396501984946301</v>
      </c>
      <c r="U5" s="2">
        <v>-0.30508444119280698</v>
      </c>
      <c r="V5" s="2">
        <v>-7.1505971242934244E-2</v>
      </c>
      <c r="W5" s="5">
        <v>38.156061538172388</v>
      </c>
      <c r="X5" s="5">
        <v>8.9430527116520544</v>
      </c>
    </row>
    <row r="6" spans="1:24" x14ac:dyDescent="0.25">
      <c r="A6" s="1" t="s">
        <v>13</v>
      </c>
      <c r="B6" s="5">
        <v>1.156873787433379</v>
      </c>
      <c r="C6" s="5">
        <v>2.3638179627460491E-7</v>
      </c>
      <c r="D6" s="5">
        <v>6.0595855345002368E-3</v>
      </c>
      <c r="E6" s="5">
        <v>1.327049232544093E-3</v>
      </c>
      <c r="F6" s="18">
        <v>1.472139078275988</v>
      </c>
      <c r="G6" s="19">
        <v>-12.24429585462223</v>
      </c>
      <c r="H6" s="20">
        <v>3.4687215927764119</v>
      </c>
      <c r="I6" s="5">
        <v>6.9097957299999999</v>
      </c>
      <c r="J6" s="5">
        <v>0.5</v>
      </c>
      <c r="K6" s="5">
        <v>3.4687215927764119</v>
      </c>
      <c r="L6" s="2">
        <v>2.2675288045670809E-2</v>
      </c>
      <c r="M6" s="5">
        <v>0.25</v>
      </c>
      <c r="N6" s="5">
        <v>2.7000000000000001E-3</v>
      </c>
      <c r="O6" s="5">
        <v>-11.54717333172</v>
      </c>
      <c r="P6" s="5">
        <v>1.64761</v>
      </c>
      <c r="Q6" s="2">
        <v>-0.39203808170942578</v>
      </c>
      <c r="R6" s="2">
        <v>-0.1039649504810779</v>
      </c>
      <c r="S6" s="5">
        <v>0.78407720973558304</v>
      </c>
      <c r="T6" s="5">
        <v>0.10396501984946301</v>
      </c>
      <c r="U6" s="2">
        <v>-0.30508444119280698</v>
      </c>
      <c r="V6" s="2">
        <v>-7.1505971242934244E-2</v>
      </c>
      <c r="W6" s="5">
        <v>38.156061538172388</v>
      </c>
      <c r="X6" s="5">
        <v>8.9430527116520544</v>
      </c>
    </row>
    <row r="7" spans="1:24" x14ac:dyDescent="0.25">
      <c r="A7" s="1" t="s">
        <v>14</v>
      </c>
      <c r="B7" s="5">
        <v>0.62752249787320047</v>
      </c>
      <c r="C7" s="5">
        <v>1.2822046524114571E-7</v>
      </c>
      <c r="D7" s="5">
        <v>6.0595855345002368E-3</v>
      </c>
      <c r="E7" s="5">
        <v>1.327049232544093E-3</v>
      </c>
      <c r="F7" s="18">
        <v>1.472139078275988</v>
      </c>
      <c r="G7" s="19">
        <v>-12.24429585462223</v>
      </c>
      <c r="H7" s="20">
        <v>3.4687215927764119</v>
      </c>
      <c r="I7" s="5">
        <v>6.9097957299999999</v>
      </c>
      <c r="J7" s="5">
        <v>0.5</v>
      </c>
      <c r="K7" s="5">
        <v>3.4687215927764119</v>
      </c>
      <c r="L7" s="5">
        <v>1.9599999999999999E-2</v>
      </c>
      <c r="M7" s="2">
        <v>0.39841465467473969</v>
      </c>
      <c r="N7" s="5">
        <v>2.7000000000000001E-3</v>
      </c>
      <c r="O7" s="5">
        <v>-11.54717333172</v>
      </c>
      <c r="P7" s="5">
        <v>1.64761</v>
      </c>
      <c r="Q7" s="2">
        <v>-0.39203808170942578</v>
      </c>
      <c r="R7" s="2">
        <v>-0.1039649504810779</v>
      </c>
      <c r="S7" s="5">
        <v>0.78407720973558304</v>
      </c>
      <c r="T7" s="5">
        <v>0.10396501984946301</v>
      </c>
      <c r="U7" s="2">
        <v>-0.30508444119280698</v>
      </c>
      <c r="V7" s="2">
        <v>-7.1505971242934244E-2</v>
      </c>
      <c r="W7" s="5">
        <v>38.156061538172388</v>
      </c>
      <c r="X7" s="5">
        <v>8.9430527116520544</v>
      </c>
    </row>
    <row r="8" spans="1:24" x14ac:dyDescent="0.25">
      <c r="A8" s="1" t="s">
        <v>15</v>
      </c>
      <c r="B8" s="22">
        <v>1.5692222857835709</v>
      </c>
      <c r="C8" s="22">
        <v>3.2063617198088101E-7</v>
      </c>
      <c r="D8" s="5">
        <v>6.0595855345002368E-3</v>
      </c>
      <c r="E8" s="5">
        <v>1.327049232544093E-3</v>
      </c>
      <c r="F8" s="18">
        <v>1.472139078275988</v>
      </c>
      <c r="G8" s="2">
        <v>-12.04857265462223</v>
      </c>
      <c r="H8" s="20">
        <v>3.4687215927764119</v>
      </c>
      <c r="I8" s="5">
        <v>6.9097957299999999</v>
      </c>
      <c r="J8" s="5">
        <v>0.5</v>
      </c>
      <c r="K8" s="5">
        <v>3.4687215927764119</v>
      </c>
      <c r="L8" s="5">
        <v>1.9599999999999999E-2</v>
      </c>
      <c r="M8" s="5">
        <v>0.25</v>
      </c>
      <c r="N8" s="5">
        <v>2.7000000000000001E-3</v>
      </c>
      <c r="O8" s="2">
        <v>-11.35145013172</v>
      </c>
      <c r="P8" s="5">
        <v>1.64761</v>
      </c>
      <c r="Q8" s="2">
        <v>-0.39203808170942578</v>
      </c>
      <c r="R8" s="2">
        <v>-0.1039649504810779</v>
      </c>
      <c r="S8" s="5">
        <v>0.78407720973558304</v>
      </c>
      <c r="T8" s="5">
        <v>0.10396501984946301</v>
      </c>
      <c r="U8" s="2">
        <v>-0.30508444119280698</v>
      </c>
      <c r="V8" s="2">
        <v>-7.1505971242934244E-2</v>
      </c>
      <c r="W8" s="5">
        <v>38.156061538172388</v>
      </c>
      <c r="X8" s="5">
        <v>8.9430527116520544</v>
      </c>
    </row>
    <row r="9" spans="1:24" x14ac:dyDescent="0.25">
      <c r="A9" s="1" t="s">
        <v>16</v>
      </c>
      <c r="B9" s="22">
        <v>2.0601648496923071</v>
      </c>
      <c r="C9" s="22">
        <v>4.2094952196340011E-7</v>
      </c>
      <c r="D9" s="5">
        <v>6.0595855345002368E-3</v>
      </c>
      <c r="E9" s="5">
        <v>1.327049232544093E-3</v>
      </c>
      <c r="F9" s="2">
        <v>1.7861117382759879</v>
      </c>
      <c r="G9" s="19">
        <v>-12.24429585462223</v>
      </c>
      <c r="H9" s="20">
        <v>3.4687215927764119</v>
      </c>
      <c r="I9" s="5">
        <v>6.9097957299999999</v>
      </c>
      <c r="J9" s="5">
        <v>0.5</v>
      </c>
      <c r="K9" s="5">
        <v>3.4687215927764119</v>
      </c>
      <c r="L9" s="5">
        <v>1.9599999999999999E-2</v>
      </c>
      <c r="M9" s="5">
        <v>0.25</v>
      </c>
      <c r="N9" s="5">
        <v>2.7000000000000001E-3</v>
      </c>
      <c r="O9" s="5">
        <v>-11.54717333172</v>
      </c>
      <c r="P9" s="2">
        <v>1.9615826599999999</v>
      </c>
      <c r="Q9" s="2">
        <v>-0.39203808170942578</v>
      </c>
      <c r="R9" s="2">
        <v>-0.1039649504810779</v>
      </c>
      <c r="S9" s="5">
        <v>0.78407720973558304</v>
      </c>
      <c r="T9" s="5">
        <v>0.10396501984946301</v>
      </c>
      <c r="U9" s="2">
        <v>-0.30508444119280698</v>
      </c>
      <c r="V9" s="2">
        <v>-7.1505971242934244E-2</v>
      </c>
      <c r="W9" s="5">
        <v>38.156061538172388</v>
      </c>
      <c r="X9" s="5">
        <v>8.9430527116520544</v>
      </c>
    </row>
    <row r="10" spans="1:24" x14ac:dyDescent="0.25">
      <c r="A10" s="1" t="s">
        <v>17</v>
      </c>
      <c r="B10" s="5">
        <v>0.91557198191188915</v>
      </c>
      <c r="C10" s="5">
        <v>1.870770623848159E-7</v>
      </c>
      <c r="D10" s="5">
        <v>6.0595855345002368E-3</v>
      </c>
      <c r="E10" s="5">
        <v>1.327049232544093E-3</v>
      </c>
      <c r="F10" s="18">
        <v>1.472139078275988</v>
      </c>
      <c r="G10" s="3">
        <v>-12.28260902849491</v>
      </c>
      <c r="H10" s="20">
        <v>3.4687215927764119</v>
      </c>
      <c r="I10" s="5">
        <v>6.9097957299999999</v>
      </c>
      <c r="J10" s="5">
        <v>0.5</v>
      </c>
      <c r="K10" s="5">
        <v>3.4687215927764119</v>
      </c>
      <c r="L10" s="5">
        <v>1.9599999999999999E-2</v>
      </c>
      <c r="M10" s="5">
        <v>0.25</v>
      </c>
      <c r="N10" s="5">
        <v>2.7000000000000001E-3</v>
      </c>
      <c r="O10" s="5">
        <v>-11.54717333172</v>
      </c>
      <c r="P10" s="5">
        <v>1.64761</v>
      </c>
      <c r="Q10" s="5">
        <v>-0.4303512555821033</v>
      </c>
      <c r="R10" s="2">
        <v>-0.1039649504810779</v>
      </c>
      <c r="S10" s="2">
        <v>0.86070365973558305</v>
      </c>
      <c r="T10" s="5">
        <v>0.10396501984946301</v>
      </c>
      <c r="U10" s="2">
        <v>-0.30508444119280698</v>
      </c>
      <c r="V10" s="2">
        <v>-7.1505971242934244E-2</v>
      </c>
      <c r="W10" s="5">
        <v>38.156061538172388</v>
      </c>
      <c r="X10" s="5">
        <v>8.9430527116520544</v>
      </c>
    </row>
    <row r="11" spans="1:24" x14ac:dyDescent="0.25">
      <c r="A11" s="1" t="s">
        <v>18</v>
      </c>
      <c r="B11" s="5">
        <v>0.79241290540483544</v>
      </c>
      <c r="C11" s="5">
        <v>1.6191220512165019E-7</v>
      </c>
      <c r="D11" s="5">
        <v>6.0595855345002368E-3</v>
      </c>
      <c r="E11" s="5">
        <v>1.327049232544093E-3</v>
      </c>
      <c r="F11" s="21">
        <v>1.371077025707476</v>
      </c>
      <c r="G11" s="19">
        <v>-12.24429585462223</v>
      </c>
      <c r="H11" s="20">
        <v>3.4687215927764119</v>
      </c>
      <c r="I11" s="5">
        <v>6.9097957299999999</v>
      </c>
      <c r="J11" s="5">
        <v>0.5</v>
      </c>
      <c r="K11" s="5">
        <v>3.4687215927764119</v>
      </c>
      <c r="L11" s="5">
        <v>1.9599999999999999E-2</v>
      </c>
      <c r="M11" s="5">
        <v>0.25</v>
      </c>
      <c r="N11" s="5">
        <v>2.7000000000000001E-3</v>
      </c>
      <c r="O11" s="5">
        <v>-11.54717333172</v>
      </c>
      <c r="P11" s="5">
        <v>1.64761</v>
      </c>
      <c r="Q11" s="2">
        <v>-0.39203808170942578</v>
      </c>
      <c r="R11" s="5">
        <v>-0.20502700304958921</v>
      </c>
      <c r="S11" s="5">
        <v>0.78407720973558304</v>
      </c>
      <c r="T11" s="2">
        <v>0.205027139849463</v>
      </c>
      <c r="U11" s="2">
        <v>-0.30508444119280698</v>
      </c>
      <c r="V11" s="2">
        <v>-7.1505971242934244E-2</v>
      </c>
      <c r="W11" s="5">
        <v>38.156061538172388</v>
      </c>
      <c r="X11" s="5">
        <v>8.9430527116520544</v>
      </c>
    </row>
    <row r="12" spans="1:24" x14ac:dyDescent="0.25">
      <c r="A12" s="1" t="s">
        <v>19</v>
      </c>
      <c r="B12" s="5">
        <v>0.80481622484645665</v>
      </c>
      <c r="C12" s="5">
        <v>1.6444655153110851E-7</v>
      </c>
      <c r="D12" s="5">
        <v>6.0595855345002368E-3</v>
      </c>
      <c r="E12" s="5">
        <v>1.327049232544093E-3</v>
      </c>
      <c r="F12" s="18">
        <v>1.472139078275988</v>
      </c>
      <c r="G12" s="5">
        <v>-12.33861188346502</v>
      </c>
      <c r="H12" s="20">
        <v>3.4687215927764119</v>
      </c>
      <c r="I12" s="5">
        <v>6.9097957299999999</v>
      </c>
      <c r="J12" s="5">
        <v>0.5</v>
      </c>
      <c r="K12" s="5">
        <v>3.4687215927764119</v>
      </c>
      <c r="L12" s="5">
        <v>1.9599999999999999E-2</v>
      </c>
      <c r="M12" s="5">
        <v>0.25</v>
      </c>
      <c r="N12" s="5">
        <v>2.7000000000000001E-3</v>
      </c>
      <c r="O12" s="5">
        <v>-11.54717333172</v>
      </c>
      <c r="P12" s="5">
        <v>1.64761</v>
      </c>
      <c r="Q12" s="2">
        <v>-0.39203808170942578</v>
      </c>
      <c r="R12" s="2">
        <v>-0.1039649504810779</v>
      </c>
      <c r="S12" s="5">
        <v>0.78407720973558304</v>
      </c>
      <c r="T12" s="5">
        <v>0.10396501984946301</v>
      </c>
      <c r="U12" s="5">
        <v>-0.39940047003559681</v>
      </c>
      <c r="V12" s="2">
        <v>-7.1505971242934244E-2</v>
      </c>
      <c r="W12" s="2">
        <v>49.951904638172387</v>
      </c>
      <c r="X12" s="5">
        <v>8.9430527116520544</v>
      </c>
    </row>
    <row r="13" spans="1:24" x14ac:dyDescent="0.25">
      <c r="A13" s="1" t="s">
        <v>20</v>
      </c>
      <c r="B13" s="5">
        <v>0.78393410013170661</v>
      </c>
      <c r="C13" s="5">
        <v>1.6017974714525221E-7</v>
      </c>
      <c r="D13" s="5">
        <v>6.0595855345002368E-3</v>
      </c>
      <c r="E13" s="5">
        <v>1.327049232544093E-3</v>
      </c>
      <c r="F13" s="5">
        <v>1.366404686956495</v>
      </c>
      <c r="G13" s="19">
        <v>-12.24429585462223</v>
      </c>
      <c r="H13" s="20">
        <v>3.4687215927764119</v>
      </c>
      <c r="I13" s="5">
        <v>6.9097957299999999</v>
      </c>
      <c r="J13" s="5">
        <v>0.5</v>
      </c>
      <c r="K13" s="5">
        <v>3.4687215927764119</v>
      </c>
      <c r="L13" s="5">
        <v>1.9599999999999999E-2</v>
      </c>
      <c r="M13" s="5">
        <v>0.25</v>
      </c>
      <c r="N13" s="5">
        <v>2.7000000000000001E-3</v>
      </c>
      <c r="O13" s="5">
        <v>-11.54717333172</v>
      </c>
      <c r="P13" s="5">
        <v>1.64761</v>
      </c>
      <c r="Q13" s="2">
        <v>-0.39203808170942578</v>
      </c>
      <c r="R13" s="2">
        <v>-0.1039649504810779</v>
      </c>
      <c r="S13" s="5">
        <v>0.78407720973558304</v>
      </c>
      <c r="T13" s="5">
        <v>0.10396501984946301</v>
      </c>
      <c r="U13" s="2">
        <v>-0.30508444119280698</v>
      </c>
      <c r="V13" s="5">
        <v>-0.17724036256242701</v>
      </c>
      <c r="W13" s="5">
        <v>38.156061538172388</v>
      </c>
      <c r="X13" s="2">
        <v>22.16695861165206</v>
      </c>
    </row>
    <row r="14" spans="1:24" x14ac:dyDescent="0.25">
      <c r="A14" s="1" t="s">
        <v>31</v>
      </c>
      <c r="B14" s="5">
        <v>1</v>
      </c>
      <c r="C14" s="5">
        <v>2.0432807696251611E-7</v>
      </c>
      <c r="D14" s="5">
        <v>6.0595855345002368E-3</v>
      </c>
      <c r="E14" s="5">
        <v>1.327049232544093E-3</v>
      </c>
      <c r="F14" s="18">
        <v>1.472139078275988</v>
      </c>
      <c r="G14" s="19">
        <v>-12.24429585462223</v>
      </c>
      <c r="H14" s="20">
        <v>3.4687215927764119</v>
      </c>
      <c r="I14" s="5">
        <v>6.9097957299999999</v>
      </c>
      <c r="J14" s="5">
        <v>0.5</v>
      </c>
      <c r="K14" s="5">
        <v>3.4687215927764119</v>
      </c>
      <c r="L14" s="5">
        <v>1.9599999999999999E-2</v>
      </c>
      <c r="M14" s="5">
        <v>0.25</v>
      </c>
      <c r="N14" s="5">
        <v>2.7000000000000001E-3</v>
      </c>
      <c r="O14" s="5">
        <v>-11.54717333172</v>
      </c>
      <c r="P14" s="5">
        <v>1.64761</v>
      </c>
      <c r="Q14" s="2">
        <v>-0.39203808170942578</v>
      </c>
      <c r="R14" s="2">
        <v>-0.1039649504810779</v>
      </c>
      <c r="S14" s="5">
        <v>0.78407720973558304</v>
      </c>
      <c r="T14" s="5">
        <v>0.10396501984946301</v>
      </c>
      <c r="U14" s="2">
        <v>-0.30508444119280698</v>
      </c>
      <c r="V14" s="2">
        <v>-7.1505971242934244E-2</v>
      </c>
      <c r="W14" s="5">
        <v>38.156061538172388</v>
      </c>
      <c r="X14" s="5">
        <v>8.9430527116520544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df_analysis</vt:lpstr>
      <vt:lpstr>Input_values</vt:lpstr>
      <vt:lpstr>Mean_summary</vt:lpstr>
      <vt:lpstr>Peak_summary</vt:lpstr>
      <vt:lpstr>peak_1%</vt:lpstr>
      <vt:lpstr>mean_1%</vt:lpstr>
      <vt:lpstr>peak_std</vt:lpstr>
      <vt:lpstr>mean_std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Hockin, Alex</cp:lastModifiedBy>
  <dcterms:created xsi:type="dcterms:W3CDTF">2023-05-15T14:19:39Z</dcterms:created>
  <dcterms:modified xsi:type="dcterms:W3CDTF">2023-05-24T14:21:17Z</dcterms:modified>
</cp:coreProperties>
</file>