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wrwater-my.sharepoint.com/personal/alex_hockin_kwrwater_nl/Documents/VEWIN Permatie/pipepermcalc/research/Monte_carlo/output/"/>
    </mc:Choice>
  </mc:AlternateContent>
  <xr:revisionPtr revIDLastSave="1" documentId="8_{281B2A1F-EACC-47C1-9449-F127ED4D3B64}" xr6:coauthVersionLast="47" xr6:coauthVersionMax="47" xr10:uidLastSave="{EC3758CB-9D42-45BD-9F1E-588270428516}"/>
  <bookViews>
    <workbookView xWindow="-120" yWindow="-120" windowWidth="29040" windowHeight="17790" xr2:uid="{2406CEAD-82FB-4CF0-ABAD-77E91FCE0AED}"/>
  </bookViews>
  <sheets>
    <sheet name="df_analysis" sheetId="1" r:id="rId1"/>
  </sheets>
  <definedNames>
    <definedName name="_xlnm._FilterDatabase" localSheetId="0" hidden="1">df_analysis!$E$66:$H$66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J22" i="1"/>
  <c r="E23" i="1"/>
  <c r="F23" i="1"/>
  <c r="G23" i="1"/>
  <c r="H23" i="1"/>
  <c r="I23" i="1"/>
  <c r="E24" i="1"/>
  <c r="F24" i="1"/>
  <c r="G24" i="1"/>
  <c r="H24" i="1"/>
  <c r="I24" i="1"/>
  <c r="E25" i="1"/>
  <c r="F25" i="1"/>
  <c r="G25" i="1"/>
  <c r="H25" i="1"/>
  <c r="I25" i="1"/>
  <c r="E26" i="1"/>
  <c r="F26" i="1"/>
  <c r="G26" i="1"/>
  <c r="H26" i="1"/>
  <c r="I26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E30" i="1"/>
  <c r="F30" i="1"/>
  <c r="G30" i="1"/>
  <c r="H30" i="1"/>
  <c r="I30" i="1"/>
  <c r="A31" i="1"/>
  <c r="E31" i="1"/>
  <c r="F31" i="1"/>
  <c r="G31" i="1"/>
  <c r="H31" i="1"/>
  <c r="I31" i="1"/>
  <c r="A32" i="1"/>
  <c r="A33" i="1"/>
</calcChain>
</file>

<file path=xl/sharedStrings.xml><?xml version="1.0" encoding="utf-8"?>
<sst xmlns="http://schemas.openxmlformats.org/spreadsheetml/2006/main" count="103" uniqueCount="38">
  <si>
    <t>W</t>
  </si>
  <si>
    <r>
      <t>E</t>
    </r>
    <r>
      <rPr>
        <b/>
        <vertAlign val="subscript"/>
        <sz val="10"/>
        <color rgb="FF000000"/>
        <rFont val="Calibri Light"/>
        <family val="2"/>
      </rPr>
      <t>K</t>
    </r>
  </si>
  <si>
    <r>
      <t>A</t>
    </r>
    <r>
      <rPr>
        <b/>
        <vertAlign val="subscript"/>
        <sz val="10"/>
        <color rgb="FF000000"/>
        <rFont val="Calibri Light"/>
        <family val="2"/>
      </rPr>
      <t>Kc</t>
    </r>
  </si>
  <si>
    <r>
      <t>E</t>
    </r>
    <r>
      <rPr>
        <b/>
        <vertAlign val="subscript"/>
        <sz val="10"/>
        <color rgb="FF000000"/>
        <rFont val="Calibri Light"/>
        <family val="2"/>
      </rPr>
      <t>D</t>
    </r>
  </si>
  <si>
    <r>
      <t>f</t>
    </r>
    <r>
      <rPr>
        <b/>
        <vertAlign val="subscript"/>
        <sz val="10"/>
        <color rgb="FF000000"/>
        <rFont val="Calibri Light"/>
        <family val="2"/>
      </rPr>
      <t>mp</t>
    </r>
  </si>
  <si>
    <r>
      <t>A</t>
    </r>
    <r>
      <rPr>
        <b/>
        <vertAlign val="subscript"/>
        <sz val="10"/>
        <color rgb="FF000000"/>
        <rFont val="Calibri Light"/>
        <family val="2"/>
      </rPr>
      <t>Dc</t>
    </r>
  </si>
  <si>
    <r>
      <t>L</t>
    </r>
    <r>
      <rPr>
        <b/>
        <vertAlign val="subscript"/>
        <sz val="10"/>
        <color rgb="FF000000"/>
        <rFont val="Calibri Light"/>
        <family val="2"/>
      </rPr>
      <t>h</t>
    </r>
  </si>
  <si>
    <t>ф</t>
  </si>
  <si>
    <r>
      <t>D</t>
    </r>
    <r>
      <rPr>
        <b/>
        <vertAlign val="subscript"/>
        <sz val="10"/>
        <color rgb="FF000000"/>
        <rFont val="Calibri Light"/>
        <family val="2"/>
      </rPr>
      <t>p</t>
    </r>
    <r>
      <rPr>
        <b/>
        <vertAlign val="superscript"/>
        <sz val="10"/>
        <color rgb="FF000000"/>
        <rFont val="Calibri Light"/>
        <family val="2"/>
      </rPr>
      <t>ref</t>
    </r>
  </si>
  <si>
    <r>
      <t>L</t>
    </r>
    <r>
      <rPr>
        <b/>
        <vertAlign val="subscript"/>
        <sz val="10"/>
        <color rgb="FF000000"/>
        <rFont val="Calibri Light"/>
        <family val="2"/>
      </rPr>
      <t>p</t>
    </r>
  </si>
  <si>
    <r>
      <t>K</t>
    </r>
    <r>
      <rPr>
        <b/>
        <vertAlign val="subscript"/>
        <sz val="10"/>
        <color rgb="FF000000"/>
        <rFont val="Calibri Light"/>
        <family val="2"/>
      </rPr>
      <t>pw</t>
    </r>
    <r>
      <rPr>
        <b/>
        <vertAlign val="superscript"/>
        <sz val="10"/>
        <color rgb="FF000000"/>
        <rFont val="Calibri Light"/>
        <family val="2"/>
      </rPr>
      <t>ref</t>
    </r>
  </si>
  <si>
    <r>
      <t>C</t>
    </r>
    <r>
      <rPr>
        <b/>
        <vertAlign val="subscript"/>
        <sz val="10"/>
        <color rgb="FF000000"/>
        <rFont val="Calibri Light"/>
        <family val="2"/>
      </rPr>
      <t>b</t>
    </r>
  </si>
  <si>
    <t>na stagnatie</t>
  </si>
  <si>
    <t>mean</t>
  </si>
  <si>
    <t>+ standaardafwijking</t>
  </si>
  <si>
    <t> Converted to the Kpw and Dp not the logKpw or LogDp since this confuses the proportionality</t>
  </si>
  <si>
    <t>partitioning_enthalpie</t>
  </si>
  <si>
    <t>activattion_energy</t>
  </si>
  <si>
    <t>PARTITIONING_A_C</t>
  </si>
  <si>
    <t>DIFFUSION_A_C</t>
  </si>
  <si>
    <t>log_Kpw_ref</t>
  </si>
  <si>
    <t>log_Dp_ref</t>
  </si>
  <si>
    <t>flow_rate</t>
  </si>
  <si>
    <t>inner_diameter</t>
  </si>
  <si>
    <t>length_plume</t>
  </si>
  <si>
    <t>length_fraction_middle_point</t>
  </si>
  <si>
    <t>length_pipe</t>
  </si>
  <si>
    <t>concentration_soil</t>
  </si>
  <si>
    <t>peak_dw_conc</t>
  </si>
  <si>
    <t>mean_dw_conc</t>
  </si>
  <si>
    <t>st dev / med</t>
  </si>
  <si>
    <t>Parameter (P)</t>
  </si>
  <si>
    <t>standard deviation</t>
  </si>
  <si>
    <t>Median conc g/m3</t>
  </si>
  <si>
    <t>median_+std</t>
  </si>
  <si>
    <t>median_+10%</t>
  </si>
  <si>
    <t>st_dev</t>
  </si>
  <si>
    <t>median_values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</si>
</sst>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000000"/>
      <name val="Calibri Light"/>
      <family val="2"/>
    </font>
    <font>
      <b/>
      <sz val="10"/>
      <color rgb="FF000000"/>
      <name val="Calibri Light"/>
      <family val="2"/>
    </font>
    <font>
      <b/>
      <vertAlign val="subscript"/>
      <sz val="10"/>
      <color rgb="FF000000"/>
      <name val="Calibri Light"/>
      <family val="2"/>
    </font>
    <font>
      <b/>
      <vertAlign val="superscript"/>
      <sz val="10"/>
      <color rgb="FF000000"/>
      <name val="Calibri Light"/>
      <family val="2"/>
    </font>
    <font>
      <sz val="9"/>
      <color rgb="FF000000"/>
      <name val="Calibri Light"/>
      <family val="2"/>
    </font>
    <font>
      <b/>
      <sz val="8"/>
      <color rgb="FF000000"/>
      <name val="Calibri Light"/>
      <family val="2"/>
    </font>
    <font>
      <sz val="10"/>
      <color theme="1"/>
      <name val="Times New Roman"/>
      <family val="1"/>
    </font>
    <font>
      <b/>
      <sz val="11"/>
      <name val="Calibri"/>
      <family val="2"/>
    </font>
    <font>
      <b/>
      <sz val="9"/>
      <color theme="1"/>
      <name val="Lucida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D9D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33">
    <xf numFmtId="0" fontId="0" fillId="0" borderId="0" xfId="0"/>
    <xf numFmtId="2" fontId="5" fillId="6" borderId="0" xfId="1" applyNumberFormat="1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2" fontId="5" fillId="0" borderId="0" xfId="1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9" fontId="5" fillId="0" borderId="2" xfId="0" applyNumberFormat="1" applyFont="1" applyBorder="1" applyAlignment="1">
      <alignment horizontal="center" vertical="center"/>
    </xf>
    <xf numFmtId="10" fontId="5" fillId="0" borderId="1" xfId="1" applyNumberFormat="1" applyFont="1" applyFill="1" applyBorder="1" applyAlignment="1">
      <alignment horizontal="center" vertical="center"/>
    </xf>
    <xf numFmtId="10" fontId="5" fillId="7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 wrapText="1"/>
    </xf>
    <xf numFmtId="10" fontId="5" fillId="0" borderId="0" xfId="1" applyNumberFormat="1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 wrapText="1"/>
    </xf>
    <xf numFmtId="10" fontId="5" fillId="7" borderId="0" xfId="1" applyNumberFormat="1" applyFont="1" applyFill="1" applyAlignment="1">
      <alignment horizontal="center" vertical="center"/>
    </xf>
    <xf numFmtId="10" fontId="5" fillId="0" borderId="0" xfId="1" applyNumberFormat="1" applyFont="1" applyFill="1" applyBorder="1" applyAlignment="1">
      <alignment horizontal="center" vertical="center"/>
    </xf>
    <xf numFmtId="164" fontId="5" fillId="7" borderId="0" xfId="0" applyNumberFormat="1" applyFont="1" applyFill="1" applyAlignment="1">
      <alignment horizontal="center" vertical="center" wrapText="1"/>
    </xf>
    <xf numFmtId="165" fontId="0" fillId="0" borderId="0" xfId="1" applyNumberFormat="1" applyFont="1"/>
    <xf numFmtId="2" fontId="0" fillId="0" borderId="0" xfId="0" applyNumberFormat="1"/>
    <xf numFmtId="0" fontId="12" fillId="0" borderId="3" xfId="0" applyFont="1" applyBorder="1" applyAlignment="1">
      <alignment horizontal="left" vertical="top"/>
    </xf>
    <xf numFmtId="165" fontId="3" fillId="3" borderId="0" xfId="3" applyNumberFormat="1"/>
    <xf numFmtId="0" fontId="6" fillId="7" borderId="0" xfId="0" applyFont="1" applyFill="1" applyAlignment="1">
      <alignment horizontal="center" vertical="center"/>
    </xf>
    <xf numFmtId="0" fontId="13" fillId="0" borderId="0" xfId="0" applyFont="1"/>
    <xf numFmtId="0" fontId="12" fillId="0" borderId="3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4" fillId="4" borderId="0" xfId="4"/>
    <xf numFmtId="9" fontId="2" fillId="2" borderId="0" xfId="2" applyNumberFormat="1"/>
    <xf numFmtId="0" fontId="2" fillId="2" borderId="0" xfId="2"/>
    <xf numFmtId="0" fontId="1" fillId="5" borderId="0" xfId="5"/>
    <xf numFmtId="0" fontId="12" fillId="0" borderId="0" xfId="0" applyFont="1" applyAlignment="1">
      <alignment horizontal="center" vertical="top"/>
    </xf>
  </cellXfs>
  <cellStyles count="6">
    <cellStyle name="20% - Accent6" xfId="5" builtinId="50"/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E1DA2-E553-489B-9336-8780D91A841A}">
  <dimension ref="A1:L78"/>
  <sheetViews>
    <sheetView tabSelected="1" workbookViewId="0">
      <selection activeCell="B42" sqref="B42"/>
    </sheetView>
  </sheetViews>
  <sheetFormatPr defaultRowHeight="15" x14ac:dyDescent="0.25"/>
  <cols>
    <col min="1" max="2" width="28.140625" bestFit="1" customWidth="1"/>
    <col min="3" max="3" width="18.42578125" bestFit="1" customWidth="1"/>
    <col min="4" max="4" width="20.7109375" bestFit="1" customWidth="1"/>
    <col min="5" max="5" width="17.7109375" bestFit="1" customWidth="1"/>
    <col min="6" max="6" width="24.28515625" bestFit="1" customWidth="1"/>
    <col min="7" max="7" width="20" bestFit="1" customWidth="1"/>
    <col min="8" max="11" width="24.28515625" customWidth="1"/>
    <col min="12" max="12" width="26.7109375" bestFit="1" customWidth="1"/>
    <col min="13" max="13" width="23.5703125" bestFit="1" customWidth="1"/>
    <col min="14" max="14" width="26" bestFit="1" customWidth="1"/>
  </cols>
  <sheetData>
    <row r="1" spans="1:11" x14ac:dyDescent="0.25">
      <c r="F1" s="30"/>
      <c r="G1" s="29">
        <v>0.1</v>
      </c>
      <c r="H1" s="28"/>
      <c r="I1" s="28" t="s">
        <v>32</v>
      </c>
    </row>
    <row r="2" spans="1:11" x14ac:dyDescent="0.25">
      <c r="B2" s="26" t="s">
        <v>37</v>
      </c>
      <c r="C2" s="26" t="s">
        <v>36</v>
      </c>
      <c r="D2" s="26" t="s">
        <v>35</v>
      </c>
      <c r="E2" s="26" t="s">
        <v>34</v>
      </c>
      <c r="F2" s="26" t="s">
        <v>29</v>
      </c>
      <c r="G2" s="26" t="s">
        <v>28</v>
      </c>
      <c r="H2" s="26" t="s">
        <v>29</v>
      </c>
      <c r="I2" s="26" t="s">
        <v>28</v>
      </c>
      <c r="J2" s="32"/>
      <c r="K2" s="32"/>
    </row>
    <row r="3" spans="1:11" x14ac:dyDescent="0.25">
      <c r="A3" s="26" t="s">
        <v>27</v>
      </c>
      <c r="B3">
        <v>6.0595855345002368E-3</v>
      </c>
      <c r="C3">
        <v>1.292987110925812</v>
      </c>
      <c r="D3">
        <v>6.6655440879502606E-3</v>
      </c>
      <c r="E3">
        <v>1.299046696460312</v>
      </c>
      <c r="F3">
        <v>2.247609153238699E-7</v>
      </c>
      <c r="G3">
        <v>1.290639289108428E-5</v>
      </c>
      <c r="H3">
        <v>4.38163627038705E-5</v>
      </c>
      <c r="I3">
        <v>2.5157556389110128E-3</v>
      </c>
    </row>
    <row r="4" spans="1:11" x14ac:dyDescent="0.25">
      <c r="A4" s="26" t="s">
        <v>26</v>
      </c>
      <c r="B4">
        <v>6.9097957299999999</v>
      </c>
      <c r="C4">
        <v>10.04303633967629</v>
      </c>
      <c r="D4">
        <v>7.6007753029999998</v>
      </c>
      <c r="E4">
        <v>16.95283206967629</v>
      </c>
      <c r="F4">
        <v>2.0432807696251611E-7</v>
      </c>
      <c r="G4">
        <v>1.1733083503802261E-5</v>
      </c>
      <c r="H4">
        <v>2.0432807696251611E-7</v>
      </c>
      <c r="I4">
        <v>1.1733083503802261E-5</v>
      </c>
    </row>
    <row r="5" spans="1:11" x14ac:dyDescent="0.25">
      <c r="A5" s="26" t="s">
        <v>25</v>
      </c>
      <c r="B5">
        <v>0.5</v>
      </c>
      <c r="C5">
        <v>0.29154759474226499</v>
      </c>
      <c r="D5">
        <v>0.55000000000000004</v>
      </c>
      <c r="E5">
        <v>0.79154759474226499</v>
      </c>
      <c r="F5">
        <v>2.0432807696251611E-7</v>
      </c>
      <c r="G5">
        <v>1.1733083503802261E-5</v>
      </c>
      <c r="H5">
        <v>1.870123522731197E-7</v>
      </c>
      <c r="I5">
        <v>1.1733083503802261E-5</v>
      </c>
    </row>
    <row r="6" spans="1:11" x14ac:dyDescent="0.25">
      <c r="A6" s="26" t="s">
        <v>24</v>
      </c>
      <c r="B6">
        <v>3.4687215927764119</v>
      </c>
      <c r="C6">
        <v>3.8126970040587249</v>
      </c>
      <c r="D6">
        <v>3.815593752054053</v>
      </c>
      <c r="E6">
        <v>7.2814185968351373</v>
      </c>
      <c r="F6">
        <v>2.2475717214857849E-7</v>
      </c>
      <c r="G6">
        <v>1.1733083503802261E-5</v>
      </c>
      <c r="H6">
        <v>4.0696529690850528E-7</v>
      </c>
      <c r="I6">
        <v>1.1733083503802261E-5</v>
      </c>
    </row>
    <row r="7" spans="1:11" x14ac:dyDescent="0.25">
      <c r="A7" s="26" t="s">
        <v>23</v>
      </c>
      <c r="B7">
        <v>1.9599999999999999E-2</v>
      </c>
      <c r="C7">
        <v>3.0752880456708081E-3</v>
      </c>
      <c r="D7">
        <v>2.1559999999999999E-2</v>
      </c>
      <c r="E7">
        <v>2.2675288045670809E-2</v>
      </c>
      <c r="F7">
        <v>2.2475717214857849E-7</v>
      </c>
      <c r="G7">
        <v>1.066643954891115E-5</v>
      </c>
      <c r="H7">
        <v>2.3638179627460491E-7</v>
      </c>
      <c r="I7">
        <v>1.01418088366216E-5</v>
      </c>
    </row>
    <row r="8" spans="1:11" x14ac:dyDescent="0.25">
      <c r="A8" s="26" t="s">
        <v>22</v>
      </c>
      <c r="B8">
        <v>0.25</v>
      </c>
      <c r="C8">
        <v>0.14841465467473969</v>
      </c>
      <c r="D8">
        <v>0.27500000000000002</v>
      </c>
      <c r="E8">
        <v>0.39841465467473969</v>
      </c>
      <c r="F8">
        <v>1.8575522148772879E-7</v>
      </c>
      <c r="G8">
        <v>1.1733083503802261E-5</v>
      </c>
      <c r="H8">
        <v>1.2822046524114571E-7</v>
      </c>
      <c r="I8">
        <v>1.1733083503802261E-5</v>
      </c>
    </row>
    <row r="9" spans="1:11" x14ac:dyDescent="0.25">
      <c r="A9" s="26" t="s">
        <v>21</v>
      </c>
      <c r="B9">
        <v>-11.54717333172</v>
      </c>
      <c r="C9">
        <v>0.19572320000000001</v>
      </c>
      <c r="D9">
        <v>-11.505780646561769</v>
      </c>
      <c r="E9">
        <v>-11.35145013172</v>
      </c>
      <c r="F9">
        <v>2.2475717214857871E-7</v>
      </c>
      <c r="G9">
        <v>1.24614925436611E-5</v>
      </c>
      <c r="H9">
        <v>3.2063617198088101E-7</v>
      </c>
      <c r="I9">
        <v>1.55990610998364E-5</v>
      </c>
    </row>
    <row r="10" spans="1:11" x14ac:dyDescent="0.25">
      <c r="A10" s="26" t="s">
        <v>20</v>
      </c>
      <c r="B10">
        <v>1.64761</v>
      </c>
      <c r="C10">
        <v>0.31397266000000001</v>
      </c>
      <c r="D10">
        <v>1.6890026851582249</v>
      </c>
      <c r="E10">
        <v>1.9615826599999999</v>
      </c>
      <c r="F10">
        <v>2.2475717214857849E-7</v>
      </c>
      <c r="G10">
        <v>1.203192946333778E-5</v>
      </c>
      <c r="H10">
        <v>4.2094952196340011E-7</v>
      </c>
      <c r="I10">
        <v>1.419928273082358E-5</v>
      </c>
    </row>
    <row r="11" spans="1:11" x14ac:dyDescent="0.25">
      <c r="A11" s="26" t="s">
        <v>19</v>
      </c>
      <c r="B11">
        <v>0.78407720973558304</v>
      </c>
      <c r="C11">
        <v>7.6626449999999999E-2</v>
      </c>
      <c r="D11">
        <v>0.86248493070914134</v>
      </c>
      <c r="E11">
        <v>0.86070365973558305</v>
      </c>
      <c r="F11">
        <v>1.866938051118273E-7</v>
      </c>
      <c r="G11">
        <v>1.108249415654816E-5</v>
      </c>
      <c r="H11">
        <v>1.870770623848159E-7</v>
      </c>
      <c r="I11">
        <v>1.1096866028654421E-5</v>
      </c>
    </row>
    <row r="12" spans="1:11" x14ac:dyDescent="0.25">
      <c r="A12" s="26" t="s">
        <v>18</v>
      </c>
      <c r="B12">
        <v>0.10396501984946301</v>
      </c>
      <c r="C12">
        <v>0.10106212000000001</v>
      </c>
      <c r="D12">
        <v>0.1143615218344093</v>
      </c>
      <c r="E12">
        <v>0.205027139849463</v>
      </c>
      <c r="F12">
        <v>1.9949524511548409E-7</v>
      </c>
      <c r="G12">
        <v>1.165919673219326E-5</v>
      </c>
      <c r="H12">
        <v>1.6191220512165019E-7</v>
      </c>
      <c r="I12">
        <v>1.103425195785473E-5</v>
      </c>
    </row>
    <row r="13" spans="1:11" x14ac:dyDescent="0.25">
      <c r="A13" s="26" t="s">
        <v>17</v>
      </c>
      <c r="B13">
        <v>38.156061538172388</v>
      </c>
      <c r="C13">
        <v>11.795843100000001</v>
      </c>
      <c r="D13">
        <v>41.971667691989637</v>
      </c>
      <c r="E13">
        <v>49.951904638172387</v>
      </c>
      <c r="F13">
        <v>1.9046846402248131E-7</v>
      </c>
      <c r="G13">
        <v>1.122360833250498E-5</v>
      </c>
      <c r="H13">
        <v>1.6444655153110851E-7</v>
      </c>
      <c r="I13">
        <v>1.0228445104900939E-5</v>
      </c>
    </row>
    <row r="14" spans="1:11" x14ac:dyDescent="0.25">
      <c r="A14" s="26" t="s">
        <v>16</v>
      </c>
      <c r="B14">
        <v>8.9430527116520544</v>
      </c>
      <c r="C14">
        <v>13.2239059</v>
      </c>
      <c r="D14">
        <v>9.8373579828172595</v>
      </c>
      <c r="E14">
        <v>22.16695861165206</v>
      </c>
      <c r="F14">
        <v>2.0099138854924089E-7</v>
      </c>
      <c r="G14">
        <v>1.168221488457507E-5</v>
      </c>
      <c r="H14">
        <v>1.6017974714525221E-7</v>
      </c>
      <c r="I14">
        <v>1.1002969598934861E-5</v>
      </c>
    </row>
    <row r="15" spans="1:11" x14ac:dyDescent="0.25">
      <c r="E15" s="31" t="s">
        <v>33</v>
      </c>
      <c r="F15">
        <v>2.0432807696251611E-7</v>
      </c>
      <c r="G15">
        <v>1.1733083503802261E-5</v>
      </c>
      <c r="H15">
        <v>2.0432807696251611E-7</v>
      </c>
      <c r="I15">
        <v>1.1733083503802261E-5</v>
      </c>
    </row>
    <row r="17" spans="1:12" x14ac:dyDescent="0.25">
      <c r="L17" s="21"/>
    </row>
    <row r="18" spans="1:12" x14ac:dyDescent="0.25">
      <c r="F18" s="30"/>
      <c r="G18" s="29">
        <v>0.1</v>
      </c>
      <c r="H18" s="28"/>
      <c r="I18" s="28" t="s">
        <v>32</v>
      </c>
    </row>
    <row r="19" spans="1:12" x14ac:dyDescent="0.25">
      <c r="C19" s="27"/>
      <c r="D19" t="s">
        <v>31</v>
      </c>
      <c r="E19" s="26" t="s">
        <v>30</v>
      </c>
      <c r="F19" s="26" t="s">
        <v>29</v>
      </c>
      <c r="G19" s="26" t="s">
        <v>28</v>
      </c>
      <c r="H19" s="26" t="s">
        <v>29</v>
      </c>
      <c r="I19" s="26" t="s">
        <v>28</v>
      </c>
    </row>
    <row r="20" spans="1:12" x14ac:dyDescent="0.25">
      <c r="C20" s="22" t="s">
        <v>27</v>
      </c>
      <c r="D20" s="24" t="s">
        <v>11</v>
      </c>
      <c r="E20" s="21">
        <f>C3/B3</f>
        <v>213.37880347825651</v>
      </c>
      <c r="F20" s="23">
        <f>(F3-F$15)/F$15</f>
        <v>0.10000015007777019</v>
      </c>
      <c r="G20" s="23">
        <f>(G3-G$15)/G$15</f>
        <v>0.10000008837419361</v>
      </c>
      <c r="H20" s="20">
        <f>(H3-H$15)/H$15</f>
        <v>213.44122293535113</v>
      </c>
      <c r="I20" s="20">
        <f>(I3-I$15)/I$15</f>
        <v>213.41555735078072</v>
      </c>
      <c r="J20" s="25"/>
      <c r="K20" s="25"/>
    </row>
    <row r="21" spans="1:12" x14ac:dyDescent="0.25">
      <c r="C21" s="22" t="s">
        <v>26</v>
      </c>
      <c r="D21" s="4" t="s">
        <v>6</v>
      </c>
      <c r="E21" s="21">
        <f>C4/B4</f>
        <v>1.4534490934475555</v>
      </c>
      <c r="F21" s="20">
        <f>(F4-F$15)/F$15</f>
        <v>0</v>
      </c>
      <c r="G21" s="20">
        <f>(G4-G$15)/G$15</f>
        <v>0</v>
      </c>
      <c r="H21" s="20">
        <f>(H4-H$15)/H$15</f>
        <v>0</v>
      </c>
      <c r="I21" s="20">
        <f>(I4-I$15)/I$15</f>
        <v>0</v>
      </c>
    </row>
    <row r="22" spans="1:12" x14ac:dyDescent="0.25">
      <c r="C22" s="22" t="s">
        <v>25</v>
      </c>
      <c r="D22" s="4" t="s">
        <v>4</v>
      </c>
      <c r="E22" s="21">
        <f>C5/B5</f>
        <v>0.58309518948452999</v>
      </c>
      <c r="F22" s="20">
        <f>(F5-F$15)/F$15</f>
        <v>0</v>
      </c>
      <c r="G22" s="20">
        <f>(G5-G$15)/G$15</f>
        <v>0</v>
      </c>
      <c r="H22" s="20">
        <f>(H5-H$15)/H$15</f>
        <v>-8.4744715199237985E-2</v>
      </c>
      <c r="I22" s="20">
        <f>(I5-I$15)/I$15</f>
        <v>0</v>
      </c>
      <c r="J22" s="20">
        <f>H22*0.1/(1-E22)</f>
        <v>-2.0327113782750029E-2</v>
      </c>
    </row>
    <row r="23" spans="1:12" x14ac:dyDescent="0.25">
      <c r="C23" s="22" t="s">
        <v>24</v>
      </c>
      <c r="D23" s="24" t="s">
        <v>9</v>
      </c>
      <c r="E23" s="21">
        <f>C6/B6</f>
        <v>1.0991648946397541</v>
      </c>
      <c r="F23" s="23">
        <f>(F6-F$15)/F$15</f>
        <v>9.9981830640974975E-2</v>
      </c>
      <c r="G23" s="20">
        <f>(G6-G$15)/G$15</f>
        <v>0</v>
      </c>
      <c r="H23" s="20">
        <f>(H6-H$15)/H$15</f>
        <v>0.99172479356893706</v>
      </c>
      <c r="I23" s="20">
        <f>(I6-I$15)/I$15</f>
        <v>0</v>
      </c>
    </row>
    <row r="24" spans="1:12" x14ac:dyDescent="0.25">
      <c r="C24" s="22" t="s">
        <v>23</v>
      </c>
      <c r="D24" s="24" t="s">
        <v>7</v>
      </c>
      <c r="E24" s="21">
        <f>C7/B7</f>
        <v>0.15690245130973512</v>
      </c>
      <c r="F24" s="23">
        <f>(F7-F$15)/F$15</f>
        <v>9.9981830640974975E-2</v>
      </c>
      <c r="G24" s="23">
        <f>(G7-G$15)/G$15</f>
        <v>-9.0909090909090592E-2</v>
      </c>
      <c r="H24" s="20">
        <f>(H7-H$15)/H$15</f>
        <v>0.15687378743337874</v>
      </c>
      <c r="I24" s="20">
        <f>(I7-I$15)/I$15</f>
        <v>-0.13562288776560633</v>
      </c>
    </row>
    <row r="25" spans="1:12" x14ac:dyDescent="0.25">
      <c r="C25" s="22" t="s">
        <v>22</v>
      </c>
      <c r="D25" s="4" t="s">
        <v>0</v>
      </c>
      <c r="E25" s="21">
        <f>C8/B8</f>
        <v>0.59365861869895875</v>
      </c>
      <c r="F25" s="20">
        <f>(F8-F$15)/F$15</f>
        <v>-9.0897226415900256E-2</v>
      </c>
      <c r="G25" s="20">
        <f>(G8-G$15)/G$15</f>
        <v>0</v>
      </c>
      <c r="H25" s="20">
        <f>(H8-H$15)/H$15</f>
        <v>-0.37247750212679925</v>
      </c>
      <c r="I25" s="20">
        <f>(I8-I$15)/I$15</f>
        <v>0</v>
      </c>
    </row>
    <row r="26" spans="1:12" x14ac:dyDescent="0.25">
      <c r="C26" s="22" t="s">
        <v>21</v>
      </c>
      <c r="D26" s="24" t="s">
        <v>8</v>
      </c>
      <c r="E26" s="21">
        <f>C9/B9</f>
        <v>-1.6949879799790468E-2</v>
      </c>
      <c r="F26" s="23">
        <f>(F9-F$15)/F$15</f>
        <v>9.9981830640976002E-2</v>
      </c>
      <c r="G26" s="23">
        <f>(G9-G$15)/G$15</f>
        <v>6.2081637757268861E-2</v>
      </c>
      <c r="H26" s="20">
        <f>(H9-H$15)/H$15</f>
        <v>0.56922228578357137</v>
      </c>
      <c r="I26" s="20">
        <f>(I9-I$15)/I$15</f>
        <v>0.32949374261091025</v>
      </c>
    </row>
    <row r="27" spans="1:12" x14ac:dyDescent="0.25">
      <c r="C27" s="22" t="s">
        <v>20</v>
      </c>
      <c r="D27" s="24" t="s">
        <v>10</v>
      </c>
      <c r="E27" s="21">
        <f>C10/B10</f>
        <v>0.19056248748186769</v>
      </c>
      <c r="F27" s="23">
        <f>(F10-F$15)/F$15</f>
        <v>9.9981830640974975E-2</v>
      </c>
      <c r="G27" s="23">
        <f>(G10-G$15)/G$15</f>
        <v>2.547036841923726E-2</v>
      </c>
      <c r="H27" s="20">
        <f>(H10-H$15)/H$15</f>
        <v>1.0601648496923068</v>
      </c>
      <c r="I27" s="20">
        <f>(I10-I$15)/I$15</f>
        <v>0.21019190958814149</v>
      </c>
    </row>
    <row r="28" spans="1:12" x14ac:dyDescent="0.25">
      <c r="C28" s="22" t="s">
        <v>19</v>
      </c>
      <c r="D28" s="4" t="s">
        <v>5</v>
      </c>
      <c r="E28" s="21">
        <f>C11/B11</f>
        <v>9.7728194428506596E-2</v>
      </c>
      <c r="F28" s="20">
        <f>(F11-F$15)/F$15</f>
        <v>-8.6303713678682586E-2</v>
      </c>
      <c r="G28" s="23">
        <f>(G11-G$15)/G$15</f>
        <v>-5.5449136370952196E-2</v>
      </c>
      <c r="H28" s="20">
        <f>(H11-H$15)/H$15</f>
        <v>-8.4428018088110832E-2</v>
      </c>
      <c r="I28" s="20">
        <f>(I11-I$15)/I$15</f>
        <v>-5.4224234826392013E-2</v>
      </c>
    </row>
    <row r="29" spans="1:12" x14ac:dyDescent="0.25">
      <c r="C29" s="22" t="s">
        <v>18</v>
      </c>
      <c r="D29" s="4" t="s">
        <v>2</v>
      </c>
      <c r="E29" s="21">
        <f>C12/B12</f>
        <v>0.97207810998674093</v>
      </c>
      <c r="F29" s="20">
        <f>(F12-F$15)/F$15</f>
        <v>-2.3652314057253123E-2</v>
      </c>
      <c r="G29" s="20">
        <f>(G12-G$15)/G$15</f>
        <v>-6.2973021188383483E-3</v>
      </c>
      <c r="H29" s="20">
        <f>(H12-H$15)/H$15</f>
        <v>-0.2075870945951647</v>
      </c>
      <c r="I29" s="20">
        <f>(I12-I$15)/I$15</f>
        <v>-5.9560774942159549E-2</v>
      </c>
    </row>
    <row r="30" spans="1:12" x14ac:dyDescent="0.25">
      <c r="A30">
        <v>0.73609999999999998</v>
      </c>
      <c r="C30" s="22" t="s">
        <v>17</v>
      </c>
      <c r="D30" s="4" t="s">
        <v>3</v>
      </c>
      <c r="E30" s="21">
        <f>C13/B13</f>
        <v>0.30914729205473973</v>
      </c>
      <c r="F30" s="20">
        <f>(F13-F$15)/F$15</f>
        <v>-6.7830193217045434E-2</v>
      </c>
      <c r="G30" s="23">
        <f>(G13-G$15)/G$15</f>
        <v>-4.3422103927938389E-2</v>
      </c>
      <c r="H30" s="20">
        <f>(H13-H$15)/H$15</f>
        <v>-0.19518377515354313</v>
      </c>
      <c r="I30" s="20">
        <f>(I13-I$15)/I$15</f>
        <v>-0.12823895768011226</v>
      </c>
    </row>
    <row r="31" spans="1:12" ht="15.75" thickBot="1" x14ac:dyDescent="0.3">
      <c r="A31">
        <f>0.5*A30</f>
        <v>0.36804999999999999</v>
      </c>
      <c r="C31" s="22" t="s">
        <v>16</v>
      </c>
      <c r="D31" s="8" t="s">
        <v>1</v>
      </c>
      <c r="E31" s="21">
        <f>C14/B14</f>
        <v>1.4786791855504049</v>
      </c>
      <c r="F31" s="20">
        <f>(F14-F$15)/F$15</f>
        <v>-1.633005342622262E-2</v>
      </c>
      <c r="G31" s="20">
        <f>(G14-G$15)/G$15</f>
        <v>-4.3354859965588841E-3</v>
      </c>
      <c r="H31" s="20">
        <f>(H14-H$15)/H$15</f>
        <v>-0.21606589986829317</v>
      </c>
      <c r="I31" s="20">
        <f>(I14-I$15)/I$15</f>
        <v>-6.2226941846173452E-2</v>
      </c>
    </row>
    <row r="32" spans="1:12" ht="15.75" thickBot="1" x14ac:dyDescent="0.3">
      <c r="A32">
        <f>6.25*A30</f>
        <v>4.600625</v>
      </c>
    </row>
    <row r="33" spans="1:9" ht="15.75" thickBot="1" x14ac:dyDescent="0.3">
      <c r="A33">
        <f>A32-1.03574</f>
        <v>3.5648849999999999</v>
      </c>
      <c r="F33" s="11">
        <v>0.1</v>
      </c>
      <c r="G33" s="11">
        <v>0.1</v>
      </c>
      <c r="H33" s="6" t="s">
        <v>14</v>
      </c>
      <c r="I33" s="6" t="s">
        <v>14</v>
      </c>
    </row>
    <row r="34" spans="1:9" ht="15.75" thickBot="1" x14ac:dyDescent="0.3">
      <c r="D34" s="10"/>
      <c r="E34" s="9"/>
      <c r="F34" t="s">
        <v>13</v>
      </c>
      <c r="G34" t="s">
        <v>12</v>
      </c>
      <c r="H34" t="s">
        <v>13</v>
      </c>
      <c r="I34" t="s">
        <v>12</v>
      </c>
    </row>
    <row r="35" spans="1:9" x14ac:dyDescent="0.25">
      <c r="D35" s="4" t="s">
        <v>11</v>
      </c>
      <c r="E35" s="19">
        <v>213.37880347825651</v>
      </c>
      <c r="F35" s="17">
        <v>0.10000015007777019</v>
      </c>
      <c r="G35" s="17">
        <v>0.10000008837419361</v>
      </c>
      <c r="H35" s="17">
        <v>213.44122293535113</v>
      </c>
      <c r="I35" s="17">
        <v>213.41555735078072</v>
      </c>
    </row>
    <row r="36" spans="1:9" x14ac:dyDescent="0.25">
      <c r="D36" s="4" t="s">
        <v>6</v>
      </c>
      <c r="E36" s="16">
        <v>1.4534490934475555</v>
      </c>
      <c r="F36" s="18">
        <v>0</v>
      </c>
      <c r="G36" s="18">
        <v>0</v>
      </c>
      <c r="H36" s="18">
        <v>0</v>
      </c>
      <c r="I36" s="18">
        <v>0</v>
      </c>
    </row>
    <row r="37" spans="1:9" x14ac:dyDescent="0.25">
      <c r="D37" s="4" t="s">
        <v>4</v>
      </c>
      <c r="E37" s="16">
        <v>0.58309518948452999</v>
      </c>
      <c r="F37" s="18">
        <v>0</v>
      </c>
      <c r="G37" s="18">
        <v>0</v>
      </c>
      <c r="H37" s="18">
        <v>-8.4744715199237985E-2</v>
      </c>
      <c r="I37" s="18">
        <v>0</v>
      </c>
    </row>
    <row r="38" spans="1:9" x14ac:dyDescent="0.25">
      <c r="D38" s="4" t="s">
        <v>9</v>
      </c>
      <c r="E38" s="16">
        <v>1.0991648946397541</v>
      </c>
      <c r="F38" s="17">
        <v>9.9981830640974975E-2</v>
      </c>
      <c r="G38" s="15">
        <v>0</v>
      </c>
      <c r="H38" s="15">
        <v>0.99172479356893706</v>
      </c>
      <c r="I38" s="15">
        <v>0</v>
      </c>
    </row>
    <row r="39" spans="1:9" x14ac:dyDescent="0.25">
      <c r="D39" s="4" t="s">
        <v>7</v>
      </c>
      <c r="E39" s="16">
        <v>0.15690245130973512</v>
      </c>
      <c r="F39" s="15">
        <v>9.9981830640974975E-2</v>
      </c>
      <c r="G39" s="15">
        <v>-9.0909090909090592E-2</v>
      </c>
      <c r="H39" s="15">
        <v>0.15687378743337874</v>
      </c>
      <c r="I39" s="15">
        <v>-0.13562288776560633</v>
      </c>
    </row>
    <row r="40" spans="1:9" x14ac:dyDescent="0.25">
      <c r="D40" s="4" t="s">
        <v>0</v>
      </c>
      <c r="E40" s="16">
        <v>0.59365861869895875</v>
      </c>
      <c r="F40" s="18">
        <v>-9.0897226415900256E-2</v>
      </c>
      <c r="G40" s="18">
        <v>0</v>
      </c>
      <c r="H40" s="18">
        <v>-0.37247750212679925</v>
      </c>
      <c r="I40" s="18">
        <v>0</v>
      </c>
    </row>
    <row r="41" spans="1:9" x14ac:dyDescent="0.25">
      <c r="D41" s="4" t="s">
        <v>8</v>
      </c>
      <c r="E41" s="16">
        <v>-1.6949879799790468E-2</v>
      </c>
      <c r="F41" s="18">
        <v>9.9981830640976002E-2</v>
      </c>
      <c r="G41" s="18">
        <v>6.2081637757268861E-2</v>
      </c>
      <c r="H41" s="18">
        <v>0.56922228578357137</v>
      </c>
      <c r="I41" s="18">
        <v>0.32949374261091025</v>
      </c>
    </row>
    <row r="42" spans="1:9" x14ac:dyDescent="0.25">
      <c r="D42" s="4" t="s">
        <v>10</v>
      </c>
      <c r="E42" s="16">
        <v>0.19056248748186769</v>
      </c>
      <c r="F42" s="15">
        <v>9.9981830640974975E-2</v>
      </c>
      <c r="G42" s="15">
        <v>2.547036841923726E-2</v>
      </c>
      <c r="H42" s="15">
        <v>1.0601648496923068</v>
      </c>
      <c r="I42" s="15">
        <v>0.21019190958814149</v>
      </c>
    </row>
    <row r="43" spans="1:9" x14ac:dyDescent="0.25">
      <c r="D43" s="4" t="s">
        <v>5</v>
      </c>
      <c r="E43" s="16">
        <v>9.7728194428506596E-2</v>
      </c>
      <c r="F43" s="17">
        <v>-8.6303713678682586E-2</v>
      </c>
      <c r="G43" s="15">
        <v>-5.5449136370952196E-2</v>
      </c>
      <c r="H43" s="15">
        <v>-8.4428018088110832E-2</v>
      </c>
      <c r="I43" s="15">
        <v>-5.4224234826392013E-2</v>
      </c>
    </row>
    <row r="44" spans="1:9" x14ac:dyDescent="0.25">
      <c r="D44" s="4" t="s">
        <v>2</v>
      </c>
      <c r="E44" s="16">
        <v>0.97207810998674093</v>
      </c>
      <c r="F44" s="17">
        <v>-2.3652314057253123E-2</v>
      </c>
      <c r="G44" s="15">
        <v>-6.2973021188383483E-3</v>
      </c>
      <c r="H44" s="15">
        <v>-0.2075870945951647</v>
      </c>
      <c r="I44" s="15">
        <v>-5.9560774942159549E-2</v>
      </c>
    </row>
    <row r="45" spans="1:9" x14ac:dyDescent="0.25">
      <c r="D45" s="4" t="s">
        <v>3</v>
      </c>
      <c r="E45" s="16">
        <v>0.30914729205473973</v>
      </c>
      <c r="F45" s="15">
        <v>-6.7830193217045434E-2</v>
      </c>
      <c r="G45" s="15">
        <v>-4.3422103927938389E-2</v>
      </c>
      <c r="H45" s="15">
        <v>-0.19518377515354313</v>
      </c>
      <c r="I45" s="15">
        <v>-0.12823895768011226</v>
      </c>
    </row>
    <row r="46" spans="1:9" ht="15.75" thickBot="1" x14ac:dyDescent="0.3">
      <c r="D46" s="8" t="s">
        <v>1</v>
      </c>
      <c r="E46" s="14">
        <v>1.4786791855504049</v>
      </c>
      <c r="F46" s="13">
        <v>-1.633005342622262E-2</v>
      </c>
      <c r="G46" s="12">
        <v>-4.3354859965588841E-3</v>
      </c>
      <c r="H46" s="12">
        <v>-0.21606589986829317</v>
      </c>
      <c r="I46" s="12">
        <v>-6.2226941846173452E-2</v>
      </c>
    </row>
    <row r="47" spans="1:9" x14ac:dyDescent="0.25">
      <c r="D47" s="7" t="s">
        <v>15</v>
      </c>
    </row>
    <row r="48" spans="1:9" ht="15.75" thickBot="1" x14ac:dyDescent="0.3"/>
    <row r="49" spans="4:9" ht="15.75" thickBot="1" x14ac:dyDescent="0.3">
      <c r="F49" s="11">
        <v>0.1</v>
      </c>
      <c r="G49" s="11">
        <v>0.1</v>
      </c>
      <c r="H49" s="6"/>
      <c r="I49" s="6"/>
    </row>
    <row r="50" spans="4:9" ht="15.75" thickBot="1" x14ac:dyDescent="0.3">
      <c r="D50" s="10"/>
      <c r="E50" s="9"/>
      <c r="F50" t="s">
        <v>13</v>
      </c>
      <c r="G50" t="s">
        <v>12</v>
      </c>
    </row>
    <row r="51" spans="4:9" x14ac:dyDescent="0.25">
      <c r="D51" s="4"/>
      <c r="E51" s="4" t="s">
        <v>11</v>
      </c>
      <c r="F51" s="3">
        <v>10.000015007777019</v>
      </c>
      <c r="G51" s="3">
        <v>10.000008837419362</v>
      </c>
      <c r="H51" s="3"/>
      <c r="I51" s="3"/>
    </row>
    <row r="52" spans="4:9" x14ac:dyDescent="0.25">
      <c r="D52" s="4"/>
      <c r="E52" s="4" t="s">
        <v>8</v>
      </c>
      <c r="F52" s="3">
        <v>9.998183064097601</v>
      </c>
      <c r="G52" s="3">
        <v>6.2081637757268862</v>
      </c>
      <c r="H52" s="3"/>
      <c r="I52" s="3"/>
    </row>
    <row r="53" spans="4:9" x14ac:dyDescent="0.25">
      <c r="D53" s="4"/>
      <c r="E53" s="4" t="s">
        <v>10</v>
      </c>
      <c r="F53" s="3">
        <v>9.998183064097498</v>
      </c>
      <c r="G53" s="3">
        <v>2.5470368419237261</v>
      </c>
      <c r="H53" s="3"/>
      <c r="I53" s="3"/>
    </row>
    <row r="54" spans="4:9" x14ac:dyDescent="0.25">
      <c r="D54" s="4"/>
      <c r="E54" s="4" t="s">
        <v>9</v>
      </c>
      <c r="F54" s="3">
        <v>9.998183064097498</v>
      </c>
      <c r="G54" s="3">
        <v>0</v>
      </c>
      <c r="H54" s="3"/>
      <c r="I54" s="3"/>
    </row>
    <row r="55" spans="4:9" x14ac:dyDescent="0.25">
      <c r="D55" s="4"/>
      <c r="E55" s="4" t="s">
        <v>6</v>
      </c>
      <c r="F55" s="3">
        <v>0</v>
      </c>
      <c r="G55" s="3">
        <v>0</v>
      </c>
      <c r="H55" s="3"/>
      <c r="I55" s="3"/>
    </row>
    <row r="56" spans="4:9" x14ac:dyDescent="0.25">
      <c r="D56" s="4"/>
      <c r="E56" s="4" t="s">
        <v>4</v>
      </c>
      <c r="F56" s="3">
        <v>0</v>
      </c>
      <c r="G56" s="3">
        <v>0</v>
      </c>
      <c r="H56" s="3"/>
      <c r="I56" s="3"/>
    </row>
    <row r="57" spans="4:9" x14ac:dyDescent="0.25">
      <c r="D57" s="4"/>
      <c r="E57" s="4" t="s">
        <v>0</v>
      </c>
      <c r="F57" s="3">
        <v>-9.0897226415900256</v>
      </c>
      <c r="G57" s="3">
        <v>0</v>
      </c>
      <c r="H57" s="3"/>
      <c r="I57" s="3"/>
    </row>
    <row r="58" spans="4:9" x14ac:dyDescent="0.25">
      <c r="D58" s="4"/>
      <c r="E58" s="4" t="s">
        <v>1</v>
      </c>
      <c r="F58" s="3">
        <v>-1.6330053426222619</v>
      </c>
      <c r="G58" s="3">
        <v>-0.43354859965588843</v>
      </c>
      <c r="H58" s="3"/>
      <c r="I58" s="3"/>
    </row>
    <row r="59" spans="4:9" x14ac:dyDescent="0.25">
      <c r="D59" s="4"/>
      <c r="E59" s="4" t="s">
        <v>2</v>
      </c>
      <c r="F59" s="3">
        <v>-2.3652314057253121</v>
      </c>
      <c r="G59" s="3">
        <v>-0.62973021188383482</v>
      </c>
      <c r="H59" s="3"/>
      <c r="I59" s="3"/>
    </row>
    <row r="60" spans="4:9" x14ac:dyDescent="0.25">
      <c r="D60" s="4"/>
      <c r="E60" s="4" t="s">
        <v>3</v>
      </c>
      <c r="F60" s="3">
        <v>-6.7830193217045434</v>
      </c>
      <c r="G60" s="3">
        <v>-4.3422103927938389</v>
      </c>
      <c r="H60" s="3"/>
      <c r="I60" s="3"/>
    </row>
    <row r="61" spans="4:9" x14ac:dyDescent="0.25">
      <c r="D61" s="4"/>
      <c r="E61" s="4" t="s">
        <v>5</v>
      </c>
      <c r="F61" s="3">
        <v>-8.6303713678682588</v>
      </c>
      <c r="G61" s="3">
        <v>-5.5449136370952194</v>
      </c>
      <c r="H61" s="3"/>
      <c r="I61" s="3"/>
    </row>
    <row r="62" spans="4:9" ht="15.75" thickBot="1" x14ac:dyDescent="0.3">
      <c r="D62" s="8"/>
      <c r="E62" s="8" t="s">
        <v>7</v>
      </c>
      <c r="F62" s="3">
        <v>9.998183064097498</v>
      </c>
      <c r="G62" s="3">
        <v>-9.0909090909090597</v>
      </c>
      <c r="H62" s="3"/>
      <c r="I62" s="3"/>
    </row>
    <row r="63" spans="4:9" x14ac:dyDescent="0.25">
      <c r="D63" s="7" t="s">
        <v>15</v>
      </c>
    </row>
    <row r="64" spans="4:9" ht="15.75" thickBot="1" x14ac:dyDescent="0.3"/>
    <row r="65" spans="5:8" ht="15.75" thickBot="1" x14ac:dyDescent="0.3">
      <c r="G65" s="6" t="s">
        <v>14</v>
      </c>
      <c r="H65" s="6" t="s">
        <v>14</v>
      </c>
    </row>
    <row r="66" spans="5:8" x14ac:dyDescent="0.25">
      <c r="G66" t="s">
        <v>13</v>
      </c>
      <c r="H66" t="s">
        <v>12</v>
      </c>
    </row>
    <row r="67" spans="5:8" x14ac:dyDescent="0.25">
      <c r="E67" s="5" t="s">
        <v>11</v>
      </c>
      <c r="F67" s="1">
        <v>213.37880347825651</v>
      </c>
      <c r="G67" s="1">
        <v>21344.122293535114</v>
      </c>
      <c r="H67" s="1">
        <v>21341.555735078073</v>
      </c>
    </row>
    <row r="68" spans="5:8" x14ac:dyDescent="0.25">
      <c r="E68" s="4" t="s">
        <v>10</v>
      </c>
      <c r="F68" s="3">
        <v>0.19056248748186769</v>
      </c>
      <c r="G68" s="3">
        <v>106.01648496923069</v>
      </c>
      <c r="H68" s="3">
        <v>21.01919095881415</v>
      </c>
    </row>
    <row r="69" spans="5:8" x14ac:dyDescent="0.25">
      <c r="E69" s="5" t="s">
        <v>9</v>
      </c>
      <c r="F69" s="1">
        <v>1.0991648946397541</v>
      </c>
      <c r="G69" s="1">
        <v>99.172479356893703</v>
      </c>
      <c r="H69" s="1">
        <v>0</v>
      </c>
    </row>
    <row r="70" spans="5:8" x14ac:dyDescent="0.25">
      <c r="E70" s="4" t="s">
        <v>8</v>
      </c>
      <c r="F70" s="3">
        <v>-1.6949879799790468E-2</v>
      </c>
      <c r="G70" s="3">
        <v>56.922228578357135</v>
      </c>
      <c r="H70" s="3">
        <v>32.949374261091023</v>
      </c>
    </row>
    <row r="71" spans="5:8" x14ac:dyDescent="0.25">
      <c r="E71" s="5" t="s">
        <v>7</v>
      </c>
      <c r="F71" s="1">
        <v>0.15690245130973512</v>
      </c>
      <c r="G71" s="1">
        <v>15.687378743337874</v>
      </c>
      <c r="H71" s="1">
        <v>-13.562288776560633</v>
      </c>
    </row>
    <row r="72" spans="5:8" x14ac:dyDescent="0.25">
      <c r="E72" s="5" t="s">
        <v>6</v>
      </c>
      <c r="F72" s="1">
        <v>1.4534490934475555</v>
      </c>
      <c r="G72" s="1">
        <v>0</v>
      </c>
      <c r="H72" s="1">
        <v>0</v>
      </c>
    </row>
    <row r="73" spans="5:8" x14ac:dyDescent="0.25">
      <c r="E73" s="4" t="s">
        <v>5</v>
      </c>
      <c r="F73" s="3">
        <v>9.7728194428506596E-2</v>
      </c>
      <c r="G73" s="3">
        <v>-8.4428018088110832</v>
      </c>
      <c r="H73" s="3">
        <v>-5.4224234826392017</v>
      </c>
    </row>
    <row r="74" spans="5:8" x14ac:dyDescent="0.25">
      <c r="E74" s="5" t="s">
        <v>4</v>
      </c>
      <c r="F74" s="1">
        <v>0.58309518948452999</v>
      </c>
      <c r="G74" s="1">
        <v>-8.4744715199237994</v>
      </c>
      <c r="H74" s="1">
        <v>0</v>
      </c>
    </row>
    <row r="75" spans="5:8" x14ac:dyDescent="0.25">
      <c r="E75" s="4" t="s">
        <v>3</v>
      </c>
      <c r="F75" s="3">
        <v>0.30914729205473973</v>
      </c>
      <c r="G75" s="3">
        <v>-19.518377515354313</v>
      </c>
      <c r="H75" s="3">
        <v>-12.823895768011226</v>
      </c>
    </row>
    <row r="76" spans="5:8" x14ac:dyDescent="0.25">
      <c r="E76" s="4" t="s">
        <v>2</v>
      </c>
      <c r="F76" s="3">
        <v>0.97207810998674093</v>
      </c>
      <c r="G76" s="3">
        <v>-20.758709459516471</v>
      </c>
      <c r="H76" s="3">
        <v>-5.9560774942159549</v>
      </c>
    </row>
    <row r="77" spans="5:8" x14ac:dyDescent="0.25">
      <c r="E77" s="4" t="s">
        <v>1</v>
      </c>
      <c r="F77" s="3">
        <v>1.4786791855504049</v>
      </c>
      <c r="G77" s="3">
        <v>-21.606589986829317</v>
      </c>
      <c r="H77" s="3">
        <v>-6.2226941846173451</v>
      </c>
    </row>
    <row r="78" spans="5:8" ht="15.75" thickBot="1" x14ac:dyDescent="0.3">
      <c r="E78" s="2" t="s">
        <v>0</v>
      </c>
      <c r="F78" s="1">
        <v>0.59365861869895875</v>
      </c>
      <c r="G78" s="1">
        <v>-37.247750212679925</v>
      </c>
      <c r="H78" s="1">
        <v>0</v>
      </c>
    </row>
  </sheetData>
  <autoFilter ref="E66:H66" xr:uid="{0986100B-BEDB-447D-A74A-640F1693873C}">
    <sortState xmlns:xlrd2="http://schemas.microsoft.com/office/spreadsheetml/2017/richdata2" ref="E67:H78">
      <sortCondition descending="1" ref="G66"/>
    </sortState>
  </autoFilter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Hockin, Alex</dc:creator>
  <cp:lastModifiedBy>Hockin, Alex</cp:lastModifiedBy>
  <dcterms:created xsi:type="dcterms:W3CDTF">2023-06-15T09:21:05Z</dcterms:created>
  <dcterms:modified xsi:type="dcterms:W3CDTF">2023-06-15T09:21:38Z</dcterms:modified>
</cp:coreProperties>
</file>