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eln\Documents\Enschede_FO_Mutaties\Testdocumenten\"/>
    </mc:Choice>
  </mc:AlternateContent>
  <xr:revisionPtr revIDLastSave="0" documentId="13_ncr:1_{A2723CB6-6000-440F-91E1-9BBC62641B96}" xr6:coauthVersionLast="47" xr6:coauthVersionMax="47" xr10:uidLastSave="{00000000-0000-0000-0000-000000000000}"/>
  <bookViews>
    <workbookView xWindow="-120" yWindow="-120" windowWidth="29040" windowHeight="15840" tabRatio="745" xr2:uid="{D146FF3E-F549-4F3C-A0C3-FFEEE31133BC}"/>
  </bookViews>
  <sheets>
    <sheet name="Mutatieformulier" sheetId="1" r:id="rId1"/>
    <sheet name="Normbedragen ENS" sheetId="8" state="hidden" r:id="rId2"/>
    <sheet name="Normbedragen LOS" sheetId="10" state="hidden" r:id="rId3"/>
    <sheet name="Kpl" sheetId="5" state="hidden" r:id="rId4"/>
    <sheet name="Beaufort" sheetId="4" state="hidden" r:id="rId5"/>
    <sheet name="Functies" sheetId="9" state="hidden" r:id="rId6"/>
    <sheet name="Functies DT" sheetId="13" state="hidden" r:id="rId7"/>
    <sheet name="Handleiding" sheetId="11" r:id="rId8"/>
    <sheet name="Bron 502" sheetId="3" r:id="rId9"/>
    <sheet name="Opbouw" sheetId="14" r:id="rId10"/>
  </sheets>
  <definedNames>
    <definedName name="_xlnm._FilterDatabase" localSheetId="8" hidden="1">'Bron 502'!$A$1:$Q$615</definedName>
    <definedName name="Beaufort">OFFSET(Organisatieeenheid[[#Headers],[Org.eenheid (beaufort)]],MATCH(Formulier[[#This Row],[Kostenplaats kode]],Organisatieeenheid[Kostenplaats kode],0),0,COUNTIF(Organisatieeenheid[Kostenplaats kode],Formulier[[#This Row],[Kostenplaats kode]]),1)</definedName>
    <definedName name="HR21_functienaam">Functies!$A$2:$A$1048576</definedName>
    <definedName name="Kostenplaats_kode">Kpl!$A$2:$A$99</definedName>
    <definedName name="Organisatie">Beaufort!$D$1:$E$175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N9" i="1" l="1"/>
  <c r="K9" i="1" s="1" a="1"/>
  <c r="K9" i="1" s="1"/>
  <c r="N10" i="1"/>
  <c r="K10" i="1" s="1" a="1"/>
  <c r="K10" i="1" s="1"/>
  <c r="N11" i="1"/>
  <c r="K11" i="1" s="1" a="1"/>
  <c r="K11" i="1" s="1"/>
  <c r="N12" i="1"/>
  <c r="K12" i="1" s="1" a="1"/>
  <c r="K12" i="1" s="1"/>
  <c r="N13" i="1"/>
  <c r="K13" i="1" s="1" a="1"/>
  <c r="K13" i="1" s="1"/>
  <c r="N14" i="1"/>
  <c r="K14" i="1" s="1" a="1"/>
  <c r="K14" i="1" s="1"/>
  <c r="N15" i="1"/>
  <c r="K15" i="1" s="1" a="1"/>
  <c r="K15" i="1" s="1"/>
  <c r="N16" i="1"/>
  <c r="K16" i="1" s="1" a="1"/>
  <c r="K16" i="1" s="1"/>
  <c r="N17" i="1"/>
  <c r="K17" i="1" s="1" a="1"/>
  <c r="K17" i="1" s="1"/>
  <c r="N18" i="1"/>
  <c r="K18" i="1" s="1" a="1"/>
  <c r="K18" i="1" s="1"/>
  <c r="N19" i="1"/>
  <c r="K19" i="1" s="1" a="1"/>
  <c r="K19" i="1" s="1"/>
  <c r="N20" i="1"/>
  <c r="K20" i="1" s="1" a="1"/>
  <c r="K20" i="1" s="1"/>
  <c r="N21" i="1"/>
  <c r="K21" i="1" s="1" a="1"/>
  <c r="K21" i="1" s="1"/>
  <c r="N22" i="1"/>
  <c r="K22" i="1" s="1" a="1"/>
  <c r="K22" i="1" s="1"/>
  <c r="N23" i="1"/>
  <c r="K23" i="1" s="1" a="1"/>
  <c r="K23" i="1" s="1"/>
  <c r="N24" i="1"/>
  <c r="K24" i="1" s="1" a="1"/>
  <c r="K24" i="1" s="1"/>
  <c r="N25" i="1"/>
  <c r="K25" i="1" s="1" a="1"/>
  <c r="K25" i="1" s="1"/>
  <c r="N26" i="1"/>
  <c r="K26" i="1" s="1" a="1"/>
  <c r="K26" i="1" s="1"/>
  <c r="N27" i="1"/>
  <c r="K27" i="1" s="1" a="1"/>
  <c r="K27" i="1" s="1"/>
  <c r="N28" i="1"/>
  <c r="K28" i="1" s="1" a="1"/>
  <c r="K28" i="1" s="1"/>
  <c r="N29" i="1"/>
  <c r="K29" i="1" s="1" a="1"/>
  <c r="K29" i="1" s="1"/>
  <c r="N30" i="1"/>
  <c r="K30" i="1" s="1" a="1"/>
  <c r="K30" i="1" s="1"/>
  <c r="N31" i="1"/>
  <c r="K31" i="1" s="1" a="1"/>
  <c r="K31" i="1" s="1"/>
  <c r="N32" i="1"/>
  <c r="K32" i="1" s="1" a="1"/>
  <c r="K32" i="1" s="1"/>
  <c r="N33" i="1"/>
  <c r="K33" i="1" s="1" a="1"/>
  <c r="K33" i="1" s="1"/>
  <c r="N34" i="1"/>
  <c r="K34" i="1" s="1" a="1"/>
  <c r="K34" i="1" s="1"/>
  <c r="N35" i="1"/>
  <c r="K35" i="1" s="1" a="1"/>
  <c r="K35" i="1" s="1"/>
  <c r="N36" i="1"/>
  <c r="K36" i="1" s="1" a="1"/>
  <c r="K36" i="1" s="1"/>
  <c r="N37" i="1"/>
  <c r="K37" i="1" s="1" a="1"/>
  <c r="K37" i="1" s="1"/>
  <c r="N38" i="1"/>
  <c r="K38" i="1" s="1" a="1"/>
  <c r="K38" i="1" s="1"/>
  <c r="N39" i="1"/>
  <c r="K39" i="1" s="1" a="1"/>
  <c r="K39" i="1" s="1"/>
  <c r="N40" i="1"/>
  <c r="K40" i="1" s="1" a="1"/>
  <c r="K40" i="1" s="1"/>
  <c r="N41" i="1"/>
  <c r="K41" i="1" s="1" a="1"/>
  <c r="K41" i="1" s="1"/>
  <c r="N42" i="1"/>
  <c r="K42" i="1" s="1" a="1"/>
  <c r="K42" i="1" s="1"/>
  <c r="N43" i="1"/>
  <c r="K43" i="1" s="1" a="1"/>
  <c r="K43" i="1" s="1"/>
  <c r="N44" i="1"/>
  <c r="K44" i="1" s="1" a="1"/>
  <c r="K44" i="1" s="1"/>
  <c r="N45" i="1"/>
  <c r="K45" i="1" s="1" a="1"/>
  <c r="K45" i="1" s="1"/>
  <c r="N46" i="1"/>
  <c r="K46" i="1" s="1" a="1"/>
  <c r="K46" i="1" s="1"/>
  <c r="N47" i="1"/>
  <c r="K47" i="1" s="1" a="1"/>
  <c r="K47" i="1" s="1"/>
  <c r="E9" i="1" a="1"/>
  <c r="E9" i="1" s="1"/>
  <c r="G9" i="1"/>
  <c r="B9" i="1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L47" i="1" l="1"/>
  <c r="G47" i="1"/>
  <c r="E47" i="1" a="1"/>
  <c r="E47" i="1" s="1"/>
  <c r="F47" i="1" s="1" a="1"/>
  <c r="F47" i="1" s="1"/>
  <c r="I47" i="1" s="1"/>
  <c r="B47" i="1"/>
  <c r="L46" i="1"/>
  <c r="G46" i="1"/>
  <c r="E46" i="1" a="1"/>
  <c r="E46" i="1" s="1"/>
  <c r="F46" i="1" s="1" a="1"/>
  <c r="F46" i="1" s="1"/>
  <c r="I46" i="1" s="1"/>
  <c r="B46" i="1"/>
  <c r="L45" i="1"/>
  <c r="G45" i="1"/>
  <c r="E45" i="1" a="1"/>
  <c r="E45" i="1" s="1"/>
  <c r="F45" i="1" s="1" a="1"/>
  <c r="F45" i="1" s="1"/>
  <c r="I45" i="1" s="1"/>
  <c r="B45" i="1"/>
  <c r="L44" i="1"/>
  <c r="G44" i="1"/>
  <c r="E44" i="1" a="1"/>
  <c r="E44" i="1" s="1"/>
  <c r="F44" i="1" s="1" a="1"/>
  <c r="F44" i="1" s="1"/>
  <c r="I44" i="1" s="1"/>
  <c r="B44" i="1"/>
  <c r="L43" i="1"/>
  <c r="G43" i="1"/>
  <c r="E43" i="1" a="1"/>
  <c r="E43" i="1" s="1"/>
  <c r="F43" i="1" s="1" a="1"/>
  <c r="F43" i="1" s="1"/>
  <c r="I43" i="1" s="1"/>
  <c r="B43" i="1"/>
  <c r="L42" i="1"/>
  <c r="G42" i="1"/>
  <c r="E42" i="1" a="1"/>
  <c r="E42" i="1" s="1"/>
  <c r="F42" i="1" s="1" a="1"/>
  <c r="F42" i="1" s="1"/>
  <c r="I42" i="1" s="1"/>
  <c r="B42" i="1"/>
  <c r="L41" i="1"/>
  <c r="G41" i="1"/>
  <c r="E41" i="1" a="1"/>
  <c r="E41" i="1" s="1"/>
  <c r="F41" i="1" s="1" a="1"/>
  <c r="F41" i="1" s="1"/>
  <c r="I41" i="1" s="1"/>
  <c r="B41" i="1"/>
  <c r="L40" i="1"/>
  <c r="G40" i="1"/>
  <c r="E40" i="1" a="1"/>
  <c r="E40" i="1" s="1"/>
  <c r="F40" i="1" s="1" a="1"/>
  <c r="F40" i="1" s="1"/>
  <c r="I40" i="1" s="1"/>
  <c r="B40" i="1"/>
  <c r="L39" i="1"/>
  <c r="G39" i="1"/>
  <c r="E39" i="1" a="1"/>
  <c r="E39" i="1" s="1"/>
  <c r="F39" i="1" s="1" a="1"/>
  <c r="F39" i="1" s="1"/>
  <c r="I39" i="1" s="1"/>
  <c r="B39" i="1"/>
  <c r="L38" i="1"/>
  <c r="G38" i="1"/>
  <c r="E38" i="1" a="1"/>
  <c r="E38" i="1" s="1"/>
  <c r="F38" i="1" s="1" a="1"/>
  <c r="F38" i="1" s="1"/>
  <c r="I38" i="1" s="1"/>
  <c r="B38" i="1"/>
  <c r="L37" i="1"/>
  <c r="G37" i="1"/>
  <c r="E37" i="1" a="1"/>
  <c r="E37" i="1" s="1"/>
  <c r="F37" i="1" s="1" a="1"/>
  <c r="F37" i="1" s="1"/>
  <c r="I37" i="1" s="1"/>
  <c r="B37" i="1"/>
  <c r="L36" i="1"/>
  <c r="G36" i="1"/>
  <c r="E36" i="1" a="1"/>
  <c r="E36" i="1" s="1"/>
  <c r="F36" i="1" s="1" a="1"/>
  <c r="F36" i="1" s="1"/>
  <c r="I36" i="1" s="1"/>
  <c r="B36" i="1"/>
  <c r="L35" i="1"/>
  <c r="G35" i="1"/>
  <c r="E35" i="1" a="1"/>
  <c r="E35" i="1" s="1"/>
  <c r="F35" i="1" s="1" a="1"/>
  <c r="F35" i="1" s="1"/>
  <c r="I35" i="1" s="1"/>
  <c r="B35" i="1"/>
  <c r="L34" i="1"/>
  <c r="G34" i="1"/>
  <c r="E34" i="1" a="1"/>
  <c r="E34" i="1" s="1"/>
  <c r="F34" i="1" s="1" a="1"/>
  <c r="F34" i="1" s="1"/>
  <c r="I34" i="1" s="1"/>
  <c r="B34" i="1"/>
  <c r="L33" i="1"/>
  <c r="G33" i="1"/>
  <c r="E33" i="1" a="1"/>
  <c r="E33" i="1" s="1"/>
  <c r="F33" i="1" s="1" a="1"/>
  <c r="F33" i="1" s="1"/>
  <c r="I33" i="1" s="1"/>
  <c r="B33" i="1"/>
  <c r="L32" i="1"/>
  <c r="G32" i="1"/>
  <c r="E32" i="1" a="1"/>
  <c r="E32" i="1" s="1"/>
  <c r="F32" i="1" s="1" a="1"/>
  <c r="F32" i="1" s="1"/>
  <c r="I32" i="1" s="1"/>
  <c r="B32" i="1"/>
  <c r="L31" i="1"/>
  <c r="G31" i="1"/>
  <c r="E31" i="1" a="1"/>
  <c r="E31" i="1" s="1"/>
  <c r="F31" i="1" s="1" a="1"/>
  <c r="F31" i="1" s="1"/>
  <c r="I31" i="1" s="1"/>
  <c r="B31" i="1"/>
  <c r="L30" i="1"/>
  <c r="G30" i="1"/>
  <c r="E30" i="1" a="1"/>
  <c r="E30" i="1" s="1"/>
  <c r="F30" i="1" s="1" a="1"/>
  <c r="F30" i="1" s="1"/>
  <c r="I30" i="1" s="1"/>
  <c r="B30" i="1"/>
  <c r="L29" i="1"/>
  <c r="G29" i="1"/>
  <c r="E29" i="1" a="1"/>
  <c r="E29" i="1" s="1"/>
  <c r="F29" i="1" s="1" a="1"/>
  <c r="F29" i="1" s="1"/>
  <c r="I29" i="1" s="1"/>
  <c r="B29" i="1"/>
  <c r="L28" i="1"/>
  <c r="G28" i="1"/>
  <c r="E28" i="1" a="1"/>
  <c r="E28" i="1" s="1"/>
  <c r="F28" i="1" s="1" a="1"/>
  <c r="F28" i="1" s="1"/>
  <c r="I28" i="1" s="1"/>
  <c r="B28" i="1"/>
  <c r="L27" i="1"/>
  <c r="G27" i="1"/>
  <c r="E27" i="1" a="1"/>
  <c r="E27" i="1" s="1"/>
  <c r="F27" i="1" s="1" a="1"/>
  <c r="F27" i="1" s="1"/>
  <c r="I27" i="1" s="1"/>
  <c r="B27" i="1"/>
  <c r="L26" i="1"/>
  <c r="G26" i="1"/>
  <c r="E26" i="1" a="1"/>
  <c r="E26" i="1" s="1"/>
  <c r="F26" i="1" s="1" a="1"/>
  <c r="F26" i="1" s="1"/>
  <c r="I26" i="1" s="1"/>
  <c r="B26" i="1"/>
  <c r="L25" i="1"/>
  <c r="G25" i="1"/>
  <c r="E25" i="1" a="1"/>
  <c r="E25" i="1" s="1"/>
  <c r="F25" i="1" s="1" a="1"/>
  <c r="F25" i="1" s="1"/>
  <c r="I25" i="1" s="1"/>
  <c r="B25" i="1"/>
  <c r="L24" i="1"/>
  <c r="G24" i="1"/>
  <c r="E24" i="1" a="1"/>
  <c r="E24" i="1" s="1"/>
  <c r="F24" i="1" s="1" a="1"/>
  <c r="F24" i="1" s="1"/>
  <c r="I24" i="1" s="1"/>
  <c r="B24" i="1"/>
  <c r="L23" i="1"/>
  <c r="G23" i="1"/>
  <c r="E23" i="1" a="1"/>
  <c r="E23" i="1" s="1"/>
  <c r="F23" i="1" s="1" a="1"/>
  <c r="F23" i="1" s="1"/>
  <c r="I23" i="1" s="1"/>
  <c r="B23" i="1"/>
  <c r="L22" i="1"/>
  <c r="G22" i="1"/>
  <c r="E22" i="1" a="1"/>
  <c r="E22" i="1" s="1"/>
  <c r="F22" i="1" s="1" a="1"/>
  <c r="F22" i="1" s="1"/>
  <c r="I22" i="1" s="1"/>
  <c r="B22" i="1"/>
  <c r="L21" i="1"/>
  <c r="G21" i="1"/>
  <c r="E21" i="1" a="1"/>
  <c r="E21" i="1" s="1"/>
  <c r="F21" i="1" s="1" a="1"/>
  <c r="F21" i="1" s="1"/>
  <c r="I21" i="1" s="1"/>
  <c r="B21" i="1"/>
  <c r="L20" i="1"/>
  <c r="G20" i="1"/>
  <c r="E20" i="1" a="1"/>
  <c r="E20" i="1" s="1"/>
  <c r="F20" i="1" s="1" a="1"/>
  <c r="F20" i="1" s="1"/>
  <c r="I20" i="1" s="1"/>
  <c r="B20" i="1"/>
  <c r="L19" i="1"/>
  <c r="G19" i="1"/>
  <c r="E19" i="1" a="1"/>
  <c r="E19" i="1" s="1"/>
  <c r="F19" i="1" s="1" a="1"/>
  <c r="F19" i="1" s="1"/>
  <c r="I19" i="1" s="1"/>
  <c r="B19" i="1"/>
  <c r="L18" i="1"/>
  <c r="G18" i="1"/>
  <c r="E18" i="1" a="1"/>
  <c r="E18" i="1" s="1"/>
  <c r="F18" i="1" s="1" a="1"/>
  <c r="F18" i="1" s="1"/>
  <c r="I18" i="1" s="1"/>
  <c r="B18" i="1"/>
  <c r="L17" i="1"/>
  <c r="G17" i="1"/>
  <c r="E17" i="1" a="1"/>
  <c r="E17" i="1" s="1"/>
  <c r="F17" i="1" s="1" a="1"/>
  <c r="F17" i="1" s="1"/>
  <c r="I17" i="1" s="1"/>
  <c r="B17" i="1"/>
  <c r="L16" i="1"/>
  <c r="G16" i="1"/>
  <c r="E16" i="1" a="1"/>
  <c r="E16" i="1" s="1"/>
  <c r="F16" i="1" s="1" a="1"/>
  <c r="F16" i="1" s="1"/>
  <c r="I16" i="1" s="1"/>
  <c r="B16" i="1"/>
  <c r="L15" i="1"/>
  <c r="G15" i="1"/>
  <c r="E15" i="1" a="1"/>
  <c r="E15" i="1" s="1"/>
  <c r="F15" i="1" s="1" a="1"/>
  <c r="F15" i="1" s="1"/>
  <c r="B15" i="1"/>
  <c r="L14" i="1"/>
  <c r="G14" i="1"/>
  <c r="E14" i="1" a="1"/>
  <c r="E14" i="1" s="1"/>
  <c r="F14" i="1" s="1" a="1"/>
  <c r="F14" i="1" s="1"/>
  <c r="B14" i="1"/>
  <c r="L13" i="1"/>
  <c r="G13" i="1"/>
  <c r="E13" i="1" a="1"/>
  <c r="E13" i="1" s="1"/>
  <c r="F13" i="1" s="1" a="1"/>
  <c r="F13" i="1" s="1"/>
  <c r="B13" i="1"/>
  <c r="L12" i="1"/>
  <c r="G12" i="1"/>
  <c r="E12" i="1" a="1"/>
  <c r="E12" i="1" s="1"/>
  <c r="F12" i="1" s="1" a="1"/>
  <c r="F12" i="1" s="1"/>
  <c r="B12" i="1"/>
  <c r="L11" i="1"/>
  <c r="G11" i="1"/>
  <c r="E11" i="1" a="1"/>
  <c r="E11" i="1" s="1"/>
  <c r="B11" i="1"/>
  <c r="L10" i="1"/>
  <c r="G10" i="1"/>
  <c r="E10" i="1" a="1"/>
  <c r="E10" i="1" s="1"/>
  <c r="B10" i="1"/>
  <c r="I15" i="1" l="1"/>
  <c r="I14" i="1"/>
  <c r="I13" i="1"/>
  <c r="I12" i="1"/>
  <c r="B2" i="4"/>
  <c r="B3" i="4"/>
  <c r="B4" i="4"/>
  <c r="B5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2" i="4"/>
  <c r="C23" i="10" l="1"/>
  <c r="C22" i="10"/>
  <c r="C21" i="10"/>
  <c r="C20" i="10"/>
  <c r="C19" i="10"/>
  <c r="C18" i="10"/>
  <c r="C17" i="10"/>
  <c r="C16" i="10"/>
  <c r="C15" i="10"/>
  <c r="F9" i="1" s="1" a="1"/>
  <c r="F9" i="1" s="1"/>
  <c r="I9" i="1" s="1"/>
  <c r="C14" i="10"/>
  <c r="C13" i="10"/>
  <c r="C12" i="10"/>
  <c r="C11" i="10"/>
  <c r="C10" i="10"/>
  <c r="C9" i="10"/>
  <c r="C8" i="10"/>
  <c r="H7" i="10"/>
  <c r="I7" i="10" s="1"/>
  <c r="J7" i="10" s="1"/>
  <c r="K7" i="10" s="1"/>
  <c r="L7" i="10" s="1"/>
  <c r="C7" i="10"/>
  <c r="C6" i="10"/>
  <c r="C5" i="10"/>
  <c r="C4" i="10"/>
  <c r="F10" i="1" l="1" a="1"/>
  <c r="F10" i="1" s="1"/>
  <c r="I10" i="1" s="1"/>
  <c r="F11" i="1" a="1"/>
  <c r="F11" i="1" s="1"/>
  <c r="I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<sst xmlns="http://schemas.openxmlformats.org/spreadsheetml/2006/main" count="7978" uniqueCount="1234">
  <si>
    <t>Kostenplaats kode</t>
  </si>
  <si>
    <t>Naam kostenplaats</t>
  </si>
  <si>
    <t>Org.eenheid (beaufort)</t>
  </si>
  <si>
    <t>Schaal</t>
  </si>
  <si>
    <t>Normbedrag Schaal</t>
  </si>
  <si>
    <t>FTE
Mutatie</t>
  </si>
  <si>
    <t>Budget
Mutatie*</t>
  </si>
  <si>
    <t>Functie-code</t>
  </si>
  <si>
    <t>Org. eenheid code (Beaufort)</t>
  </si>
  <si>
    <t>5012300</t>
  </si>
  <si>
    <t>Adviseur I</t>
  </si>
  <si>
    <t>HR21 functie</t>
  </si>
  <si>
    <t>Adviseur V</t>
  </si>
  <si>
    <t>HR21 functienaam</t>
  </si>
  <si>
    <t>Aantal uren</t>
  </si>
  <si>
    <t>Aantal FTE</t>
  </si>
  <si>
    <t>Functie omschrijving</t>
  </si>
  <si>
    <t>Losser/Enschede</t>
  </si>
  <si>
    <t>Toelichting</t>
  </si>
  <si>
    <t>HR21 functiecode</t>
  </si>
  <si>
    <t>Functie code</t>
  </si>
  <si>
    <t>Org.eenheid code (beaufort)</t>
  </si>
  <si>
    <t>Total(Aantal uren)</t>
  </si>
  <si>
    <t>Total(Aantal FTE)</t>
  </si>
  <si>
    <t>5012200</t>
  </si>
  <si>
    <t>Beheer fysieke ruimte</t>
  </si>
  <si>
    <t>Beheer Fysieke Ruimte</t>
  </si>
  <si>
    <t>Medewerker administratief &amp; secretarieel IV</t>
  </si>
  <si>
    <t>05</t>
  </si>
  <si>
    <t>LOS</t>
  </si>
  <si>
    <t>LS70108</t>
  </si>
  <si>
    <t>8O000</t>
  </si>
  <si>
    <t>Medewerker gegevens IV</t>
  </si>
  <si>
    <t>07</t>
  </si>
  <si>
    <t>LS50308</t>
  </si>
  <si>
    <t>Medewerker ontwerp &amp; voorbereiding III</t>
  </si>
  <si>
    <t>10</t>
  </si>
  <si>
    <t>LS40106</t>
  </si>
  <si>
    <t>Medewerker ontwerp &amp; voorbereiding IV</t>
  </si>
  <si>
    <t>09</t>
  </si>
  <si>
    <t>LS40108</t>
  </si>
  <si>
    <t>Medewerker ontwikkeling III</t>
  </si>
  <si>
    <t>LS30206</t>
  </si>
  <si>
    <t>Medewerker toezicht IV</t>
  </si>
  <si>
    <t>08</t>
  </si>
  <si>
    <t>36 uur ingedeeld in mw toezicht III (9)</t>
  </si>
  <si>
    <t>LS40206</t>
  </si>
  <si>
    <t>Nog in te delen (indicatief schaal 10)</t>
  </si>
  <si>
    <t>betreft beheerder openbaar groen</t>
  </si>
  <si>
    <t>LSIN10</t>
  </si>
  <si>
    <t>Nog in te delen (indicatief schaal 8)</t>
  </si>
  <si>
    <t>betreft taxateur / mw vastgoed</t>
  </si>
  <si>
    <t>LSIN08</t>
  </si>
  <si>
    <t>Projectleider IV</t>
  </si>
  <si>
    <t>LS20708</t>
  </si>
  <si>
    <t>Beheer fysieke ruimte-Servicebedrijf</t>
  </si>
  <si>
    <t>Beheer fysieke ruimte - Servicebedrijf</t>
  </si>
  <si>
    <t>Medewerker technische uitvoering III</t>
  </si>
  <si>
    <t>LS40306</t>
  </si>
  <si>
    <t>8O200</t>
  </si>
  <si>
    <t>Medewerker technische uitvoering IV</t>
  </si>
  <si>
    <t>04</t>
  </si>
  <si>
    <t>LS40308</t>
  </si>
  <si>
    <t>Medewerker toezicht V</t>
  </si>
  <si>
    <t>LS40210</t>
  </si>
  <si>
    <t>Nog in te delen (indicatief schaal 3)</t>
  </si>
  <si>
    <t>03</t>
  </si>
  <si>
    <t>LSIN03</t>
  </si>
  <si>
    <t>betreft uitvoerder groen</t>
  </si>
  <si>
    <t>Operationeel leidinggevende II</t>
  </si>
  <si>
    <t>LS20502</t>
  </si>
  <si>
    <t>5012400</t>
  </si>
  <si>
    <t>Beheer fysieke ruimte-Binnensport</t>
  </si>
  <si>
    <t>Beheer fysieke ruimte - Binnensport</t>
  </si>
  <si>
    <t>Medewerker educatie III</t>
  </si>
  <si>
    <t>06</t>
  </si>
  <si>
    <t>LS60206</t>
  </si>
  <si>
    <t>8O100</t>
  </si>
  <si>
    <t>Medewerker locatie V</t>
  </si>
  <si>
    <t>LS50110</t>
  </si>
  <si>
    <t>Medewerker publiek V</t>
  </si>
  <si>
    <t>LS60110</t>
  </si>
  <si>
    <t>Nog in te delen (indicatief schaal 7)</t>
  </si>
  <si>
    <t>LSIN07</t>
  </si>
  <si>
    <t>5012600</t>
  </si>
  <si>
    <t>Plannen, vergunnen en handhaven</t>
  </si>
  <si>
    <t>Adviseur IV</t>
  </si>
  <si>
    <t>LS30106</t>
  </si>
  <si>
    <t>8N000</t>
  </si>
  <si>
    <t>Medewerker Beleidsuitvoering III</t>
  </si>
  <si>
    <t>Medewerker beleidsuitvoering III</t>
  </si>
  <si>
    <t>LS30306</t>
  </si>
  <si>
    <t>Medewerker administratief &amp; secretarieel I</t>
  </si>
  <si>
    <t>LS70102</t>
  </si>
  <si>
    <t>Medewerker administratief &amp; secretarieel III</t>
  </si>
  <si>
    <t>LS70106</t>
  </si>
  <si>
    <t>Medewerker beleidsuitvoering II</t>
  </si>
  <si>
    <t>LS30304</t>
  </si>
  <si>
    <t>Medewerker handaving III</t>
  </si>
  <si>
    <t>Medewerker handhaving III</t>
  </si>
  <si>
    <t>LS30405</t>
  </si>
  <si>
    <t>Medewerker handhaving II</t>
  </si>
  <si>
    <t>LS30404</t>
  </si>
  <si>
    <t>Nog in te delen (indicatief schaal 10A)</t>
  </si>
  <si>
    <t>10A</t>
  </si>
  <si>
    <t>betreft voormalig 1e mw</t>
  </si>
  <si>
    <t>LSIN10A</t>
  </si>
  <si>
    <t>Nog in te delen (indicatief schaal 11)</t>
  </si>
  <si>
    <t>11</t>
  </si>
  <si>
    <t>LSIN11</t>
  </si>
  <si>
    <t>5013100</t>
  </si>
  <si>
    <t>Ontwikkeling en strategie</t>
  </si>
  <si>
    <t>Medewerker ontwikkeling I</t>
  </si>
  <si>
    <t>8M000</t>
  </si>
  <si>
    <t>Medewerker ontwikkeling II</t>
  </si>
  <si>
    <t>LS30204</t>
  </si>
  <si>
    <t xml:space="preserve">  </t>
  </si>
  <si>
    <t>Projectleider III</t>
  </si>
  <si>
    <t>LS20706</t>
  </si>
  <si>
    <t>5013400</t>
  </si>
  <si>
    <t>Werk en Inkomen</t>
  </si>
  <si>
    <t>8Q000</t>
  </si>
  <si>
    <t>Medewerker bedrijfsvoering III</t>
  </si>
  <si>
    <t>LS50406</t>
  </si>
  <si>
    <t>betreft functie adm mw</t>
  </si>
  <si>
    <t>5013500</t>
  </si>
  <si>
    <t>Zorg</t>
  </si>
  <si>
    <t>8P000</t>
  </si>
  <si>
    <t>Nog in te delen (indicatief schaal 9)</t>
  </si>
  <si>
    <t>LSIN09</t>
  </si>
  <si>
    <t>5013600</t>
  </si>
  <si>
    <t>Bedrijfsbureau</t>
  </si>
  <si>
    <t>8R000</t>
  </si>
  <si>
    <t>Medewerker bedrijfsvoering I</t>
  </si>
  <si>
    <t>LS50402</t>
  </si>
  <si>
    <t>Medewerker bedrijfsvoering IV</t>
  </si>
  <si>
    <t>LS50408</t>
  </si>
  <si>
    <t>Medewerker facilitair IV</t>
  </si>
  <si>
    <t>LS70208</t>
  </si>
  <si>
    <t>Medewerker handhaving I</t>
  </si>
  <si>
    <t>LS30402</t>
  </si>
  <si>
    <t>Medewerker systemen II</t>
  </si>
  <si>
    <t>LS50204</t>
  </si>
  <si>
    <t>Tactisch leidinggevende III</t>
  </si>
  <si>
    <t>LS20406</t>
  </si>
  <si>
    <t>5014000</t>
  </si>
  <si>
    <t>Directie</t>
  </si>
  <si>
    <t>Directieteam</t>
  </si>
  <si>
    <t>Gemeentesecretaris/Algemeen directeur</t>
  </si>
  <si>
    <t>14</t>
  </si>
  <si>
    <t>LS20102</t>
  </si>
  <si>
    <t>8K000</t>
  </si>
  <si>
    <t>Strategisch manager I</t>
  </si>
  <si>
    <t>13</t>
  </si>
  <si>
    <t>LS20202</t>
  </si>
  <si>
    <t>5014001</t>
  </si>
  <si>
    <t>Beleid (directie)</t>
  </si>
  <si>
    <t>Tactisch leidinggevende II</t>
  </si>
  <si>
    <t>11A</t>
  </si>
  <si>
    <t>LS20404</t>
  </si>
  <si>
    <t>Directiestaf</t>
  </si>
  <si>
    <t>Adviseur II</t>
  </si>
  <si>
    <t>12</t>
  </si>
  <si>
    <t>LS30102</t>
  </si>
  <si>
    <t>8L000</t>
  </si>
  <si>
    <t>Adviseur III</t>
  </si>
  <si>
    <t>LS30104</t>
  </si>
  <si>
    <t>Nog in te delen (indicatief schaal 11A)</t>
  </si>
  <si>
    <t>LSIN11A</t>
  </si>
  <si>
    <t>Nog in te delen (indicatief schaal 12)</t>
  </si>
  <si>
    <t>LSIN12</t>
  </si>
  <si>
    <t>5015500</t>
  </si>
  <si>
    <t>Griffier</t>
  </si>
  <si>
    <t>Griffie Losser</t>
  </si>
  <si>
    <t>Medewerker (Schaal 12)</t>
  </si>
  <si>
    <t>bw...36 uur per 01-01-2019</t>
  </si>
  <si>
    <t>0412</t>
  </si>
  <si>
    <t>8H000</t>
  </si>
  <si>
    <t>Medewerker (Schaal 06)</t>
  </si>
  <si>
    <t>bw...24,12 uur per 01-01-2019</t>
  </si>
  <si>
    <t>0406</t>
  </si>
  <si>
    <t>5771100</t>
  </si>
  <si>
    <t>Bestuur &amp; Veiligheid</t>
  </si>
  <si>
    <t># Veiligheid</t>
  </si>
  <si>
    <t>Manager II</t>
  </si>
  <si>
    <t>bw... nw org str +36 uur per 1-1-19</t>
  </si>
  <si>
    <t>L020303</t>
  </si>
  <si>
    <t>AAA50</t>
  </si>
  <si>
    <t>Veiligheid</t>
  </si>
  <si>
    <t>BW... nw org str +28 uur per 1-1-19</t>
  </si>
  <si>
    <t>N030104</t>
  </si>
  <si>
    <t>Bw... nw org str +72 uur per 1-1-19</t>
  </si>
  <si>
    <t>N030106</t>
  </si>
  <si>
    <t>bW... nw org str +31 uur per 1-1-19</t>
  </si>
  <si>
    <t>Bw... nw org str 36 uurper 1-1-19</t>
  </si>
  <si>
    <t>N030108</t>
  </si>
  <si>
    <t>BW... nw org str +20 uur per 1-1-19</t>
  </si>
  <si>
    <t>N070106</t>
  </si>
  <si>
    <t>BW... nw org str +36 uur per 1-1-19</t>
  </si>
  <si>
    <t>N030202</t>
  </si>
  <si>
    <t>BW... nw org str +36+32 uur per 1-1-19</t>
  </si>
  <si>
    <t>N030204</t>
  </si>
  <si>
    <t>BW...+22,4 uur per 1-1-2020 vanMO &amp; wmo</t>
  </si>
  <si>
    <t>N020706</t>
  </si>
  <si>
    <t>5771200</t>
  </si>
  <si>
    <t>Strategie &amp; Control</t>
  </si>
  <si>
    <t># Concernstaf</t>
  </si>
  <si>
    <t>Medewerker (Schaal 14)</t>
  </si>
  <si>
    <t>Bw.. nw org str. +36 uur per 1-1-19</t>
  </si>
  <si>
    <t>0414</t>
  </si>
  <si>
    <t>AAA00</t>
  </si>
  <si>
    <t># Externe Betrekkingen &amp; Kabinet</t>
  </si>
  <si>
    <t>N020404</t>
  </si>
  <si>
    <t>AAA20</t>
  </si>
  <si>
    <t>Bestuursondersteuning</t>
  </si>
  <si>
    <t>Medewerker administratief &amp; secretarieel II</t>
  </si>
  <si>
    <t>BW... naar CS van best ond 60 uur per 1-1-19</t>
  </si>
  <si>
    <t>N070104</t>
  </si>
  <si>
    <t>AAA30</t>
  </si>
  <si>
    <t>BW... naar cs van best ond 239,4 uur per 1-1-19</t>
  </si>
  <si>
    <t>BW... naar cs van best ond</t>
  </si>
  <si>
    <t>Concerncontroller</t>
  </si>
  <si>
    <t>Strategisch Manager I</t>
  </si>
  <si>
    <t>15</t>
  </si>
  <si>
    <t>N020202</t>
  </si>
  <si>
    <t>DDD00</t>
  </si>
  <si>
    <t>Strategie en Control</t>
  </si>
  <si>
    <t>BW... org str 36 uur per 1-1-19</t>
  </si>
  <si>
    <t>L030101</t>
  </si>
  <si>
    <t>AAA40</t>
  </si>
  <si>
    <t>BW... nw org str +240,0012 uur per 1-1-19</t>
  </si>
  <si>
    <t>N030102</t>
  </si>
  <si>
    <t>BW... +7,2 uur vanuit P&amp;C per 1-1-19</t>
  </si>
  <si>
    <t>Bw... +28,8 uur vanuit P&amp;C per 1-1-19</t>
  </si>
  <si>
    <t>BW... +18 uur vanuit P&amp;C per 1-1-19</t>
  </si>
  <si>
    <t>BW... +39,6 uur vanuit P&amp;C per 1-1-19</t>
  </si>
  <si>
    <t>BW...+14,4 uur per 1-1-2021</t>
  </si>
  <si>
    <t>Bw... +36 uur per 1-1-2020</t>
  </si>
  <si>
    <t>Medewerker bedrijfsvoering II</t>
  </si>
  <si>
    <t>BW... +32 uur vanuit P&amp;C per 1-1-19</t>
  </si>
  <si>
    <t>N050404</t>
  </si>
  <si>
    <t>Bw... +18 uur vanuit P&amp;C per 1-1-19</t>
  </si>
  <si>
    <t>N050406</t>
  </si>
  <si>
    <t>BW...+20,7 uur v med ontw II per 1-1-2021</t>
  </si>
  <si>
    <t>Medewerker (Schaal 15)</t>
  </si>
  <si>
    <t>BW...+36 uur per 1-1-2021 van schaal 14</t>
  </si>
  <si>
    <t>0415</t>
  </si>
  <si>
    <t>Medewerker (Schaal 09)</t>
  </si>
  <si>
    <t>BW... nw org str +32,0004 uur per 1-1-19</t>
  </si>
  <si>
    <t>0409</t>
  </si>
  <si>
    <t>5771400</t>
  </si>
  <si>
    <t>Programmacontroller DFB</t>
  </si>
  <si>
    <t>Controller Bedrijfsvoering en Dienstverlening</t>
  </si>
  <si>
    <t>BW... +36 uur per 1-1-2020 wijziging schaal</t>
  </si>
  <si>
    <t>TTT00</t>
  </si>
  <si>
    <t>5771500</t>
  </si>
  <si>
    <t>Communicatie</t>
  </si>
  <si>
    <t># Communicatie</t>
  </si>
  <si>
    <t>Bw... nw org str +36 uur per 1-1-19</t>
  </si>
  <si>
    <t>OOO20</t>
  </si>
  <si>
    <t>Bw... nw org str 168 uur per 1-1-19</t>
  </si>
  <si>
    <t>Bw... nw org str +50uur per 1-1-19</t>
  </si>
  <si>
    <t>Bw... mw org str +119 uur per 1-1-19\ BW... -2,82 uur per 1-1-2020</t>
  </si>
  <si>
    <t>Bw... nw org str +184 uur per 1-1-19</t>
  </si>
  <si>
    <t>bw... nw org str +32 uur per 1-1-19</t>
  </si>
  <si>
    <t>Bw.. nw org str +18 uur per 1-1-19</t>
  </si>
  <si>
    <t>Bw... nw org str +48 uur per 1-1-19</t>
  </si>
  <si>
    <t>Bw.. nw org str +34 uur per 1-1-19</t>
  </si>
  <si>
    <t>Medewerker (Schaal 08)</t>
  </si>
  <si>
    <t>Bw.. nw org str +36 uur per 1-1-19</t>
  </si>
  <si>
    <t>0408</t>
  </si>
  <si>
    <t>Bw... mnw org str +10 uur per 1-1-19</t>
  </si>
  <si>
    <t>5771600</t>
  </si>
  <si>
    <t>Finance en Control</t>
  </si>
  <si>
    <t># Team Financiële Administratie</t>
  </si>
  <si>
    <t>Operationeel leidinggevende I</t>
  </si>
  <si>
    <t>L020502</t>
  </si>
  <si>
    <t>RRR20</t>
  </si>
  <si>
    <t># Team Planning &amp; Control DFB</t>
  </si>
  <si>
    <t>Manager III</t>
  </si>
  <si>
    <t>N020304</t>
  </si>
  <si>
    <t>RRR10</t>
  </si>
  <si>
    <t>Team Financiële Administratie</t>
  </si>
  <si>
    <t>N070108</t>
  </si>
  <si>
    <t>BW... nw org str +15,9984 uur per 1-1-19</t>
  </si>
  <si>
    <t>BW... nw org str +290,0016 uur per 1-1-19\BW...290 -36-24=230 uur per 1-1-2020</t>
  </si>
  <si>
    <t>Bw... nw org str +30,4308 uur per 1-1-19</t>
  </si>
  <si>
    <t>Bw... nw org str +216,0684 uur per 1-1-19\BW...-20uur per 1-1-2020</t>
  </si>
  <si>
    <t>N050408</t>
  </si>
  <si>
    <t>BW... nw org str +65,9988 uur per 1-1-19\BW... 66-36-18,5 uur per 1-1-2020</t>
  </si>
  <si>
    <t>Medewerker bedrijfsvoering V</t>
  </si>
  <si>
    <t>BW... nw org str +182,0916 uur per 1-1-19</t>
  </si>
  <si>
    <t>N050410</t>
  </si>
  <si>
    <t>Team Planning &amp; Control DFB</t>
  </si>
  <si>
    <t>BW... nw org str +108+68,04 uurper 1-1-19</t>
  </si>
  <si>
    <t>BW... -28,8 uur naar S&amp;C per 1-1-19</t>
  </si>
  <si>
    <t>Bw... nw org str +60,0012 uur per 1-1-19</t>
  </si>
  <si>
    <t>BW...+0,56 uur per 1-1-21</t>
  </si>
  <si>
    <t>bW.. nw org str +163,11+115,2 uur per 1-1-19</t>
  </si>
  <si>
    <t>Adviseur VI</t>
  </si>
  <si>
    <t>Bw... nw org str +32,0004 uur per 1-1-19</t>
  </si>
  <si>
    <t>N030110</t>
  </si>
  <si>
    <t>BW...-8 uur per 1-1-20</t>
  </si>
  <si>
    <t>Medewerker (Schaal 11)</t>
  </si>
  <si>
    <t>Bw... -7,2 uur naar S&amp;C per 1-1-19</t>
  </si>
  <si>
    <t>0411</t>
  </si>
  <si>
    <t>Medewerker (Schaal 10)</t>
  </si>
  <si>
    <t>BW... -18 uur naar S&amp;C per 1-1-19</t>
  </si>
  <si>
    <t>0410</t>
  </si>
  <si>
    <t>5771700</t>
  </si>
  <si>
    <t>Huisvesting &amp; Services</t>
  </si>
  <si>
    <t>Ondersteuning &amp; Uitvoering</t>
  </si>
  <si>
    <t>bw... nw org str +4uur per 1-1-19</t>
  </si>
  <si>
    <t>QQQ51</t>
  </si>
  <si>
    <t>BW... nw org str +13,33 uurper 1-1-19/ BW... -1,3 uur per 1-1-2021</t>
  </si>
  <si>
    <t>BW... nw org str +62 uur per 1-1-19\ bw... -26 uur per 1-1-2021</t>
  </si>
  <si>
    <t>bW... nw org str +74 uur per 1-1-19/ Bw... -72 uur per 1-1-2021</t>
  </si>
  <si>
    <t>BW... +72 uur per 1-1-2021</t>
  </si>
  <si>
    <t>N030304</t>
  </si>
  <si>
    <t>Medewerker facilitair I</t>
  </si>
  <si>
    <t>BW... nw org str +108 uur per 1-1-19\ BW... +4 uur per 1-1-2020</t>
  </si>
  <si>
    <t>N070202</t>
  </si>
  <si>
    <t>Medewerker facilitair III</t>
  </si>
  <si>
    <t>BW... nw og str 70,21 uur per1-1-19</t>
  </si>
  <si>
    <t>N070206</t>
  </si>
  <si>
    <t>BW... -36 uur per 1-1-2020 van H&amp;S naar PDV\ BW... +68,04 uur per 1-1-2021</t>
  </si>
  <si>
    <t>Medewerker publiek IV</t>
  </si>
  <si>
    <t>Bw... +36 uur per 1-1-2021</t>
  </si>
  <si>
    <t>N060108</t>
  </si>
  <si>
    <t>BW... +36 uur per 1-1-2021</t>
  </si>
  <si>
    <t>BW... nw org str +21,92+36 uur per 1-1-19\ BW... -27,28 uur per 1-1-2021</t>
  </si>
  <si>
    <t>BW... nw org str +32 uur per 1-1-19\ BW... -25,35 uur per 1-1-2021</t>
  </si>
  <si>
    <t>Medewerker (Schaal 07)</t>
  </si>
  <si>
    <t>BW...+82 uur per 1-1-2021</t>
  </si>
  <si>
    <t>0407</t>
  </si>
  <si>
    <t>BW...+24 uur per 1-1-2021</t>
  </si>
  <si>
    <t>Medewerker (Schaal 04)</t>
  </si>
  <si>
    <t>BW... nw org str +24 uur per 1-1-19</t>
  </si>
  <si>
    <t>0404</t>
  </si>
  <si>
    <t>5771800</t>
  </si>
  <si>
    <t>Informatie Technologie</t>
  </si>
  <si>
    <t># Beleid &amp; Integratie</t>
  </si>
  <si>
    <t>Bw...nw org st +36 uur per 1-1-19</t>
  </si>
  <si>
    <t>QQQ10</t>
  </si>
  <si>
    <t># Datacenter &amp; Desktopmanagement</t>
  </si>
  <si>
    <t>bw...nw org str +36 uur per 1-1-19</t>
  </si>
  <si>
    <t>QQQ30</t>
  </si>
  <si>
    <t>Beheer</t>
  </si>
  <si>
    <t>Bw... +36 uur per 1-1-2020\ BW... -72 uur per 1-1-2020</t>
  </si>
  <si>
    <t>N050204</t>
  </si>
  <si>
    <t>QQQ20</t>
  </si>
  <si>
    <t>Medewerker systemen III</t>
  </si>
  <si>
    <t>Bw... nw org str +56,0016 uur per 1-1-19</t>
  </si>
  <si>
    <t>N050206</t>
  </si>
  <si>
    <t>Medewerker systemen IV</t>
  </si>
  <si>
    <t>BW... nw org str. +15,9984+72 uur per 1-1-19</t>
  </si>
  <si>
    <t>N050208</t>
  </si>
  <si>
    <t>Bw...nw org str +72 uur per 1-1-19</t>
  </si>
  <si>
    <t>Medewerker (Schaal 05)</t>
  </si>
  <si>
    <t>Bw...nw org str +36 uur per 1-1-19</t>
  </si>
  <si>
    <t>0405</t>
  </si>
  <si>
    <t>Beleid &amp; Integratie</t>
  </si>
  <si>
    <t>BW... nw org str +24,0012+72+36 uur per 1-1-19</t>
  </si>
  <si>
    <t>BW...nw org str +72 uur per 1-1-21</t>
  </si>
  <si>
    <t>BW...+36 uur per 1-1-2021</t>
  </si>
  <si>
    <t>BW...nw org str + 72 uur per 1-1-21</t>
  </si>
  <si>
    <t>BW... nw org str +72 uur per 1-1-19</t>
  </si>
  <si>
    <t>Bw...nw org str +24 uur per 1-1-19 BW....-16 uur per 1-1-2020</t>
  </si>
  <si>
    <t>Medewerker gegevens III</t>
  </si>
  <si>
    <t>BW... nw org str +36 uur per 1-1-20</t>
  </si>
  <si>
    <t>N050306</t>
  </si>
  <si>
    <t>Medewerker gegevens II</t>
  </si>
  <si>
    <t>BW... nw org str +108 uur per 1-1-19</t>
  </si>
  <si>
    <t>N050304</t>
  </si>
  <si>
    <t>BW...nw org str +108 uur per 1-1-19</t>
  </si>
  <si>
    <t>BW... +36 uur per 1-1-2020</t>
  </si>
  <si>
    <t>Bw...nw org str +108 uur per 1-1-19</t>
  </si>
  <si>
    <t>N020708</t>
  </si>
  <si>
    <t>Datacenter &amp; Desktopmanagement</t>
  </si>
  <si>
    <t>BW...nw org str +72 uur per 1-1-19</t>
  </si>
  <si>
    <t>BW...nw org str +36 uur per 1-1-19</t>
  </si>
  <si>
    <t>Medewerker systemen I</t>
  </si>
  <si>
    <t>Bw... nw org str +24,0012 uur per 1-1-19</t>
  </si>
  <si>
    <t>N050202</t>
  </si>
  <si>
    <t>Bw...nw org str +276,0012 uur per 1-1-19</t>
  </si>
  <si>
    <t>BW...nw org str +32,0004+714,96 uur per 1-1-19</t>
  </si>
  <si>
    <t>Bw...nw org str +216uur per 1-1-19</t>
  </si>
  <si>
    <t>Bw...nw org str +395,6508 uur per 1-1-19</t>
  </si>
  <si>
    <t>BW... +7,2 uur per 1-1-2021 van Strategie en Control</t>
  </si>
  <si>
    <t>5771900</t>
  </si>
  <si>
    <t>Inkoop</t>
  </si>
  <si>
    <t>BW... nw org str +198 uur per 1-1-19\BW...-18 uur per 1-1-2020 naar MO SCH</t>
  </si>
  <si>
    <t>OOO12</t>
  </si>
  <si>
    <t>bW... nw org st +32 uur per 1-1-19</t>
  </si>
  <si>
    <t>Bw... mw org str +59,4 uur per 1-1-19</t>
  </si>
  <si>
    <t>5772000</t>
  </si>
  <si>
    <t>Juridische Zaken</t>
  </si>
  <si>
    <t># Juridische Zaken</t>
  </si>
  <si>
    <t>Tactisch leidinggevende I</t>
  </si>
  <si>
    <t>Afdelingshoofd</t>
  </si>
  <si>
    <t>bw nw org str 36 uur per 1-1-19</t>
  </si>
  <si>
    <t>N020402</t>
  </si>
  <si>
    <t>613</t>
  </si>
  <si>
    <t>OOO10</t>
  </si>
  <si>
    <t># Rechtsbescherming &amp; Mediation</t>
  </si>
  <si>
    <t>N020406</t>
  </si>
  <si>
    <t>OOO11</t>
  </si>
  <si>
    <t>Juridisch Advies &amp; Control</t>
  </si>
  <si>
    <t>Advocaat</t>
  </si>
  <si>
    <t>BW.. nw org str +36 uur per 1-1-19</t>
  </si>
  <si>
    <t>0213</t>
  </si>
  <si>
    <t>OOO13</t>
  </si>
  <si>
    <t>BW... nw org str 127,0008 +81,2265+18 uur per 1-1-19</t>
  </si>
  <si>
    <t>BW...nw org str +61,92 uur per 1-1-19</t>
  </si>
  <si>
    <t>Bw... nw org str +1,08 uur per 1-1-19</t>
  </si>
  <si>
    <t>BW... nw org str 27 +12 +92,0808 uur per 1-1-19\BW... -29,88 uur per 1-1-2020 naarMO  SCH\BW... -24,12 uur per 1-1-2020 naar SCH\BW...-15,84 uur per 1-1-2020 naar MO SCH</t>
  </si>
  <si>
    <t>Bw.. nw org str +13,68 uur per 1-1-2019\BW..-7,92 uur per 1-1-2020 naar SCH</t>
  </si>
  <si>
    <t>Medewerker beleidsuitvoering I</t>
  </si>
  <si>
    <t>BW...nw org str 18 uur per 1-1-19</t>
  </si>
  <si>
    <t>N030302</t>
  </si>
  <si>
    <t>BW... nw org str +29,9988 uur per 1-1-19</t>
  </si>
  <si>
    <t>bw nw org str 6,16 uur per 1-1-19</t>
  </si>
  <si>
    <t>BW...nw org str +52,9992 uur per 1-1-19</t>
  </si>
  <si>
    <t>Bw.... nw org str +7,2 uur  per 1-1-19</t>
  </si>
  <si>
    <t>BW... nw org str 288 uur per 1-1-19</t>
  </si>
  <si>
    <t>Rechtsbescherming &amp; Mediation</t>
  </si>
  <si>
    <t>BW... nw org str +136,5601 uur per 1-1-19</t>
  </si>
  <si>
    <t>BW... nw org str +448,8 uur per 1-1-19</t>
  </si>
  <si>
    <t>BW... nw org str +71,54 uur per 1-1-2020</t>
  </si>
  <si>
    <t>BW.. nw org str +36,36+19,8+8 uur per 1-1-19</t>
  </si>
  <si>
    <t>N030306</t>
  </si>
  <si>
    <t>5772100</t>
  </si>
  <si>
    <t>Personeel &amp; Organisatie</t>
  </si>
  <si>
    <t># Personeel &amp; Organisatie</t>
  </si>
  <si>
    <t>bW... nw org str +30 uur per 1-1- 19</t>
  </si>
  <si>
    <t>OOO30</t>
  </si>
  <si>
    <t>BW... nw org str +60 uur per 1-1-19</t>
  </si>
  <si>
    <t>Bw... nw org str +52+28 uur per 1-1-19</t>
  </si>
  <si>
    <t>BW... nw org str +33 uur per 1-1-19</t>
  </si>
  <si>
    <t>BW... nw org str +260,93 uur per 1-1-19</t>
  </si>
  <si>
    <t>BW... nw org str van BMO naar P&amp;O +32 uur per 1-1-19</t>
  </si>
  <si>
    <t>BW... nw org st +53,68+64 uur per 1-1-19</t>
  </si>
  <si>
    <t>BW... nw org str +32 uur per 1-1-19</t>
  </si>
  <si>
    <t>N050402</t>
  </si>
  <si>
    <t>bW... nw org str +26 uur per 1-1-19</t>
  </si>
  <si>
    <t>bW... nw org str +34,2 uur per 1-1-19\ BW... +7,01 uur per 1-4-2020</t>
  </si>
  <si>
    <t>bW... nw orgs str +8+32 uur per 1-1-19</t>
  </si>
  <si>
    <t>Medewerker beleidsuitvoering IV</t>
  </si>
  <si>
    <t>BW... nw org st +2 uur per n1-1-19</t>
  </si>
  <si>
    <t>N030308</t>
  </si>
  <si>
    <t>BW... nw org str +182,44 uur per 1-1-19</t>
  </si>
  <si>
    <t>bW... nw org str +36 uur per 1-1-19</t>
  </si>
  <si>
    <t>BW... nw org str +4 uur per 1-1-19</t>
  </si>
  <si>
    <t>BW.... nw org str +18 uur per 1-1-19</t>
  </si>
  <si>
    <t>5772200</t>
  </si>
  <si>
    <t>Clustermanager Advies</t>
  </si>
  <si>
    <t># Advies</t>
  </si>
  <si>
    <t>OOO00</t>
  </si>
  <si>
    <t>5772300</t>
  </si>
  <si>
    <t>Vastgoed Bedrijf Enschede</t>
  </si>
  <si>
    <t># Vastgoedbedrijf Enschede</t>
  </si>
  <si>
    <t>QQQ50</t>
  </si>
  <si>
    <t>Vastgoedbedrijf Enschede</t>
  </si>
  <si>
    <t>BW.. nw org str +23 uur per 1-1-19</t>
  </si>
  <si>
    <t>Bw... nw org str +54 uur per 1-1-19</t>
  </si>
  <si>
    <t>bw... nw org str +104,0004 uur per 1-1-19</t>
  </si>
  <si>
    <t>BW... nw org str +36 UUR PER 1-1-19</t>
  </si>
  <si>
    <t>BW... nw org str + 36 uur per 1-1-19</t>
  </si>
  <si>
    <t>bw... nw org str +108 uur per 1-1-19</t>
  </si>
  <si>
    <t>BW... nw org str +10,08 uur per 1-1-19</t>
  </si>
  <si>
    <t>5772400</t>
  </si>
  <si>
    <t>Clustermanager IT en Voorzieningen</t>
  </si>
  <si>
    <t># IT &amp; Voorzieningen</t>
  </si>
  <si>
    <t>QQQ00</t>
  </si>
  <si>
    <t>5772600</t>
  </si>
  <si>
    <t>Clustermanager Dienstverlening</t>
  </si>
  <si>
    <t># Dienstverlening</t>
  </si>
  <si>
    <t>PPP00</t>
  </si>
  <si>
    <t>5772700</t>
  </si>
  <si>
    <t>Frontoffice</t>
  </si>
  <si>
    <t># Frontoffice</t>
  </si>
  <si>
    <t>BW...+36 uur per 1-1-2020</t>
  </si>
  <si>
    <t>PPP11</t>
  </si>
  <si>
    <t>bw... nw org str +57 uur per 1-1-19</t>
  </si>
  <si>
    <t>BW... +36 uur per 1-1-19</t>
  </si>
  <si>
    <t>Medewerker publiek I</t>
  </si>
  <si>
    <t>BW... nw org str  +352,4uur per 1-1-19</t>
  </si>
  <si>
    <t>N060102</t>
  </si>
  <si>
    <t>Medewerker publiek II</t>
  </si>
  <si>
    <t>BW... nw org str +36 uur per 1-6-19</t>
  </si>
  <si>
    <t>N060104</t>
  </si>
  <si>
    <t>BW... nw org str +291,64 uur per 1-1-19</t>
  </si>
  <si>
    <t>Medewerker publiek III</t>
  </si>
  <si>
    <t>mw donorwet</t>
  </si>
  <si>
    <t>N060106</t>
  </si>
  <si>
    <t>5772710</t>
  </si>
  <si>
    <t>KCC</t>
  </si>
  <si>
    <t># KCC</t>
  </si>
  <si>
    <t>PPP13</t>
  </si>
  <si>
    <t>BW...+792 uur per 1-1-2020</t>
  </si>
  <si>
    <t>5772720</t>
  </si>
  <si>
    <t>Ontvangst</t>
  </si>
  <si>
    <t># Ontvangst</t>
  </si>
  <si>
    <t>Bw... nw org str +36 uur per 1-1-19\ BW... +36 uur per 1-1-2020</t>
  </si>
  <si>
    <t>PPP12</t>
  </si>
  <si>
    <t>BW...+42 uur per 1-7-2020 van frontoffice</t>
  </si>
  <si>
    <t>Bw... nw org str +410,49 uur per 1-1-19\ BW... +410,49 uur per 1-1-2020 ...-35,63 uur per 1-1-2021</t>
  </si>
  <si>
    <t>Bw... +36 uur per 1-1-2020 van H&amp;S naar PDV\ BW... +262,24 uur per 1-1-2020\ BW...-36,45 uur per 1-1-2021</t>
  </si>
  <si>
    <t>5772800</t>
  </si>
  <si>
    <t>Backoffice</t>
  </si>
  <si>
    <t># Backoffice DV</t>
  </si>
  <si>
    <t>PPP20</t>
  </si>
  <si>
    <t>Documentair Diensten Centrum</t>
  </si>
  <si>
    <t>PPP26</t>
  </si>
  <si>
    <t>bw...nw orgs str +63 uur per 1-1-19</t>
  </si>
  <si>
    <t>Gegevensbeheer (VERVALLEN)</t>
  </si>
  <si>
    <t>bw... nw org str +13,11+36 uur per 1-1-19</t>
  </si>
  <si>
    <t>PPP22</t>
  </si>
  <si>
    <t>BW... nw org str +18,36 uur per 1-1-19</t>
  </si>
  <si>
    <t>N050308</t>
  </si>
  <si>
    <t>Handhaving PD</t>
  </si>
  <si>
    <t>BW... nw org str +7,92 uur per 1-1-19</t>
  </si>
  <si>
    <t>PPP24</t>
  </si>
  <si>
    <t>5772810</t>
  </si>
  <si>
    <t>BW...+66,47 uur per 1-1-2020</t>
  </si>
  <si>
    <t>PPP21</t>
  </si>
  <si>
    <t>BW...+32 uur per 1-1-2020</t>
  </si>
  <si>
    <t>BW...+44 uur per 1-1-2020\ BW... +16 uur per 1-1-2020</t>
  </si>
  <si>
    <t>BW... +74,6 uur per 1-1-2020</t>
  </si>
  <si>
    <t>BW... +48 uur per 1-1-2020</t>
  </si>
  <si>
    <t>BW... +112 uur per 1-1-2020\BW... +72 uur per 1-1-2020 van IT beheer</t>
  </si>
  <si>
    <t>5772820</t>
  </si>
  <si>
    <t>BW...+184 uur per 1-1-2020\BW....-36 uur per 1-1-2021</t>
  </si>
  <si>
    <t>Medewerker gegevens V</t>
  </si>
  <si>
    <t>BW...+122 uur per 1-1-2020\ BW...-68 uur per 1-1-2021</t>
  </si>
  <si>
    <t>N050310</t>
  </si>
  <si>
    <t>5772830</t>
  </si>
  <si>
    <t>Gegevensbeheer BRP</t>
  </si>
  <si>
    <t>BW... +192,6 uur per 1-7-2020</t>
  </si>
  <si>
    <t>N030404</t>
  </si>
  <si>
    <t>5772840</t>
  </si>
  <si>
    <t>BW... +160,92 uur per 1-7-2020</t>
  </si>
  <si>
    <t>5772850</t>
  </si>
  <si>
    <t>Stadsarchief Enschede</t>
  </si>
  <si>
    <t>BW..org. wijzigingper 1-1-21  0,59 fté adviseur III</t>
  </si>
  <si>
    <t>PPP23</t>
  </si>
  <si>
    <t>bw...+6,03 uur per 1-1-2020</t>
  </si>
  <si>
    <t>BW...+72 uur per 1-1-2020</t>
  </si>
  <si>
    <t>N030206</t>
  </si>
  <si>
    <t>5772860</t>
  </si>
  <si>
    <t>Gegevensbeheer GI</t>
  </si>
  <si>
    <t>BW...+255,76 uur per 1-1-2020</t>
  </si>
  <si>
    <t>PPP28</t>
  </si>
  <si>
    <t>BW...+108 uur per 1-1-2020</t>
  </si>
  <si>
    <t>BW...+18 uur per 1-1-2020</t>
  </si>
  <si>
    <t>5775600</t>
  </si>
  <si>
    <t>Sport, Activering &amp; Accommodaties</t>
  </si>
  <si>
    <t>BW... mw org str +36 uur per 1-1-19</t>
  </si>
  <si>
    <t>bW... nw org str +24,0012 uur per 1-1-19</t>
  </si>
  <si>
    <t>BW...nw org st +24,0012 uur per 1-1-19</t>
  </si>
  <si>
    <t>Bw... nw org str +21,9996 uur per 1-1-19</t>
  </si>
  <si>
    <t>5775800</t>
  </si>
  <si>
    <t>Exploitatie Maatschappelijk Vastgoed</t>
  </si>
  <si>
    <t>Medewerker administratief &amp; secretarieel V</t>
  </si>
  <si>
    <t>bW.. nw org str +36 uur per 1-1-19</t>
  </si>
  <si>
    <t>N070110</t>
  </si>
  <si>
    <t>Medewerker facilitair II</t>
  </si>
  <si>
    <t>N070204</t>
  </si>
  <si>
    <t>BW... nw org str +28,0008 uur per 1-1-19</t>
  </si>
  <si>
    <t>N050110</t>
  </si>
  <si>
    <t>5777800</t>
  </si>
  <si>
    <t>Wijkontwikkeling</t>
  </si>
  <si>
    <t>Stadsdeelmanagement West</t>
  </si>
  <si>
    <t>Bw... nw org str +180-72= 108 uur per 1-1-2020</t>
  </si>
  <si>
    <t>BBB50</t>
  </si>
  <si>
    <t>per 1-1-21 + 5,06 fté medew. administr. en secret. II minus  5fte t.g.v. stadsdelen  per 1-1-21 +5,06 fté medew.adm.&amp;secret.II minus 5,0 fte t.g.v. stadsdelen</t>
  </si>
  <si>
    <t>BW... nw org str +36 uur pr 1-1-19</t>
  </si>
  <si>
    <t>5777900</t>
  </si>
  <si>
    <t>Stadsdeel Centrum</t>
  </si>
  <si>
    <t>Stadsdeelmanagement Centrum</t>
  </si>
  <si>
    <t>per 1-1-21 toegevoegd 1 fte administratief en secretarieel II</t>
  </si>
  <si>
    <t>BBB20</t>
  </si>
  <si>
    <t>BW... nw org str +28,8 uur per 1-1-19</t>
  </si>
  <si>
    <t>5778000</t>
  </si>
  <si>
    <t>Stadsdeel Noord</t>
  </si>
  <si>
    <t>Stadsdeelmanagement Noord</t>
  </si>
  <si>
    <t>per 1-1-21 toegevoegd 1 fté medew.administratief &amp; secretarieel II</t>
  </si>
  <si>
    <t>BBB10</t>
  </si>
  <si>
    <t>BW...nw org str +90 uur per 1-1-19</t>
  </si>
  <si>
    <t>5778100</t>
  </si>
  <si>
    <t>Stadsdeel Oost</t>
  </si>
  <si>
    <t>Stadsdeelmanagement Oost</t>
  </si>
  <si>
    <t>per 1-1-21 toegevoegd 1fté administratief &amp; secretarieel II</t>
  </si>
  <si>
    <t>BBB40</t>
  </si>
  <si>
    <t>bW... nw org str +28,8 uur per 1-1-19</t>
  </si>
  <si>
    <t>5778200</t>
  </si>
  <si>
    <t>Stadsdeel West</t>
  </si>
  <si>
    <t>per 1-1-21 toegevoegd 1fté medew. administratief &amp; secretarieel II</t>
  </si>
  <si>
    <t>BW... nw org str +25,2 uur per 1-1-19</t>
  </si>
  <si>
    <t>BW... nw org str +90 uur per 1-1-19</t>
  </si>
  <si>
    <t>5778300</t>
  </si>
  <si>
    <t>Stadsdeel Zuid</t>
  </si>
  <si>
    <t>Stadsdeelmanagement Zuid</t>
  </si>
  <si>
    <t>per 1-1-21 toegevoegd 1 fté medew. administratief &amp; secretarieel II</t>
  </si>
  <si>
    <t>BBB30</t>
  </si>
  <si>
    <t>Medewerker algemeen II</t>
  </si>
  <si>
    <t>01</t>
  </si>
  <si>
    <t>N070304</t>
  </si>
  <si>
    <t>Medewerker locatie III</t>
  </si>
  <si>
    <t>N050106</t>
  </si>
  <si>
    <t>Medewerker (Schaal 03)</t>
  </si>
  <si>
    <t>BW... nw org str +18 uur per 1-1-19</t>
  </si>
  <si>
    <t>0403</t>
  </si>
  <si>
    <t>5779000</t>
  </si>
  <si>
    <t>Bedrijfsbureau E&amp;W</t>
  </si>
  <si>
    <t>Bedrijfsbureau WI</t>
  </si>
  <si>
    <t>Wijziging organisatorische eenheid per 01-01-2015 (0,75 mdw Bedrijfsbureau / 1,0 projectmanager W&amp;I)\afls 2013 overzet naar 2019</t>
  </si>
  <si>
    <t>KKK10</t>
  </si>
  <si>
    <t>Wijziging organisatorische eenheid per 01-01-2015\afls 2013 overzet naar 2019</t>
  </si>
  <si>
    <t>BW ... -5,23 uur per 01-01-2017 / BW ... + 14,4 uur per 01-01-2017 vanuit W&amp;I O&amp;K\afls 2013 overzet naar 2019</t>
  </si>
  <si>
    <t>Interne verschuiving ivm HR'21 benoeming - was mdw systemen II en IV\afls 2013 overzet naar 2019</t>
  </si>
  <si>
    <t>BW...36uur van inkomensvoorziening per 01-01-2018\afsl 2013 naar 2019</t>
  </si>
  <si>
    <t>5779100</t>
  </si>
  <si>
    <t>Inkomen</t>
  </si>
  <si>
    <t>Inkomensvoorziening</t>
  </si>
  <si>
    <t>BW ... - 5 uur naar DV-DDC per 01-01-2016\afsl 2013 overzet naar 2019</t>
  </si>
  <si>
    <t>KKK40</t>
  </si>
  <si>
    <t>BW ... -8,99 uur per 01-01-2017\afsl 2013 overzet naar 2019</t>
  </si>
  <si>
    <t>BW .. + 16 uur vanuit Specifieke taken per 01-06-2015\afsl 2013 overzet naar 2019</t>
  </si>
  <si>
    <t>BW...32 uur vanuit handhaving per 01-04-2018\afsl 2013 overzet naar 2019</t>
  </si>
  <si>
    <t>BW .. + 135,20 uur vanuit Specifieke taken per 01-06-2015\afsl 2013 overzet naar 2019</t>
  </si>
  <si>
    <t>BW...+24 uur vanuit claimbeoordeling per 01-01-2018\afsl 2013 overzet naar 2019</t>
  </si>
  <si>
    <t>BW ... +18 uur vanuit Specifieke Taken per 01-06-2015\afsl 2013 overzet naar 2019</t>
  </si>
  <si>
    <t>BW ... +293,90 uur vanuit Specifieke Taken per 01-06-2015 /BW ... +18 uur vanuit ST per 01-06-2015\afsl 2013 overzet naar 2019</t>
  </si>
  <si>
    <t>5779300</t>
  </si>
  <si>
    <t>Claimbeoordeling-Inburgering</t>
  </si>
  <si>
    <t>Claimbeoordeling</t>
  </si>
  <si>
    <t>BW...-24 uur naar inkomensvoorziening per 01-01-2018\afsl 2013 overzet naar 2019</t>
  </si>
  <si>
    <t>KKK20</t>
  </si>
  <si>
    <t>BW ... -8,6 uur per 01-01-2017\afsl 2013 overzet naar 2019</t>
  </si>
  <si>
    <t>BW ... +51,84 uur per 01-01-2017 vanuit E&amp;W-HH\afsl 2013 overzet naar 2019</t>
  </si>
  <si>
    <t>BW ..per 01-01-2015 wijzging organisatorische eenheid\afsl 2013 overzet naar 2019</t>
  </si>
  <si>
    <t>Bw...+8,53 per 1-1-19/afsl per 2013 naar 2019</t>
  </si>
  <si>
    <t>BW... per 1-1-2015 wijziging organisatorische eenheid\ afsl 2013 naar 2019</t>
  </si>
  <si>
    <t>BW... per 01-01-2015 wijzging organisatorische eenheid\afsl 2013 overzet naar 2019</t>
  </si>
  <si>
    <t>5779400</t>
  </si>
  <si>
    <t>Handhaving</t>
  </si>
  <si>
    <t>Handhaving WI</t>
  </si>
  <si>
    <t>BW...-32 naar inkomensvoorziening\afsl 2013 overzet naar 2019</t>
  </si>
  <si>
    <t>KKK30</t>
  </si>
  <si>
    <t>+36 uur ivm interne verschuivingen ihkv HR'21 benoemingen - was medewerker beleidsuitvoering II\afsl 2013 overzet naar 2019</t>
  </si>
  <si>
    <t>BW ... per 01-01-2015 wijziging organisatorische eenheid\afsl 2013 overzet naar 2019</t>
  </si>
  <si>
    <t>BW ... +18 uur per 01-01-2017 vanuit OL / BW ... +18 uur vanuit W&amp;I WDP / + 92,88 uur vanuit medewerker bedrijfsvoering III +144 uur vanuit medewerker bedrijfsvoering IV +20,16 ivm interne verschuivingen ihkv HR'21 benoemingen\afsl 2013 overzet naar 2019</t>
  </si>
  <si>
    <t>BW ... +27,59 uur per 01-01-2017\afsl 2013 overzet naar 2019</t>
  </si>
  <si>
    <t>N030402</t>
  </si>
  <si>
    <t>5779700</t>
  </si>
  <si>
    <t># Directie</t>
  </si>
  <si>
    <t>18</t>
  </si>
  <si>
    <t>Medewerker (Schaal 18)</t>
  </si>
  <si>
    <t>0418</t>
  </si>
  <si>
    <t>10000</t>
  </si>
  <si>
    <t>17</t>
  </si>
  <si>
    <t>Medewerker (Schaal 17)</t>
  </si>
  <si>
    <t xml:space="preserve">  BW... nw org str +36 uur per 1-1-19</t>
  </si>
  <si>
    <t>0417</t>
  </si>
  <si>
    <t>Bw...+36 uur per 1-1-2020</t>
  </si>
  <si>
    <t>5779800</t>
  </si>
  <si>
    <t>Subsidie verwerving</t>
  </si>
  <si>
    <t>Subsidies</t>
  </si>
  <si>
    <t>BW... nw org str 64,0008 uur per 1-1-19</t>
  </si>
  <si>
    <t>OOO21</t>
  </si>
  <si>
    <t>nw org struc 36 uur per 1-1-19</t>
  </si>
  <si>
    <t>nw org str18 uur per 1-1-19</t>
  </si>
  <si>
    <t>5780000</t>
  </si>
  <si>
    <t>Raadsgriffie</t>
  </si>
  <si>
    <t># Griffie</t>
  </si>
  <si>
    <t>UUU00</t>
  </si>
  <si>
    <t>Griffie</t>
  </si>
  <si>
    <t>BW...nwe org str +36 uur per 1-1-19</t>
  </si>
  <si>
    <t>Bw... nw org str +68,0004 uur per 1-1-19</t>
  </si>
  <si>
    <t>BW...nw org str +64,0008 uur per 1-1-19</t>
  </si>
  <si>
    <t>Bw... nw org str +28,0008</t>
  </si>
  <si>
    <t>5781500</t>
  </si>
  <si>
    <t>Leerplicht en leerlingenvervoer</t>
  </si>
  <si>
    <t>Onderwijs</t>
  </si>
  <si>
    <t>BW...+24,12 uur per 1-1-2021</t>
  </si>
  <si>
    <t>KKK90</t>
  </si>
  <si>
    <t>BW...+453,96 uur per 1-1-2021</t>
  </si>
  <si>
    <t>BW...32,04 uur per 1-1-2021</t>
  </si>
  <si>
    <t>5781600</t>
  </si>
  <si>
    <t>Beschut</t>
  </si>
  <si>
    <t>BW... + 36 uur \afsl 2013 overzet naar 2019</t>
  </si>
  <si>
    <t>MMM00</t>
  </si>
  <si>
    <t>BW ... + 6 uur per 01-01-2018\afsl 2013 overzet naar 2019</t>
  </si>
  <si>
    <t>Per 1-1-2021 Medew.bedrijfsv.2 fté; van Productie 1</t>
  </si>
  <si>
    <t>Operationeel leidinggevende III</t>
  </si>
  <si>
    <t>per 1-1-21 operationeel leidinggevende III 3 fté;</t>
  </si>
  <si>
    <t>L020506</t>
  </si>
  <si>
    <t>Operationeel leidinggevende IV</t>
  </si>
  <si>
    <t>per 1-1-2021 Operationeel leidinggevende IV 6 fté</t>
  </si>
  <si>
    <t>L020508</t>
  </si>
  <si>
    <t>5782000</t>
  </si>
  <si>
    <t>Service Center Personeel</t>
  </si>
  <si>
    <t>Personeelszaken</t>
  </si>
  <si>
    <t>BW ... +36 uur per 01-01-2017\afsl 2013 naar 2019</t>
  </si>
  <si>
    <t>MMM40</t>
  </si>
  <si>
    <t>BW ... +87,84 uur per 01-01-2017</t>
  </si>
  <si>
    <t>BW ... -10,8 uur per 01-01-2017\afsl 2013 naar 2019</t>
  </si>
  <si>
    <t>BW ... per 01-01-2015 wijziging organisatorische eenheid\afsl 2013 naar 2019</t>
  </si>
  <si>
    <t>5782400</t>
  </si>
  <si>
    <t>Ondersteuning Werk</t>
  </si>
  <si>
    <t>Werkzoekendenbegeleiding, Diagnose &amp; Projecten</t>
  </si>
  <si>
    <t>BW ... -36 uur per 01-01-2017\afsl 2013 overzet naar 2019</t>
  </si>
  <si>
    <t>KKK60</t>
  </si>
  <si>
    <t>wijziging organisatorische eenheid / omzetting mdw beleidsuitvoering IV narr mdw bedrijfsvoering IV / BW ... +17,17 uur vanuit mdw adm &amp; secr IV\afsl 2013 overzet naar 2019</t>
  </si>
  <si>
    <t>5782500</t>
  </si>
  <si>
    <t>AW</t>
  </si>
  <si>
    <t>Adviseurs Werk</t>
  </si>
  <si>
    <t>BW...-72 uur per 1-1-2020 van AW naar WDP</t>
  </si>
  <si>
    <t>KKK80</t>
  </si>
  <si>
    <t>5782600</t>
  </si>
  <si>
    <t>Detacheringen</t>
  </si>
  <si>
    <t>Organisatorische wijziging per 01-01-2016\afsl 2013 overzet naar 2019</t>
  </si>
  <si>
    <t>KKK70</t>
  </si>
  <si>
    <t>organisatorische wijziging per 01-01-2016\afsl 2013 overzet naar 2019</t>
  </si>
  <si>
    <t>BW ... +36 uur per 01-01-2017 vanuit OL\afsl 2013 overzet naar 2019</t>
  </si>
  <si>
    <t>aframing 1 fte -36 uurper 1-1-2019\afsl 2013 overzet naar 2019</t>
  </si>
  <si>
    <t>5782700</t>
  </si>
  <si>
    <t>WDP</t>
  </si>
  <si>
    <t>+ 36 uur ivm interne verschuiving ihkv HR'21 benoeming\afsl 2013 overzet naar 2019</t>
  </si>
  <si>
    <t>BW.. +72 uur per 1-1-2020 van AW naar WDP</t>
  </si>
  <si>
    <t>5783000</t>
  </si>
  <si>
    <t>CIO - Chief Information Office</t>
  </si>
  <si>
    <t># CIO</t>
  </si>
  <si>
    <t>SSS00</t>
  </si>
  <si>
    <t>CIO</t>
  </si>
  <si>
    <t>+36 uur per 1-1-2020</t>
  </si>
  <si>
    <t>BW... nw org str +36 uur per1-1-19\ BW... +104 uur per 1-1-2020</t>
  </si>
  <si>
    <t>5784500</t>
  </si>
  <si>
    <t>Klachtencommissariaat</t>
  </si>
  <si>
    <t>CCC00</t>
  </si>
  <si>
    <t>BW... nw org str +28,0008  uur per 1-1-19</t>
  </si>
  <si>
    <t>5784600</t>
  </si>
  <si>
    <t>MO Beleid Algemeen</t>
  </si>
  <si>
    <t>Strategie en Beleid (Sociaal)</t>
  </si>
  <si>
    <t>BW...36uren per 1-1-2019\ overzetting van str 2013 naar 2019</t>
  </si>
  <si>
    <t>JJJ00</t>
  </si>
  <si>
    <t>BW...36 uren per 1-1-2019\ overzetting van str 2013 naar 2019</t>
  </si>
  <si>
    <t>5784700</t>
  </si>
  <si>
    <t>MO Subsidies, Contract en Handhaving</t>
  </si>
  <si>
    <t>Team Toezicht &amp; Handhaving</t>
  </si>
  <si>
    <t>BW...+18 uur per 1-1-2020 van inkoop</t>
  </si>
  <si>
    <t>JJJ30</t>
  </si>
  <si>
    <t>BW...+36 uren per 1-1-2019\ afsl 2013 naar 2019</t>
  </si>
  <si>
    <t>BW...+36 uur per 1-1-20 ontv S&amp;B\BW...+29,88+ 36uur per 1-1-2020 van JZ</t>
  </si>
  <si>
    <t>BW...+7,92 uur per 1-1-2020 van JZ+24,12</t>
  </si>
  <si>
    <t>BW... +36 uur per 1-1-20 ontv S&amp;B</t>
  </si>
  <si>
    <t>BW...+64 uren per 1-1-2019\afsl 2013 overz naar 2019</t>
  </si>
  <si>
    <t>BW...+104 uren per 1-1-2019\ afsl 2013 naar 2019</t>
  </si>
  <si>
    <t>BW...+98 uur per 1-1-20 ontv S&amp;B</t>
  </si>
  <si>
    <t>BW...+52 uren per 1-1-2019\afsl 2013 overz naar 2019</t>
  </si>
  <si>
    <t>BW...+72 uren per 1-1-2019/afsl 2013 overze naar 2019</t>
  </si>
  <si>
    <t>BW...+72 uren per 1-1-2019\afsl 2013 overz naar 2019\ BW... +20uur per 1-1-2020</t>
  </si>
  <si>
    <t>5784800</t>
  </si>
  <si>
    <t>Back Office</t>
  </si>
  <si>
    <t>Team Backoffice</t>
  </si>
  <si>
    <t>BW...+36 uren per 1-1-2019\afls 2013 overzet naar 2019</t>
  </si>
  <si>
    <t>LLLC0</t>
  </si>
  <si>
    <t>BW...+106 uren per 1-1-2019\afls 2013 overzet naar 2019</t>
  </si>
  <si>
    <t>BW...+254 uren per 1-1-2019\afls 2013 overzet naar 2019</t>
  </si>
  <si>
    <t>BW...+60,12 uren per 1-1-2019\afls 2013 overzet naar 2019\BW... +7,92 uur per 1-1-2020 van Ond en Kind opvan</t>
  </si>
  <si>
    <t>BW...+32 uren per 1-1-2019\afls 2013 overzet naar 2019</t>
  </si>
  <si>
    <t>BW...+68 uren per 1-1-2019\afls 2013 overzet naar 2019</t>
  </si>
  <si>
    <t>BW...+171,85 uren per 1-1-2019\afls 2013 overzet naar 2019</t>
  </si>
  <si>
    <t>5784900</t>
  </si>
  <si>
    <t>Bedrijfsbureau WT</t>
  </si>
  <si>
    <t>BW...+117,5 uren per 1-1-2019\afls 2013 overzet naar 2019</t>
  </si>
  <si>
    <t>LLLD0</t>
  </si>
  <si>
    <t>BW...+108 uren per 1-1-2019\afls 2013 overzet naar 2019</t>
  </si>
  <si>
    <t>BW...+24 uren per 1-1-2019\afls 2013 overzet naar 2019</t>
  </si>
  <si>
    <t>BW...+18,99 uren per 1-1-2019\afls 2013 overzet naar 2019</t>
  </si>
  <si>
    <t>5785000</t>
  </si>
  <si>
    <t>Front Office</t>
  </si>
  <si>
    <t>Team Frontoffice</t>
  </si>
  <si>
    <t>BW...+205,28 uren per 1-1-2019\afls 2013 overzet naar 2019</t>
  </si>
  <si>
    <t>LLLB0</t>
  </si>
  <si>
    <t>5785200</t>
  </si>
  <si>
    <t>Uitvoering Wijkteams</t>
  </si>
  <si>
    <t>Wijkteams</t>
  </si>
  <si>
    <t>was 72 uren tachtisch leidinggevende II; vanaf 1-1-21 minus 1fté</t>
  </si>
  <si>
    <t>LLL00</t>
  </si>
  <si>
    <t>5785300</t>
  </si>
  <si>
    <t>Overhead Sociaal Domein</t>
  </si>
  <si>
    <t>MO Overheid AANV FORMATIE</t>
  </si>
  <si>
    <t>Bw... 72 uur per 1-1-2019 van adv III\afsl 2013 overzet naar 2019</t>
  </si>
  <si>
    <t>NNN90</t>
  </si>
  <si>
    <t>BW ... -3,6 uur per 01-01-2018\afsl 2013 overzet naar 2019</t>
  </si>
  <si>
    <t>BW...+36 uur per 1-1-20\afsl 2013 overzet naar 2019</t>
  </si>
  <si>
    <t>BW ... + 104,04 uur per 01-01-2018 vanuit EWO-Overhead\afsl 2013 overzet naar 2019</t>
  </si>
  <si>
    <t>BW ... + 83,16 uur per 01-01-2018 / BW ... + 36 uur per 01-01-2018\afsl 2013 overzet naar 2019</t>
  </si>
  <si>
    <t>BW... -36 uur per 1-1-20\afsl 2013 overzet naar 2019</t>
  </si>
  <si>
    <t>Directeur I</t>
  </si>
  <si>
    <t>Bw... -36 uur per 1-1-19\afsl 2013 overzet naar 2019</t>
  </si>
  <si>
    <t>L020105</t>
  </si>
  <si>
    <t>Bw... +36 uur per 1-1-19\afsl 2013 naar 2019</t>
  </si>
  <si>
    <t>BW ... + 36 uur per 01-01-2018 vanuit EWO-overhead\afsl 2013 overzet naar 2019</t>
  </si>
  <si>
    <t>BW ... + 36 uur vanuit MO-PB# per 01-01-2017\afsl 2013 overzet naar 2019</t>
  </si>
  <si>
    <t>BW ... + 28,08 uur per 01-01-2018 vanuit MO-PB\afsl 2013 overzet naar 2019</t>
  </si>
  <si>
    <t>BW...+36 uur per 1-1-2019\afsl 2013 overzet naar 2019</t>
  </si>
  <si>
    <t>BW ... + 24 uur vanuit MO-Beleid per 01-01-2017\afsl 2013 overzet naar 2019; per 1-1-21 minus 4 uren naar 20 uur</t>
  </si>
  <si>
    <t>BW ... + 30 uur vanuit MO-Back office per 01-01-2017\afsl 2013 overzet naar 2019</t>
  </si>
  <si>
    <t>BW ... + 92 uur vanuit MO-Front office per 01-01-2017\afsl 2013 overzet naar 2019</t>
  </si>
  <si>
    <t>Bw...-57,93 uren per 1-1-2019 mutatie MO\afsl 2013 overzet naar 2019\ BW... -17,64 uur per 1-1-2020</t>
  </si>
  <si>
    <t>BW...-19,44 uur per 1-1-20 ontv S&amp;B\afsl 2013 overzet naar 2019</t>
  </si>
  <si>
    <t>Bw...-20,88 uur per 1-1-2019\afsl 2013 overzet naar 2019</t>
  </si>
  <si>
    <t>BW ... + 36 uur vanuit MO PB per 01-01-2018\afsl 2013 overzet naar 2019</t>
  </si>
  <si>
    <t>Bw... 36 uur per 1-1-19afsl 2013 naar 2019</t>
  </si>
  <si>
    <t>Strategisch Manager II</t>
  </si>
  <si>
    <t>Bw... -36 uur per 1-1-19\afsl 2013 naar 2019</t>
  </si>
  <si>
    <t>N020204</t>
  </si>
  <si>
    <t>BW ... + 30 uur per 01-01-2018\afsl 2013 overzet naar 2019</t>
  </si>
  <si>
    <t>BW ... + 36 uur vanuit MO-Back Office# per 01-01-2017\afsl 2013 overzet naar 2019</t>
  </si>
  <si>
    <t>Bw...+180uur mutaties Mo per 1-1-2019\afsl 2013 overzet naar 2019</t>
  </si>
  <si>
    <t>per 1-1-21 + 0,89 fté tactisch leidinggevende II</t>
  </si>
  <si>
    <t>BW... 36 uur per 1-1-2019\afsl 2013 overzet naar 2019</t>
  </si>
  <si>
    <t>5786100</t>
  </si>
  <si>
    <t>DF Overhead Domein Fysiek</t>
  </si>
  <si>
    <t># Accountmanagement</t>
  </si>
  <si>
    <t>BW... 36uur per 1-1-2019\afsl 2013 overzet naar 2019</t>
  </si>
  <si>
    <t>FFF50</t>
  </si>
  <si>
    <t># Bestemmen</t>
  </si>
  <si>
    <t>organisatieaanpassin O&amp;R +36 uur per 1-1-2020</t>
  </si>
  <si>
    <t>EEE50</t>
  </si>
  <si>
    <t># Gebieds- &amp; Projectontwikkeling</t>
  </si>
  <si>
    <t>Organisatiewijziging SO en LO per 01-01-2017\afsl 2013 overzet naar 2019</t>
  </si>
  <si>
    <t>FFF30</t>
  </si>
  <si>
    <t># Handhaven Openbare Ruimte</t>
  </si>
  <si>
    <t>BW... +36 uur per 1-1-2020 mutatie 20-8-2019</t>
  </si>
  <si>
    <t>EEE23</t>
  </si>
  <si>
    <t># Omgeving &amp; Recht</t>
  </si>
  <si>
    <t>Manager I</t>
  </si>
  <si>
    <t>L020301</t>
  </si>
  <si>
    <t>EEE00</t>
  </si>
  <si>
    <t># Parkeerbedrijf</t>
  </si>
  <si>
    <t>Programmamanager II</t>
  </si>
  <si>
    <t>N020604</t>
  </si>
  <si>
    <t>FFF18</t>
  </si>
  <si>
    <t># Programmabureau Fysiek</t>
  </si>
  <si>
    <t>HHH00</t>
  </si>
  <si>
    <t># Ruimtelijke Ontwikkeling &amp; Beheer</t>
  </si>
  <si>
    <t>FFF00</t>
  </si>
  <si>
    <t># Stadsdeelbeheer</t>
  </si>
  <si>
    <t>FFF10</t>
  </si>
  <si>
    <t># Stadsdeelbeheer Centrum</t>
  </si>
  <si>
    <t>FFF11</t>
  </si>
  <si>
    <t># Stadsdeelbeheer Oost</t>
  </si>
  <si>
    <t>FFF13</t>
  </si>
  <si>
    <t># Stadsdeelbeheer Zuid</t>
  </si>
  <si>
    <t>FFF14</t>
  </si>
  <si>
    <t># Stadsingenieurs &amp; Ontwerp</t>
  </si>
  <si>
    <t>FFF40</t>
  </si>
  <si>
    <t># Strategie en Beleid (Fysiek)</t>
  </si>
  <si>
    <t>conversie 2013 naar 2019</t>
  </si>
  <si>
    <t>GGG00</t>
  </si>
  <si>
    <t># Team GOG Fysiek</t>
  </si>
  <si>
    <t>FFF16</t>
  </si>
  <si>
    <t># Team GOG Programmatisch</t>
  </si>
  <si>
    <t>FFF17</t>
  </si>
  <si>
    <t># Team Handhaving</t>
  </si>
  <si>
    <t>organisatieaanpassing OR per 1-1-2020 36 uur</t>
  </si>
  <si>
    <t>EEE21</t>
  </si>
  <si>
    <t># Team Vergunningen Leefomgeving VERVALLEN</t>
  </si>
  <si>
    <t>organisatieaanpassin OR  +36 uur per 1-1-2020</t>
  </si>
  <si>
    <t>EEE12</t>
  </si>
  <si>
    <t>Accountmanagement</t>
  </si>
  <si>
    <t>BW...+32,0616 uur per 1-1-2019\afsl 2013 overzet naar 2019</t>
  </si>
  <si>
    <t>Controller Fysiek</t>
  </si>
  <si>
    <t>III00</t>
  </si>
  <si>
    <t>Fysiek Overhead AANV FORMATIE</t>
  </si>
  <si>
    <t>HHH90</t>
  </si>
  <si>
    <t>Omgeving &amp; Recht</t>
  </si>
  <si>
    <t>BW... +30 uur per 1-1-2020 mutati 20-8-19</t>
  </si>
  <si>
    <t>BW... +55 uur per 1-1-20 mutatie 20-8-19</t>
  </si>
  <si>
    <t>Bw... +36 uur per 1-1-2020 mutatie 20-8-19</t>
  </si>
  <si>
    <t>Opdrachtgevers Ontwikkeling</t>
  </si>
  <si>
    <t>FFF20</t>
  </si>
  <si>
    <t>Parkeerbedrijf</t>
  </si>
  <si>
    <t>Programmabureau Fysiek</t>
  </si>
  <si>
    <t>Bw... +36 uur per 1-1-19 180+36\afsl 2013 overzet naar 2019</t>
  </si>
  <si>
    <t>Bw...-98,01 uur per 1-1-19 179,41-98,01\afsl 2013 overzet naar 2019</t>
  </si>
  <si>
    <t>bw... 36 uur per 1-1-19 72+36\afsl 2013 overzet naar 2019</t>
  </si>
  <si>
    <t>BW... 125,16 - 36 uur per 01-01-2020\afsl 2013 overzet naar 2019</t>
  </si>
  <si>
    <t>Ruimtelijke Ontwikkeling &amp; Beheer</t>
  </si>
  <si>
    <t>Stadsdeelbeheer</t>
  </si>
  <si>
    <t>BW... +360uur per 1-4-2019\afsl 2013 overzet naar 2019</t>
  </si>
  <si>
    <t>Stadsdeelbeheer Centrum</t>
  </si>
  <si>
    <t>Stadsdeelbeheer Noord</t>
  </si>
  <si>
    <t>FFF12</t>
  </si>
  <si>
    <t>Stadsdeelbeheer Oost</t>
  </si>
  <si>
    <t>Stadsdeelbeheer West</t>
  </si>
  <si>
    <t>FFF15</t>
  </si>
  <si>
    <t>Stadsdeelbeheer Zuid</t>
  </si>
  <si>
    <t>Stadsingenieurs &amp; Ontwerp</t>
  </si>
  <si>
    <t>BW + 24 uur per 01-01-2018 vanuit mdw O&amp;V V\afsl 2013 overzet naar 2019</t>
  </si>
  <si>
    <t>BW ... + 20 uur per 01-01-2018 was mdw S&amp;A IV\afsl 2013 overzet naar 2019</t>
  </si>
  <si>
    <t>Medewerker ontwerp &amp; voorbereiding V</t>
  </si>
  <si>
    <t>BW ... -35,28 uur naar adviseur IV (24) per 0-01-2018\afsl 2013 overzet naar 2019</t>
  </si>
  <si>
    <t>N040110</t>
  </si>
  <si>
    <t>Strategie en Beleid (Fysiek)</t>
  </si>
  <si>
    <t>Organisatiewijziging SO en LO per 01-01-2017\afsl 2013 naar 2019</t>
  </si>
  <si>
    <t>ontvlechting afd 821 nr 864</t>
  </si>
  <si>
    <t>5786400</t>
  </si>
  <si>
    <t>DF Strategie &amp; Beleid</t>
  </si>
  <si>
    <t>Medewerker ontwerp &amp; voorbereiding I</t>
  </si>
  <si>
    <t>N040102</t>
  </si>
  <si>
    <t>BW...+36 uur ophogen per 01-01-2018\afsl 2013 overzet naar 2019</t>
  </si>
  <si>
    <t>BW...\100,35 uur per 1-1-20 ontv S&amp;B</t>
  </si>
  <si>
    <t>BW...+62 uur per 1-1-20 ontv S&amp;B\BW... +36 uur per 1-1-2020</t>
  </si>
  <si>
    <t>Organisatiewijziging SO en LO per 01-01-2017\afsl 2013 naar 2019\ onjuiste schaal m/z schaal 10</t>
  </si>
  <si>
    <t>Projectleider I</t>
  </si>
  <si>
    <t>N020702</t>
  </si>
  <si>
    <t>Orgsanisatiewijziging SO en LO per 01-01-2017/afsl 2013 overzet naar 2019</t>
  </si>
  <si>
    <t>BW... -3,2190 uur per 01012019\afsl 2013 overzet naar 2019</t>
  </si>
  <si>
    <t>5786600</t>
  </si>
  <si>
    <t>DF Ondersteuning O&amp;R</t>
  </si>
  <si>
    <t>Omgeving &amp; Recht AANV FORMATIE</t>
  </si>
  <si>
    <t>EEE90</t>
  </si>
  <si>
    <t>BW... +18 uur per 1-1-2020 van OR</t>
  </si>
  <si>
    <t>BW... +36 uur per 1-1-2020 van OR</t>
  </si>
  <si>
    <t>5786700</t>
  </si>
  <si>
    <t>DF Bestemmen en Vergunnen</t>
  </si>
  <si>
    <t>Organisatiewijzging SO en LO per 01-01-2017\afsl 2013 overzet naar 2019</t>
  </si>
  <si>
    <t>Team Vergunningen Bouwen &amp; Milieu VERVALLEN</t>
  </si>
  <si>
    <t>Bw... -126 uur per 1-1-202 van 867 naar 892\afsl 2013 overzet naar 2019</t>
  </si>
  <si>
    <t>EEE11</t>
  </si>
  <si>
    <t>Team Vergunningen Leefomgeving VERVALLEN</t>
  </si>
  <si>
    <t>BW...+24,12 uur per 1-1-2020 van KOV</t>
  </si>
  <si>
    <t>5786800</t>
  </si>
  <si>
    <t>DF Handhaven Bouwen &amp; Milieu</t>
  </si>
  <si>
    <t>Team Handhaving</t>
  </si>
  <si>
    <t>Bw...-1,8 uur per 1-1-2019\afsl 2013 overzet naar 2019</t>
  </si>
  <si>
    <t>Team Toezicht</t>
  </si>
  <si>
    <t>BW...-38,88 uur per 1-1-2019\afsl 2013 overzet naar 2019</t>
  </si>
  <si>
    <t>EEE22</t>
  </si>
  <si>
    <t>Bw... -15,48-36 uur per 1-1-2019\afsl 2013 overzet naar 2019  Bw... -15,48-36 uur per 1-1-2019\afsl 2013 overzet naar 2019</t>
  </si>
  <si>
    <t>5786900</t>
  </si>
  <si>
    <t>DF Handhaven Openbare Ruimte</t>
  </si>
  <si>
    <t>Handhaven Openbare Ruimte</t>
  </si>
  <si>
    <t>BW... +36 vanuit mdw HH II per 01-01-2018\afsl 2013 overzet naar 2019</t>
  </si>
  <si>
    <t>BW... -32 naar mdw bvIII per 01-01-2018\afsl 213 overz naar 2019</t>
  </si>
  <si>
    <t>Medewerker handhaving IV</t>
  </si>
  <si>
    <t>Organisatiewijziging SO en LO per 01-01-2017 / BW ... - 78,8 uur naar Handhaving III (559-78,7)\afsl 2013 overzet naar 2019</t>
  </si>
  <si>
    <t>N030408</t>
  </si>
  <si>
    <t>Medewerker Handhaving III</t>
  </si>
  <si>
    <t>BW ... + 72 uur vanuit mdw Handhaving IV per 01-01-2017\afsl 2013 overzet naar 2019</t>
  </si>
  <si>
    <t>N030405</t>
  </si>
  <si>
    <t>5787100</t>
  </si>
  <si>
    <t>DF Opdrachtgevers Ontwikkeling</t>
  </si>
  <si>
    <t>Programmamanager I</t>
  </si>
  <si>
    <t>N020602</t>
  </si>
  <si>
    <t>BW...+36 uur per 1-1-2019 van OL\afsl 2013 overzet naar 2019</t>
  </si>
  <si>
    <t>5787200</t>
  </si>
  <si>
    <t>DF Gebieds- &amp; Projectontwikkeling</t>
  </si>
  <si>
    <t>Gebieds- &amp; Projectontwikkeling</t>
  </si>
  <si>
    <t>Organisatiewijziging SO en LO per 01-01-2017\afsl 2013 overzet naar 2019\ Bw... +36 uur per 1-1-2020 van oL</t>
  </si>
  <si>
    <t>BW...+36uur van ondernemerloket\afsl 2013 overzet naar 2019</t>
  </si>
  <si>
    <t>Organisatiewijziging SO en LO per 01-01-2018\afsl 2013 overzet naar 2019</t>
  </si>
  <si>
    <t>Projectleider II</t>
  </si>
  <si>
    <t>N020704</t>
  </si>
  <si>
    <t>5787300</t>
  </si>
  <si>
    <t>DF Stadsingenieur- &amp; Ontwerp</t>
  </si>
  <si>
    <t>Medewerker ontwerp &amp; voorbereiding II</t>
  </si>
  <si>
    <t>BW ... -0,72 uur per 01-01-2018\afsl 2013 overzet naar 2019</t>
  </si>
  <si>
    <t>N040104</t>
  </si>
  <si>
    <t>BW ... -24 uur per 01-01-2018\afsl 2013 overzet naar 2019</t>
  </si>
  <si>
    <t>N040106</t>
  </si>
  <si>
    <t>BW ... + 36 uur per 01-01-2018\afsl 2013 overzet naar 2019</t>
  </si>
  <si>
    <t>N040108</t>
  </si>
  <si>
    <t>Organisatiewijziging SO en LO per 01-01-2017/ BW... +30 uur per 1-4-2019</t>
  </si>
  <si>
    <t>5787400</t>
  </si>
  <si>
    <t>DF Stadsdeelbeheer</t>
  </si>
  <si>
    <t>BW...+72 uur van stdbeh N+W</t>
  </si>
  <si>
    <t># Stadsdeelbeheer Noord</t>
  </si>
  <si>
    <t>Operationeel leidinggevende V</t>
  </si>
  <si>
    <t>L020510</t>
  </si>
  <si>
    <t>Ruimtelijke Ontwikkeling &amp; Beheer AANV FORMATIE</t>
  </si>
  <si>
    <t>N040308</t>
  </si>
  <si>
    <t>FFF90</t>
  </si>
  <si>
    <t>organisatiewijziging SO en LO per 01-01-2017\afsl 2013 overzet naar 2019</t>
  </si>
  <si>
    <t>BW... +72 uur per 1-1-2019\afsl 2013 overzet naar 2019</t>
  </si>
  <si>
    <t>N040208</t>
  </si>
  <si>
    <t>BW...+72 uur per 1-1-2019\afsl 2013 overzet naar 2019</t>
  </si>
  <si>
    <t>BW...+104 uur per 1-1-2019\afsl 2013 overzet naar 2019</t>
  </si>
  <si>
    <t>BW...+68 uur per 1-1-2019\afsl 2013 overzet naar 2019</t>
  </si>
  <si>
    <t>Team GOG Fysiek</t>
  </si>
  <si>
    <t>BW... +30 uur per 1-4-2019</t>
  </si>
  <si>
    <t>Organisatiewijziging SO en LO per 01-01-2017</t>
  </si>
  <si>
    <t>Team GOG Programmatisch</t>
  </si>
  <si>
    <t>5788200</t>
  </si>
  <si>
    <t>DF Parkeerbedrijf Enschede</t>
  </si>
  <si>
    <t>5788400</t>
  </si>
  <si>
    <t>DF Ondernemersloket</t>
  </si>
  <si>
    <t>BW...+144 uur per 1-1-2019\afsl 2013 overzet naar 2019\BW...- 36 uur per 1-1-2020\ naar GPO\Bw...+8 uur per 1-1-2020\ BW...-33,48 uur per 1-1-2021\BW...-0,0797 uur per 1-1-2022</t>
  </si>
  <si>
    <t>BW...+179,8308 uur per 1-1-2019\afsl 2013 overzet naar 2019\ Bw... +24,29 uur per 1-1-2020</t>
  </si>
  <si>
    <t>5788500</t>
  </si>
  <si>
    <t>Wijkteam Stadsdeel Centrum</t>
  </si>
  <si>
    <t>Centrum</t>
  </si>
  <si>
    <t>BW...+24,12 uren per 1-1-2019\afls 2013 overzet naar 2019</t>
  </si>
  <si>
    <t>LLL10</t>
  </si>
  <si>
    <t>was t/m 31-12-2020 86,1 uren. Per 1-1-2021 50,1 uren medew. beleidsuitv.II\  BW...+16,60 per 1-1-2021</t>
  </si>
  <si>
    <t>BW...+147,6 uren per 1-1-2019\afls 2013 overzet naar 2019</t>
  </si>
  <si>
    <t>5788600</t>
  </si>
  <si>
    <t>Wijkteam Stadsdeel West</t>
  </si>
  <si>
    <t>West Boswinkel-Boekelo</t>
  </si>
  <si>
    <t>BW...+34,56 uren per 1-1-2019\afls 2013 overzet naar 2019</t>
  </si>
  <si>
    <t>LLL20</t>
  </si>
  <si>
    <t>BW...+112,86 uren per 1-1-2019\afls 2013 overzet naar 2019\BW...+23,76 uur per 1-1-2021</t>
  </si>
  <si>
    <t>BW...+145,44 uren per 1-1-2019\afls 2013 overzet naar 2019</t>
  </si>
  <si>
    <t>5788700</t>
  </si>
  <si>
    <t>Wijkteam Stadsdeel Oost</t>
  </si>
  <si>
    <t>Oost Binnen</t>
  </si>
  <si>
    <t>BW...+39,6 uren per 1-1-2019\afls 2013 overzet naar 2019</t>
  </si>
  <si>
    <t>LLL40</t>
  </si>
  <si>
    <t>was 128,56 uren; vanaf 1-1-2021 minus 1 fté medew.beleidsuitv.II\BW...+27,11 uur per 1-1-2021</t>
  </si>
  <si>
    <t>BW...+165,6 uren per 1-1-2019\afls 2013 overzet naar 2019</t>
  </si>
  <si>
    <t>5788800</t>
  </si>
  <si>
    <t>Wijkteam Stadsdeel Noord</t>
  </si>
  <si>
    <t>Noord Noord</t>
  </si>
  <si>
    <t>BW...+30,24 uren per 1-1-2019\afls 2013 overzet naar 2019</t>
  </si>
  <si>
    <t>LLL70</t>
  </si>
  <si>
    <t>BW...+104,35 uren per 1-1-2019\afls 2013 overzet naar 2019\BW...+125,13 uur per 1-1-2021</t>
  </si>
  <si>
    <t>BW...+162,72 uren per 1-1-2019\afls 2013 overzet naar 2019</t>
  </si>
  <si>
    <t>5788900</t>
  </si>
  <si>
    <t>Wijkteam Stadsdeel Zuid</t>
  </si>
  <si>
    <t>Zuid Wesselerbrink</t>
  </si>
  <si>
    <t>BW...+45,36 uren per 1-1-2019\afls 2013 overzet naar 2019</t>
  </si>
  <si>
    <t>LLL50</t>
  </si>
  <si>
    <t>was 149,5 uren. Per 1-1-2021 minus 1 fté naar 113,5 uren medew.beleidsuitv.II \BW...+144,67 uur per 1-1-2021</t>
  </si>
  <si>
    <t>BW...+201,6 uren per 1-1-2019\afls 2013 overzet naar 2019</t>
  </si>
  <si>
    <t>5789000</t>
  </si>
  <si>
    <t>MO Algemene voorzieningen</t>
  </si>
  <si>
    <t>Team Algemene Voorzieningen</t>
  </si>
  <si>
    <t>BW...+30 uren per 1-1-2019\afsl 2013 overzet naar 2019\BW... +12,58 uur per 1-1-2020</t>
  </si>
  <si>
    <t>JJJ20</t>
  </si>
  <si>
    <t>BW...+36 uur per 1-1-20 ontv S&amp;B</t>
  </si>
  <si>
    <t>BW...+162 uur per 1-1-20 ontv S&amp;B</t>
  </si>
  <si>
    <t>BW...+244 uren per 1-1-2019\afsl 2013 overz naar 2019</t>
  </si>
  <si>
    <t>BW...+68 uur per 1-1-19 ontv S&amp;B/ BW... +68 uur per 1-1-2020</t>
  </si>
  <si>
    <t>BW...+36 uren per 1-1-2019\afsl 2013 overz naar 2019</t>
  </si>
  <si>
    <t>BW...+36 uren per 1-1-2019\afsl 2013 overzet naar 2019</t>
  </si>
  <si>
    <t>5789100</t>
  </si>
  <si>
    <t>MO Jeugd en WMO</t>
  </si>
  <si>
    <t>Team Beleid Jeugd &amp; WMO</t>
  </si>
  <si>
    <t>JJJ10</t>
  </si>
  <si>
    <t>BW...+68 uren per 1-1-2019\afsl 2013 overzet naar 2019</t>
  </si>
  <si>
    <t>BW...+140 uren per 1-1-2019\ afsl 2013 overz naar 2019</t>
  </si>
  <si>
    <t>BW...+36 uur per 1-1-20</t>
  </si>
  <si>
    <t>BW...+92 uur per 1-1-20 ontvl S&amp;B\ BW... +7,2 uur per 1-1-2020</t>
  </si>
  <si>
    <t>BW...+98 uren per 1-1-2019\afls 2013 overzet naar 2019</t>
  </si>
  <si>
    <t>BW...+32 uren per 1-1-2019\afsluuit 2013 ovezet naar 2019</t>
  </si>
  <si>
    <t>BW...+144 uur per 1-1-2019\afsl 2013 overzet naar 2019\BW...- 36 uur per 1-1-2020\ naar GPO\Bw...+8 uur per 1-1-2020\ BW...-33,48 uur per 1-1-2021</t>
  </si>
  <si>
    <t>BW... +100 uren per 1-1-2019\ overzet van str 2013 naar 2019</t>
  </si>
  <si>
    <t>BW...+32 uur per 1-1-20 ontv S&amp;B</t>
  </si>
  <si>
    <t>BW... +67,92 uren per 1-1-2019\overzettin v str 2013 naar 2019</t>
  </si>
  <si>
    <t>5789200</t>
  </si>
  <si>
    <t>DF Bestemmen</t>
  </si>
  <si>
    <t>BW... +196 uur per 1-1-2020 van 867 naar 892\afsl 2013 overzet naar 2019\BW...-0,1107 uur per 1-1-2022 (196-0,1107=195,8893) 195,89</t>
  </si>
  <si>
    <t>BW...+36 uur per 1-1-2020 van 867 naar 892\afsl 2013 overzet naar 2019</t>
  </si>
  <si>
    <t>BW...+126 uur per 1-1-2020 van 867 naar 892\afsl 2013 overzet naar 2019</t>
  </si>
  <si>
    <t>BW...30 uur per 1-1-2020 van 867 naar 892\afsl 2013 overzet naar 2019</t>
  </si>
  <si>
    <t>BW...+36 uur per 1-1-2020 van 876 naar 892\afsl 2013 overzet naar 2019</t>
  </si>
  <si>
    <t>6000112</t>
  </si>
  <si>
    <t>Leerlingenvervoer</t>
  </si>
  <si>
    <t>Welzijn</t>
  </si>
  <si>
    <t>8JC00</t>
  </si>
  <si>
    <t>(leeg)</t>
  </si>
  <si>
    <t>Medewerker algemeen I</t>
  </si>
  <si>
    <t>02</t>
  </si>
  <si>
    <t>Medewerker toezicht I</t>
  </si>
  <si>
    <t>03 Medewerker (schaal 03)</t>
  </si>
  <si>
    <t>04 Medewerker (schaal 04)</t>
  </si>
  <si>
    <t>05 Medewerker (schaal 05)</t>
  </si>
  <si>
    <t>06 Medewerker (schaal 06)</t>
  </si>
  <si>
    <t>07 Medewerker (schaal 07)</t>
  </si>
  <si>
    <t>08 Medewerker (schaal 08)</t>
  </si>
  <si>
    <t>09 Medewerker (schaal 09)</t>
  </si>
  <si>
    <t>10 Medewerker (schaal 10)</t>
  </si>
  <si>
    <t>11 Medewerker (schaal 11)</t>
  </si>
  <si>
    <t>12 Medewerker (schaal 12)</t>
  </si>
  <si>
    <t>14 Medewerker (schaal 14)</t>
  </si>
  <si>
    <t>15 Medewerker (schaal 15)</t>
  </si>
  <si>
    <t>17 Medewerker (schaal 17)</t>
  </si>
  <si>
    <t>18 Medewerker (schaal 18)</t>
  </si>
  <si>
    <t xml:space="preserve">Salaris-schaal
</t>
  </si>
  <si>
    <t xml:space="preserve">norm-bedragen vanaf 9-2-2018
</t>
  </si>
  <si>
    <t xml:space="preserve">norm-bedragen vanaf 19-7-2019
</t>
  </si>
  <si>
    <t xml:space="preserve">norm-bedragen vanaf 1-1-2021
</t>
  </si>
  <si>
    <t>Norm-bedragen 
vanaf 01-01-2022
NIET VERWIJDEREN
t.b.v. KOLOM F 
Norm-bedrag schaal</t>
  </si>
  <si>
    <t>Normbedragen 
19-07-2019 t.o.v. 09-02-2018 
(inclusief stijging werkgeverslasten)</t>
  </si>
  <si>
    <t>LPC 2021 Normbedragen 01-01-2021 voorlopige verhoging van 2,8%</t>
  </si>
  <si>
    <t>LPC 2022 Normbedragen 01-01-2022 voorlopige verhoging van 1,5%</t>
  </si>
  <si>
    <t>CAO-peildata</t>
  </si>
  <si>
    <t>CAO-wijziging</t>
  </si>
  <si>
    <t>tijdgelang</t>
  </si>
  <si>
    <t xml:space="preserve">stijging werkgeverslasten </t>
  </si>
  <si>
    <t>Let op bij Begrotingswijzigingsmutaties in 2020  
eenmalig  korten op saldo regel 11003   1,25%</t>
  </si>
  <si>
    <t>bijvoorbeeld normbedrag schaal 9</t>
  </si>
  <si>
    <t>kostensoort 11003 SALDOREGEL LOONBET</t>
  </si>
  <si>
    <t>normbedrag is gebaseerd op volledige cao verhoging per 1-1-2021 van 6,25% terwijl 2020  5% is.</t>
  </si>
  <si>
    <t>totaal 6,25%</t>
  </si>
  <si>
    <t>(3,25% verhoging per 1/10/19  1% verhoging per 1/1/20   1% verhoging per 1/7/2020 en 1% verhoging per 1/10/20)</t>
  </si>
  <si>
    <t>totaal 5,00%</t>
  </si>
  <si>
    <t>BOEKJAAR</t>
  </si>
  <si>
    <t>TABEL NIET VERWIJDEREN</t>
  </si>
  <si>
    <t>(3,25% verhoging per 1/10/19  1% verhoging per 1/1/20   1% verhoging per 1/7/2020 (is 0,5% omgerekend voor 2020)  en 1% verhoging per 1/10/20 (is 0,25% omgerekend voor 2020)</t>
  </si>
  <si>
    <t xml:space="preserve"> Medewerker (schaal )</t>
  </si>
  <si>
    <t>Enschede normbedragen</t>
  </si>
  <si>
    <t>schaal</t>
  </si>
  <si>
    <t>structurele jaarlast 2020</t>
  </si>
  <si>
    <t>structurele jaarlast 2021</t>
  </si>
  <si>
    <t>Indexatie is opgenomen op basis van beschikbaar in CODA</t>
  </si>
  <si>
    <t xml:space="preserve">per jaar </t>
  </si>
  <si>
    <t>cumulatief</t>
  </si>
  <si>
    <t>Losser normbedragen</t>
  </si>
  <si>
    <t>Gesloten boekjaar</t>
  </si>
  <si>
    <t>Boekjaar</t>
  </si>
  <si>
    <t>Nieuw boekjaar</t>
  </si>
  <si>
    <t>Ingangsdatum</t>
  </si>
  <si>
    <t>FORMATIEWIJZIGINGSFORMULIER 2021 v4</t>
  </si>
  <si>
    <t>Uren Mutatie
2 cijfers achter de komma</t>
  </si>
  <si>
    <t>Functie-plaats</t>
  </si>
  <si>
    <t>2. Kolom A en B formules doortrekken tot aan rij met gegevens uit kolom D tot en met F.</t>
  </si>
  <si>
    <t>Bijwerken</t>
  </si>
  <si>
    <t>1. draaitabel vernieuwen (ALT+F5)</t>
  </si>
  <si>
    <t>Handleiding</t>
  </si>
  <si>
    <t>klaar!</t>
  </si>
  <si>
    <t>- Beaufort</t>
  </si>
  <si>
    <t>- Kpl</t>
  </si>
  <si>
    <t>BW...-36 uur per 1-1-2021(72-36)</t>
  </si>
  <si>
    <t>BW...+24+36 uur per 1-1-2021</t>
  </si>
  <si>
    <t>57,96 ingedeeld in mw educatie II (7)\ BW...-36 en -22 per 1-1-2021</t>
  </si>
  <si>
    <t>LSIN07  LSIN07  BW...+36+22 uur per 1-1-2021</t>
  </si>
  <si>
    <t>BW...-32 uur per 1-1-2021(53-32)</t>
  </si>
  <si>
    <t>BW...+6 uur per 1-1-2021</t>
  </si>
  <si>
    <t>BW...+10 uur per 1-1-2021</t>
  </si>
  <si>
    <t>BW...+72 uur per 1-1-2021</t>
  </si>
  <si>
    <t>BW... +32+32+36+36+24+31,32 uur per 1-1-2021</t>
  </si>
  <si>
    <t>BW... +4+4+32+4+16+2+28+4uur per 1-1-2021</t>
  </si>
  <si>
    <t>BW...+32 uur per 1-1-2021</t>
  </si>
  <si>
    <t>36 uur is ingedeeld in adv IV (10); BW...-10,44 per 1-1-2021</t>
  </si>
  <si>
    <t>BW... -24 uur per 1-1-2021 (36-24)</t>
  </si>
  <si>
    <t>BW... +32 uur per 1-1-2021</t>
  </si>
  <si>
    <t>BW...-4 uur per 1-1-2021</t>
  </si>
  <si>
    <t>BW...-36(72-36) uur per 1-1-2021</t>
  </si>
  <si>
    <t>BW...-4 uur (36-4) per 1-1-2021</t>
  </si>
  <si>
    <t>BW... +28 uur per 1-1-2021</t>
  </si>
  <si>
    <t>BW...+4 uur per 1-1-2021</t>
  </si>
  <si>
    <t>BW...+8 uur per 1-1-2021</t>
  </si>
  <si>
    <t>BW...+24 +36 uur per 1-1-2021</t>
  </si>
  <si>
    <t>BW...-36 uur per 1-1-2022 (235,99-36uur)</t>
  </si>
  <si>
    <t>BW...+0,2146 uur per 1-1-2022</t>
  </si>
  <si>
    <t>BW...+0,3346 uur per 1-1-2022</t>
  </si>
  <si>
    <t>BW...+0,0081 uur per 1-1-2022 (0,01) afgeboekt</t>
  </si>
  <si>
    <t>1. nieuwe functies toevoegen</t>
  </si>
  <si>
    <t>Open "Cognos"</t>
  </si>
  <si>
    <t xml:space="preserve">Ga naar: Werkveld Appicatie ---&gt; Algemeen ---&gt; Personeel ---&gt; Rapporten </t>
  </si>
  <si>
    <t>vraag overzicht "502 Formatie details" op</t>
  </si>
  <si>
    <t>Exporteer (download) het overzicht met "Excel-gegevens uitvoeren" naar Excel</t>
  </si>
  <si>
    <t>Open het gedownloade bestand en knip en plak deze in het tabblad "Bron 502" van het mutatieformulier FO.</t>
  </si>
  <si>
    <t>vervolgens dienen de volgende draaitabellen vernieuwd te worden:</t>
  </si>
  <si>
    <t>Aansluitend kunnen:</t>
  </si>
  <si>
    <t>- Nieuwe functies handmatig toevoegd worden in tabblad "functies"</t>
  </si>
  <si>
    <t xml:space="preserve">- Nieuwe normbedragen handmatig toevoegd worden in tabblad "Normbedragen ENS" en normbedragen "LOS". </t>
  </si>
  <si>
    <t>Hierbij dient een extra kolom toegevoegd te worden. De koppeling is gemaakt naar de bedragen in de gele kolom.</t>
  </si>
  <si>
    <t>BW... 32 uur per 1-1-2021</t>
  </si>
  <si>
    <t>BW...-24 uur per 1-1-2021</t>
  </si>
  <si>
    <t>BW... +32 uur per 1-1-2021\ BW... -4 uur</t>
  </si>
  <si>
    <t>BW...+29,6964 uur per 1-1-2022</t>
  </si>
  <si>
    <t>afk</t>
  </si>
  <si>
    <t>Ingangs-
datum</t>
  </si>
  <si>
    <t>martijn</t>
  </si>
  <si>
    <t>Opbouw</t>
  </si>
  <si>
    <t>=Kostenplaats_kode</t>
  </si>
  <si>
    <t>Kpl</t>
  </si>
  <si>
    <t>Lijst gegevensvalidatie  --&gt;</t>
  </si>
  <si>
    <t>formule --&gt;</t>
  </si>
  <si>
    <t>=ALS(ISFOUT(INDEX(Kpl!B:B;VERGELIJKEN([@[Kostenplaats kode]];Kpl!A:A;0)));"";INDEX(Kpl!B:B;VERGELIJKEN([@[Kostenplaats kode]];Kpl!A:A;0)))</t>
  </si>
  <si>
    <t>=Beaufort</t>
  </si>
  <si>
    <t>=VERSCHUIVING(Organisatieeenheid[[#Kopteksten];[Org.eenheid (beaufort)]];VERGELIJKEN(Formulier[@[Kostenplaats kode]];Organisatieeenheid[Kostenplaats kode];0);0;AANTAL.ALS(Organisatieeenheid[Kostenplaats kode];Formulier[@[Kostenplaats kode]]);1)</t>
  </si>
  <si>
    <t>=HR21_functienaam</t>
  </si>
  <si>
    <t>Functies</t>
  </si>
  <si>
    <t xml:space="preserve">Formule: </t>
  </si>
  <si>
    <t>Tabel tabblad:</t>
  </si>
  <si>
    <t>=ALS(ISFOUT(INDEX(Functies!B:B;VERGELIJKEN([@[HR21 functie]];Functies!A:A;0);0));"";INDEX(Functies!B:B;VERGELIJKEN([@[HR21 functie]];Functies!A:A;0);0))</t>
  </si>
  <si>
    <t>=ALS.VOORWAARDEN([@[Kostenplaats kode]]&gt;5700000;SOMMEN.ALS('Normbedragen ENS'!$E$6:$E$23;'Normbedragen ENS'!$A$6:$A$23;[@Schaal]);[@[Kostenplaats kode]]&lt;5700000;SOMMEN.ALS('Normbedragen LOS'!C4:C23;'Normbedragen LOS'!A4:A23;[@Schaal]))</t>
  </si>
  <si>
    <t>=H6/36</t>
  </si>
  <si>
    <t>=F6*G6</t>
  </si>
  <si>
    <t>invullen</t>
  </si>
  <si>
    <t>=ALS(ISFOUT(INDEX(Beaufort!G:G;VERGELIJKEN([@[Org.eenheid (beaufort)]];Beaufort!F:F;0)));"";INDEX(Beaufort!G:G;VERGELIJKEN([@[Org.eenheid (beaufort)]];Beaufort!F:F;0)))</t>
  </si>
  <si>
    <t>Bron 502</t>
  </si>
  <si>
    <t>Cognos --&gt; Werveld Applicatie --&gt; Algemeen --&gt; Personeel --&gt; Rapporten --&gt; 502 formatie details</t>
  </si>
  <si>
    <t>Export --&gt; Excel-gegevens uitvoeren</t>
  </si>
  <si>
    <t>Excel download kopieren en plakken in tabblad: "Bron 502".</t>
  </si>
  <si>
    <t>Vervolgens alle draaitabellen "vernieuwen".</t>
  </si>
  <si>
    <t>Mutatieformulier</t>
  </si>
  <si>
    <t>(Meerdere items)</t>
  </si>
  <si>
    <t>Functie codes formatie Losser (LS-codes)</t>
  </si>
  <si>
    <t>Functie codes formatie Enschede (N-codes en L-codes)</t>
  </si>
  <si>
    <t>2. Controle kostenplaats filter 1e draaitabel: formatie Enschede met 57-nummers</t>
  </si>
  <si>
    <t>3. Controle kostenplaats filter 2e draaitabel: formatie Losser met 50-nummers</t>
  </si>
  <si>
    <t>=LINKS([@[Kostenplaats kode]];2)</t>
  </si>
  <si>
    <t>Enschede;Enschede (werkzaam Losser);Losser</t>
  </si>
  <si>
    <t>Mocht het nodig zijn om de beveiliging eraf te halen. Het wachtwoord is "formatie".</t>
  </si>
  <si>
    <t>=ALS.FOUT(ALS.VOORWAARDEN([@afk]="50";INDEX('Functies DT'!J:J;VERGELIJKEN([@[HR21 functie]];'Functies DT'!G:G;0);0);[@afk]="57";INDEX('Functies DT'!E:E;VERGELIJKEN([@[HR21 functie]];'Functies DT'!B:B;0);0));" ")</t>
  </si>
  <si>
    <t>Aanleveren:</t>
  </si>
  <si>
    <t>3. Akkoord van de budgethouder</t>
  </si>
  <si>
    <t>2. Begrotingswijziging met mutatie op 11000 of 11010 die aansluit met FO formulier</t>
  </si>
  <si>
    <t>Invullen Formatie FO formulier</t>
  </si>
  <si>
    <t>Tabblad "Bron 502" is de bron en dient geactualiseerd te worden. Dit gaat als volgt:</t>
  </si>
  <si>
    <t>Het mutatieformulier is ingericht op basis van scroldown lijsten en koppelingen. Als bron voor deze gegevens is gebruik gemaakt van Cognos overzicht "502 formatie details".</t>
  </si>
  <si>
    <t>Het wachtwoord hiervoor staat hieronder vermeld. Periodiek zal overzicht 502 geactualiseerd worden.</t>
  </si>
  <si>
    <t>Wanneer de gegevens hierin niet opgenomen zijn (bijvoorbeeld nieuwe kostenplaats, organisatie eenheid etc) kunnen deze overschreven worden.</t>
  </si>
  <si>
    <t>Kostenplaats kode: element 1 nummer. De naam kostenplaats wordt daarna automatisch vermeld.</t>
  </si>
  <si>
    <t>Org.eenheid (beaufort): na het vullen van de kostenplaats kode wordt de lijst met alle organisatorische eenheden zichtbaar. Nieuwe organisatorische eenheden dienen aangemaakt te worden door P&amp;O (Sander Morrenhof).</t>
  </si>
  <si>
    <t>HR21 functie: lijst met alle functies. De schaal, normbedrag schaal en functiecode zijn hieraan gekoppeld. Doormiddel van de eerste 2 cijfers van de Kostenplaats kode (50=Losser of 57=Enschede) wordt onderscheid gemaakt tussen formatie Enschede en Losser.</t>
  </si>
  <si>
    <t>Uren Mutatie: Beaufort werkt met 2 cijfers achter de komma. Een vermindering van formatie dient een - teken voor te staan. FTE mutatie en budget mutatie worden hierna berekend.</t>
  </si>
  <si>
    <t>Ingangsdatum: Dit kan in het lopende begrotingsjaar zijn of in komende jaren. Hiervoor mag het formulier ook gebruikt worden. De datum zal dan rood weergegeven worden.</t>
  </si>
  <si>
    <t>Functie-plaats: Hierin dient onderscheidt gemaakt te worden tussen formatie van Enschede, formatie Enschede werkzaam voor Losser, formatie Losser.</t>
  </si>
  <si>
    <t>Vullen formulier</t>
  </si>
  <si>
    <t>Bijwerken Formatie FO formulier (voor beheerder)</t>
  </si>
  <si>
    <t>Wachtwoord Formatie FO formulier</t>
  </si>
  <si>
    <r>
      <rPr>
        <b/>
        <sz val="12"/>
        <rFont val="Tahoma"/>
        <family val="2"/>
      </rPr>
      <t>1. FO formulier en mailen naar: FC Formatiebeheer</t>
    </r>
    <r>
      <rPr>
        <b/>
        <sz val="12"/>
        <color theme="1"/>
        <rFont val="Tahoma"/>
        <family val="2"/>
      </rPr>
      <t xml:space="preserve"> (</t>
    </r>
    <r>
      <rPr>
        <b/>
        <sz val="12"/>
        <color rgb="FF0070C0"/>
        <rFont val="Tahoma"/>
        <family val="2"/>
      </rPr>
      <t>fdc-formatiebeheer@enschede.nl</t>
    </r>
    <r>
      <rPr>
        <b/>
        <sz val="12"/>
        <rFont val="Tahoma"/>
        <family val="2"/>
      </rPr>
      <t>)</t>
    </r>
  </si>
  <si>
    <t xml:space="preserve">eenheden waar VERVALLEN bij staat kan alleen op verminderd worden. Formatie op VERVALLEN boeken kan niet! </t>
  </si>
  <si>
    <t>Enschede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</si>
</sst>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_ ;_ * \-#,##0_ ;_ * &quot;-&quot;_ ;_ @_ "/>
    <numFmt numFmtId="165" formatCode="_ * #,##0.00_ ;_ * \-#,##0.00_ ;_ * &quot;-&quot;??_ ;_ @_ "/>
    <numFmt numFmtId="166" formatCode="0.0000"/>
    <numFmt numFmtId="167" formatCode="#,##0_ ;[Red]\-#,##0\ "/>
    <numFmt numFmtId="168" formatCode="_ * #,##0.0000_ ;_ * \-#,##0.0000_ ;_ * &quot;-&quot;??_ ;_ @_ "/>
    <numFmt numFmtId="169" formatCode="_ * #,##0_ ;_ * \-#,##0_ ;_ * &quot;-&quot;??_ ;_ @_ "/>
    <numFmt numFmtId="170" formatCode="#,##0.########"/>
    <numFmt numFmtId="171" formatCode="_-* #,##0_-;_-* #,##0\-;_-* &quot;-&quot;??_-;_-@_-"/>
    <numFmt numFmtId="172" formatCode="_(* #,##0_);_(* \(#,##0\);_(* &quot;-&quot;??_);_(@_)"/>
    <numFmt numFmtId="173" formatCode="_ * #,##0.000000_ ;_ * \-#,##0.000000_ ;_ * &quot;-&quot;??_ ;_ @_ "/>
    <numFmt numFmtId="174" formatCode="_(* #,##0.00_);_(* \(#,##0.00\);_(* &quot;-&quot;??_);_(@_)"/>
    <numFmt numFmtId="175" formatCode="0.000%"/>
    <numFmt numFmtId="176" formatCode="#,##0.00_ ;\-#,##0.00\ 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Tahoma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i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70C0"/>
      <name val="Tahoma"/>
      <family val="2"/>
    </font>
    <font>
      <b/>
      <sz val="12"/>
      <color rgb="FF0070C0"/>
      <name val="Tahoma"/>
      <family val="2"/>
    </font>
    <font>
      <sz val="12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Tahoma"/>
      <family val="2"/>
    </font>
    <font>
      <b/>
      <sz val="18"/>
      <name val="Tahoma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rgb="FFFF0000"/>
      <name val="Tahoma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2" xfId="0" applyFont="1" applyBorder="1"/>
    <xf numFmtId="0" fontId="0" fillId="0" borderId="0" xfId="0" pivotButton="1"/>
    <xf numFmtId="1" fontId="0" fillId="0" borderId="1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0" fillId="3" borderId="0" xfId="0" applyFill="1"/>
    <xf numFmtId="0" fontId="10" fillId="3" borderId="0" xfId="0" applyFont="1" applyFill="1"/>
    <xf numFmtId="0" fontId="13" fillId="0" borderId="0" xfId="4" applyFont="1"/>
    <xf numFmtId="0" fontId="13" fillId="0" borderId="0" xfId="4" applyFont="1" applyAlignment="1">
      <alignment horizontal="center"/>
    </xf>
    <xf numFmtId="168" fontId="13" fillId="0" borderId="0" xfId="1" applyNumberFormat="1" applyFont="1"/>
    <xf numFmtId="0" fontId="3" fillId="0" borderId="0" xfId="0" applyFont="1"/>
    <xf numFmtId="0" fontId="14" fillId="0" borderId="0" xfId="4" applyFont="1" applyAlignment="1">
      <alignment horizontal="center" wrapText="1"/>
    </xf>
    <xf numFmtId="168" fontId="0" fillId="0" borderId="13" xfId="1" applyNumberFormat="1" applyFont="1" applyBorder="1"/>
    <xf numFmtId="168" fontId="0" fillId="0" borderId="14" xfId="1" applyNumberFormat="1" applyFont="1" applyBorder="1"/>
    <xf numFmtId="0" fontId="9" fillId="0" borderId="13" xfId="0" applyFont="1" applyBorder="1"/>
    <xf numFmtId="0" fontId="9" fillId="0" borderId="15" xfId="0" applyFont="1" applyBorder="1"/>
    <xf numFmtId="0" fontId="16" fillId="0" borderId="16" xfId="4" applyFont="1" applyBorder="1" applyAlignment="1">
      <alignment horizontal="center" wrapText="1"/>
    </xf>
    <xf numFmtId="0" fontId="16" fillId="0" borderId="17" xfId="4" applyFont="1" applyBorder="1" applyAlignment="1">
      <alignment horizontal="center" wrapText="1"/>
    </xf>
    <xf numFmtId="168" fontId="13" fillId="0" borderId="0" xfId="1" applyNumberFormat="1" applyFont="1" applyAlignment="1">
      <alignment horizontal="center"/>
    </xf>
    <xf numFmtId="168" fontId="0" fillId="0" borderId="10" xfId="1" applyNumberFormat="1" applyFont="1" applyBorder="1"/>
    <xf numFmtId="168" fontId="0" fillId="0" borderId="0" xfId="1" applyNumberFormat="1" applyFont="1" applyBorder="1"/>
    <xf numFmtId="0" fontId="9" fillId="0" borderId="10" xfId="0" applyFont="1" applyBorder="1"/>
    <xf numFmtId="0" fontId="9" fillId="0" borderId="18" xfId="0" applyFont="1" applyBorder="1"/>
    <xf numFmtId="171" fontId="17" fillId="0" borderId="16" xfId="4" applyNumberFormat="1" applyFont="1" applyBorder="1"/>
    <xf numFmtId="171" fontId="17" fillId="0" borderId="17" xfId="4" applyNumberFormat="1" applyFont="1" applyBorder="1"/>
    <xf numFmtId="168" fontId="9" fillId="0" borderId="10" xfId="1" applyNumberFormat="1" applyFont="1" applyBorder="1"/>
    <xf numFmtId="168" fontId="9" fillId="0" borderId="0" xfId="1" applyNumberFormat="1" applyFont="1" applyBorder="1"/>
    <xf numFmtId="0" fontId="10" fillId="0" borderId="18" xfId="0" applyFont="1" applyBorder="1"/>
    <xf numFmtId="14" fontId="0" fillId="0" borderId="10" xfId="1" applyNumberFormat="1" applyFont="1" applyBorder="1"/>
    <xf numFmtId="10" fontId="0" fillId="0" borderId="0" xfId="2" applyNumberFormat="1" applyFont="1" applyBorder="1"/>
    <xf numFmtId="10" fontId="0" fillId="0" borderId="10" xfId="2" applyNumberFormat="1" applyFont="1" applyBorder="1"/>
    <xf numFmtId="10" fontId="0" fillId="0" borderId="18" xfId="2" applyNumberFormat="1" applyFont="1" applyBorder="1"/>
    <xf numFmtId="10" fontId="0" fillId="0" borderId="11" xfId="2" applyNumberFormat="1" applyFont="1" applyBorder="1"/>
    <xf numFmtId="10" fontId="0" fillId="0" borderId="19" xfId="2" applyNumberFormat="1" applyFont="1" applyBorder="1"/>
    <xf numFmtId="172" fontId="0" fillId="0" borderId="10" xfId="0" applyNumberFormat="1" applyBorder="1"/>
    <xf numFmtId="10" fontId="9" fillId="0" borderId="10" xfId="2" applyNumberFormat="1" applyFont="1" applyBorder="1"/>
    <xf numFmtId="10" fontId="9" fillId="0" borderId="18" xfId="2" applyNumberFormat="1" applyFont="1" applyBorder="1"/>
    <xf numFmtId="0" fontId="0" fillId="0" borderId="20" xfId="0" applyBorder="1"/>
    <xf numFmtId="0" fontId="0" fillId="0" borderId="21" xfId="0" applyBorder="1"/>
    <xf numFmtId="10" fontId="9" fillId="0" borderId="20" xfId="2" applyNumberFormat="1" applyFont="1" applyBorder="1"/>
    <xf numFmtId="10" fontId="9" fillId="3" borderId="22" xfId="2" applyNumberFormat="1" applyFont="1" applyFill="1" applyBorder="1"/>
    <xf numFmtId="168" fontId="0" fillId="0" borderId="0" xfId="1" applyNumberFormat="1" applyFont="1"/>
    <xf numFmtId="172" fontId="0" fillId="0" borderId="0" xfId="0" applyNumberFormat="1"/>
    <xf numFmtId="3" fontId="0" fillId="0" borderId="0" xfId="0" applyNumberFormat="1"/>
    <xf numFmtId="172" fontId="13" fillId="0" borderId="0" xfId="4" applyNumberFormat="1" applyFont="1"/>
    <xf numFmtId="171" fontId="17" fillId="0" borderId="23" xfId="4" applyNumberFormat="1" applyFont="1" applyBorder="1"/>
    <xf numFmtId="0" fontId="0" fillId="0" borderId="0" xfId="0" applyAlignment="1">
      <alignment horizontal="center"/>
    </xf>
    <xf numFmtId="0" fontId="0" fillId="0" borderId="25" xfId="0" applyBorder="1"/>
    <xf numFmtId="172" fontId="0" fillId="0" borderId="26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0" fontId="18" fillId="0" borderId="0" xfId="0" applyFont="1"/>
    <xf numFmtId="0" fontId="9" fillId="0" borderId="12" xfId="0" applyFont="1" applyBorder="1"/>
    <xf numFmtId="172" fontId="0" fillId="0" borderId="19" xfId="0" applyNumberFormat="1" applyBorder="1" applyAlignment="1">
      <alignment horizontal="center"/>
    </xf>
    <xf numFmtId="0" fontId="12" fillId="0" borderId="10" xfId="0" applyFont="1" applyBorder="1"/>
    <xf numFmtId="0" fontId="12" fillId="0" borderId="0" xfId="0" applyFont="1"/>
    <xf numFmtId="0" fontId="0" fillId="0" borderId="18" xfId="0" applyBorder="1" applyAlignment="1">
      <alignment horizontal="center"/>
    </xf>
    <xf numFmtId="0" fontId="19" fillId="0" borderId="8" xfId="0" applyFont="1" applyBorder="1"/>
    <xf numFmtId="0" fontId="10" fillId="0" borderId="9" xfId="0" applyFont="1" applyBorder="1"/>
    <xf numFmtId="0" fontId="13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168" fontId="0" fillId="0" borderId="9" xfId="1" applyNumberFormat="1" applyFont="1" applyBorder="1"/>
    <xf numFmtId="0" fontId="0" fillId="0" borderId="6" xfId="0" applyBorder="1"/>
    <xf numFmtId="173" fontId="0" fillId="0" borderId="0" xfId="1" applyNumberFormat="1" applyFont="1"/>
    <xf numFmtId="0" fontId="14" fillId="0" borderId="27" xfId="4" applyFont="1" applyBorder="1" applyAlignment="1">
      <alignment horizontal="center" wrapText="1"/>
    </xf>
    <xf numFmtId="0" fontId="13" fillId="0" borderId="27" xfId="4" applyFont="1" applyBorder="1" applyAlignment="1">
      <alignment horizontal="center"/>
    </xf>
    <xf numFmtId="0" fontId="13" fillId="0" borderId="28" xfId="4" applyFont="1" applyBorder="1" applyAlignment="1">
      <alignment horizontal="center"/>
    </xf>
    <xf numFmtId="0" fontId="14" fillId="3" borderId="17" xfId="4" applyFont="1" applyFill="1" applyBorder="1" applyAlignment="1">
      <alignment horizontal="center" wrapText="1"/>
    </xf>
    <xf numFmtId="172" fontId="3" fillId="3" borderId="17" xfId="5" applyNumberFormat="1" applyFont="1" applyFill="1" applyBorder="1"/>
    <xf numFmtId="0" fontId="14" fillId="0" borderId="29" xfId="4" applyFont="1" applyBorder="1" applyAlignment="1">
      <alignment horizontal="center" wrapText="1"/>
    </xf>
    <xf numFmtId="0" fontId="15" fillId="0" borderId="30" xfId="4" applyFont="1" applyBorder="1" applyAlignment="1">
      <alignment horizontal="center" wrapText="1"/>
    </xf>
    <xf numFmtId="0" fontId="14" fillId="3" borderId="31" xfId="4" applyFont="1" applyFill="1" applyBorder="1" applyAlignment="1">
      <alignment horizontal="center" wrapText="1"/>
    </xf>
    <xf numFmtId="1" fontId="0" fillId="0" borderId="0" xfId="0" applyNumberFormat="1"/>
    <xf numFmtId="0" fontId="24" fillId="3" borderId="0" xfId="0" applyFont="1" applyFill="1"/>
    <xf numFmtId="0" fontId="23" fillId="0" borderId="0" xfId="6" applyFont="1" applyAlignment="1">
      <alignment horizontal="center"/>
    </xf>
    <xf numFmtId="0" fontId="23" fillId="0" borderId="0" xfId="6" applyFont="1" applyAlignment="1">
      <alignment horizontal="center" wrapText="1"/>
    </xf>
    <xf numFmtId="0" fontId="1" fillId="0" borderId="0" xfId="6"/>
    <xf numFmtId="172" fontId="1" fillId="0" borderId="0" xfId="7" applyNumberFormat="1" applyFont="1"/>
    <xf numFmtId="0" fontId="25" fillId="0" borderId="0" xfId="0" applyFont="1"/>
    <xf numFmtId="175" fontId="25" fillId="0" borderId="0" xfId="2" applyNumberFormat="1" applyFont="1" applyFill="1" applyAlignment="1">
      <alignment horizontal="right"/>
    </xf>
    <xf numFmtId="175" fontId="25" fillId="3" borderId="0" xfId="2" applyNumberFormat="1" applyFont="1" applyFill="1" applyAlignment="1">
      <alignment horizontal="right"/>
    </xf>
    <xf numFmtId="175" fontId="26" fillId="0" borderId="0" xfId="2" applyNumberFormat="1" applyFont="1" applyFill="1"/>
    <xf numFmtId="175" fontId="26" fillId="8" borderId="0" xfId="2" applyNumberFormat="1" applyFont="1" applyFill="1"/>
    <xf numFmtId="175" fontId="0" fillId="0" borderId="0" xfId="0" applyNumberFormat="1"/>
    <xf numFmtId="174" fontId="0" fillId="0" borderId="0" xfId="0" applyNumberFormat="1"/>
    <xf numFmtId="0" fontId="1" fillId="0" borderId="0" xfId="6" applyAlignment="1">
      <alignment horizontal="right"/>
    </xf>
    <xf numFmtId="0" fontId="32" fillId="0" borderId="0" xfId="0" applyFont="1"/>
    <xf numFmtId="0" fontId="23" fillId="0" borderId="0" xfId="0" applyFont="1"/>
    <xf numFmtId="0" fontId="31" fillId="9" borderId="0" xfId="0" applyFont="1" applyFill="1"/>
    <xf numFmtId="0" fontId="0" fillId="9" borderId="0" xfId="0" applyFill="1"/>
    <xf numFmtId="0" fontId="24" fillId="0" borderId="0" xfId="0" applyFont="1"/>
    <xf numFmtId="0" fontId="0" fillId="0" borderId="0" xfId="0" quotePrefix="1"/>
    <xf numFmtId="0" fontId="27" fillId="9" borderId="0" xfId="0" applyFont="1" applyFill="1"/>
    <xf numFmtId="170" fontId="0" fillId="0" borderId="0" xfId="0" applyNumberFormat="1"/>
    <xf numFmtId="172" fontId="1" fillId="3" borderId="0" xfId="7" applyNumberFormat="1" applyFont="1" applyFill="1"/>
    <xf numFmtId="0" fontId="22" fillId="6" borderId="7" xfId="0" applyNumberFormat="1" applyFont="1" applyFill="1" applyBorder="1" applyAlignment="1" applyProtection="1">
      <alignment vertical="center" wrapText="1"/>
    </xf>
    <xf numFmtId="49" fontId="7" fillId="4" borderId="7" xfId="0" applyNumberFormat="1" applyFont="1" applyFill="1" applyBorder="1" applyAlignment="1" applyProtection="1">
      <alignment vertical="center"/>
    </xf>
    <xf numFmtId="1" fontId="4" fillId="5" borderId="7" xfId="0" applyNumberFormat="1" applyFont="1" applyFill="1" applyBorder="1" applyAlignment="1" applyProtection="1">
      <alignment horizontal="center" vertical="center"/>
    </xf>
    <xf numFmtId="164" fontId="5" fillId="5" borderId="7" xfId="0" applyNumberFormat="1" applyFont="1" applyFill="1" applyBorder="1" applyAlignment="1" applyProtection="1">
      <alignment vertical="center"/>
    </xf>
    <xf numFmtId="168" fontId="5" fillId="5" borderId="7" xfId="1" applyNumberFormat="1" applyFont="1" applyFill="1" applyBorder="1" applyAlignment="1" applyProtection="1">
      <alignment vertical="center"/>
    </xf>
    <xf numFmtId="176" fontId="7" fillId="4" borderId="7" xfId="1" applyNumberFormat="1" applyFont="1" applyFill="1" applyBorder="1" applyAlignment="1" applyProtection="1">
      <alignment vertical="center"/>
    </xf>
    <xf numFmtId="169" fontId="5" fillId="5" borderId="7" xfId="1" applyNumberFormat="1" applyFont="1" applyFill="1" applyBorder="1" applyAlignment="1" applyProtection="1">
      <alignment vertical="center"/>
    </xf>
    <xf numFmtId="14" fontId="7" fillId="4" borderId="7" xfId="1" applyNumberFormat="1" applyFont="1" applyFill="1" applyBorder="1" applyAlignment="1" applyProtection="1">
      <alignment vertical="center"/>
    </xf>
    <xf numFmtId="0" fontId="5" fillId="5" borderId="7" xfId="0" applyFont="1" applyFill="1" applyBorder="1" applyAlignment="1" applyProtection="1">
      <alignment vertical="center"/>
    </xf>
    <xf numFmtId="3" fontId="5" fillId="5" borderId="7" xfId="0" applyNumberFormat="1" applyFont="1" applyFill="1" applyBorder="1" applyAlignment="1" applyProtection="1">
      <alignment vertical="center"/>
    </xf>
    <xf numFmtId="0" fontId="10" fillId="4" borderId="7" xfId="0" applyNumberFormat="1" applyFont="1" applyFill="1" applyBorder="1" applyAlignment="1" applyProtection="1">
      <alignment vertical="center" wrapText="1"/>
    </xf>
    <xf numFmtId="0" fontId="20" fillId="5" borderId="24" xfId="0" applyFont="1" applyFill="1" applyBorder="1" applyProtection="1"/>
    <xf numFmtId="0" fontId="0" fillId="5" borderId="25" xfId="0" applyFill="1" applyBorder="1" applyProtection="1"/>
    <xf numFmtId="0" fontId="10" fillId="5" borderId="25" xfId="0" applyFont="1" applyFill="1" applyBorder="1" applyProtection="1"/>
    <xf numFmtId="0" fontId="0" fillId="5" borderId="25" xfId="0" applyFill="1" applyBorder="1" applyAlignment="1" applyProtection="1">
      <alignment horizontal="center"/>
    </xf>
    <xf numFmtId="168" fontId="0" fillId="5" borderId="25" xfId="1" applyNumberFormat="1" applyFont="1" applyFill="1" applyBorder="1" applyProtection="1"/>
    <xf numFmtId="168" fontId="0" fillId="5" borderId="0" xfId="1" applyNumberFormat="1" applyFont="1" applyFill="1" applyBorder="1" applyProtection="1"/>
    <xf numFmtId="0" fontId="29" fillId="6" borderId="0" xfId="0" applyFont="1" applyFill="1" applyBorder="1" applyProtection="1"/>
    <xf numFmtId="0" fontId="30" fillId="6" borderId="0" xfId="0" applyFont="1" applyFill="1" applyBorder="1" applyProtection="1"/>
    <xf numFmtId="0" fontId="0" fillId="0" borderId="0" xfId="0" applyProtection="1"/>
    <xf numFmtId="0" fontId="20" fillId="5" borderId="0" xfId="0" applyFont="1" applyFill="1" applyBorder="1" applyProtection="1"/>
    <xf numFmtId="0" fontId="0" fillId="5" borderId="0" xfId="0" applyFill="1" applyBorder="1" applyProtection="1"/>
    <xf numFmtId="0" fontId="10" fillId="5" borderId="0" xfId="0" applyFont="1" applyFill="1" applyBorder="1" applyProtection="1"/>
    <xf numFmtId="0" fontId="0" fillId="5" borderId="0" xfId="0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166" fontId="2" fillId="2" borderId="4" xfId="0" applyNumberFormat="1" applyFont="1" applyFill="1" applyBorder="1" applyAlignment="1" applyProtection="1">
      <alignment horizontal="center" vertical="center" wrapText="1"/>
    </xf>
    <xf numFmtId="167" fontId="2" fillId="2" borderId="4" xfId="0" applyNumberFormat="1" applyFont="1" applyFill="1" applyBorder="1" applyAlignment="1" applyProtection="1">
      <alignment horizontal="center" vertical="center" wrapText="1"/>
    </xf>
    <xf numFmtId="167" fontId="2" fillId="2" borderId="5" xfId="0" applyNumberFormat="1" applyFont="1" applyFill="1" applyBorder="1" applyAlignment="1" applyProtection="1">
      <alignment horizontal="center" vertical="center" wrapText="1"/>
    </xf>
    <xf numFmtId="0" fontId="27" fillId="0" borderId="13" xfId="0" applyFont="1" applyBorder="1" applyProtection="1"/>
    <xf numFmtId="0" fontId="0" fillId="0" borderId="14" xfId="0" applyBorder="1" applyProtection="1"/>
    <xf numFmtId="0" fontId="0" fillId="0" borderId="15" xfId="0" applyBorder="1" applyProtection="1"/>
    <xf numFmtId="0" fontId="0" fillId="0" borderId="24" xfId="0" applyBorder="1" applyProtection="1"/>
    <xf numFmtId="14" fontId="0" fillId="0" borderId="25" xfId="0" applyNumberFormat="1" applyBorder="1" applyProtection="1"/>
    <xf numFmtId="14" fontId="0" fillId="0" borderId="26" xfId="0" applyNumberFormat="1" applyBorder="1" applyProtection="1"/>
    <xf numFmtId="0" fontId="0" fillId="0" borderId="10" xfId="0" applyBorder="1" applyProtection="1"/>
    <xf numFmtId="14" fontId="0" fillId="0" borderId="0" xfId="0" applyNumberFormat="1" applyBorder="1" applyProtection="1"/>
    <xf numFmtId="14" fontId="0" fillId="0" borderId="18" xfId="0" applyNumberFormat="1" applyBorder="1" applyProtection="1"/>
    <xf numFmtId="14" fontId="0" fillId="0" borderId="20" xfId="0" applyNumberFormat="1" applyBorder="1" applyProtection="1"/>
    <xf numFmtId="14" fontId="0" fillId="0" borderId="21" xfId="0" applyNumberFormat="1" applyBorder="1" applyProtection="1"/>
    <xf numFmtId="14" fontId="0" fillId="0" borderId="22" xfId="0" applyNumberFormat="1" applyBorder="1" applyProtection="1"/>
    <xf numFmtId="0" fontId="0" fillId="0" borderId="0" xfId="0" quotePrefix="1" applyProtection="1"/>
    <xf numFmtId="0" fontId="33" fillId="0" borderId="0" xfId="0" applyFont="1" applyProtection="1"/>
    <xf numFmtId="0" fontId="28" fillId="0" borderId="0" xfId="0" applyFont="1" applyProtection="1"/>
    <xf numFmtId="1" fontId="0" fillId="0" borderId="32" xfId="0" applyNumberFormat="1" applyFont="1" applyBorder="1"/>
    <xf numFmtId="0" fontId="0" fillId="0" borderId="0" xfId="0" quotePrefix="1" applyFont="1"/>
    <xf numFmtId="0" fontId="0" fillId="0" borderId="0" xfId="0" applyFont="1"/>
    <xf numFmtId="0" fontId="34" fillId="0" borderId="0" xfId="0" quotePrefix="1" applyFont="1"/>
    <xf numFmtId="0" fontId="36" fillId="3" borderId="0" xfId="0" applyFont="1" applyFill="1"/>
    <xf numFmtId="0" fontId="35" fillId="3" borderId="0" xfId="0" applyFont="1" applyFill="1"/>
    <xf numFmtId="0" fontId="37" fillId="3" borderId="0" xfId="0" applyFont="1" applyFill="1"/>
    <xf numFmtId="0" fontId="23" fillId="3" borderId="0" xfId="0" applyFont="1" applyFill="1"/>
    <xf numFmtId="0" fontId="14" fillId="5" borderId="0" xfId="0" applyFont="1" applyFill="1" applyBorder="1" applyProtection="1"/>
    <xf numFmtId="0" fontId="38" fillId="5" borderId="0" xfId="0" applyFont="1" applyFill="1" applyBorder="1" applyProtection="1"/>
    <xf numFmtId="0" fontId="39" fillId="0" borderId="0" xfId="0" applyFont="1"/>
    <xf numFmtId="0" fontId="39" fillId="0" borderId="0" xfId="0" applyFont="1" applyBorder="1"/>
    <xf numFmtId="0" fontId="12" fillId="7" borderId="13" xfId="4" applyFont="1" applyFill="1" applyBorder="1" applyAlignment="1">
      <alignment horizontal="center"/>
    </xf>
    <xf numFmtId="0" fontId="12" fillId="7" borderId="14" xfId="4" applyFont="1" applyFill="1" applyBorder="1" applyAlignment="1">
      <alignment horizontal="center"/>
    </xf>
    <xf numFmtId="0" fontId="12" fillId="7" borderId="15" xfId="4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 wrapText="1"/>
    </xf>
    <xf numFmtId="0" fontId="12" fillId="3" borderId="25" xfId="0" applyFont="1" applyFill="1" applyBorder="1" applyAlignment="1">
      <alignment horizontal="center" wrapText="1"/>
    </xf>
    <xf numFmtId="0" fontId="12" fillId="3" borderId="11" xfId="0" applyFont="1" applyFill="1" applyBorder="1" applyAlignment="1">
      <alignment horizontal="center" wrapText="1"/>
    </xf>
    <xf numFmtId="0" fontId="12" fillId="3" borderId="12" xfId="0" applyFont="1" applyFill="1" applyBorder="1" applyAlignment="1">
      <alignment horizontal="center" wrapText="1"/>
    </xf>
  </cellXfs>
  <cellStyles count="8">
    <cellStyle name="Komma" xfId="1" builtinId="3"/>
    <cellStyle name="Komma 2" xfId="5" xr:uid="{D9CF2FB9-E452-4AE5-86B2-9FB2373EB1DB}"/>
    <cellStyle name="Komma 3" xfId="7" xr:uid="{B7033F5D-2C8C-4E1E-8DAD-2F01568FE429}"/>
    <cellStyle name="Procent" xfId="2" builtinId="5"/>
    <cellStyle name="Standaard" xfId="0" builtinId="0"/>
    <cellStyle name="Standaard 2" xfId="3" xr:uid="{E91C2BBA-CEE6-4719-86DA-1519F656160C}"/>
    <cellStyle name="Standaard 2 2" xfId="4" xr:uid="{F167B046-D399-4A7B-BCA8-27771DB413F8}"/>
    <cellStyle name="Standaard 3" xfId="6" xr:uid="{B0A2FDEE-5D4D-4E9D-BF82-854E6E925C41}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numFmt numFmtId="1" formatCode="0"/>
    </dxf>
    <dxf>
      <numFmt numFmtId="1" formatCode="0"/>
    </dxf>
    <dxf>
      <font>
        <sz val="12"/>
        <name val="Arial"/>
        <family val="2"/>
        <scheme val="none"/>
      </font>
      <numFmt numFmtId="0" formatCode="General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FFFFC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77" formatCode="d/m/yyyy"/>
      <fill>
        <patternFill patternType="solid">
          <fgColor indexed="64"/>
          <bgColor rgb="FFFFFFC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 * #,##0_ ;_ * \-#,##0_ ;_ * &quot;-&quot;??_ ;_ @_ 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76" formatCode="#,##0.00_ ;\-#,##0.00\ "/>
      <fill>
        <patternFill patternType="solid">
          <fgColor indexed="64"/>
          <bgColor rgb="FFFFFFC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8" formatCode="_ * #,##0.0000_ ;_ * \-#,##0.0000_ ;_ * &quot;-&quot;??_ ;_ @_ 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 * #,##0_ ;_ * \-#,##0_ ;_ * &quot;-&quot;_ ;_ @_ "/>
      <fill>
        <patternFill patternType="solid">
          <fgColor indexed="64"/>
          <bgColor rgb="FFEAEAEA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fill>
        <patternFill patternType="solid">
          <fgColor indexed="64"/>
          <bgColor rgb="FFEAEAE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FFFFC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FFFFC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0" formatCode="General"/>
      <fill>
        <patternFill patternType="solid">
          <fgColor indexed="64"/>
          <bgColor rgb="FFFFFF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1" formatCode="0"/>
      <fill>
        <patternFill patternType="solid">
          <fgColor indexed="64"/>
          <bgColor rgb="FFFFFFC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  <dxf>
      <protection locked="1" hidden="0"/>
    </dxf>
    <dxf>
      <protection locked="1" hidden="0"/>
    </dxf>
    <dxf>
      <font>
        <b/>
        <i val="0"/>
        <color auto="1"/>
      </font>
      <fill>
        <patternFill>
          <fgColor auto="1"/>
          <bgColor rgb="FFFF0000"/>
        </patternFill>
      </fill>
    </dxf>
    <dxf>
      <font>
        <b/>
        <i val="0"/>
        <color rgb="FFFF0000"/>
      </font>
      <fill>
        <patternFill patternType="solid">
          <bgColor theme="7" tint="0.79998168889431442"/>
        </patternFill>
      </fill>
    </dxf>
    <dxf>
      <font>
        <b/>
        <i val="0"/>
        <color auto="1"/>
      </font>
      <fill>
        <patternFill>
          <fgColor auto="1"/>
          <bgColor rgb="FFFF0000"/>
        </patternFill>
      </fill>
    </dxf>
    <dxf>
      <font>
        <b/>
        <i val="0"/>
        <color rgb="FFFF0000"/>
      </font>
      <fill>
        <patternFill patternType="solid">
          <bgColor theme="7" tint="0.79998168889431442"/>
        </patternFill>
      </fill>
    </dxf>
  </dxfs>
  <tableStyles count="0" defaultTableStyle="TableStyleMedium2" defaultPivotStyle="PivotStyleLight16"/>
  <colors>
    <mruColors>
      <color rgb="FFFD8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104775</xdr:rowOff>
    </xdr:from>
    <xdr:to>
      <xdr:col>8</xdr:col>
      <xdr:colOff>408902</xdr:colOff>
      <xdr:row>33</xdr:row>
      <xdr:rowOff>56965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681663D-3D26-4296-8D62-6B2311D4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09775"/>
          <a:ext cx="5380952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82642</xdr:rowOff>
    </xdr:from>
    <xdr:to>
      <xdr:col>6</xdr:col>
      <xdr:colOff>542925</xdr:colOff>
      <xdr:row>39</xdr:row>
      <xdr:rowOff>180034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F32FC84-D0A3-4E34-9F68-23F91F41D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11342"/>
          <a:ext cx="4810125" cy="657439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meer, R. (ENS-BMO-SB)" refreshedDate="44383.680283217589" createdVersion="6" refreshedVersion="6" minRefreshableVersion="3" recordCount="618" xr:uid="{DABC22F9-EDB0-41BE-ACF0-C9933B4EA3DA}">
  <cacheSource type="worksheet">
    <worksheetSource ref="A1:Q1048576" sheet="Bron 502"/>
  </cacheSource>
  <cacheFields count="17">
    <cacheField name="Kostenplaats kode" numFmtId="0">
      <sharedItems containsBlank="1" count="88">
        <s v="5012200"/>
        <s v="5012300"/>
        <s v="5012400"/>
        <s v="5012600"/>
        <s v="5013100"/>
        <s v="5013400"/>
        <s v="5013500"/>
        <s v="5013600"/>
        <s v="5014000"/>
        <s v="5014001"/>
        <s v="5015500"/>
        <s v="5771100"/>
        <s v="5771200"/>
        <s v="5771400"/>
        <s v="5771500"/>
        <s v="5771600"/>
        <s v="5771700"/>
        <s v="5771800"/>
        <s v="5771900"/>
        <s v="5772000"/>
        <s v="5772100"/>
        <s v="5772200"/>
        <s v="5772300"/>
        <s v="5772400"/>
        <s v="5772600"/>
        <s v="5772700"/>
        <s v="5772710"/>
        <s v="5772720"/>
        <s v="5772800"/>
        <s v="5772810"/>
        <s v="5772820"/>
        <s v="5772830"/>
        <s v="5772840"/>
        <s v="5772850"/>
        <s v="5772860"/>
        <s v="5775600"/>
        <s v="5775800"/>
        <s v="5777800"/>
        <s v="5777900"/>
        <s v="5778000"/>
        <s v="5778100"/>
        <s v="5778200"/>
        <s v="5778300"/>
        <s v="5779000"/>
        <s v="5779100"/>
        <s v="5779300"/>
        <s v="5779400"/>
        <s v="5779700"/>
        <s v="5779800"/>
        <s v="5780000"/>
        <s v="5781500"/>
        <s v="5781600"/>
        <s v="5782000"/>
        <s v="5782400"/>
        <s v="5782500"/>
        <s v="5782600"/>
        <s v="5782700"/>
        <s v="5783000"/>
        <s v="5784500"/>
        <s v="5784600"/>
        <s v="5784700"/>
        <s v="5784800"/>
        <s v="5784900"/>
        <s v="5785000"/>
        <s v="5785200"/>
        <s v="5785300"/>
        <s v="5786100"/>
        <s v="5786400"/>
        <s v="5786600"/>
        <s v="5786700"/>
        <s v="5786800"/>
        <s v="5786900"/>
        <s v="5787100"/>
        <s v="5787200"/>
        <s v="5787300"/>
        <s v="5787400"/>
        <s v="5788200"/>
        <s v="5788400"/>
        <s v="5788500"/>
        <s v="5788600"/>
        <s v="5788700"/>
        <s v="5788800"/>
        <s v="5788900"/>
        <s v="5789000"/>
        <s v="5789100"/>
        <s v="5789200"/>
        <s v="6000112"/>
        <m/>
      </sharedItems>
    </cacheField>
    <cacheField name="Naam kostenplaats" numFmtId="0">
      <sharedItems containsBlank="1" count="85">
        <s v="Beheer fysieke ruimte"/>
        <s v="Beheer fysieke ruimte-Servicebedrijf"/>
        <s v="Beheer fysieke ruimte-Binnensport"/>
        <s v="Plannen, vergunnen en handhaven"/>
        <s v="Ontwikkeling en strategie"/>
        <s v="Werk en Inkomen"/>
        <s v="Zorg"/>
        <s v="Bedrijfsbureau"/>
        <s v="Directie"/>
        <s v="Beleid (directie)"/>
        <s v="Griffier"/>
        <s v="Bestuur &amp; Veiligheid"/>
        <s v="Strategie &amp; Control"/>
        <s v="Programmacontroller DFB"/>
        <s v="Communicatie"/>
        <s v="Finance en Control"/>
        <s v="Huisvesting &amp; Services"/>
        <s v="Informatie Technologie"/>
        <s v="Inkoop"/>
        <s v="Juridische Zaken"/>
        <s v="Personeel &amp; Organisatie"/>
        <s v="Clustermanager Advies"/>
        <s v="Vastgoed Bedrijf Enschede"/>
        <s v="Clustermanager IT en Voorzieningen"/>
        <s v="Clustermanager Dienstverlening"/>
        <s v="Frontoffice"/>
        <s v="KCC"/>
        <s v="Ontvangst"/>
        <s v="Backoffice"/>
        <s v="Documentair Diensten Centrum"/>
        <s v="Gegevensbeheer BRP"/>
        <s v="Handhaving PD"/>
        <s v="Stadsarchief Enschede"/>
        <s v="Gegevensbeheer GI"/>
        <s v="Sport, Activering &amp; Accommodaties"/>
        <s v="Exploitatie Maatschappelijk Vastgoed"/>
        <s v="Wijkontwikkeling"/>
        <s v="Stadsdeel Centrum"/>
        <s v="Stadsdeel Noord"/>
        <s v="Stadsdeel Oost"/>
        <s v="Stadsdeel West"/>
        <s v="Stadsdeel Zuid"/>
        <s v="Bedrijfsbureau E&amp;W"/>
        <s v="Inkomen"/>
        <s v="Claimbeoordeling-Inburgering"/>
        <s v="Handhaving"/>
        <s v="Subsidie verwerving"/>
        <s v="Raadsgriffie"/>
        <s v="Leerplicht en leerlingenvervoer"/>
        <s v="Beschut"/>
        <s v="Service Center Personeel"/>
        <s v="Ondersteuning Werk"/>
        <s v="AW"/>
        <s v="Detacheringen"/>
        <s v="WDP"/>
        <s v="CIO - Chief Information Office"/>
        <s v="Klachtencommissariaat"/>
        <s v="MO Beleid Algemeen"/>
        <s v="MO Subsidies, Contract en Handhaving"/>
        <s v="Back Office"/>
        <s v="Front Office"/>
        <s v="Uitvoering Wijkteams"/>
        <s v="Overhead Sociaal Domein"/>
        <s v="DF Overhead Domein Fysiek"/>
        <s v="DF Strategie &amp; Beleid"/>
        <s v="DF Ondersteuning O&amp;R"/>
        <s v="DF Bestemmen en Vergunnen"/>
        <s v="DF Handhaven Bouwen &amp; Milieu"/>
        <s v="DF Handhaven Openbare Ruimte"/>
        <s v="DF Opdrachtgevers Ontwikkeling"/>
        <s v="DF Gebieds- &amp; Projectontwikkeling"/>
        <s v="DF Stadsingenieur- &amp; Ontwerp"/>
        <s v="DF Stadsdeelbeheer"/>
        <s v="DF Parkeerbedrijf Enschede"/>
        <s v="DF Ondernemersloket"/>
        <s v="Wijkteam Stadsdeel Centrum"/>
        <s v="Wijkteam Stadsdeel West"/>
        <s v="Wijkteam Stadsdeel Oost"/>
        <s v="Wijkteam Stadsdeel Noord"/>
        <s v="Wijkteam Stadsdeel Zuid"/>
        <s v="MO Algemene voorzieningen"/>
        <s v="MO Jeugd en WMO"/>
        <s v="DF Bestemmen"/>
        <s v="Leerlingenvervoer"/>
        <m/>
      </sharedItems>
    </cacheField>
    <cacheField name="Org.eenheid (beaufort)" numFmtId="0">
      <sharedItems containsBlank="1" count="139">
        <s v="Beheer Fysieke Ruimte"/>
        <s v="Beheer fysieke ruimte - Servicebedrijf"/>
        <s v="Beheer fysieke ruimte - Binnensport"/>
        <s v="Plannen, vergunnen en handhaven"/>
        <s v="Ontwikkeling en strategie"/>
        <s v="Werk en Inkomen"/>
        <s v="Zorg"/>
        <s v="Bedrijfsbureau"/>
        <s v="Directieteam"/>
        <s v="Directiestaf"/>
        <s v="Griffie Losser"/>
        <s v="# Veiligheid"/>
        <s v="Veiligheid"/>
        <s v="# Concernstaf"/>
        <s v="# Externe Betrekkingen &amp; Kabinet"/>
        <s v="Bestuursondersteuning"/>
        <s v="Concerncontroller"/>
        <s v="Strategie en Control"/>
        <s v="Controller Bedrijfsvoering en Dienstverlening"/>
        <s v="# Communicatie"/>
        <s v="Communicatie"/>
        <s v="# Team Financiële Administratie"/>
        <s v="# Team Planning &amp; Control DFB"/>
        <s v="Team Financiële Administratie"/>
        <s v="Team Planning &amp; Control DFB"/>
        <s v="Ondersteuning &amp; Uitvoering"/>
        <s v="# Beleid &amp; Integratie"/>
        <s v="# Datacenter &amp; Desktopmanagement"/>
        <s v="Beheer"/>
        <s v="Beleid &amp; Integratie"/>
        <s v="Datacenter &amp; Desktopmanagement"/>
        <s v="Inkoop"/>
        <s v="# Juridische Zaken"/>
        <s v="# Rechtsbescherming &amp; Mediation"/>
        <s v="Juridisch Advies &amp; Control"/>
        <s v="Rechtsbescherming &amp; Mediation"/>
        <s v="# Personeel &amp; Organisatie"/>
        <s v="Personeel &amp; Organisatie"/>
        <s v="# Advies"/>
        <s v="# Vastgoedbedrijf Enschede"/>
        <s v="Vastgoedbedrijf Enschede"/>
        <s v="# IT &amp; Voorzieningen"/>
        <s v="# Dienstverlening"/>
        <s v="# Frontoffice"/>
        <s v="Frontoffice"/>
        <s v="# KCC"/>
        <s v="KCC"/>
        <s v="# Ontvangst"/>
        <s v="Ontvangst"/>
        <s v="# Backoffice DV"/>
        <s v="Documentair Diensten Centrum"/>
        <s v="Gegevensbeheer (VERVALLEN)"/>
        <s v="Handhaving PD"/>
        <s v="Stadsarchief Enschede"/>
        <s v="Gegevensbeheer GI"/>
        <s v="Stadsdeelmanagement West"/>
        <s v="Stadsdeelmanagement Centrum"/>
        <s v="Stadsdeelmanagement Noord"/>
        <s v="Stadsdeelmanagement Oost"/>
        <s v="Stadsdeelmanagement Zuid"/>
        <s v="Bedrijfsbureau WI"/>
        <s v="Inkomensvoorziening"/>
        <s v="Claimbeoordeling"/>
        <s v="Handhaving WI"/>
        <s v="# Directie"/>
        <s v="Directie"/>
        <s v="Subsidies"/>
        <s v="# Griffie"/>
        <s v="Griffie"/>
        <s v="Onderwijs"/>
        <s v="Beschut"/>
        <s v="Personeelszaken"/>
        <s v="Werkzoekendenbegeleiding, Diagnose &amp; Projecten"/>
        <s v="Adviseurs Werk"/>
        <s v="Detacheringen"/>
        <s v="# CIO"/>
        <s v="CIO"/>
        <s v="Klachtencommissariaat"/>
        <s v="Strategie en Beleid (Sociaal)"/>
        <s v="Team Toezicht &amp; Handhaving"/>
        <s v="Team Backoffice"/>
        <s v="Bedrijfsbureau WT"/>
        <s v="Team Frontoffice"/>
        <s v="Wijkteams"/>
        <s v="MO Overheid AANV FORMATIE"/>
        <s v="# Accountmanagement"/>
        <s v="# Bestemmen"/>
        <s v="# Gebieds- &amp; Projectontwikkeling"/>
        <s v="# Handhaven Openbare Ruimte"/>
        <s v="# Omgeving &amp; Recht"/>
        <s v="# Parkeerbedrijf"/>
        <s v="# Programmabureau Fysiek"/>
        <s v="# Ruimtelijke Ontwikkeling &amp; Beheer"/>
        <s v="# Stadsdeelbeheer"/>
        <s v="# Stadsdeelbeheer Centrum"/>
        <s v="# Stadsdeelbeheer Oost"/>
        <s v="# Stadsdeelbeheer Zuid"/>
        <s v="# Stadsingenieurs &amp; Ontwerp"/>
        <s v="# Strategie en Beleid (Fysiek)"/>
        <s v="# Team GOG Fysiek"/>
        <s v="# Team GOG Programmatisch"/>
        <s v="# Team Handhaving"/>
        <s v="# Team Vergunningen Leefomgeving VERVALLEN"/>
        <s v="Accountmanagement"/>
        <s v="Controller Fysiek"/>
        <s v="Fysiek Overhead AANV FORMATIE"/>
        <s v="Omgeving &amp; Recht"/>
        <s v="Opdrachtgevers Ontwikkeling"/>
        <s v="Parkeerbedrijf"/>
        <s v="Programmabureau Fysiek"/>
        <s v="Ruimtelijke Ontwikkeling &amp; Beheer"/>
        <s v="Stadsdeelbeheer"/>
        <s v="Stadsdeelbeheer Centrum"/>
        <s v="Stadsdeelbeheer Noord"/>
        <s v="Stadsdeelbeheer Oost"/>
        <s v="Stadsdeelbeheer West"/>
        <s v="Stadsdeelbeheer Zuid"/>
        <s v="Stadsingenieurs &amp; Ontwerp"/>
        <s v="Strategie en Beleid (Fysiek)"/>
        <s v="Omgeving &amp; Recht AANV FORMATIE"/>
        <s v="Team Vergunningen Bouwen &amp; Milieu VERVALLEN"/>
        <s v="Team Vergunningen Leefomgeving VERVALLEN"/>
        <s v="Team Handhaving"/>
        <s v="Team Toezicht"/>
        <s v="Handhaven Openbare Ruimte"/>
        <s v="Gebieds- &amp; Projectontwikkeling"/>
        <s v="# Stadsdeelbeheer Noord"/>
        <s v="Ruimtelijke Ontwikkeling &amp; Beheer AANV FORMATIE"/>
        <s v="Team GOG Fysiek"/>
        <s v="Team GOG Programmatisch"/>
        <s v="Centrum"/>
        <s v="West Boswinkel-Boekelo"/>
        <s v="Oost Binnen"/>
        <s v="Noord Noord"/>
        <s v="Zuid Wesselerbrink"/>
        <s v="Team Algemene Voorzieningen"/>
        <s v="Team Beleid Jeugd &amp; WMO"/>
        <s v="Welzijn"/>
        <m/>
      </sharedItems>
    </cacheField>
    <cacheField name="HR21 functienaam" numFmtId="0">
      <sharedItems containsBlank="1" count="87">
        <s v="Adviseur IV"/>
        <s v="Medewerker administratief &amp; secretarieel IV"/>
        <s v="Medewerker gegevens IV"/>
        <s v="Medewerker ontwerp &amp; voorbereiding III"/>
        <s v="Medewerker ontwerp &amp; voorbereiding IV"/>
        <s v="Medewerker ontwikkeling III"/>
        <s v="Medewerker toezicht IV"/>
        <s v="Nog in te delen (indicatief schaal 10)"/>
        <s v="Nog in te delen (indicatief schaal 8)"/>
        <s v="Nog in te delen (indicatief schaal 9)"/>
        <s v="Projectleider IV"/>
        <s v="Medewerker technische uitvoering III"/>
        <s v="Medewerker technische uitvoering IV"/>
        <s v="Medewerker toezicht V"/>
        <s v="Nog in te delen (indicatief schaal 3)"/>
        <s v="Operationeel leidinggevende II"/>
        <s v="Medewerker educatie III"/>
        <s v="Medewerker locatie V"/>
        <s v="Medewerker publiek V"/>
        <s v="Nog in te delen (indicatief schaal 7)"/>
        <s v="Medewerker Beleidsuitvoering III"/>
        <s v="Medewerker administratief &amp; secretarieel I"/>
        <s v="Medewerker administratief &amp; secretarieel III"/>
        <s v="Medewerker beleidsuitvoering II"/>
        <s v="Medewerker handaving III"/>
        <s v="Medewerker handhaving II"/>
        <s v="Nog in te delen (indicatief schaal 10A)"/>
        <s v="Nog in te delen (indicatief schaal 11)"/>
        <s v="Medewerker ontwikkeling II"/>
        <s v="Nog in te delen (indicatief schaal 12)"/>
        <s v="Projectleider III"/>
        <s v="Medewerker bedrijfsvoering III"/>
        <s v="Medewerker bedrijfsvoering I"/>
        <s v="Medewerker bedrijfsvoering IV"/>
        <s v="Medewerker facilitair IV"/>
        <s v="Medewerker handhaving I"/>
        <s v="Medewerker systemen II"/>
        <s v="Tactisch leidinggevende III"/>
        <s v="Gemeentesecretaris/Algemeen directeur"/>
        <s v="Strategisch manager I"/>
        <s v="Tactisch leidinggevende II"/>
        <s v="Adviseur II"/>
        <s v="Adviseur III"/>
        <s v="Nog in te delen (indicatief schaal 11A)"/>
        <m/>
        <s v="Manager II"/>
        <s v="Adviseur V"/>
        <s v="Medewerker ontwikkeling I"/>
        <s v="Medewerker administratief &amp; secretarieel II"/>
        <s v="Adviseur I"/>
        <s v="Medewerker bedrijfsvoering II"/>
        <s v="Operationeel leidinggevende I"/>
        <s v="Manager III"/>
        <s v="Medewerker bedrijfsvoering V"/>
        <s v="Adviseur VI"/>
        <s v="Medewerker facilitair I"/>
        <s v="Medewerker facilitair III"/>
        <s v="Medewerker publiek IV"/>
        <s v="Medewerker systemen III"/>
        <s v="Medewerker systemen IV"/>
        <s v="Medewerker gegevens III"/>
        <s v="Medewerker systemen I"/>
        <s v="Tactisch leidinggevende I"/>
        <s v="Medewerker beleidsuitvoering I"/>
        <s v="Medewerker beleidsuitvoering IV"/>
        <s v="Medewerker publiek I"/>
        <s v="Medewerker publiek II"/>
        <s v="Medewerker publiek III"/>
        <s v="Medewerker gegevens V"/>
        <s v="Medewerker administratief &amp; secretarieel V"/>
        <s v="Medewerker facilitair II"/>
        <s v="Medewerker algemeen II"/>
        <s v="Medewerker locatie III"/>
        <s v="Operationeel leidinggevende III"/>
        <s v="Operationeel leidinggevende IV"/>
        <s v="Directeur I"/>
        <s v="Strategisch Manager II"/>
        <s v="Manager I"/>
        <s v="Programmamanager II"/>
        <s v="Medewerker ontwerp &amp; voorbereiding V"/>
        <s v="Medewerker ontwerp &amp; voorbereiding I"/>
        <s v="Projectleider I"/>
        <s v="Medewerker handhaving IV"/>
        <s v="Programmamanager I"/>
        <s v="Projectleider II"/>
        <s v="Medewerker ontwerp &amp; voorbereiding II"/>
        <s v="Operationeel leidinggevende V"/>
      </sharedItems>
    </cacheField>
    <cacheField name="Schaal" numFmtId="0">
      <sharedItems containsBlank="1" count="19">
        <s v="10"/>
        <s v="05"/>
        <s v="07"/>
        <s v="09"/>
        <s v="08"/>
        <s v="04"/>
        <s v="03"/>
        <s v="06"/>
        <s v="10A"/>
        <s v="11"/>
        <s v="12"/>
        <s v="14"/>
        <s v="13"/>
        <s v="11A"/>
        <s v="15"/>
        <s v="01"/>
        <s v="18"/>
        <s v="17"/>
        <m/>
      </sharedItems>
    </cacheField>
    <cacheField name="Aantal uren" numFmtId="0">
      <sharedItems containsString="0" containsBlank="1" containsNumber="1" minValue="0.01" maxValue="1022.62"/>
    </cacheField>
    <cacheField name="Aantal FTE" numFmtId="0">
      <sharedItems containsString="0" containsBlank="1" containsNumber="1" minValue="2.9999999999999997E-4" maxValue="28.406099999999999"/>
    </cacheField>
    <cacheField name="Functie omschrijving" numFmtId="0">
      <sharedItems containsBlank="1" count="104">
        <s v="Adviseur IV"/>
        <s v="Medewerker administratief &amp; secretarieel IV"/>
        <s v="Medewerker gegevens IV"/>
        <s v="Medewerker ontwerp &amp; voorbereiding III"/>
        <s v="Medewerker ontwerp &amp; voorbereiding IV"/>
        <s v="Medewerker ontwikkeling III"/>
        <s v="Medewerker toezicht IV"/>
        <s v="Nog in te delen (indicatief schaal 10)"/>
        <s v="Nog in te delen (indicatief schaal 8)"/>
        <s v="Nog in te delen (indicatief schaal 9)"/>
        <s v="Projectleider IV"/>
        <s v="Medewerker technische uitvoering III"/>
        <s v="Medewerker technische uitvoering IV"/>
        <s v="Medewerker toezicht V"/>
        <s v="Nog in te delen (indicatief schaal 3)"/>
        <s v="Operationeel leidinggevende II"/>
        <s v="Medewerker educatie III"/>
        <s v="Medewerker locatie V"/>
        <s v="Medewerker publiek V"/>
        <s v="Nog in te delen (indicatief schaal 7)"/>
        <s v="Medewerker beleidsuitvoering III"/>
        <s v="Medewerker administratief &amp; secretarieel I"/>
        <s v="Medewerker administratief &amp; secretarieel III"/>
        <s v="Medewerker beleidsuitvoering II"/>
        <s v="Medewerker handhaving III"/>
        <s v="Medewerker handhaving II"/>
        <s v="Nog in te delen (indicatief schaal 10A)"/>
        <s v="Nog in te delen (indicatief schaal 11)"/>
        <s v="Medewerker ontwikkeling II"/>
        <s v="Nog in te delen (indicatief schaal 12)"/>
        <s v="Projectleider III"/>
        <s v="Medewerker bedrijfsvoering III"/>
        <s v="Medewerker bedrijfsvoering I"/>
        <s v="Medewerker bedrijfsvoering IV"/>
        <s v="Medewerker facilitair IV"/>
        <s v="Medewerker handhaving I"/>
        <s v="Medewerker systemen II"/>
        <s v="Tactisch leidinggevende III"/>
        <s v="Gemeentesecretaris/Algemeen directeur"/>
        <s v="Strategisch manager I"/>
        <s v="Tactisch leidinggevende II"/>
        <s v="Adviseur II"/>
        <s v="Adviseur III"/>
        <s v="Nog in te delen (indicatief schaal 11A)"/>
        <s v="Medewerker (Schaal 12)"/>
        <s v="Medewerker (Schaal 06)"/>
        <s v="Manager II"/>
        <s v="Adviseur V"/>
        <s v="Medewerker ontwikkeling I"/>
        <s v="Medewerker (Schaal 14)"/>
        <s v="Medewerker administratief &amp; secretarieel II"/>
        <s v="Adviseur I"/>
        <s v="Medewerker bedrijfsvoering II"/>
        <s v="Medewerker (Schaal 15)"/>
        <s v="Medewerker (Schaal 09)"/>
        <s v="Medewerker (Schaal 08)"/>
        <s v="Operationeel leidinggevende I"/>
        <s v="Manager III"/>
        <s v="Medewerker bedrijfsvoering V"/>
        <s v="Adviseur VI"/>
        <s v="Medewerker (Schaal 11)"/>
        <s v="Medewerker (Schaal 10)"/>
        <s v="Medewerker facilitair I"/>
        <s v="Medewerker facilitair III"/>
        <s v="Medewerker publiek IV"/>
        <s v="Medewerker (Schaal 07)"/>
        <s v="Medewerker (Schaal 04)"/>
        <s v="Medewerker systemen III"/>
        <s v="Medewerker systemen IV"/>
        <s v="Medewerker (Schaal 05)"/>
        <s v="Medewerker gegevens III"/>
        <s v="Medewerker gegevens II"/>
        <s v="Medewerker systemen I"/>
        <s v="Afdelingshoofd"/>
        <s v="Advocaat"/>
        <s v="Medewerker beleidsuitvoering I"/>
        <s v="Tactisch leidinggevende I"/>
        <s v="Medewerker beleidsuitvoering IV"/>
        <s v="Medewerker publiek I"/>
        <s v="Medewerker publiek II"/>
        <s v="Medewerker publiek III"/>
        <s v="Medewerker gegevens V"/>
        <s v="Medewerker administratief &amp; secretarieel V"/>
        <s v="Medewerker facilitair II"/>
        <s v="Medewerker algemeen II"/>
        <s v="Medewerker locatie III"/>
        <s v="Medewerker (Schaal 03)"/>
        <s v="Medewerker (Schaal 18)"/>
        <s v="Medewerker (Schaal 17)"/>
        <s v="Operationeel leidinggevende III"/>
        <s v="Operationeel leidinggevende IV"/>
        <s v="Directeur I"/>
        <s v="Strategisch Manager II"/>
        <s v="Manager I"/>
        <s v="Programmamanager II"/>
        <s v="Medewerker ontwerp &amp; voorbereiding V"/>
        <s v="Medewerker ontwerp &amp; voorbereiding I"/>
        <s v="Projectleider I"/>
        <s v="Medewerker handhaving IV"/>
        <s v="Programmamanager I"/>
        <s v="Projectleider II"/>
        <s v="Medewerker ontwerp &amp; voorbereiding II"/>
        <s v="Operationeel leidinggevende V"/>
        <m/>
      </sharedItems>
    </cacheField>
    <cacheField name="Losser/Enschede" numFmtId="0">
      <sharedItems containsBlank="1" count="2">
        <s v="LOS"/>
        <m/>
      </sharedItems>
    </cacheField>
    <cacheField name="Toelichting" numFmtId="0">
      <sharedItems containsBlank="1"/>
    </cacheField>
    <cacheField name="HR21 functiecode" numFmtId="0">
      <sharedItems containsBlank="1" count="113">
        <s v="LS30106"/>
        <s v="LS70108"/>
        <s v="LS50308"/>
        <s v="LS40106"/>
        <s v="LS40108"/>
        <s v="LS30206"/>
        <s v="LS40206"/>
        <s v="LSIN10"/>
        <s v="LSIN08"/>
        <s v="LSIN09"/>
        <s v="LS20708"/>
        <s v="LS40306"/>
        <s v="LS40308"/>
        <s v="LS40210"/>
        <s v="LSIN03"/>
        <s v="LS20502"/>
        <s v="LS60206"/>
        <s v="LS50110"/>
        <s v="LS60110"/>
        <s v="LSIN07"/>
        <s v="LS30306"/>
        <s v="LS70102"/>
        <s v="LS70106"/>
        <s v="LS30304"/>
        <s v="LS30405"/>
        <s v="LS30404"/>
        <s v="LSIN10A"/>
        <s v="LSIN11"/>
        <s v="LS30204"/>
        <s v="LSIN12"/>
        <s v="LS20706"/>
        <s v="LS50406"/>
        <s v="LS50402"/>
        <s v="LS50408"/>
        <s v="LS70208"/>
        <s v="LS30402"/>
        <s v="LS50204"/>
        <s v="LS20406"/>
        <s v="LS20102"/>
        <s v="LS20202"/>
        <s v="LS20404"/>
        <s v="LS30102"/>
        <s v="LS30104"/>
        <s v="LSIN11A"/>
        <m/>
        <s v="L020303"/>
        <s v="N030104"/>
        <s v="N030106"/>
        <s v="N030108"/>
        <s v="N070106"/>
        <s v="N030202"/>
        <s v="N030204"/>
        <s v="N020706"/>
        <s v="N020404"/>
        <s v="N070104"/>
        <s v="N020202"/>
        <s v="L030101"/>
        <s v="N030102"/>
        <s v="N050404"/>
        <s v="N050406"/>
        <s v="L020502"/>
        <s v="N020304"/>
        <s v="N070108"/>
        <s v="N050408"/>
        <s v="N050410"/>
        <s v="N030110"/>
        <s v="N030304"/>
        <s v="N070202"/>
        <s v="N070206"/>
        <s v="N060108"/>
        <s v="N050204"/>
        <s v="N050206"/>
        <s v="N050208"/>
        <s v="N050306"/>
        <s v="N020708"/>
        <s v="N050202"/>
        <s v="N020402"/>
        <s v="N020406"/>
        <s v="N030302"/>
        <s v="N030306"/>
        <s v="N050402"/>
        <s v="N030308"/>
        <s v="N060102"/>
        <s v="N060104"/>
        <s v="N060106"/>
        <s v="N050308"/>
        <s v="N050310"/>
        <s v="N030404"/>
        <s v="N030206"/>
        <s v="N070110"/>
        <s v="N070204"/>
        <s v="N050110"/>
        <s v="N070304"/>
        <s v="N050106"/>
        <s v="N030402"/>
        <s v="L020506"/>
        <s v="L020508"/>
        <s v="L020105"/>
        <s v="N020204"/>
        <s v="L020301"/>
        <s v="N020604"/>
        <s v="N040110"/>
        <s v="N040102"/>
        <s v="N020702"/>
        <s v="N030408"/>
        <s v="N020602"/>
        <s v="N020704"/>
        <s v="N040104"/>
        <s v="N040106"/>
        <s v="N040108"/>
        <s v="L020510"/>
        <s v="N040308"/>
        <s v="N040208"/>
      </sharedItems>
    </cacheField>
    <cacheField name="Functie code" numFmtId="0">
      <sharedItems containsBlank="1" count="131">
        <s v="LS30106"/>
        <s v="LS70108"/>
        <s v="LS50308"/>
        <s v="LS40106"/>
        <s v="LS40108"/>
        <s v="LS30206"/>
        <s v="LS40206"/>
        <s v="LSIN10"/>
        <s v="LSIN08"/>
        <s v="LSIN09"/>
        <s v="LS20708"/>
        <s v="LS40306"/>
        <s v="LS40308"/>
        <s v="LS40210"/>
        <s v="LSIN03"/>
        <s v="LS20502"/>
        <s v="LS60206"/>
        <s v="LS50110"/>
        <s v="LS60110"/>
        <s v="LSIN07"/>
        <s v="LS30306"/>
        <s v="LS70102"/>
        <s v="LS70106"/>
        <s v="LS30304"/>
        <s v="LS30405"/>
        <s v="LS30404"/>
        <s v="LSIN10A"/>
        <s v="LSIN11"/>
        <s v="LS30204"/>
        <s v="LSIN12"/>
        <s v="LS20706"/>
        <s v="LS50406"/>
        <s v="LS50402"/>
        <s v="LS50408"/>
        <s v="LS70208"/>
        <s v="LS30402"/>
        <s v="LS50204"/>
        <s v="LS20406"/>
        <s v="LS20102"/>
        <s v="LS20202"/>
        <s v="LS20404"/>
        <s v="LS30102"/>
        <s v="LS30104"/>
        <s v="LSIN11A"/>
        <s v="0412"/>
        <s v="0406"/>
        <s v="L020303"/>
        <s v="N030104"/>
        <s v="N030106"/>
        <s v="N030108"/>
        <s v="N070106"/>
        <s v="N030202"/>
        <s v="N030204"/>
        <s v="N020706"/>
        <s v="0414"/>
        <s v="N020404"/>
        <s v="N070104"/>
        <s v="N020202"/>
        <s v="L030101"/>
        <s v="N030102"/>
        <s v="N050404"/>
        <s v="N050406"/>
        <s v="0415"/>
        <s v="0409"/>
        <s v="0408"/>
        <s v="L020502"/>
        <s v="N020304"/>
        <s v="N070108"/>
        <s v="N050408"/>
        <s v="N050410"/>
        <s v="N030110"/>
        <s v="0411"/>
        <s v="0410"/>
        <s v="N030304"/>
        <s v="N070202"/>
        <s v="N070206"/>
        <s v="N060108"/>
        <s v="0407"/>
        <s v="0404"/>
        <s v="N050204"/>
        <s v="N050206"/>
        <s v="N050208"/>
        <s v="0405"/>
        <s v="N050306"/>
        <s v="N050304"/>
        <s v="N020708"/>
        <s v="N050202"/>
        <s v="613"/>
        <s v="N020406"/>
        <s v="0213"/>
        <s v="N030302"/>
        <s v="N030306"/>
        <s v="N020402"/>
        <s v="N050402"/>
        <s v="N030308"/>
        <s v="N060102"/>
        <s v="N060104"/>
        <s v="N060106"/>
        <s v="N050308"/>
        <s v="N050310"/>
        <s v="N030404"/>
        <s v="N030206"/>
        <s v="N070110"/>
        <s v="N070204"/>
        <s v="N050110"/>
        <s v="N070304"/>
        <s v="N050106"/>
        <s v="0403"/>
        <s v="N030402"/>
        <s v="0418"/>
        <s v="0417"/>
        <s v="L020506"/>
        <s v="L020508"/>
        <s v="L020105"/>
        <s v="N020204"/>
        <s v="L020301"/>
        <s v="N020604"/>
        <s v="N040110"/>
        <s v="N040102"/>
        <s v="N020702"/>
        <s v="N030408"/>
        <s v="N030405"/>
        <s v="N020602"/>
        <s v="N020704"/>
        <s v="N040104"/>
        <s v="N040106"/>
        <s v="N040108"/>
        <s v="L020510"/>
        <s v="N040308"/>
        <s v="N040208"/>
        <m/>
      </sharedItems>
    </cacheField>
    <cacheField name="Org.eenheid code (beaufort)" numFmtId="0">
      <sharedItems containsBlank="1" count="107">
        <s v="8O000"/>
        <s v="8O200"/>
        <s v="8O100"/>
        <s v="8N000"/>
        <s v="8M000"/>
        <s v="8Q000"/>
        <s v="8P000"/>
        <s v="8R000"/>
        <s v="8K000"/>
        <s v="8L000"/>
        <s v="8H000"/>
        <s v="AAA50"/>
        <s v="AAA00"/>
        <s v="AAA20"/>
        <s v="AAA30"/>
        <s v="DDD00"/>
        <s v="AAA40"/>
        <s v="TTT00"/>
        <s v="OOO20"/>
        <s v="RRR20"/>
        <s v="RRR10"/>
        <s v="QQQ51"/>
        <s v="QQQ10"/>
        <s v="QQQ30"/>
        <s v="QQQ20"/>
        <s v="OOO12"/>
        <s v="OOO10"/>
        <s v="OOO11"/>
        <s v="OOO13"/>
        <s v="OOO30"/>
        <s v="OOO00"/>
        <s v="QQQ50"/>
        <s v="QQQ00"/>
        <s v="PPP00"/>
        <s v="PPP11"/>
        <s v="PPP13"/>
        <s v="PPP12"/>
        <s v="PPP20"/>
        <s v="PPP26"/>
        <s v="PPP22"/>
        <s v="PPP24"/>
        <s v="PPP21"/>
        <s v="PPP23"/>
        <s v="PPP28"/>
        <s v="BBB50"/>
        <s v="BBB20"/>
        <s v="BBB10"/>
        <s v="BBB40"/>
        <s v="BBB30"/>
        <s v="KKK10"/>
        <s v="KKK40"/>
        <s v="KKK20"/>
        <s v="KKK30"/>
        <s v="10000"/>
        <s v="OOO21"/>
        <s v="UUU00"/>
        <s v="KKK90"/>
        <s v="MMM00"/>
        <s v="MMM40"/>
        <s v="KKK60"/>
        <s v="KKK80"/>
        <s v="KKK70"/>
        <s v="SSS00"/>
        <s v="CCC00"/>
        <s v="JJJ00"/>
        <s v="JJJ30"/>
        <s v="LLLC0"/>
        <s v="LLLD0"/>
        <s v="LLLB0"/>
        <s v="LLL00"/>
        <s v="NNN90"/>
        <s v="FFF50"/>
        <s v="EEE50"/>
        <s v="FFF30"/>
        <s v="EEE23"/>
        <s v="EEE00"/>
        <s v="FFF18"/>
        <s v="HHH00"/>
        <s v="FFF00"/>
        <s v="FFF10"/>
        <s v="FFF11"/>
        <s v="FFF13"/>
        <s v="FFF14"/>
        <s v="FFF40"/>
        <s v="GGG00"/>
        <s v="FFF16"/>
        <s v="FFF17"/>
        <s v="EEE21"/>
        <s v="EEE12"/>
        <s v="III00"/>
        <s v="HHH90"/>
        <s v="FFF20"/>
        <s v="FFF12"/>
        <s v="FFF15"/>
        <s v="EEE90"/>
        <s v="EEE11"/>
        <s v="EEE22"/>
        <s v="FFF90"/>
        <s v="LLL10"/>
        <s v="LLL20"/>
        <s v="LLL40"/>
        <s v="LLL70"/>
        <s v="LLL50"/>
        <s v="JJJ20"/>
        <s v="JJJ10"/>
        <s v="8JC00"/>
        <m/>
      </sharedItems>
    </cacheField>
    <cacheField name="Total(Aantal uren)" numFmtId="0">
      <sharedItems containsString="0" containsBlank="1" containsNumber="1" minValue="32" maxValue="3968.82"/>
    </cacheField>
    <cacheField name="Total(Aantal FTE)" numFmtId="0">
      <sharedItems containsString="0" containsBlank="1" containsNumber="1" minValue="0.88890000000000002" maxValue="110.24509999999999"/>
    </cacheField>
    <cacheField name="Total(Aantal uren)2" numFmtId="0">
      <sharedItems containsString="0" containsBlank="1" containsNumber="1" minValue="50503.54" maxValue="50503.54"/>
    </cacheField>
    <cacheField name="Total(Aantal FTE)2" numFmtId="0">
      <sharedItems containsString="0" containsBlank="1" containsNumber="1" minValue="1402.8778" maxValue="1402.87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x v="0"/>
    <x v="0"/>
    <x v="0"/>
    <x v="0"/>
    <x v="0"/>
    <n v="36"/>
    <n v="1"/>
    <x v="0"/>
    <x v="0"/>
    <s v="BW...+36 uur per 1-1-2021"/>
    <x v="0"/>
    <x v="0"/>
    <x v="0"/>
    <m/>
    <m/>
    <m/>
    <m/>
  </r>
  <r>
    <x v="0"/>
    <x v="0"/>
    <x v="0"/>
    <x v="1"/>
    <x v="1"/>
    <n v="38.159999999999997"/>
    <n v="1.06"/>
    <x v="1"/>
    <x v="0"/>
    <m/>
    <x v="1"/>
    <x v="1"/>
    <x v="0"/>
    <m/>
    <m/>
    <m/>
    <m/>
  </r>
  <r>
    <x v="0"/>
    <x v="0"/>
    <x v="0"/>
    <x v="2"/>
    <x v="2"/>
    <n v="68.040000000000006"/>
    <n v="1.89"/>
    <x v="2"/>
    <x v="0"/>
    <m/>
    <x v="2"/>
    <x v="2"/>
    <x v="0"/>
    <m/>
    <m/>
    <m/>
    <m/>
  </r>
  <r>
    <x v="0"/>
    <x v="0"/>
    <x v="0"/>
    <x v="3"/>
    <x v="0"/>
    <n v="68.040000000000006"/>
    <n v="1.89"/>
    <x v="3"/>
    <x v="0"/>
    <m/>
    <x v="3"/>
    <x v="3"/>
    <x v="0"/>
    <m/>
    <m/>
    <m/>
    <m/>
  </r>
  <r>
    <x v="0"/>
    <x v="0"/>
    <x v="0"/>
    <x v="4"/>
    <x v="3"/>
    <n v="36"/>
    <n v="1"/>
    <x v="4"/>
    <x v="0"/>
    <s v="BW...-36 uur per 1-1-2021(72-36)"/>
    <x v="4"/>
    <x v="4"/>
    <x v="0"/>
    <m/>
    <m/>
    <m/>
    <m/>
  </r>
  <r>
    <x v="0"/>
    <x v="0"/>
    <x v="0"/>
    <x v="5"/>
    <x v="0"/>
    <n v="36"/>
    <n v="1"/>
    <x v="5"/>
    <x v="0"/>
    <m/>
    <x v="5"/>
    <x v="5"/>
    <x v="0"/>
    <m/>
    <m/>
    <m/>
    <m/>
  </r>
  <r>
    <x v="0"/>
    <x v="0"/>
    <x v="0"/>
    <x v="6"/>
    <x v="4"/>
    <n v="72"/>
    <n v="2"/>
    <x v="6"/>
    <x v="0"/>
    <s v="36 uur ingedeeld in mw toezicht III (9)"/>
    <x v="6"/>
    <x v="6"/>
    <x v="0"/>
    <m/>
    <m/>
    <m/>
    <m/>
  </r>
  <r>
    <x v="0"/>
    <x v="0"/>
    <x v="0"/>
    <x v="7"/>
    <x v="0"/>
    <n v="36"/>
    <n v="1"/>
    <x v="7"/>
    <x v="0"/>
    <s v="betreft beheerder openbaar groen"/>
    <x v="7"/>
    <x v="7"/>
    <x v="0"/>
    <m/>
    <m/>
    <m/>
    <m/>
  </r>
  <r>
    <x v="0"/>
    <x v="0"/>
    <x v="0"/>
    <x v="8"/>
    <x v="4"/>
    <n v="60"/>
    <n v="1.6667000000000001"/>
    <x v="8"/>
    <x v="0"/>
    <s v="BW...+24+36 uur per 1-1-2021"/>
    <x v="8"/>
    <x v="8"/>
    <x v="0"/>
    <m/>
    <m/>
    <m/>
    <m/>
  </r>
  <r>
    <x v="0"/>
    <x v="0"/>
    <x v="0"/>
    <x v="8"/>
    <x v="4"/>
    <n v="24.48"/>
    <n v="0.68"/>
    <x v="8"/>
    <x v="0"/>
    <s v="betreft taxateur / mw vastgoed"/>
    <x v="8"/>
    <x v="8"/>
    <x v="0"/>
    <m/>
    <m/>
    <m/>
    <m/>
  </r>
  <r>
    <x v="0"/>
    <x v="0"/>
    <x v="0"/>
    <x v="9"/>
    <x v="3"/>
    <n v="36"/>
    <n v="1"/>
    <x v="9"/>
    <x v="0"/>
    <s v="BW...+36 uur per 1-1-2021"/>
    <x v="9"/>
    <x v="9"/>
    <x v="0"/>
    <m/>
    <m/>
    <m/>
    <m/>
  </r>
  <r>
    <x v="0"/>
    <x v="0"/>
    <x v="0"/>
    <x v="10"/>
    <x v="0"/>
    <n v="36"/>
    <n v="1"/>
    <x v="10"/>
    <x v="0"/>
    <m/>
    <x v="10"/>
    <x v="10"/>
    <x v="0"/>
    <n v="546.72"/>
    <n v="15.1867"/>
    <m/>
    <m/>
  </r>
  <r>
    <x v="1"/>
    <x v="1"/>
    <x v="1"/>
    <x v="11"/>
    <x v="1"/>
    <n v="252"/>
    <n v="7"/>
    <x v="11"/>
    <x v="0"/>
    <m/>
    <x v="11"/>
    <x v="11"/>
    <x v="1"/>
    <m/>
    <m/>
    <m/>
    <m/>
  </r>
  <r>
    <x v="1"/>
    <x v="1"/>
    <x v="1"/>
    <x v="12"/>
    <x v="5"/>
    <n v="248.04"/>
    <n v="6.89"/>
    <x v="12"/>
    <x v="0"/>
    <m/>
    <x v="12"/>
    <x v="12"/>
    <x v="1"/>
    <m/>
    <m/>
    <m/>
    <m/>
  </r>
  <r>
    <x v="1"/>
    <x v="1"/>
    <x v="1"/>
    <x v="13"/>
    <x v="2"/>
    <n v="36"/>
    <n v="1"/>
    <x v="13"/>
    <x v="0"/>
    <m/>
    <x v="13"/>
    <x v="13"/>
    <x v="1"/>
    <m/>
    <m/>
    <m/>
    <m/>
  </r>
  <r>
    <x v="1"/>
    <x v="1"/>
    <x v="1"/>
    <x v="14"/>
    <x v="6"/>
    <n v="72"/>
    <n v="2"/>
    <x v="14"/>
    <x v="0"/>
    <m/>
    <x v="14"/>
    <x v="14"/>
    <x v="1"/>
    <m/>
    <m/>
    <m/>
    <m/>
  </r>
  <r>
    <x v="1"/>
    <x v="1"/>
    <x v="1"/>
    <x v="8"/>
    <x v="4"/>
    <n v="36"/>
    <n v="1"/>
    <x v="8"/>
    <x v="0"/>
    <s v="betreft uitvoerder groen"/>
    <x v="8"/>
    <x v="8"/>
    <x v="1"/>
    <m/>
    <m/>
    <m/>
    <m/>
  </r>
  <r>
    <x v="1"/>
    <x v="1"/>
    <x v="1"/>
    <x v="15"/>
    <x v="0"/>
    <n v="36"/>
    <n v="1"/>
    <x v="15"/>
    <x v="0"/>
    <m/>
    <x v="15"/>
    <x v="15"/>
    <x v="1"/>
    <n v="680.04"/>
    <n v="18.89"/>
    <m/>
    <m/>
  </r>
  <r>
    <x v="2"/>
    <x v="2"/>
    <x v="2"/>
    <x v="16"/>
    <x v="7"/>
    <n v="83.84"/>
    <n v="2.3289"/>
    <x v="16"/>
    <x v="0"/>
    <s v="57,96 ingedeeld in mw educatie II (7)\ BW...-36 en -22 per 1-1-2021"/>
    <x v="16"/>
    <x v="16"/>
    <x v="2"/>
    <m/>
    <m/>
    <m/>
    <m/>
  </r>
  <r>
    <x v="2"/>
    <x v="2"/>
    <x v="2"/>
    <x v="17"/>
    <x v="1"/>
    <n v="72"/>
    <n v="2"/>
    <x v="17"/>
    <x v="0"/>
    <m/>
    <x v="17"/>
    <x v="17"/>
    <x v="2"/>
    <m/>
    <m/>
    <m/>
    <m/>
  </r>
  <r>
    <x v="2"/>
    <x v="2"/>
    <x v="2"/>
    <x v="18"/>
    <x v="5"/>
    <n v="36"/>
    <n v="1"/>
    <x v="18"/>
    <x v="0"/>
    <m/>
    <x v="18"/>
    <x v="18"/>
    <x v="2"/>
    <m/>
    <m/>
    <m/>
    <m/>
  </r>
  <r>
    <x v="2"/>
    <x v="2"/>
    <x v="2"/>
    <x v="19"/>
    <x v="2"/>
    <n v="58"/>
    <n v="1.6111"/>
    <x v="19"/>
    <x v="0"/>
    <s v="LSIN07  LSIN07  BW...+36+22 uur per 1-1-2021"/>
    <x v="19"/>
    <x v="19"/>
    <x v="2"/>
    <m/>
    <m/>
    <m/>
    <m/>
  </r>
  <r>
    <x v="2"/>
    <x v="2"/>
    <x v="2"/>
    <x v="19"/>
    <x v="2"/>
    <n v="36"/>
    <n v="1"/>
    <x v="19"/>
    <x v="0"/>
    <m/>
    <x v="19"/>
    <x v="19"/>
    <x v="2"/>
    <m/>
    <m/>
    <m/>
    <m/>
  </r>
  <r>
    <x v="2"/>
    <x v="2"/>
    <x v="2"/>
    <x v="15"/>
    <x v="0"/>
    <n v="36"/>
    <n v="1"/>
    <x v="15"/>
    <x v="0"/>
    <m/>
    <x v="15"/>
    <x v="15"/>
    <x v="2"/>
    <n v="321.83999999999997"/>
    <n v="8.94"/>
    <m/>
    <m/>
  </r>
  <r>
    <x v="3"/>
    <x v="3"/>
    <x v="3"/>
    <x v="0"/>
    <x v="0"/>
    <n v="90"/>
    <n v="2.5"/>
    <x v="0"/>
    <x v="0"/>
    <m/>
    <x v="0"/>
    <x v="0"/>
    <x v="3"/>
    <m/>
    <m/>
    <m/>
    <m/>
  </r>
  <r>
    <x v="3"/>
    <x v="3"/>
    <x v="3"/>
    <x v="20"/>
    <x v="4"/>
    <n v="36"/>
    <n v="1"/>
    <x v="20"/>
    <x v="0"/>
    <s v="BW...+36 uur per 1-1-2021"/>
    <x v="20"/>
    <x v="20"/>
    <x v="3"/>
    <m/>
    <m/>
    <m/>
    <m/>
  </r>
  <r>
    <x v="3"/>
    <x v="3"/>
    <x v="3"/>
    <x v="20"/>
    <x v="4"/>
    <n v="21"/>
    <n v="0.58330000000000004"/>
    <x v="20"/>
    <x v="0"/>
    <s v="BW...-32 uur per 1-1-2021(53-32)"/>
    <x v="20"/>
    <x v="20"/>
    <x v="3"/>
    <m/>
    <m/>
    <m/>
    <m/>
  </r>
  <r>
    <x v="3"/>
    <x v="3"/>
    <x v="3"/>
    <x v="21"/>
    <x v="4"/>
    <n v="6"/>
    <n v="0.16669999999999999"/>
    <x v="21"/>
    <x v="0"/>
    <s v="BW...+6 uur per 1-1-2021"/>
    <x v="21"/>
    <x v="21"/>
    <x v="3"/>
    <m/>
    <m/>
    <m/>
    <m/>
  </r>
  <r>
    <x v="3"/>
    <x v="3"/>
    <x v="3"/>
    <x v="21"/>
    <x v="4"/>
    <n v="30"/>
    <n v="0.83330000000000004"/>
    <x v="21"/>
    <x v="0"/>
    <m/>
    <x v="21"/>
    <x v="21"/>
    <x v="3"/>
    <m/>
    <m/>
    <m/>
    <m/>
  </r>
  <r>
    <x v="3"/>
    <x v="3"/>
    <x v="3"/>
    <x v="22"/>
    <x v="7"/>
    <n v="10"/>
    <n v="0.27779999999999999"/>
    <x v="22"/>
    <x v="0"/>
    <s v="BW...+10 uur per 1-1-2021"/>
    <x v="22"/>
    <x v="22"/>
    <x v="3"/>
    <m/>
    <m/>
    <m/>
    <m/>
  </r>
  <r>
    <x v="3"/>
    <x v="3"/>
    <x v="3"/>
    <x v="22"/>
    <x v="7"/>
    <n v="36"/>
    <n v="1"/>
    <x v="22"/>
    <x v="0"/>
    <m/>
    <x v="22"/>
    <x v="22"/>
    <x v="3"/>
    <m/>
    <m/>
    <m/>
    <m/>
  </r>
  <r>
    <x v="3"/>
    <x v="3"/>
    <x v="3"/>
    <x v="23"/>
    <x v="3"/>
    <n v="36"/>
    <n v="1"/>
    <x v="23"/>
    <x v="0"/>
    <s v="BW...+36 uur per 1-1-2021"/>
    <x v="23"/>
    <x v="23"/>
    <x v="3"/>
    <m/>
    <m/>
    <m/>
    <m/>
  </r>
  <r>
    <x v="3"/>
    <x v="3"/>
    <x v="3"/>
    <x v="23"/>
    <x v="3"/>
    <n v="216"/>
    <n v="6"/>
    <x v="23"/>
    <x v="0"/>
    <m/>
    <x v="23"/>
    <x v="23"/>
    <x v="3"/>
    <m/>
    <m/>
    <m/>
    <m/>
  </r>
  <r>
    <x v="3"/>
    <x v="3"/>
    <x v="3"/>
    <x v="24"/>
    <x v="2"/>
    <n v="46.8"/>
    <n v="1.3"/>
    <x v="24"/>
    <x v="0"/>
    <m/>
    <x v="24"/>
    <x v="24"/>
    <x v="3"/>
    <m/>
    <m/>
    <m/>
    <m/>
  </r>
  <r>
    <x v="3"/>
    <x v="3"/>
    <x v="3"/>
    <x v="25"/>
    <x v="4"/>
    <n v="72"/>
    <n v="2"/>
    <x v="25"/>
    <x v="0"/>
    <m/>
    <x v="25"/>
    <x v="25"/>
    <x v="3"/>
    <m/>
    <m/>
    <m/>
    <m/>
  </r>
  <r>
    <x v="3"/>
    <x v="3"/>
    <x v="3"/>
    <x v="26"/>
    <x v="8"/>
    <n v="72"/>
    <n v="2"/>
    <x v="26"/>
    <x v="0"/>
    <s v="betreft voormalig 1e mw"/>
    <x v="26"/>
    <x v="26"/>
    <x v="3"/>
    <m/>
    <m/>
    <m/>
    <m/>
  </r>
  <r>
    <x v="3"/>
    <x v="3"/>
    <x v="3"/>
    <x v="27"/>
    <x v="9"/>
    <n v="36"/>
    <n v="1"/>
    <x v="27"/>
    <x v="0"/>
    <m/>
    <x v="27"/>
    <x v="27"/>
    <x v="3"/>
    <n v="707.8"/>
    <n v="19.661100000000001"/>
    <m/>
    <m/>
  </r>
  <r>
    <x v="4"/>
    <x v="4"/>
    <x v="4"/>
    <x v="28"/>
    <x v="8"/>
    <n v="36"/>
    <n v="1"/>
    <x v="28"/>
    <x v="0"/>
    <s v="BW...+36 uur per 1-1-2021"/>
    <x v="28"/>
    <x v="28"/>
    <x v="4"/>
    <m/>
    <m/>
    <m/>
    <m/>
  </r>
  <r>
    <x v="4"/>
    <x v="4"/>
    <x v="4"/>
    <x v="28"/>
    <x v="8"/>
    <n v="72"/>
    <n v="2"/>
    <x v="28"/>
    <x v="0"/>
    <s v="BW...+72 uur per 1-1-2021"/>
    <x v="28"/>
    <x v="28"/>
    <x v="4"/>
    <m/>
    <m/>
    <m/>
    <m/>
  </r>
  <r>
    <x v="4"/>
    <x v="4"/>
    <x v="4"/>
    <x v="28"/>
    <x v="8"/>
    <n v="144"/>
    <n v="4"/>
    <x v="28"/>
    <x v="0"/>
    <m/>
    <x v="28"/>
    <x v="28"/>
    <x v="4"/>
    <m/>
    <m/>
    <m/>
    <m/>
  </r>
  <r>
    <x v="4"/>
    <x v="4"/>
    <x v="4"/>
    <x v="27"/>
    <x v="9"/>
    <n v="36"/>
    <n v="1"/>
    <x v="27"/>
    <x v="0"/>
    <s v="  "/>
    <x v="27"/>
    <x v="27"/>
    <x v="4"/>
    <m/>
    <m/>
    <m/>
    <m/>
  </r>
  <r>
    <x v="4"/>
    <x v="4"/>
    <x v="4"/>
    <x v="27"/>
    <x v="9"/>
    <n v="72"/>
    <n v="2"/>
    <x v="27"/>
    <x v="0"/>
    <s v="BW...+72 uur per 1-1-2021"/>
    <x v="27"/>
    <x v="27"/>
    <x v="4"/>
    <m/>
    <m/>
    <m/>
    <m/>
  </r>
  <r>
    <x v="4"/>
    <x v="4"/>
    <x v="4"/>
    <x v="29"/>
    <x v="10"/>
    <n v="36"/>
    <n v="1"/>
    <x v="29"/>
    <x v="0"/>
    <s v="BW...+36 uur per 1-1-2021"/>
    <x v="29"/>
    <x v="29"/>
    <x v="4"/>
    <m/>
    <m/>
    <m/>
    <m/>
  </r>
  <r>
    <x v="4"/>
    <x v="4"/>
    <x v="4"/>
    <x v="30"/>
    <x v="9"/>
    <n v="72"/>
    <n v="2"/>
    <x v="30"/>
    <x v="0"/>
    <m/>
    <x v="30"/>
    <x v="30"/>
    <x v="4"/>
    <m/>
    <m/>
    <m/>
    <m/>
  </r>
  <r>
    <x v="4"/>
    <x v="4"/>
    <x v="3"/>
    <x v="27"/>
    <x v="9"/>
    <n v="36"/>
    <n v="1"/>
    <x v="27"/>
    <x v="0"/>
    <s v="BW...+36 uur per 1-1-2021"/>
    <x v="27"/>
    <x v="27"/>
    <x v="3"/>
    <n v="504"/>
    <n v="14"/>
    <m/>
    <m/>
  </r>
  <r>
    <x v="5"/>
    <x v="5"/>
    <x v="5"/>
    <x v="31"/>
    <x v="2"/>
    <n v="88"/>
    <n v="2.4443999999999999"/>
    <x v="31"/>
    <x v="0"/>
    <m/>
    <x v="31"/>
    <x v="31"/>
    <x v="5"/>
    <m/>
    <m/>
    <m/>
    <m/>
  </r>
  <r>
    <x v="5"/>
    <x v="5"/>
    <x v="5"/>
    <x v="23"/>
    <x v="3"/>
    <n v="191.32"/>
    <n v="5.3144"/>
    <x v="23"/>
    <x v="0"/>
    <s v="BW... +32+32+36+36+24+31,32 uur per 1-1-2021"/>
    <x v="23"/>
    <x v="23"/>
    <x v="5"/>
    <m/>
    <m/>
    <m/>
    <m/>
  </r>
  <r>
    <x v="5"/>
    <x v="5"/>
    <x v="5"/>
    <x v="23"/>
    <x v="3"/>
    <n v="226"/>
    <n v="6.2778"/>
    <x v="23"/>
    <x v="0"/>
    <m/>
    <x v="23"/>
    <x v="23"/>
    <x v="5"/>
    <m/>
    <m/>
    <m/>
    <m/>
  </r>
  <r>
    <x v="5"/>
    <x v="5"/>
    <x v="5"/>
    <x v="19"/>
    <x v="2"/>
    <n v="24"/>
    <n v="0.66669999999999996"/>
    <x v="19"/>
    <x v="0"/>
    <s v="betreft functie adm mw"/>
    <x v="19"/>
    <x v="19"/>
    <x v="5"/>
    <n v="529.32000000000005"/>
    <n v="14.7033"/>
    <m/>
    <m/>
  </r>
  <r>
    <x v="6"/>
    <x v="6"/>
    <x v="6"/>
    <x v="23"/>
    <x v="3"/>
    <n v="94"/>
    <n v="2.6111"/>
    <x v="23"/>
    <x v="0"/>
    <s v="BW... +4+4+32+4+16+2+28+4uur per 1-1-2021"/>
    <x v="23"/>
    <x v="23"/>
    <x v="6"/>
    <m/>
    <m/>
    <m/>
    <m/>
  </r>
  <r>
    <x v="6"/>
    <x v="6"/>
    <x v="6"/>
    <x v="23"/>
    <x v="3"/>
    <n v="511.2"/>
    <n v="14.2"/>
    <x v="23"/>
    <x v="0"/>
    <m/>
    <x v="23"/>
    <x v="23"/>
    <x v="6"/>
    <m/>
    <m/>
    <m/>
    <m/>
  </r>
  <r>
    <x v="6"/>
    <x v="6"/>
    <x v="6"/>
    <x v="7"/>
    <x v="0"/>
    <n v="32"/>
    <n v="0.88890000000000002"/>
    <x v="7"/>
    <x v="0"/>
    <s v="BW... 32 uur per 1-1-2021"/>
    <x v="7"/>
    <x v="7"/>
    <x v="6"/>
    <m/>
    <m/>
    <m/>
    <m/>
  </r>
  <r>
    <x v="6"/>
    <x v="6"/>
    <x v="6"/>
    <x v="7"/>
    <x v="0"/>
    <n v="32"/>
    <n v="0.88890000000000002"/>
    <x v="7"/>
    <x v="1"/>
    <s v="BW...+32 uur per 1-1-2021"/>
    <x v="7"/>
    <x v="7"/>
    <x v="6"/>
    <m/>
    <m/>
    <m/>
    <m/>
  </r>
  <r>
    <x v="6"/>
    <x v="6"/>
    <x v="6"/>
    <x v="9"/>
    <x v="3"/>
    <n v="97.92"/>
    <n v="2.72"/>
    <x v="9"/>
    <x v="0"/>
    <s v="36 uur is ingedeeld in adv IV (10); BW...-10,44 per 1-1-2021"/>
    <x v="9"/>
    <x v="9"/>
    <x v="6"/>
    <n v="767.12"/>
    <n v="21.308900000000001"/>
    <m/>
    <m/>
  </r>
  <r>
    <x v="7"/>
    <x v="7"/>
    <x v="7"/>
    <x v="0"/>
    <x v="0"/>
    <n v="36"/>
    <n v="1"/>
    <x v="0"/>
    <x v="0"/>
    <s v="BW...+36 uur per 1-1-2021"/>
    <x v="0"/>
    <x v="0"/>
    <x v="7"/>
    <m/>
    <m/>
    <m/>
    <m/>
  </r>
  <r>
    <x v="7"/>
    <x v="7"/>
    <x v="7"/>
    <x v="0"/>
    <x v="0"/>
    <n v="32"/>
    <n v="0.88890000000000002"/>
    <x v="0"/>
    <x v="0"/>
    <m/>
    <x v="0"/>
    <x v="0"/>
    <x v="7"/>
    <m/>
    <m/>
    <m/>
    <m/>
  </r>
  <r>
    <x v="7"/>
    <x v="7"/>
    <x v="7"/>
    <x v="20"/>
    <x v="4"/>
    <n v="24"/>
    <n v="0.66669999999999996"/>
    <x v="20"/>
    <x v="0"/>
    <s v="BW...-24 uur per 1-1-2021"/>
    <x v="20"/>
    <x v="20"/>
    <x v="7"/>
    <m/>
    <m/>
    <m/>
    <m/>
  </r>
  <r>
    <x v="7"/>
    <x v="7"/>
    <x v="7"/>
    <x v="22"/>
    <x v="7"/>
    <n v="24"/>
    <n v="0.66669999999999996"/>
    <x v="22"/>
    <x v="0"/>
    <m/>
    <x v="22"/>
    <x v="22"/>
    <x v="7"/>
    <m/>
    <m/>
    <m/>
    <m/>
  </r>
  <r>
    <x v="7"/>
    <x v="7"/>
    <x v="7"/>
    <x v="32"/>
    <x v="3"/>
    <n v="32"/>
    <n v="0.88890000000000002"/>
    <x v="32"/>
    <x v="0"/>
    <m/>
    <x v="32"/>
    <x v="32"/>
    <x v="7"/>
    <m/>
    <m/>
    <m/>
    <m/>
  </r>
  <r>
    <x v="7"/>
    <x v="7"/>
    <x v="7"/>
    <x v="31"/>
    <x v="2"/>
    <n v="12"/>
    <n v="0.33329999999999999"/>
    <x v="31"/>
    <x v="0"/>
    <s v="BW... -24 uur per 1-1-2021 (36-24)"/>
    <x v="31"/>
    <x v="31"/>
    <x v="7"/>
    <m/>
    <m/>
    <m/>
    <m/>
  </r>
  <r>
    <x v="7"/>
    <x v="7"/>
    <x v="7"/>
    <x v="31"/>
    <x v="2"/>
    <n v="24"/>
    <n v="0.66669999999999996"/>
    <x v="31"/>
    <x v="0"/>
    <s v="BW...+24 uur per 1-1-2021"/>
    <x v="31"/>
    <x v="31"/>
    <x v="7"/>
    <m/>
    <m/>
    <m/>
    <m/>
  </r>
  <r>
    <x v="7"/>
    <x v="7"/>
    <x v="7"/>
    <x v="33"/>
    <x v="7"/>
    <n v="32"/>
    <n v="0.88890000000000002"/>
    <x v="33"/>
    <x v="0"/>
    <s v="BW... +32 uur per 1-1-2021\ BW... -4 uur"/>
    <x v="33"/>
    <x v="33"/>
    <x v="7"/>
    <m/>
    <m/>
    <m/>
    <m/>
  </r>
  <r>
    <x v="7"/>
    <x v="7"/>
    <x v="7"/>
    <x v="33"/>
    <x v="7"/>
    <n v="124"/>
    <n v="3.4443999999999999"/>
    <x v="33"/>
    <x v="0"/>
    <s v="BW...-4 uur per 1-1-2021"/>
    <x v="33"/>
    <x v="33"/>
    <x v="7"/>
    <m/>
    <m/>
    <m/>
    <m/>
  </r>
  <r>
    <x v="7"/>
    <x v="7"/>
    <x v="7"/>
    <x v="23"/>
    <x v="3"/>
    <n v="36"/>
    <n v="1"/>
    <x v="23"/>
    <x v="0"/>
    <s v="BW...-36(72-36) uur per 1-1-2021"/>
    <x v="23"/>
    <x v="23"/>
    <x v="7"/>
    <m/>
    <m/>
    <m/>
    <m/>
  </r>
  <r>
    <x v="7"/>
    <x v="7"/>
    <x v="7"/>
    <x v="34"/>
    <x v="5"/>
    <n v="40"/>
    <n v="1.1111"/>
    <x v="34"/>
    <x v="0"/>
    <m/>
    <x v="34"/>
    <x v="34"/>
    <x v="7"/>
    <m/>
    <m/>
    <m/>
    <m/>
  </r>
  <r>
    <x v="7"/>
    <x v="7"/>
    <x v="7"/>
    <x v="35"/>
    <x v="3"/>
    <n v="32"/>
    <n v="0.88890000000000002"/>
    <x v="35"/>
    <x v="0"/>
    <s v="BW...-4 uur (36-4) per 1-1-2021"/>
    <x v="35"/>
    <x v="35"/>
    <x v="7"/>
    <m/>
    <m/>
    <m/>
    <m/>
  </r>
  <r>
    <x v="7"/>
    <x v="7"/>
    <x v="7"/>
    <x v="5"/>
    <x v="0"/>
    <n v="28"/>
    <n v="0.77780000000000005"/>
    <x v="5"/>
    <x v="0"/>
    <s v="BW... +28 uur per 1-1-2021"/>
    <x v="5"/>
    <x v="5"/>
    <x v="7"/>
    <m/>
    <m/>
    <m/>
    <m/>
  </r>
  <r>
    <x v="7"/>
    <x v="7"/>
    <x v="7"/>
    <x v="5"/>
    <x v="0"/>
    <n v="32"/>
    <n v="0.88890000000000002"/>
    <x v="5"/>
    <x v="0"/>
    <s v="BW... +32 uur per 1-1-2021"/>
    <x v="5"/>
    <x v="5"/>
    <x v="7"/>
    <m/>
    <m/>
    <m/>
    <m/>
  </r>
  <r>
    <x v="7"/>
    <x v="7"/>
    <x v="7"/>
    <x v="5"/>
    <x v="0"/>
    <n v="4"/>
    <n v="0.1111"/>
    <x v="5"/>
    <x v="0"/>
    <s v="BW...+4 uur per 1-1-2021"/>
    <x v="5"/>
    <x v="5"/>
    <x v="7"/>
    <m/>
    <m/>
    <m/>
    <m/>
  </r>
  <r>
    <x v="7"/>
    <x v="7"/>
    <x v="7"/>
    <x v="5"/>
    <x v="0"/>
    <n v="60"/>
    <n v="1.6667000000000001"/>
    <x v="5"/>
    <x v="0"/>
    <m/>
    <x v="5"/>
    <x v="5"/>
    <x v="7"/>
    <m/>
    <m/>
    <m/>
    <m/>
  </r>
  <r>
    <x v="7"/>
    <x v="7"/>
    <x v="7"/>
    <x v="36"/>
    <x v="3"/>
    <n v="72"/>
    <n v="2"/>
    <x v="36"/>
    <x v="0"/>
    <m/>
    <x v="36"/>
    <x v="36"/>
    <x v="7"/>
    <m/>
    <m/>
    <m/>
    <m/>
  </r>
  <r>
    <x v="7"/>
    <x v="7"/>
    <x v="7"/>
    <x v="7"/>
    <x v="0"/>
    <n v="8"/>
    <n v="0.22220000000000001"/>
    <x v="7"/>
    <x v="0"/>
    <s v="BW...+8 uur per 1-1-2021"/>
    <x v="7"/>
    <x v="7"/>
    <x v="7"/>
    <m/>
    <m/>
    <m/>
    <m/>
  </r>
  <r>
    <x v="7"/>
    <x v="7"/>
    <x v="7"/>
    <x v="7"/>
    <x v="0"/>
    <n v="24"/>
    <n v="0.66669999999999996"/>
    <x v="7"/>
    <x v="0"/>
    <m/>
    <x v="7"/>
    <x v="7"/>
    <x v="7"/>
    <m/>
    <m/>
    <m/>
    <m/>
  </r>
  <r>
    <x v="7"/>
    <x v="7"/>
    <x v="7"/>
    <x v="19"/>
    <x v="2"/>
    <n v="60"/>
    <n v="1.6667000000000001"/>
    <x v="19"/>
    <x v="0"/>
    <s v="BW...+24 +36 uur per 1-1-2021"/>
    <x v="19"/>
    <x v="19"/>
    <x v="7"/>
    <m/>
    <m/>
    <m/>
    <m/>
  </r>
  <r>
    <x v="7"/>
    <x v="7"/>
    <x v="7"/>
    <x v="37"/>
    <x v="9"/>
    <n v="32"/>
    <n v="0.88890000000000002"/>
    <x v="37"/>
    <x v="0"/>
    <m/>
    <x v="37"/>
    <x v="37"/>
    <x v="7"/>
    <n v="768"/>
    <n v="21.333500000000001"/>
    <m/>
    <m/>
  </r>
  <r>
    <x v="8"/>
    <x v="8"/>
    <x v="8"/>
    <x v="38"/>
    <x v="11"/>
    <n v="36"/>
    <n v="1"/>
    <x v="38"/>
    <x v="0"/>
    <m/>
    <x v="38"/>
    <x v="38"/>
    <x v="8"/>
    <m/>
    <m/>
    <m/>
    <m/>
  </r>
  <r>
    <x v="8"/>
    <x v="8"/>
    <x v="8"/>
    <x v="39"/>
    <x v="12"/>
    <n v="72"/>
    <n v="2"/>
    <x v="39"/>
    <x v="0"/>
    <m/>
    <x v="39"/>
    <x v="39"/>
    <x v="8"/>
    <n v="108"/>
    <n v="3"/>
    <m/>
    <m/>
  </r>
  <r>
    <x v="9"/>
    <x v="9"/>
    <x v="7"/>
    <x v="40"/>
    <x v="13"/>
    <n v="36"/>
    <n v="1"/>
    <x v="40"/>
    <x v="0"/>
    <m/>
    <x v="40"/>
    <x v="40"/>
    <x v="7"/>
    <m/>
    <m/>
    <m/>
    <m/>
  </r>
  <r>
    <x v="9"/>
    <x v="9"/>
    <x v="0"/>
    <x v="40"/>
    <x v="13"/>
    <n v="36"/>
    <n v="1"/>
    <x v="40"/>
    <x v="0"/>
    <m/>
    <x v="40"/>
    <x v="40"/>
    <x v="0"/>
    <m/>
    <m/>
    <m/>
    <m/>
  </r>
  <r>
    <x v="9"/>
    <x v="9"/>
    <x v="9"/>
    <x v="41"/>
    <x v="10"/>
    <n v="36"/>
    <n v="1"/>
    <x v="41"/>
    <x v="0"/>
    <m/>
    <x v="41"/>
    <x v="41"/>
    <x v="9"/>
    <m/>
    <m/>
    <m/>
    <m/>
  </r>
  <r>
    <x v="9"/>
    <x v="9"/>
    <x v="9"/>
    <x v="42"/>
    <x v="9"/>
    <n v="18"/>
    <n v="0.5"/>
    <x v="42"/>
    <x v="0"/>
    <m/>
    <x v="42"/>
    <x v="42"/>
    <x v="9"/>
    <m/>
    <m/>
    <m/>
    <m/>
  </r>
  <r>
    <x v="9"/>
    <x v="9"/>
    <x v="9"/>
    <x v="43"/>
    <x v="13"/>
    <n v="18"/>
    <n v="0.5"/>
    <x v="43"/>
    <x v="0"/>
    <m/>
    <x v="43"/>
    <x v="43"/>
    <x v="9"/>
    <m/>
    <m/>
    <m/>
    <m/>
  </r>
  <r>
    <x v="9"/>
    <x v="9"/>
    <x v="3"/>
    <x v="40"/>
    <x v="13"/>
    <n v="36"/>
    <n v="1"/>
    <x v="40"/>
    <x v="0"/>
    <m/>
    <x v="40"/>
    <x v="40"/>
    <x v="3"/>
    <m/>
    <m/>
    <m/>
    <m/>
  </r>
  <r>
    <x v="9"/>
    <x v="9"/>
    <x v="5"/>
    <x v="40"/>
    <x v="13"/>
    <n v="30"/>
    <n v="0.83330000000000004"/>
    <x v="40"/>
    <x v="0"/>
    <m/>
    <x v="40"/>
    <x v="40"/>
    <x v="5"/>
    <m/>
    <m/>
    <m/>
    <m/>
  </r>
  <r>
    <x v="9"/>
    <x v="9"/>
    <x v="6"/>
    <x v="40"/>
    <x v="13"/>
    <n v="36"/>
    <n v="1"/>
    <x v="40"/>
    <x v="0"/>
    <m/>
    <x v="40"/>
    <x v="40"/>
    <x v="6"/>
    <n v="246"/>
    <n v="6.8333000000000004"/>
    <m/>
    <m/>
  </r>
  <r>
    <x v="10"/>
    <x v="10"/>
    <x v="10"/>
    <x v="44"/>
    <x v="10"/>
    <n v="36"/>
    <n v="1"/>
    <x v="44"/>
    <x v="0"/>
    <s v="bw...36 uur per 01-01-2019"/>
    <x v="44"/>
    <x v="44"/>
    <x v="10"/>
    <m/>
    <m/>
    <m/>
    <m/>
  </r>
  <r>
    <x v="10"/>
    <x v="10"/>
    <x v="10"/>
    <x v="44"/>
    <x v="7"/>
    <n v="24.12"/>
    <n v="0.67"/>
    <x v="45"/>
    <x v="0"/>
    <s v="bw...24,12 uur per 01-01-2019"/>
    <x v="44"/>
    <x v="45"/>
    <x v="10"/>
    <n v="60.12"/>
    <n v="1.67"/>
    <m/>
    <m/>
  </r>
  <r>
    <x v="11"/>
    <x v="11"/>
    <x v="11"/>
    <x v="45"/>
    <x v="11"/>
    <n v="36"/>
    <n v="1"/>
    <x v="46"/>
    <x v="1"/>
    <s v="bw... nw org str +36 uur per 1-1-19"/>
    <x v="45"/>
    <x v="46"/>
    <x v="11"/>
    <m/>
    <m/>
    <m/>
    <m/>
  </r>
  <r>
    <x v="11"/>
    <x v="11"/>
    <x v="12"/>
    <x v="42"/>
    <x v="10"/>
    <n v="28"/>
    <n v="0.77780000000000005"/>
    <x v="42"/>
    <x v="1"/>
    <s v="BW... nw org str +28 uur per 1-1-19"/>
    <x v="46"/>
    <x v="47"/>
    <x v="11"/>
    <m/>
    <m/>
    <m/>
    <m/>
  </r>
  <r>
    <x v="11"/>
    <x v="11"/>
    <x v="12"/>
    <x v="0"/>
    <x v="9"/>
    <n v="72"/>
    <n v="2"/>
    <x v="0"/>
    <x v="1"/>
    <s v="Bw... nw org str +72 uur per 1-1-19"/>
    <x v="47"/>
    <x v="48"/>
    <x v="11"/>
    <m/>
    <m/>
    <m/>
    <m/>
  </r>
  <r>
    <x v="11"/>
    <x v="11"/>
    <x v="12"/>
    <x v="0"/>
    <x v="9"/>
    <n v="31"/>
    <n v="0.86109999999999998"/>
    <x v="0"/>
    <x v="1"/>
    <s v="bW... nw org str +31 uur per 1-1-19"/>
    <x v="47"/>
    <x v="48"/>
    <x v="11"/>
    <m/>
    <m/>
    <m/>
    <m/>
  </r>
  <r>
    <x v="11"/>
    <x v="11"/>
    <x v="12"/>
    <x v="46"/>
    <x v="0"/>
    <n v="36"/>
    <n v="1"/>
    <x v="47"/>
    <x v="0"/>
    <s v="Bw... nw org str 36 uurper 1-1-19"/>
    <x v="48"/>
    <x v="49"/>
    <x v="11"/>
    <m/>
    <m/>
    <m/>
    <m/>
  </r>
  <r>
    <x v="11"/>
    <x v="11"/>
    <x v="12"/>
    <x v="22"/>
    <x v="7"/>
    <n v="20"/>
    <n v="0.55559999999999998"/>
    <x v="22"/>
    <x v="1"/>
    <s v="BW... nw org str +20 uur per 1-1-19"/>
    <x v="49"/>
    <x v="50"/>
    <x v="11"/>
    <m/>
    <m/>
    <m/>
    <m/>
  </r>
  <r>
    <x v="11"/>
    <x v="11"/>
    <x v="12"/>
    <x v="47"/>
    <x v="10"/>
    <n v="36"/>
    <n v="1"/>
    <x v="48"/>
    <x v="1"/>
    <s v="bw... nw org str +36 uur per 1-1-19"/>
    <x v="50"/>
    <x v="51"/>
    <x v="11"/>
    <m/>
    <m/>
    <m/>
    <m/>
  </r>
  <r>
    <x v="11"/>
    <x v="11"/>
    <x v="12"/>
    <x v="28"/>
    <x v="9"/>
    <n v="68"/>
    <n v="1.8889"/>
    <x v="28"/>
    <x v="1"/>
    <s v="BW... nw org str +36+32 uur per 1-1-19"/>
    <x v="51"/>
    <x v="52"/>
    <x v="11"/>
    <m/>
    <m/>
    <m/>
    <m/>
  </r>
  <r>
    <x v="11"/>
    <x v="11"/>
    <x v="12"/>
    <x v="30"/>
    <x v="9"/>
    <n v="22.4"/>
    <n v="0.62219999999999998"/>
    <x v="30"/>
    <x v="1"/>
    <s v="BW...+22,4 uur per 1-1-2020 vanMO &amp; wmo"/>
    <x v="52"/>
    <x v="53"/>
    <x v="11"/>
    <n v="349.4"/>
    <n v="9.7056000000000004"/>
    <m/>
    <m/>
  </r>
  <r>
    <x v="12"/>
    <x v="12"/>
    <x v="13"/>
    <x v="44"/>
    <x v="11"/>
    <n v="36"/>
    <n v="1"/>
    <x v="49"/>
    <x v="1"/>
    <s v="Bw.. nw org str. +36 uur per 1-1-19"/>
    <x v="44"/>
    <x v="54"/>
    <x v="12"/>
    <m/>
    <m/>
    <m/>
    <m/>
  </r>
  <r>
    <x v="12"/>
    <x v="12"/>
    <x v="14"/>
    <x v="40"/>
    <x v="10"/>
    <n v="36"/>
    <n v="1"/>
    <x v="40"/>
    <x v="1"/>
    <s v="bw... nw org str +36 uur per 1-1-19"/>
    <x v="53"/>
    <x v="55"/>
    <x v="13"/>
    <m/>
    <m/>
    <m/>
    <m/>
  </r>
  <r>
    <x v="12"/>
    <x v="12"/>
    <x v="15"/>
    <x v="48"/>
    <x v="2"/>
    <n v="60"/>
    <n v="1.6667000000000001"/>
    <x v="50"/>
    <x v="0"/>
    <s v="BW... naar CS van best ond 60 uur per 1-1-19"/>
    <x v="54"/>
    <x v="56"/>
    <x v="14"/>
    <m/>
    <m/>
    <m/>
    <m/>
  </r>
  <r>
    <x v="12"/>
    <x v="12"/>
    <x v="15"/>
    <x v="48"/>
    <x v="2"/>
    <n v="239.4"/>
    <n v="6.65"/>
    <x v="50"/>
    <x v="1"/>
    <s v="BW... naar cs van best ond 239,4 uur per 1-1-19"/>
    <x v="54"/>
    <x v="56"/>
    <x v="14"/>
    <m/>
    <m/>
    <m/>
    <m/>
  </r>
  <r>
    <x v="12"/>
    <x v="12"/>
    <x v="15"/>
    <x v="22"/>
    <x v="7"/>
    <n v="20"/>
    <n v="0.55559999999999998"/>
    <x v="22"/>
    <x v="1"/>
    <s v="BW... naar cs van best ond"/>
    <x v="49"/>
    <x v="50"/>
    <x v="14"/>
    <m/>
    <m/>
    <m/>
    <m/>
  </r>
  <r>
    <x v="12"/>
    <x v="12"/>
    <x v="16"/>
    <x v="39"/>
    <x v="14"/>
    <n v="36"/>
    <n v="1"/>
    <x v="39"/>
    <x v="1"/>
    <s v="bw... nw org str +36 uur per 1-1-19"/>
    <x v="55"/>
    <x v="57"/>
    <x v="15"/>
    <m/>
    <m/>
    <m/>
    <m/>
  </r>
  <r>
    <x v="12"/>
    <x v="12"/>
    <x v="17"/>
    <x v="49"/>
    <x v="11"/>
    <n v="36"/>
    <n v="1"/>
    <x v="51"/>
    <x v="1"/>
    <s v="BW... org str 36 uur per 1-1-19"/>
    <x v="56"/>
    <x v="58"/>
    <x v="16"/>
    <m/>
    <m/>
    <m/>
    <m/>
  </r>
  <r>
    <x v="12"/>
    <x v="12"/>
    <x v="17"/>
    <x v="41"/>
    <x v="12"/>
    <n v="240"/>
    <n v="6.6666999999999996"/>
    <x v="41"/>
    <x v="1"/>
    <s v="BW... nw org str +240,0012 uur per 1-1-19"/>
    <x v="57"/>
    <x v="59"/>
    <x v="16"/>
    <m/>
    <m/>
    <m/>
    <m/>
  </r>
  <r>
    <x v="12"/>
    <x v="12"/>
    <x v="17"/>
    <x v="42"/>
    <x v="10"/>
    <n v="199.99"/>
    <n v="5.5552999999999999"/>
    <x v="42"/>
    <x v="1"/>
    <s v="BW...-36 uur per 1-1-2022 (235,99-36uur)"/>
    <x v="46"/>
    <x v="47"/>
    <x v="16"/>
    <m/>
    <m/>
    <m/>
    <m/>
  </r>
  <r>
    <x v="12"/>
    <x v="12"/>
    <x v="17"/>
    <x v="0"/>
    <x v="9"/>
    <n v="7.2"/>
    <n v="0.2"/>
    <x v="0"/>
    <x v="0"/>
    <s v="BW... +7,2 uur vanuit P&amp;C per 1-1-19"/>
    <x v="47"/>
    <x v="48"/>
    <x v="16"/>
    <m/>
    <m/>
    <m/>
    <m/>
  </r>
  <r>
    <x v="12"/>
    <x v="12"/>
    <x v="17"/>
    <x v="0"/>
    <x v="9"/>
    <n v="28.8"/>
    <n v="0.8"/>
    <x v="0"/>
    <x v="1"/>
    <s v="Bw... +28,8 uur vanuit P&amp;C per 1-1-19"/>
    <x v="47"/>
    <x v="48"/>
    <x v="16"/>
    <m/>
    <m/>
    <m/>
    <m/>
  </r>
  <r>
    <x v="12"/>
    <x v="12"/>
    <x v="17"/>
    <x v="46"/>
    <x v="0"/>
    <n v="18"/>
    <n v="0.5"/>
    <x v="47"/>
    <x v="0"/>
    <s v="BW... +18 uur vanuit P&amp;C per 1-1-19"/>
    <x v="48"/>
    <x v="49"/>
    <x v="16"/>
    <m/>
    <m/>
    <m/>
    <m/>
  </r>
  <r>
    <x v="12"/>
    <x v="12"/>
    <x v="17"/>
    <x v="46"/>
    <x v="0"/>
    <n v="39.6"/>
    <n v="1.1000000000000001"/>
    <x v="47"/>
    <x v="1"/>
    <s v="BW... +39,6 uur vanuit P&amp;C per 1-1-19"/>
    <x v="48"/>
    <x v="49"/>
    <x v="16"/>
    <m/>
    <m/>
    <m/>
    <m/>
  </r>
  <r>
    <x v="12"/>
    <x v="12"/>
    <x v="17"/>
    <x v="46"/>
    <x v="0"/>
    <n v="14.4"/>
    <n v="0.4"/>
    <x v="47"/>
    <x v="1"/>
    <s v="BW...+14,4 uur per 1-1-2021"/>
    <x v="48"/>
    <x v="49"/>
    <x v="16"/>
    <m/>
    <m/>
    <m/>
    <m/>
  </r>
  <r>
    <x v="12"/>
    <x v="12"/>
    <x v="17"/>
    <x v="48"/>
    <x v="2"/>
    <n v="72"/>
    <n v="2"/>
    <x v="50"/>
    <x v="1"/>
    <s v="Bw... +36 uur per 1-1-2020"/>
    <x v="54"/>
    <x v="56"/>
    <x v="16"/>
    <m/>
    <m/>
    <m/>
    <m/>
  </r>
  <r>
    <x v="12"/>
    <x v="12"/>
    <x v="17"/>
    <x v="50"/>
    <x v="4"/>
    <n v="32"/>
    <n v="0.88890000000000002"/>
    <x v="52"/>
    <x v="1"/>
    <s v="BW... +32 uur vanuit P&amp;C per 1-1-19"/>
    <x v="58"/>
    <x v="60"/>
    <x v="16"/>
    <m/>
    <m/>
    <m/>
    <m/>
  </r>
  <r>
    <x v="12"/>
    <x v="12"/>
    <x v="17"/>
    <x v="31"/>
    <x v="2"/>
    <n v="18"/>
    <n v="0.5"/>
    <x v="31"/>
    <x v="1"/>
    <s v="BW... +18 uur vanuit P&amp;C per 1-1-19"/>
    <x v="59"/>
    <x v="61"/>
    <x v="16"/>
    <m/>
    <m/>
    <m/>
    <m/>
  </r>
  <r>
    <x v="12"/>
    <x v="12"/>
    <x v="17"/>
    <x v="47"/>
    <x v="10"/>
    <n v="36"/>
    <n v="1"/>
    <x v="48"/>
    <x v="1"/>
    <s v="bw... nw org str +36 uur per 1-1-19"/>
    <x v="50"/>
    <x v="51"/>
    <x v="16"/>
    <m/>
    <m/>
    <m/>
    <m/>
  </r>
  <r>
    <x v="12"/>
    <x v="12"/>
    <x v="17"/>
    <x v="28"/>
    <x v="9"/>
    <n v="20.7"/>
    <n v="0.57499999999999996"/>
    <x v="28"/>
    <x v="1"/>
    <s v="BW...+20,7 uur v med ontw II per 1-1-2021"/>
    <x v="51"/>
    <x v="52"/>
    <x v="16"/>
    <m/>
    <m/>
    <m/>
    <m/>
  </r>
  <r>
    <x v="12"/>
    <x v="12"/>
    <x v="17"/>
    <x v="44"/>
    <x v="14"/>
    <n v="36"/>
    <n v="1"/>
    <x v="53"/>
    <x v="1"/>
    <s v="BW...+36 uur per 1-1-2021 van schaal 14"/>
    <x v="44"/>
    <x v="62"/>
    <x v="16"/>
    <m/>
    <m/>
    <m/>
    <m/>
  </r>
  <r>
    <x v="12"/>
    <x v="12"/>
    <x v="17"/>
    <x v="44"/>
    <x v="3"/>
    <n v="32"/>
    <n v="0.88890000000000002"/>
    <x v="54"/>
    <x v="0"/>
    <s v="BW... nw org str +32,0004 uur per 1-1-19"/>
    <x v="44"/>
    <x v="63"/>
    <x v="16"/>
    <n v="1258.0899999999999"/>
    <n v="34.947099999999999"/>
    <m/>
    <m/>
  </r>
  <r>
    <x v="13"/>
    <x v="13"/>
    <x v="18"/>
    <x v="45"/>
    <x v="11"/>
    <n v="36"/>
    <n v="1"/>
    <x v="46"/>
    <x v="1"/>
    <s v="BW... +36 uur per 1-1-2020 wijziging schaal"/>
    <x v="45"/>
    <x v="46"/>
    <x v="17"/>
    <n v="36"/>
    <n v="1"/>
    <m/>
    <m/>
  </r>
  <r>
    <x v="14"/>
    <x v="14"/>
    <x v="19"/>
    <x v="45"/>
    <x v="11"/>
    <n v="36"/>
    <n v="1"/>
    <x v="46"/>
    <x v="1"/>
    <s v="bw... nw org str +36 uur per 1-1-19"/>
    <x v="45"/>
    <x v="46"/>
    <x v="18"/>
    <m/>
    <m/>
    <m/>
    <m/>
  </r>
  <r>
    <x v="14"/>
    <x v="14"/>
    <x v="20"/>
    <x v="42"/>
    <x v="10"/>
    <n v="168"/>
    <n v="4.6666999999999996"/>
    <x v="42"/>
    <x v="1"/>
    <s v="Bw... nw org str 168 uur per 1-1-19"/>
    <x v="46"/>
    <x v="47"/>
    <x v="18"/>
    <m/>
    <m/>
    <m/>
    <m/>
  </r>
  <r>
    <x v="14"/>
    <x v="14"/>
    <x v="20"/>
    <x v="46"/>
    <x v="0"/>
    <n v="50"/>
    <n v="1.3889"/>
    <x v="47"/>
    <x v="0"/>
    <s v="Bw... nw org str +50uur per 1-1-19"/>
    <x v="48"/>
    <x v="49"/>
    <x v="18"/>
    <m/>
    <m/>
    <m/>
    <m/>
  </r>
  <r>
    <x v="14"/>
    <x v="14"/>
    <x v="20"/>
    <x v="46"/>
    <x v="0"/>
    <n v="116.18"/>
    <n v="3.2271999999999998"/>
    <x v="47"/>
    <x v="1"/>
    <s v="Bw... mw org str +119 uur per 1-1-19\ BW... -2,82 uur per 1-1-2020"/>
    <x v="48"/>
    <x v="49"/>
    <x v="18"/>
    <m/>
    <m/>
    <m/>
    <m/>
  </r>
  <r>
    <x v="14"/>
    <x v="14"/>
    <x v="20"/>
    <x v="46"/>
    <x v="0"/>
    <n v="184"/>
    <n v="5.1111000000000004"/>
    <x v="47"/>
    <x v="1"/>
    <s v="Bw... nw org str +184 uur per 1-1-19"/>
    <x v="48"/>
    <x v="49"/>
    <x v="18"/>
    <m/>
    <m/>
    <m/>
    <m/>
  </r>
  <r>
    <x v="14"/>
    <x v="14"/>
    <x v="20"/>
    <x v="48"/>
    <x v="2"/>
    <n v="32"/>
    <n v="0.88890000000000002"/>
    <x v="50"/>
    <x v="1"/>
    <s v="bw... nw org str +32 uur per 1-1-19"/>
    <x v="54"/>
    <x v="56"/>
    <x v="18"/>
    <m/>
    <m/>
    <m/>
    <m/>
  </r>
  <r>
    <x v="14"/>
    <x v="14"/>
    <x v="20"/>
    <x v="22"/>
    <x v="7"/>
    <n v="18"/>
    <n v="0.5"/>
    <x v="22"/>
    <x v="1"/>
    <s v="Bw.. nw org str +18 uur per 1-1-19"/>
    <x v="49"/>
    <x v="50"/>
    <x v="18"/>
    <m/>
    <m/>
    <m/>
    <m/>
  </r>
  <r>
    <x v="14"/>
    <x v="14"/>
    <x v="20"/>
    <x v="40"/>
    <x v="10"/>
    <n v="36"/>
    <n v="1"/>
    <x v="40"/>
    <x v="1"/>
    <s v="bw... nw org str +36 uur per 1-1-19"/>
    <x v="53"/>
    <x v="55"/>
    <x v="18"/>
    <m/>
    <m/>
    <m/>
    <m/>
  </r>
  <r>
    <x v="14"/>
    <x v="14"/>
    <x v="20"/>
    <x v="44"/>
    <x v="3"/>
    <n v="48"/>
    <n v="1.3332999999999999"/>
    <x v="54"/>
    <x v="0"/>
    <s v="Bw... nw org str +48 uur per 1-1-19"/>
    <x v="44"/>
    <x v="63"/>
    <x v="18"/>
    <m/>
    <m/>
    <m/>
    <m/>
  </r>
  <r>
    <x v="14"/>
    <x v="14"/>
    <x v="20"/>
    <x v="44"/>
    <x v="3"/>
    <n v="34"/>
    <n v="0.94440000000000002"/>
    <x v="54"/>
    <x v="1"/>
    <s v="Bw.. nw org str +34 uur per 1-1-19"/>
    <x v="44"/>
    <x v="63"/>
    <x v="18"/>
    <m/>
    <m/>
    <m/>
    <m/>
  </r>
  <r>
    <x v="14"/>
    <x v="14"/>
    <x v="20"/>
    <x v="44"/>
    <x v="4"/>
    <n v="36"/>
    <n v="1"/>
    <x v="55"/>
    <x v="1"/>
    <s v="Bw.. nw org str +36 uur per 1-1-19"/>
    <x v="44"/>
    <x v="64"/>
    <x v="18"/>
    <m/>
    <m/>
    <m/>
    <m/>
  </r>
  <r>
    <x v="14"/>
    <x v="14"/>
    <x v="20"/>
    <x v="44"/>
    <x v="4"/>
    <n v="10"/>
    <n v="0.27779999999999999"/>
    <x v="55"/>
    <x v="1"/>
    <s v="Bw... mnw org str +10 uur per 1-1-19"/>
    <x v="44"/>
    <x v="64"/>
    <x v="18"/>
    <n v="768.18"/>
    <n v="21.3383"/>
    <m/>
    <m/>
  </r>
  <r>
    <x v="15"/>
    <x v="15"/>
    <x v="21"/>
    <x v="51"/>
    <x v="9"/>
    <n v="36"/>
    <n v="1"/>
    <x v="56"/>
    <x v="1"/>
    <s v="bw... nw org str +36 uur per 1-1-19"/>
    <x v="60"/>
    <x v="65"/>
    <x v="19"/>
    <m/>
    <m/>
    <m/>
    <m/>
  </r>
  <r>
    <x v="15"/>
    <x v="15"/>
    <x v="22"/>
    <x v="52"/>
    <x v="12"/>
    <n v="36"/>
    <n v="1"/>
    <x v="57"/>
    <x v="1"/>
    <s v="bw... nw org str +36 uur per 1-1-19"/>
    <x v="61"/>
    <x v="66"/>
    <x v="20"/>
    <m/>
    <m/>
    <m/>
    <m/>
  </r>
  <r>
    <x v="15"/>
    <x v="15"/>
    <x v="23"/>
    <x v="22"/>
    <x v="7"/>
    <n v="36"/>
    <n v="1"/>
    <x v="22"/>
    <x v="1"/>
    <s v="bw... nw org str +36 uur per 1-1-19"/>
    <x v="49"/>
    <x v="50"/>
    <x v="19"/>
    <m/>
    <m/>
    <m/>
    <m/>
  </r>
  <r>
    <x v="15"/>
    <x v="15"/>
    <x v="23"/>
    <x v="1"/>
    <x v="1"/>
    <n v="36"/>
    <n v="1"/>
    <x v="1"/>
    <x v="1"/>
    <s v="bw... nw org str +36 uur per 1-1-19"/>
    <x v="62"/>
    <x v="67"/>
    <x v="19"/>
    <m/>
    <m/>
    <m/>
    <m/>
  </r>
  <r>
    <x v="15"/>
    <x v="15"/>
    <x v="23"/>
    <x v="50"/>
    <x v="4"/>
    <n v="16"/>
    <n v="0.44440000000000002"/>
    <x v="52"/>
    <x v="0"/>
    <s v="BW... nw org str +15,9984 uur per 1-1-19"/>
    <x v="58"/>
    <x v="60"/>
    <x v="19"/>
    <m/>
    <m/>
    <m/>
    <m/>
  </r>
  <r>
    <x v="15"/>
    <x v="15"/>
    <x v="23"/>
    <x v="50"/>
    <x v="4"/>
    <n v="230"/>
    <n v="6.3888999999999996"/>
    <x v="52"/>
    <x v="1"/>
    <s v="BW... nw org str +290,0016 uur per 1-1-19\BW...290 -36-24=230 uur per 1-1-2020"/>
    <x v="58"/>
    <x v="60"/>
    <x v="19"/>
    <m/>
    <m/>
    <m/>
    <m/>
  </r>
  <r>
    <x v="15"/>
    <x v="15"/>
    <x v="23"/>
    <x v="31"/>
    <x v="2"/>
    <n v="30.43"/>
    <n v="0.84530000000000005"/>
    <x v="31"/>
    <x v="0"/>
    <s v="Bw... nw org str +30,4308 uur per 1-1-19"/>
    <x v="59"/>
    <x v="61"/>
    <x v="19"/>
    <m/>
    <m/>
    <m/>
    <m/>
  </r>
  <r>
    <x v="15"/>
    <x v="15"/>
    <x v="23"/>
    <x v="31"/>
    <x v="2"/>
    <n v="196"/>
    <n v="5.4443999999999999"/>
    <x v="31"/>
    <x v="1"/>
    <s v="Bw... nw org str +216,0684 uur per 1-1-19\BW...-20uur per 1-1-2020"/>
    <x v="59"/>
    <x v="61"/>
    <x v="19"/>
    <m/>
    <m/>
    <m/>
    <m/>
  </r>
  <r>
    <x v="15"/>
    <x v="15"/>
    <x v="23"/>
    <x v="33"/>
    <x v="7"/>
    <n v="36"/>
    <n v="1"/>
    <x v="33"/>
    <x v="0"/>
    <s v="bw... nw org str +36 uur per 1-1-19"/>
    <x v="63"/>
    <x v="68"/>
    <x v="19"/>
    <m/>
    <m/>
    <m/>
    <m/>
  </r>
  <r>
    <x v="15"/>
    <x v="15"/>
    <x v="23"/>
    <x v="33"/>
    <x v="7"/>
    <n v="11.5"/>
    <n v="0.31940000000000002"/>
    <x v="33"/>
    <x v="1"/>
    <s v="BW... nw org str +65,9988 uur per 1-1-19\BW... 66-36-18,5 uur per 1-1-2020"/>
    <x v="63"/>
    <x v="68"/>
    <x v="19"/>
    <m/>
    <m/>
    <m/>
    <m/>
  </r>
  <r>
    <x v="15"/>
    <x v="15"/>
    <x v="23"/>
    <x v="53"/>
    <x v="1"/>
    <n v="182.09"/>
    <n v="5.0580999999999996"/>
    <x v="58"/>
    <x v="1"/>
    <s v="BW... nw org str +182,0916 uur per 1-1-19"/>
    <x v="64"/>
    <x v="69"/>
    <x v="19"/>
    <m/>
    <m/>
    <m/>
    <m/>
  </r>
  <r>
    <x v="15"/>
    <x v="15"/>
    <x v="24"/>
    <x v="42"/>
    <x v="10"/>
    <n v="176.04"/>
    <n v="4.8899999999999997"/>
    <x v="42"/>
    <x v="1"/>
    <s v="BW... nw org str +108+68,04 uurper 1-1-19"/>
    <x v="46"/>
    <x v="47"/>
    <x v="20"/>
    <m/>
    <m/>
    <m/>
    <m/>
  </r>
  <r>
    <x v="15"/>
    <x v="15"/>
    <x v="24"/>
    <x v="0"/>
    <x v="9"/>
    <n v="39.200000000000003"/>
    <n v="1.0889"/>
    <x v="0"/>
    <x v="1"/>
    <s v="BW... -28,8 uur naar S&amp;C per 1-1-19"/>
    <x v="47"/>
    <x v="48"/>
    <x v="20"/>
    <m/>
    <m/>
    <m/>
    <m/>
  </r>
  <r>
    <x v="15"/>
    <x v="15"/>
    <x v="24"/>
    <x v="46"/>
    <x v="0"/>
    <n v="60"/>
    <n v="1.6667000000000001"/>
    <x v="47"/>
    <x v="0"/>
    <s v="Bw... nw org str +60,0012 uur per 1-1-19"/>
    <x v="48"/>
    <x v="49"/>
    <x v="20"/>
    <m/>
    <m/>
    <m/>
    <m/>
  </r>
  <r>
    <x v="15"/>
    <x v="15"/>
    <x v="24"/>
    <x v="46"/>
    <x v="0"/>
    <n v="0.56000000000000005"/>
    <n v="1.5599999999999999E-2"/>
    <x v="47"/>
    <x v="1"/>
    <s v="BW...+0,56 uur per 1-1-21"/>
    <x v="48"/>
    <x v="49"/>
    <x v="20"/>
    <m/>
    <m/>
    <m/>
    <m/>
  </r>
  <r>
    <x v="15"/>
    <x v="15"/>
    <x v="24"/>
    <x v="46"/>
    <x v="0"/>
    <n v="278.31"/>
    <n v="7.7308000000000003"/>
    <x v="47"/>
    <x v="1"/>
    <s v="bW.. nw org str +163,11+115,2 uur per 1-1-19"/>
    <x v="48"/>
    <x v="49"/>
    <x v="20"/>
    <m/>
    <m/>
    <m/>
    <m/>
  </r>
  <r>
    <x v="15"/>
    <x v="15"/>
    <x v="24"/>
    <x v="54"/>
    <x v="3"/>
    <n v="32"/>
    <n v="0.88890000000000002"/>
    <x v="59"/>
    <x v="1"/>
    <s v="BW... nw org str +32,0004 uur per 1-1-19"/>
    <x v="65"/>
    <x v="70"/>
    <x v="20"/>
    <m/>
    <m/>
    <m/>
    <m/>
  </r>
  <r>
    <x v="15"/>
    <x v="15"/>
    <x v="24"/>
    <x v="50"/>
    <x v="4"/>
    <n v="136"/>
    <n v="3.7778"/>
    <x v="52"/>
    <x v="1"/>
    <s v="BW...-8 uur per 1-1-20"/>
    <x v="58"/>
    <x v="60"/>
    <x v="20"/>
    <m/>
    <m/>
    <m/>
    <m/>
  </r>
  <r>
    <x v="15"/>
    <x v="15"/>
    <x v="24"/>
    <x v="44"/>
    <x v="9"/>
    <n v="9.35"/>
    <n v="0.25969999999999999"/>
    <x v="60"/>
    <x v="0"/>
    <s v="Bw... -7,2 uur naar S&amp;C per 1-1-19"/>
    <x v="44"/>
    <x v="71"/>
    <x v="20"/>
    <m/>
    <m/>
    <m/>
    <m/>
  </r>
  <r>
    <x v="15"/>
    <x v="15"/>
    <x v="24"/>
    <x v="44"/>
    <x v="0"/>
    <n v="12"/>
    <n v="0.33329999999999999"/>
    <x v="61"/>
    <x v="0"/>
    <s v="BW... -18 uur naar S&amp;C per 1-1-19"/>
    <x v="44"/>
    <x v="72"/>
    <x v="20"/>
    <n v="1589.48"/>
    <n v="44.152200000000001"/>
    <m/>
    <m/>
  </r>
  <r>
    <x v="16"/>
    <x v="16"/>
    <x v="25"/>
    <x v="48"/>
    <x v="2"/>
    <n v="4"/>
    <n v="0.1111"/>
    <x v="50"/>
    <x v="0"/>
    <s v="bw... nw org str +4uur per 1-1-19"/>
    <x v="54"/>
    <x v="56"/>
    <x v="21"/>
    <m/>
    <m/>
    <m/>
    <m/>
  </r>
  <r>
    <x v="16"/>
    <x v="16"/>
    <x v="25"/>
    <x v="22"/>
    <x v="7"/>
    <n v="12.03"/>
    <n v="0.3342"/>
    <x v="22"/>
    <x v="1"/>
    <s v="BW... nw org str +13,33 uurper 1-1-19/ BW... -1,3 uur per 1-1-2021"/>
    <x v="49"/>
    <x v="50"/>
    <x v="21"/>
    <m/>
    <m/>
    <m/>
    <m/>
  </r>
  <r>
    <x v="16"/>
    <x v="16"/>
    <x v="25"/>
    <x v="22"/>
    <x v="7"/>
    <n v="36"/>
    <n v="1"/>
    <x v="22"/>
    <x v="1"/>
    <s v="BW... nw org str +62 uur per 1-1-19\ bw... -26 uur per 1-1-2021"/>
    <x v="49"/>
    <x v="50"/>
    <x v="21"/>
    <m/>
    <m/>
    <m/>
    <m/>
  </r>
  <r>
    <x v="16"/>
    <x v="16"/>
    <x v="25"/>
    <x v="1"/>
    <x v="1"/>
    <n v="2"/>
    <n v="5.5599999999999997E-2"/>
    <x v="1"/>
    <x v="1"/>
    <s v="bW... nw org str +74 uur per 1-1-19/ Bw... -72 uur per 1-1-2021"/>
    <x v="62"/>
    <x v="67"/>
    <x v="21"/>
    <m/>
    <m/>
    <m/>
    <m/>
  </r>
  <r>
    <x v="16"/>
    <x v="16"/>
    <x v="25"/>
    <x v="23"/>
    <x v="3"/>
    <n v="72"/>
    <n v="2"/>
    <x v="23"/>
    <x v="1"/>
    <s v="BW... +72 uur per 1-1-2021"/>
    <x v="66"/>
    <x v="73"/>
    <x v="21"/>
    <m/>
    <m/>
    <m/>
    <m/>
  </r>
  <r>
    <x v="16"/>
    <x v="16"/>
    <x v="25"/>
    <x v="23"/>
    <x v="3"/>
    <n v="36"/>
    <n v="1"/>
    <x v="23"/>
    <x v="1"/>
    <s v="bw... nw org str +36 uur per 1-1-19"/>
    <x v="66"/>
    <x v="73"/>
    <x v="21"/>
    <m/>
    <m/>
    <m/>
    <m/>
  </r>
  <r>
    <x v="16"/>
    <x v="16"/>
    <x v="25"/>
    <x v="55"/>
    <x v="2"/>
    <n v="112"/>
    <n v="3.1111"/>
    <x v="62"/>
    <x v="1"/>
    <s v="BW... nw org str +108 uur per 1-1-19\ BW... +4 uur per 1-1-2020"/>
    <x v="67"/>
    <x v="74"/>
    <x v="21"/>
    <m/>
    <m/>
    <m/>
    <m/>
  </r>
  <r>
    <x v="16"/>
    <x v="16"/>
    <x v="25"/>
    <x v="56"/>
    <x v="1"/>
    <n v="70.209999999999994"/>
    <n v="1.9502999999999999"/>
    <x v="63"/>
    <x v="0"/>
    <s v="BW... nw og str 70,21 uur per1-1-19"/>
    <x v="68"/>
    <x v="75"/>
    <x v="21"/>
    <m/>
    <m/>
    <m/>
    <m/>
  </r>
  <r>
    <x v="16"/>
    <x v="16"/>
    <x v="25"/>
    <x v="56"/>
    <x v="1"/>
    <n v="468.04"/>
    <n v="13.001099999999999"/>
    <x v="63"/>
    <x v="1"/>
    <s v="BW... -36 uur per 1-1-2020 van H&amp;S naar PDV\ BW... +68,04 uur per 1-1-2021"/>
    <x v="68"/>
    <x v="75"/>
    <x v="21"/>
    <m/>
    <m/>
    <m/>
    <m/>
  </r>
  <r>
    <x v="16"/>
    <x v="16"/>
    <x v="25"/>
    <x v="57"/>
    <x v="1"/>
    <n v="36"/>
    <n v="1"/>
    <x v="64"/>
    <x v="1"/>
    <s v="Bw... +36 uur per 1-1-2021"/>
    <x v="69"/>
    <x v="76"/>
    <x v="21"/>
    <m/>
    <m/>
    <m/>
    <m/>
  </r>
  <r>
    <x v="16"/>
    <x v="16"/>
    <x v="25"/>
    <x v="51"/>
    <x v="9"/>
    <n v="36"/>
    <n v="1"/>
    <x v="56"/>
    <x v="1"/>
    <s v="Bw... +36 uur per 1-1-2021"/>
    <x v="60"/>
    <x v="65"/>
    <x v="21"/>
    <m/>
    <m/>
    <m/>
    <m/>
  </r>
  <r>
    <x v="16"/>
    <x v="16"/>
    <x v="25"/>
    <x v="44"/>
    <x v="0"/>
    <n v="30.64"/>
    <n v="0.85109999999999997"/>
    <x v="61"/>
    <x v="1"/>
    <s v="BW... nw org str +21,92+36 uur per 1-1-19\ BW... -27,28 uur per 1-1-2021"/>
    <x v="44"/>
    <x v="72"/>
    <x v="21"/>
    <m/>
    <m/>
    <m/>
    <m/>
  </r>
  <r>
    <x v="16"/>
    <x v="16"/>
    <x v="25"/>
    <x v="44"/>
    <x v="4"/>
    <n v="6.65"/>
    <n v="0.1847"/>
    <x v="55"/>
    <x v="1"/>
    <s v="BW... nw org str +32 uur per 1-1-19\ BW... -25,35 uur per 1-1-2021"/>
    <x v="44"/>
    <x v="64"/>
    <x v="21"/>
    <m/>
    <m/>
    <m/>
    <m/>
  </r>
  <r>
    <x v="16"/>
    <x v="16"/>
    <x v="25"/>
    <x v="44"/>
    <x v="2"/>
    <n v="82"/>
    <n v="2.2778"/>
    <x v="65"/>
    <x v="1"/>
    <s v="BW...+82 uur per 1-1-2021"/>
    <x v="44"/>
    <x v="77"/>
    <x v="21"/>
    <m/>
    <m/>
    <m/>
    <m/>
  </r>
  <r>
    <x v="16"/>
    <x v="16"/>
    <x v="25"/>
    <x v="44"/>
    <x v="7"/>
    <n v="24"/>
    <n v="0.66669999999999996"/>
    <x v="45"/>
    <x v="1"/>
    <s v="BW...+24 uur per 1-1-2021"/>
    <x v="44"/>
    <x v="45"/>
    <x v="21"/>
    <m/>
    <m/>
    <m/>
    <m/>
  </r>
  <r>
    <x v="16"/>
    <x v="16"/>
    <x v="25"/>
    <x v="44"/>
    <x v="5"/>
    <n v="24"/>
    <n v="0.66669999999999996"/>
    <x v="66"/>
    <x v="1"/>
    <s v="BW... nw org str +24 uur per 1-1-19"/>
    <x v="44"/>
    <x v="78"/>
    <x v="21"/>
    <n v="1051.57"/>
    <n v="29.2104"/>
    <m/>
    <m/>
  </r>
  <r>
    <x v="17"/>
    <x v="17"/>
    <x v="26"/>
    <x v="40"/>
    <x v="10"/>
    <n v="36"/>
    <n v="1"/>
    <x v="40"/>
    <x v="1"/>
    <s v="Bw...nw org st +36 uur per 1-1-19"/>
    <x v="53"/>
    <x v="55"/>
    <x v="22"/>
    <m/>
    <m/>
    <m/>
    <m/>
  </r>
  <r>
    <x v="17"/>
    <x v="17"/>
    <x v="27"/>
    <x v="52"/>
    <x v="12"/>
    <n v="36"/>
    <n v="1"/>
    <x v="57"/>
    <x v="1"/>
    <s v="bw...nw org str +36 uur per 1-1-19"/>
    <x v="61"/>
    <x v="66"/>
    <x v="23"/>
    <m/>
    <m/>
    <m/>
    <m/>
  </r>
  <r>
    <x v="17"/>
    <x v="17"/>
    <x v="28"/>
    <x v="36"/>
    <x v="3"/>
    <n v="594.66"/>
    <n v="16.5183"/>
    <x v="36"/>
    <x v="1"/>
    <s v="Bw... +36 uur per 1-1-2020\ BW... -72 uur per 1-1-2020"/>
    <x v="70"/>
    <x v="79"/>
    <x v="24"/>
    <m/>
    <m/>
    <m/>
    <m/>
  </r>
  <r>
    <x v="17"/>
    <x v="17"/>
    <x v="28"/>
    <x v="58"/>
    <x v="4"/>
    <n v="56"/>
    <n v="1.5556000000000001"/>
    <x v="67"/>
    <x v="1"/>
    <s v="Bw... nw org str +56,0016 uur per 1-1-19"/>
    <x v="71"/>
    <x v="80"/>
    <x v="24"/>
    <m/>
    <m/>
    <m/>
    <m/>
  </r>
  <r>
    <x v="17"/>
    <x v="17"/>
    <x v="28"/>
    <x v="59"/>
    <x v="2"/>
    <n v="88"/>
    <n v="2.4443999999999999"/>
    <x v="68"/>
    <x v="1"/>
    <s v="BW... nw org str. +15,9984+72 uur per 1-1-19"/>
    <x v="72"/>
    <x v="81"/>
    <x v="24"/>
    <m/>
    <m/>
    <m/>
    <m/>
  </r>
  <r>
    <x v="17"/>
    <x v="17"/>
    <x v="28"/>
    <x v="44"/>
    <x v="0"/>
    <n v="72"/>
    <n v="2"/>
    <x v="61"/>
    <x v="1"/>
    <s v="Bw...nw org str +72 uur per 1-1-19"/>
    <x v="44"/>
    <x v="72"/>
    <x v="24"/>
    <m/>
    <m/>
    <m/>
    <m/>
  </r>
  <r>
    <x v="17"/>
    <x v="17"/>
    <x v="28"/>
    <x v="44"/>
    <x v="3"/>
    <n v="36"/>
    <n v="1"/>
    <x v="54"/>
    <x v="0"/>
    <s v="bw... nw org str +36 uur per 1-1-19"/>
    <x v="44"/>
    <x v="63"/>
    <x v="24"/>
    <m/>
    <m/>
    <m/>
    <m/>
  </r>
  <r>
    <x v="17"/>
    <x v="17"/>
    <x v="28"/>
    <x v="44"/>
    <x v="1"/>
    <n v="36"/>
    <n v="1"/>
    <x v="69"/>
    <x v="1"/>
    <s v="bw...nw org str +36 uur per 1-1-19"/>
    <x v="44"/>
    <x v="82"/>
    <x v="24"/>
    <m/>
    <m/>
    <m/>
    <m/>
  </r>
  <r>
    <x v="17"/>
    <x v="17"/>
    <x v="29"/>
    <x v="0"/>
    <x v="9"/>
    <n v="132"/>
    <n v="3.6667000000000001"/>
    <x v="0"/>
    <x v="1"/>
    <s v="BW... nw org str +24,0012+72+36 uur per 1-1-19"/>
    <x v="47"/>
    <x v="48"/>
    <x v="22"/>
    <m/>
    <m/>
    <m/>
    <m/>
  </r>
  <r>
    <x v="17"/>
    <x v="17"/>
    <x v="29"/>
    <x v="0"/>
    <x v="9"/>
    <n v="108"/>
    <n v="3"/>
    <x v="0"/>
    <x v="1"/>
    <s v="BW...nw org str +72 uur per 1-1-21"/>
    <x v="47"/>
    <x v="48"/>
    <x v="22"/>
    <m/>
    <m/>
    <m/>
    <m/>
  </r>
  <r>
    <x v="17"/>
    <x v="17"/>
    <x v="29"/>
    <x v="46"/>
    <x v="0"/>
    <n v="36"/>
    <n v="1"/>
    <x v="47"/>
    <x v="1"/>
    <s v="BW...+36 uur per 1-1-2021"/>
    <x v="48"/>
    <x v="49"/>
    <x v="22"/>
    <m/>
    <m/>
    <m/>
    <m/>
  </r>
  <r>
    <x v="17"/>
    <x v="17"/>
    <x v="29"/>
    <x v="46"/>
    <x v="0"/>
    <n v="337.15"/>
    <n v="9.3652999999999995"/>
    <x v="47"/>
    <x v="1"/>
    <s v="BW...nw org str + 72 uur per 1-1-21"/>
    <x v="48"/>
    <x v="49"/>
    <x v="22"/>
    <m/>
    <m/>
    <m/>
    <m/>
  </r>
  <r>
    <x v="17"/>
    <x v="17"/>
    <x v="29"/>
    <x v="54"/>
    <x v="3"/>
    <n v="72"/>
    <n v="2"/>
    <x v="59"/>
    <x v="1"/>
    <s v="Bw... nw org str +72 uur per 1-1-19"/>
    <x v="65"/>
    <x v="70"/>
    <x v="22"/>
    <m/>
    <m/>
    <m/>
    <m/>
  </r>
  <r>
    <x v="17"/>
    <x v="17"/>
    <x v="29"/>
    <x v="22"/>
    <x v="7"/>
    <n v="8"/>
    <n v="0.22220000000000001"/>
    <x v="22"/>
    <x v="1"/>
    <s v="Bw...nw org str +24 uur per 1-1-19 BW....-16 uur per 1-1-2020"/>
    <x v="49"/>
    <x v="50"/>
    <x v="22"/>
    <m/>
    <m/>
    <m/>
    <m/>
  </r>
  <r>
    <x v="17"/>
    <x v="17"/>
    <x v="29"/>
    <x v="60"/>
    <x v="4"/>
    <n v="36"/>
    <n v="1"/>
    <x v="70"/>
    <x v="1"/>
    <s v="BW... nw org str +36 uur per 1-1-20"/>
    <x v="73"/>
    <x v="83"/>
    <x v="22"/>
    <m/>
    <m/>
    <m/>
    <m/>
  </r>
  <r>
    <x v="17"/>
    <x v="17"/>
    <x v="29"/>
    <x v="60"/>
    <x v="4"/>
    <n v="72"/>
    <n v="2"/>
    <x v="70"/>
    <x v="1"/>
    <s v="Bw... nw org str +72 uur per 1-1-19"/>
    <x v="73"/>
    <x v="83"/>
    <x v="22"/>
    <m/>
    <m/>
    <m/>
    <m/>
  </r>
  <r>
    <x v="17"/>
    <x v="17"/>
    <x v="29"/>
    <x v="36"/>
    <x v="3"/>
    <n v="108"/>
    <n v="3"/>
    <x v="71"/>
    <x v="1"/>
    <s v="BW... nw org str +108 uur per 1-1-19"/>
    <x v="70"/>
    <x v="84"/>
    <x v="22"/>
    <m/>
    <m/>
    <m/>
    <m/>
  </r>
  <r>
    <x v="17"/>
    <x v="17"/>
    <x v="29"/>
    <x v="36"/>
    <x v="3"/>
    <n v="108"/>
    <n v="3"/>
    <x v="36"/>
    <x v="1"/>
    <s v="BW...nw org str +108 uur per 1-1-19"/>
    <x v="70"/>
    <x v="79"/>
    <x v="22"/>
    <m/>
    <m/>
    <m/>
    <m/>
  </r>
  <r>
    <x v="17"/>
    <x v="17"/>
    <x v="29"/>
    <x v="51"/>
    <x v="9"/>
    <n v="36"/>
    <n v="1"/>
    <x v="56"/>
    <x v="1"/>
    <s v="Bw... +36 uur per 1-1-2020"/>
    <x v="60"/>
    <x v="65"/>
    <x v="22"/>
    <m/>
    <m/>
    <m/>
    <m/>
  </r>
  <r>
    <x v="17"/>
    <x v="17"/>
    <x v="29"/>
    <x v="10"/>
    <x v="0"/>
    <n v="108"/>
    <n v="3"/>
    <x v="10"/>
    <x v="1"/>
    <s v="BW...nw org str +108 uur per 1-1-19"/>
    <x v="74"/>
    <x v="85"/>
    <x v="22"/>
    <m/>
    <m/>
    <m/>
    <m/>
  </r>
  <r>
    <x v="17"/>
    <x v="17"/>
    <x v="30"/>
    <x v="42"/>
    <x v="10"/>
    <n v="36"/>
    <n v="1"/>
    <x v="42"/>
    <x v="1"/>
    <s v="bw...nw org str +36 uur per 1-1-19"/>
    <x v="46"/>
    <x v="47"/>
    <x v="23"/>
    <m/>
    <m/>
    <m/>
    <m/>
  </r>
  <r>
    <x v="17"/>
    <x v="17"/>
    <x v="30"/>
    <x v="0"/>
    <x v="9"/>
    <n v="72"/>
    <n v="2"/>
    <x v="0"/>
    <x v="1"/>
    <s v="Bw...nw org str +72 uur per 1-1-19"/>
    <x v="47"/>
    <x v="48"/>
    <x v="23"/>
    <m/>
    <m/>
    <m/>
    <m/>
  </r>
  <r>
    <x v="17"/>
    <x v="17"/>
    <x v="30"/>
    <x v="46"/>
    <x v="0"/>
    <n v="36"/>
    <n v="1"/>
    <x v="47"/>
    <x v="1"/>
    <s v="bw...nw org str +36 uur per 1-1-19"/>
    <x v="48"/>
    <x v="49"/>
    <x v="23"/>
    <m/>
    <m/>
    <m/>
    <m/>
  </r>
  <r>
    <x v="17"/>
    <x v="17"/>
    <x v="30"/>
    <x v="61"/>
    <x v="0"/>
    <n v="24"/>
    <n v="0.66669999999999996"/>
    <x v="72"/>
    <x v="0"/>
    <s v="Bw... nw org str +24,0012 uur per 1-1-19"/>
    <x v="75"/>
    <x v="86"/>
    <x v="23"/>
    <m/>
    <m/>
    <m/>
    <m/>
  </r>
  <r>
    <x v="17"/>
    <x v="17"/>
    <x v="30"/>
    <x v="61"/>
    <x v="0"/>
    <n v="276"/>
    <n v="7.6666999999999996"/>
    <x v="72"/>
    <x v="1"/>
    <s v="Bw...nw org str +276,0012 uur per 1-1-19"/>
    <x v="75"/>
    <x v="86"/>
    <x v="23"/>
    <m/>
    <m/>
    <m/>
    <m/>
  </r>
  <r>
    <x v="17"/>
    <x v="17"/>
    <x v="30"/>
    <x v="36"/>
    <x v="3"/>
    <n v="36"/>
    <n v="1"/>
    <x v="36"/>
    <x v="0"/>
    <s v="bw...nw org str +36 uur per 1-1-19"/>
    <x v="70"/>
    <x v="79"/>
    <x v="23"/>
    <m/>
    <m/>
    <m/>
    <m/>
  </r>
  <r>
    <x v="17"/>
    <x v="17"/>
    <x v="30"/>
    <x v="36"/>
    <x v="3"/>
    <n v="746.96"/>
    <n v="20.748899999999999"/>
    <x v="36"/>
    <x v="1"/>
    <s v="BW...nw org str +32,0004+714,96 uur per 1-1-19"/>
    <x v="70"/>
    <x v="79"/>
    <x v="23"/>
    <m/>
    <m/>
    <m/>
    <m/>
  </r>
  <r>
    <x v="17"/>
    <x v="17"/>
    <x v="30"/>
    <x v="58"/>
    <x v="4"/>
    <n v="216"/>
    <n v="6"/>
    <x v="67"/>
    <x v="1"/>
    <s v="Bw...nw org str +216uur per 1-1-19"/>
    <x v="71"/>
    <x v="80"/>
    <x v="23"/>
    <m/>
    <m/>
    <m/>
    <m/>
  </r>
  <r>
    <x v="17"/>
    <x v="17"/>
    <x v="30"/>
    <x v="59"/>
    <x v="2"/>
    <n v="395.65"/>
    <n v="10.9903"/>
    <x v="68"/>
    <x v="1"/>
    <s v="Bw...nw org str +395,6508 uur per 1-1-19"/>
    <x v="72"/>
    <x v="81"/>
    <x v="23"/>
    <m/>
    <m/>
    <m/>
    <m/>
  </r>
  <r>
    <x v="17"/>
    <x v="17"/>
    <x v="30"/>
    <x v="44"/>
    <x v="9"/>
    <n v="7.2"/>
    <n v="0.2"/>
    <x v="60"/>
    <x v="0"/>
    <s v="BW... +7,2 uur per 1-1-2021 van Strategie en Control"/>
    <x v="44"/>
    <x v="71"/>
    <x v="23"/>
    <m/>
    <m/>
    <m/>
    <m/>
  </r>
  <r>
    <x v="17"/>
    <x v="17"/>
    <x v="30"/>
    <x v="44"/>
    <x v="0"/>
    <n v="7.2"/>
    <n v="0.2"/>
    <x v="61"/>
    <x v="0"/>
    <s v="BW... +7,2 uur per 1-1-2021 van Strategie en Control"/>
    <x v="44"/>
    <x v="72"/>
    <x v="23"/>
    <n v="3968.82"/>
    <n v="110.24509999999999"/>
    <m/>
    <m/>
  </r>
  <r>
    <x v="18"/>
    <x v="18"/>
    <x v="31"/>
    <x v="42"/>
    <x v="10"/>
    <n v="180"/>
    <n v="5"/>
    <x v="42"/>
    <x v="1"/>
    <s v="BW... nw org str +198 uur per 1-1-19\BW...-18 uur per 1-1-2020 naar MO SCH"/>
    <x v="46"/>
    <x v="47"/>
    <x v="25"/>
    <m/>
    <m/>
    <m/>
    <m/>
  </r>
  <r>
    <x v="18"/>
    <x v="18"/>
    <x v="31"/>
    <x v="46"/>
    <x v="0"/>
    <n v="32"/>
    <n v="0.88890000000000002"/>
    <x v="47"/>
    <x v="1"/>
    <s v="bW... nw org st +32 uur per 1-1-19"/>
    <x v="48"/>
    <x v="49"/>
    <x v="25"/>
    <m/>
    <m/>
    <m/>
    <m/>
  </r>
  <r>
    <x v="18"/>
    <x v="18"/>
    <x v="31"/>
    <x v="54"/>
    <x v="3"/>
    <n v="59.4"/>
    <n v="1.65"/>
    <x v="59"/>
    <x v="1"/>
    <s v="Bw... mw org str +59,4 uur per 1-1-19"/>
    <x v="65"/>
    <x v="70"/>
    <x v="25"/>
    <m/>
    <m/>
    <m/>
    <m/>
  </r>
  <r>
    <x v="18"/>
    <x v="18"/>
    <x v="31"/>
    <x v="44"/>
    <x v="3"/>
    <n v="36"/>
    <n v="1"/>
    <x v="54"/>
    <x v="0"/>
    <s v="bw... nw org str +36 uur per 1-1-19"/>
    <x v="44"/>
    <x v="63"/>
    <x v="25"/>
    <n v="307.39999999999998"/>
    <n v="8.5388999999999999"/>
    <m/>
    <m/>
  </r>
  <r>
    <x v="19"/>
    <x v="19"/>
    <x v="32"/>
    <x v="62"/>
    <x v="12"/>
    <n v="36"/>
    <n v="1"/>
    <x v="73"/>
    <x v="1"/>
    <s v="bw nw org str 36 uur per 1-1-19"/>
    <x v="76"/>
    <x v="87"/>
    <x v="26"/>
    <m/>
    <m/>
    <m/>
    <m/>
  </r>
  <r>
    <x v="19"/>
    <x v="19"/>
    <x v="33"/>
    <x v="37"/>
    <x v="9"/>
    <n v="36"/>
    <n v="1"/>
    <x v="37"/>
    <x v="1"/>
    <s v="bw... nw org str +36 uur per 1-1-19"/>
    <x v="77"/>
    <x v="88"/>
    <x v="27"/>
    <m/>
    <m/>
    <m/>
    <m/>
  </r>
  <r>
    <x v="19"/>
    <x v="19"/>
    <x v="34"/>
    <x v="41"/>
    <x v="12"/>
    <n v="36"/>
    <n v="1"/>
    <x v="74"/>
    <x v="1"/>
    <s v="Bw.. nw org str +36 uur per 1-1-19"/>
    <x v="57"/>
    <x v="89"/>
    <x v="28"/>
    <m/>
    <m/>
    <m/>
    <m/>
  </r>
  <r>
    <x v="19"/>
    <x v="19"/>
    <x v="34"/>
    <x v="42"/>
    <x v="10"/>
    <n v="226.23"/>
    <n v="6.2840999999999996"/>
    <x v="42"/>
    <x v="1"/>
    <s v="BW... nw org str 127,0008 +81,2265+18 uur per 1-1-19"/>
    <x v="46"/>
    <x v="47"/>
    <x v="28"/>
    <m/>
    <m/>
    <m/>
    <m/>
  </r>
  <r>
    <x v="19"/>
    <x v="19"/>
    <x v="34"/>
    <x v="46"/>
    <x v="0"/>
    <n v="61.92"/>
    <n v="1.72"/>
    <x v="47"/>
    <x v="0"/>
    <s v="BW...nw org str +61,92 uur per 1-1-19"/>
    <x v="48"/>
    <x v="49"/>
    <x v="28"/>
    <m/>
    <m/>
    <m/>
    <m/>
  </r>
  <r>
    <x v="19"/>
    <x v="19"/>
    <x v="34"/>
    <x v="46"/>
    <x v="0"/>
    <n v="1.08"/>
    <n v="0.03"/>
    <x v="47"/>
    <x v="0"/>
    <s v="Bw... nw org str +1,08 uur per 1-1-19"/>
    <x v="48"/>
    <x v="49"/>
    <x v="28"/>
    <m/>
    <m/>
    <m/>
    <m/>
  </r>
  <r>
    <x v="19"/>
    <x v="19"/>
    <x v="34"/>
    <x v="46"/>
    <x v="0"/>
    <n v="61.24"/>
    <n v="1.7011000000000001"/>
    <x v="47"/>
    <x v="1"/>
    <s v="BW... nw org str 27 +12 +92,0808 uur per 1-1-19\BW... -29,88 uur per 1-1-2020 naarMO  SCH\BW... -24,12 uur per 1-1-2020 naar SCH\BW...-15,84 uur per 1-1-2020 naar MO SCH"/>
    <x v="48"/>
    <x v="49"/>
    <x v="28"/>
    <m/>
    <m/>
    <m/>
    <m/>
  </r>
  <r>
    <x v="19"/>
    <x v="19"/>
    <x v="34"/>
    <x v="22"/>
    <x v="7"/>
    <n v="5.76"/>
    <n v="0.16"/>
    <x v="22"/>
    <x v="1"/>
    <s v="Bw.. nw org str +13,68 uur per 1-1-2019\BW..-7,92 uur per 1-1-2020 naar SCH"/>
    <x v="49"/>
    <x v="50"/>
    <x v="28"/>
    <m/>
    <m/>
    <m/>
    <m/>
  </r>
  <r>
    <x v="19"/>
    <x v="19"/>
    <x v="34"/>
    <x v="63"/>
    <x v="0"/>
    <n v="18"/>
    <n v="0.5"/>
    <x v="75"/>
    <x v="1"/>
    <s v="BW...nw org str 18 uur per 1-1-19"/>
    <x v="78"/>
    <x v="90"/>
    <x v="28"/>
    <m/>
    <m/>
    <m/>
    <m/>
  </r>
  <r>
    <x v="19"/>
    <x v="19"/>
    <x v="34"/>
    <x v="23"/>
    <x v="3"/>
    <n v="30"/>
    <n v="0.83330000000000004"/>
    <x v="23"/>
    <x v="1"/>
    <s v="BW... nw org str +29,9988 uur per 1-1-19"/>
    <x v="66"/>
    <x v="73"/>
    <x v="28"/>
    <m/>
    <m/>
    <m/>
    <m/>
  </r>
  <r>
    <x v="19"/>
    <x v="19"/>
    <x v="34"/>
    <x v="23"/>
    <x v="3"/>
    <n v="6.16"/>
    <n v="0.1711"/>
    <x v="23"/>
    <x v="1"/>
    <s v="bw nw org str 6,16 uur per 1-1-19"/>
    <x v="66"/>
    <x v="73"/>
    <x v="28"/>
    <m/>
    <m/>
    <m/>
    <m/>
  </r>
  <r>
    <x v="19"/>
    <x v="19"/>
    <x v="34"/>
    <x v="36"/>
    <x v="3"/>
    <n v="53"/>
    <n v="1.4722"/>
    <x v="71"/>
    <x v="1"/>
    <s v="BW...nw org str +52,9992 uur per 1-1-19"/>
    <x v="70"/>
    <x v="84"/>
    <x v="28"/>
    <m/>
    <m/>
    <m/>
    <m/>
  </r>
  <r>
    <x v="19"/>
    <x v="19"/>
    <x v="34"/>
    <x v="44"/>
    <x v="0"/>
    <n v="7.2"/>
    <n v="0.2"/>
    <x v="61"/>
    <x v="0"/>
    <s v="Bw.... nw org str +7,2 uur  per 1-1-19"/>
    <x v="44"/>
    <x v="72"/>
    <x v="28"/>
    <m/>
    <m/>
    <m/>
    <m/>
  </r>
  <r>
    <x v="19"/>
    <x v="19"/>
    <x v="34"/>
    <x v="44"/>
    <x v="0"/>
    <n v="28.8"/>
    <n v="0.8"/>
    <x v="61"/>
    <x v="1"/>
    <s v="BW... nw org str 288 uur per 1-1-19"/>
    <x v="44"/>
    <x v="72"/>
    <x v="28"/>
    <m/>
    <m/>
    <m/>
    <m/>
  </r>
  <r>
    <x v="19"/>
    <x v="19"/>
    <x v="35"/>
    <x v="22"/>
    <x v="7"/>
    <n v="136.56"/>
    <n v="3.7932999999999999"/>
    <x v="22"/>
    <x v="1"/>
    <s v="BW... nw org str +136,5601 uur per 1-1-19"/>
    <x v="49"/>
    <x v="50"/>
    <x v="27"/>
    <m/>
    <m/>
    <m/>
    <m/>
  </r>
  <r>
    <x v="19"/>
    <x v="19"/>
    <x v="35"/>
    <x v="63"/>
    <x v="0"/>
    <n v="448.6"/>
    <n v="12.4611"/>
    <x v="75"/>
    <x v="1"/>
    <s v="BW... nw org str +448,8 uur per 1-1-19"/>
    <x v="78"/>
    <x v="90"/>
    <x v="27"/>
    <m/>
    <m/>
    <m/>
    <m/>
  </r>
  <r>
    <x v="19"/>
    <x v="19"/>
    <x v="35"/>
    <x v="63"/>
    <x v="0"/>
    <n v="71.540000000000006"/>
    <n v="1.9872000000000001"/>
    <x v="75"/>
    <x v="1"/>
    <s v="BW... nw org str +71,54 uur per 1-1-2020"/>
    <x v="78"/>
    <x v="90"/>
    <x v="27"/>
    <m/>
    <m/>
    <m/>
    <m/>
  </r>
  <r>
    <x v="19"/>
    <x v="19"/>
    <x v="35"/>
    <x v="20"/>
    <x v="4"/>
    <n v="64.16"/>
    <n v="1.7822"/>
    <x v="20"/>
    <x v="1"/>
    <s v="BW.. nw org str +36,36+19,8+8 uur per 1-1-19"/>
    <x v="79"/>
    <x v="91"/>
    <x v="27"/>
    <n v="1328.25"/>
    <n v="36.895600000000002"/>
    <m/>
    <m/>
  </r>
  <r>
    <x v="20"/>
    <x v="20"/>
    <x v="36"/>
    <x v="62"/>
    <x v="12"/>
    <n v="30"/>
    <n v="0.83330000000000004"/>
    <x v="76"/>
    <x v="1"/>
    <s v="bW... nw org str +30 uur per 1-1- 19"/>
    <x v="76"/>
    <x v="92"/>
    <x v="29"/>
    <m/>
    <m/>
    <m/>
    <m/>
  </r>
  <r>
    <x v="20"/>
    <x v="20"/>
    <x v="37"/>
    <x v="42"/>
    <x v="10"/>
    <n v="60"/>
    <n v="1.6667000000000001"/>
    <x v="42"/>
    <x v="1"/>
    <s v="BW... nw org str +60 uur per 1-1-19"/>
    <x v="46"/>
    <x v="47"/>
    <x v="29"/>
    <m/>
    <m/>
    <m/>
    <m/>
  </r>
  <r>
    <x v="20"/>
    <x v="20"/>
    <x v="37"/>
    <x v="0"/>
    <x v="9"/>
    <n v="80"/>
    <n v="2.2222"/>
    <x v="0"/>
    <x v="1"/>
    <s v="Bw... nw org str +52+28 uur per 1-1-19"/>
    <x v="47"/>
    <x v="48"/>
    <x v="29"/>
    <m/>
    <m/>
    <m/>
    <m/>
  </r>
  <r>
    <x v="20"/>
    <x v="20"/>
    <x v="37"/>
    <x v="46"/>
    <x v="0"/>
    <n v="33"/>
    <n v="0.91669999999999996"/>
    <x v="47"/>
    <x v="0"/>
    <s v="BW... nw org str +33 uur per 1-1-19"/>
    <x v="48"/>
    <x v="49"/>
    <x v="29"/>
    <m/>
    <m/>
    <m/>
    <m/>
  </r>
  <r>
    <x v="20"/>
    <x v="20"/>
    <x v="37"/>
    <x v="46"/>
    <x v="0"/>
    <n v="260.93"/>
    <n v="7.2481"/>
    <x v="47"/>
    <x v="1"/>
    <s v="BW... nw org str +260,93 uur per 1-1-19"/>
    <x v="48"/>
    <x v="49"/>
    <x v="29"/>
    <m/>
    <m/>
    <m/>
    <m/>
  </r>
  <r>
    <x v="20"/>
    <x v="20"/>
    <x v="37"/>
    <x v="46"/>
    <x v="0"/>
    <n v="32"/>
    <n v="0.88890000000000002"/>
    <x v="47"/>
    <x v="1"/>
    <s v="BW... nw org str van BMO naar P&amp;O +32 uur per 1-1-19"/>
    <x v="48"/>
    <x v="49"/>
    <x v="29"/>
    <m/>
    <m/>
    <m/>
    <m/>
  </r>
  <r>
    <x v="20"/>
    <x v="20"/>
    <x v="37"/>
    <x v="54"/>
    <x v="3"/>
    <n v="72"/>
    <n v="2"/>
    <x v="59"/>
    <x v="1"/>
    <s v="Bw... nw org str +72 uur per 1-1-19"/>
    <x v="65"/>
    <x v="70"/>
    <x v="29"/>
    <m/>
    <m/>
    <m/>
    <m/>
  </r>
  <r>
    <x v="20"/>
    <x v="20"/>
    <x v="37"/>
    <x v="22"/>
    <x v="7"/>
    <n v="117.68"/>
    <n v="3.2688999999999999"/>
    <x v="22"/>
    <x v="1"/>
    <s v="BW... nw org st +53,68+64 uur per 1-1-19"/>
    <x v="49"/>
    <x v="50"/>
    <x v="29"/>
    <m/>
    <m/>
    <m/>
    <m/>
  </r>
  <r>
    <x v="20"/>
    <x v="20"/>
    <x v="37"/>
    <x v="32"/>
    <x v="3"/>
    <n v="32"/>
    <n v="0.88890000000000002"/>
    <x v="32"/>
    <x v="1"/>
    <s v="bw... nw org str +32 uur per 1-1-19"/>
    <x v="80"/>
    <x v="93"/>
    <x v="29"/>
    <m/>
    <m/>
    <m/>
    <m/>
  </r>
  <r>
    <x v="20"/>
    <x v="20"/>
    <x v="37"/>
    <x v="50"/>
    <x v="4"/>
    <n v="26"/>
    <n v="0.72219999999999995"/>
    <x v="52"/>
    <x v="0"/>
    <s v="bW... nw org str +26 uur per 1-1-19"/>
    <x v="58"/>
    <x v="60"/>
    <x v="29"/>
    <m/>
    <m/>
    <m/>
    <m/>
  </r>
  <r>
    <x v="20"/>
    <x v="20"/>
    <x v="37"/>
    <x v="50"/>
    <x v="4"/>
    <n v="36"/>
    <n v="1"/>
    <x v="52"/>
    <x v="1"/>
    <s v="bw... nw org str +36 uur per 1-1-19"/>
    <x v="58"/>
    <x v="60"/>
    <x v="29"/>
    <m/>
    <m/>
    <m/>
    <m/>
  </r>
  <r>
    <x v="20"/>
    <x v="20"/>
    <x v="37"/>
    <x v="63"/>
    <x v="0"/>
    <n v="41.21"/>
    <n v="1.1447000000000001"/>
    <x v="75"/>
    <x v="1"/>
    <s v="bW... nw org str +34,2 uur per 1-1-19\ BW... +7,01 uur per 1-4-2020"/>
    <x v="78"/>
    <x v="90"/>
    <x v="29"/>
    <m/>
    <m/>
    <m/>
    <m/>
  </r>
  <r>
    <x v="20"/>
    <x v="20"/>
    <x v="37"/>
    <x v="23"/>
    <x v="3"/>
    <n v="40"/>
    <n v="1.1111"/>
    <x v="23"/>
    <x v="1"/>
    <s v="bW... nw orgs str +8+32 uur per 1-1-19"/>
    <x v="66"/>
    <x v="73"/>
    <x v="29"/>
    <m/>
    <m/>
    <m/>
    <m/>
  </r>
  <r>
    <x v="20"/>
    <x v="20"/>
    <x v="37"/>
    <x v="20"/>
    <x v="4"/>
    <n v="28"/>
    <n v="0.77780000000000005"/>
    <x v="20"/>
    <x v="1"/>
    <s v="BW... nw org str +28 uur per 1-1-19"/>
    <x v="79"/>
    <x v="91"/>
    <x v="29"/>
    <m/>
    <m/>
    <m/>
    <m/>
  </r>
  <r>
    <x v="20"/>
    <x v="20"/>
    <x v="37"/>
    <x v="64"/>
    <x v="2"/>
    <n v="2"/>
    <n v="5.5599999999999997E-2"/>
    <x v="77"/>
    <x v="0"/>
    <s v="BW... nw org st +2 uur per n1-1-19"/>
    <x v="81"/>
    <x v="94"/>
    <x v="29"/>
    <m/>
    <m/>
    <m/>
    <m/>
  </r>
  <r>
    <x v="20"/>
    <x v="20"/>
    <x v="37"/>
    <x v="64"/>
    <x v="2"/>
    <n v="182.44"/>
    <n v="5.0678000000000001"/>
    <x v="77"/>
    <x v="1"/>
    <s v="BW... nw org str +182,44 uur per 1-1-19"/>
    <x v="81"/>
    <x v="94"/>
    <x v="29"/>
    <m/>
    <m/>
    <m/>
    <m/>
  </r>
  <r>
    <x v="20"/>
    <x v="20"/>
    <x v="37"/>
    <x v="36"/>
    <x v="3"/>
    <n v="36"/>
    <n v="1"/>
    <x v="36"/>
    <x v="1"/>
    <s v="bw... nw org str +36 uur per 1-1-19"/>
    <x v="70"/>
    <x v="79"/>
    <x v="29"/>
    <m/>
    <m/>
    <m/>
    <m/>
  </r>
  <r>
    <x v="20"/>
    <x v="20"/>
    <x v="37"/>
    <x v="59"/>
    <x v="2"/>
    <n v="4"/>
    <n v="0.1111"/>
    <x v="68"/>
    <x v="1"/>
    <s v="BW... nw org str +4 uur per 1-1-19"/>
    <x v="72"/>
    <x v="81"/>
    <x v="29"/>
    <m/>
    <m/>
    <m/>
    <m/>
  </r>
  <r>
    <x v="20"/>
    <x v="20"/>
    <x v="37"/>
    <x v="44"/>
    <x v="9"/>
    <n v="18"/>
    <n v="0.5"/>
    <x v="60"/>
    <x v="0"/>
    <s v="BW.... nw org str +18 uur per 1-1-19"/>
    <x v="44"/>
    <x v="71"/>
    <x v="29"/>
    <n v="1131.26"/>
    <n v="31.423999999999999"/>
    <m/>
    <m/>
  </r>
  <r>
    <x v="21"/>
    <x v="21"/>
    <x v="38"/>
    <x v="44"/>
    <x v="14"/>
    <n v="32"/>
    <n v="0.88890000000000002"/>
    <x v="53"/>
    <x v="1"/>
    <s v="bw... nw org str +32 uur per 1-1-19"/>
    <x v="44"/>
    <x v="62"/>
    <x v="30"/>
    <n v="32"/>
    <n v="0.88890000000000002"/>
    <m/>
    <m/>
  </r>
  <r>
    <x v="22"/>
    <x v="22"/>
    <x v="39"/>
    <x v="45"/>
    <x v="11"/>
    <n v="36"/>
    <n v="1"/>
    <x v="46"/>
    <x v="1"/>
    <s v="bw... nw org str +36 uur per 1-1-19"/>
    <x v="45"/>
    <x v="46"/>
    <x v="31"/>
    <m/>
    <m/>
    <m/>
    <m/>
  </r>
  <r>
    <x v="22"/>
    <x v="22"/>
    <x v="40"/>
    <x v="46"/>
    <x v="0"/>
    <n v="36"/>
    <n v="1"/>
    <x v="47"/>
    <x v="1"/>
    <s v="bw... nw org str +36 uur per 1-1-19"/>
    <x v="48"/>
    <x v="49"/>
    <x v="31"/>
    <m/>
    <m/>
    <m/>
    <m/>
  </r>
  <r>
    <x v="22"/>
    <x v="22"/>
    <x v="40"/>
    <x v="48"/>
    <x v="2"/>
    <n v="23"/>
    <n v="0.63890000000000002"/>
    <x v="50"/>
    <x v="1"/>
    <s v="BW.. nw org str +23 uur per 1-1-19"/>
    <x v="54"/>
    <x v="56"/>
    <x v="31"/>
    <m/>
    <m/>
    <m/>
    <m/>
  </r>
  <r>
    <x v="22"/>
    <x v="22"/>
    <x v="40"/>
    <x v="22"/>
    <x v="7"/>
    <n v="54"/>
    <n v="1.5"/>
    <x v="22"/>
    <x v="1"/>
    <s v="Bw... nw org str +54 uur per 1-1-19"/>
    <x v="49"/>
    <x v="50"/>
    <x v="31"/>
    <m/>
    <m/>
    <m/>
    <m/>
  </r>
  <r>
    <x v="22"/>
    <x v="22"/>
    <x v="40"/>
    <x v="23"/>
    <x v="3"/>
    <n v="104"/>
    <n v="2.8889"/>
    <x v="23"/>
    <x v="1"/>
    <s v="bw... nw org str +104,0004 uur per 1-1-19"/>
    <x v="66"/>
    <x v="73"/>
    <x v="31"/>
    <m/>
    <m/>
    <m/>
    <m/>
  </r>
  <r>
    <x v="22"/>
    <x v="22"/>
    <x v="40"/>
    <x v="47"/>
    <x v="10"/>
    <n v="36"/>
    <n v="1"/>
    <x v="48"/>
    <x v="1"/>
    <s v="bw... nw org str +36 uur per 1-1-19"/>
    <x v="50"/>
    <x v="51"/>
    <x v="31"/>
    <m/>
    <m/>
    <m/>
    <m/>
  </r>
  <r>
    <x v="22"/>
    <x v="22"/>
    <x v="40"/>
    <x v="30"/>
    <x v="9"/>
    <n v="36"/>
    <n v="1"/>
    <x v="30"/>
    <x v="1"/>
    <s v="BW... nw org str + 36 uur per 1-1-19"/>
    <x v="52"/>
    <x v="53"/>
    <x v="31"/>
    <m/>
    <m/>
    <m/>
    <m/>
  </r>
  <r>
    <x v="22"/>
    <x v="22"/>
    <x v="40"/>
    <x v="10"/>
    <x v="0"/>
    <n v="108"/>
    <n v="3"/>
    <x v="10"/>
    <x v="1"/>
    <s v="BW... nw org str +108 uur per 1-1-19"/>
    <x v="74"/>
    <x v="85"/>
    <x v="31"/>
    <m/>
    <m/>
    <m/>
    <m/>
  </r>
  <r>
    <x v="22"/>
    <x v="22"/>
    <x v="40"/>
    <x v="44"/>
    <x v="0"/>
    <n v="10.08"/>
    <n v="0.28000000000000003"/>
    <x v="61"/>
    <x v="1"/>
    <s v="BW... nw org str +10,08 uur per 1-1-19"/>
    <x v="44"/>
    <x v="72"/>
    <x v="31"/>
    <m/>
    <m/>
    <m/>
    <m/>
  </r>
  <r>
    <x v="22"/>
    <x v="22"/>
    <x v="40"/>
    <x v="44"/>
    <x v="2"/>
    <n v="36"/>
    <n v="1"/>
    <x v="65"/>
    <x v="1"/>
    <s v="bw... nw org str +36 uur per 1-1-19"/>
    <x v="44"/>
    <x v="77"/>
    <x v="31"/>
    <n v="479.08"/>
    <n v="13.3078"/>
    <m/>
    <m/>
  </r>
  <r>
    <x v="23"/>
    <x v="23"/>
    <x v="41"/>
    <x v="44"/>
    <x v="14"/>
    <n v="36"/>
    <n v="1"/>
    <x v="53"/>
    <x v="1"/>
    <s v="bw... nw org str +36 uur per 1-1-19"/>
    <x v="44"/>
    <x v="62"/>
    <x v="32"/>
    <n v="36"/>
    <n v="1"/>
    <m/>
    <m/>
  </r>
  <r>
    <x v="24"/>
    <x v="24"/>
    <x v="42"/>
    <x v="44"/>
    <x v="14"/>
    <n v="36"/>
    <n v="1"/>
    <x v="53"/>
    <x v="1"/>
    <s v="bw... nw org str +36 uur per 1-1-19"/>
    <x v="44"/>
    <x v="62"/>
    <x v="33"/>
    <n v="36"/>
    <n v="1"/>
    <m/>
    <m/>
  </r>
  <r>
    <x v="25"/>
    <x v="25"/>
    <x v="43"/>
    <x v="52"/>
    <x v="12"/>
    <n v="36"/>
    <n v="1"/>
    <x v="57"/>
    <x v="1"/>
    <s v="BW...+36 uur per 1-1-2020"/>
    <x v="61"/>
    <x v="66"/>
    <x v="34"/>
    <m/>
    <m/>
    <m/>
    <m/>
  </r>
  <r>
    <x v="25"/>
    <x v="25"/>
    <x v="43"/>
    <x v="51"/>
    <x v="9"/>
    <n v="36"/>
    <n v="1"/>
    <x v="56"/>
    <x v="1"/>
    <s v="bw... nw org str +36 uur per 1-1-19"/>
    <x v="60"/>
    <x v="65"/>
    <x v="34"/>
    <m/>
    <m/>
    <m/>
    <m/>
  </r>
  <r>
    <x v="25"/>
    <x v="25"/>
    <x v="44"/>
    <x v="22"/>
    <x v="7"/>
    <n v="57"/>
    <n v="1.5832999999999999"/>
    <x v="22"/>
    <x v="1"/>
    <s v="bw... nw org str +57 uur per 1-1-19"/>
    <x v="49"/>
    <x v="50"/>
    <x v="34"/>
    <m/>
    <m/>
    <m/>
    <m/>
  </r>
  <r>
    <x v="25"/>
    <x v="25"/>
    <x v="44"/>
    <x v="31"/>
    <x v="2"/>
    <n v="36"/>
    <n v="1"/>
    <x v="31"/>
    <x v="1"/>
    <s v="BW... +36 uur per 1-1-19"/>
    <x v="59"/>
    <x v="61"/>
    <x v="34"/>
    <m/>
    <m/>
    <m/>
    <m/>
  </r>
  <r>
    <x v="25"/>
    <x v="25"/>
    <x v="44"/>
    <x v="65"/>
    <x v="4"/>
    <n v="352.4"/>
    <n v="9.7888999999999999"/>
    <x v="78"/>
    <x v="1"/>
    <s v="BW... nw org str  +352,4uur per 1-1-19"/>
    <x v="82"/>
    <x v="95"/>
    <x v="34"/>
    <m/>
    <m/>
    <m/>
    <m/>
  </r>
  <r>
    <x v="25"/>
    <x v="25"/>
    <x v="44"/>
    <x v="66"/>
    <x v="2"/>
    <n v="36"/>
    <n v="1"/>
    <x v="79"/>
    <x v="0"/>
    <s v="BW... nw org str +36 uur per 1-6-19"/>
    <x v="83"/>
    <x v="96"/>
    <x v="34"/>
    <m/>
    <m/>
    <m/>
    <m/>
  </r>
  <r>
    <x v="25"/>
    <x v="25"/>
    <x v="44"/>
    <x v="66"/>
    <x v="2"/>
    <n v="291.64"/>
    <n v="8.1011000000000006"/>
    <x v="79"/>
    <x v="1"/>
    <s v="BW... nw org str +291,64 uur per 1-1-19"/>
    <x v="83"/>
    <x v="96"/>
    <x v="34"/>
    <m/>
    <m/>
    <m/>
    <m/>
  </r>
  <r>
    <x v="25"/>
    <x v="25"/>
    <x v="44"/>
    <x v="67"/>
    <x v="7"/>
    <n v="37.68"/>
    <n v="1.0467"/>
    <x v="80"/>
    <x v="1"/>
    <s v="mw donorwet"/>
    <x v="84"/>
    <x v="97"/>
    <x v="34"/>
    <n v="882.72"/>
    <n v="24.52"/>
    <m/>
    <m/>
  </r>
  <r>
    <x v="26"/>
    <x v="26"/>
    <x v="45"/>
    <x v="51"/>
    <x v="9"/>
    <n v="36"/>
    <n v="1"/>
    <x v="56"/>
    <x v="1"/>
    <s v="Bw... +36 uur per 1-1-2020"/>
    <x v="60"/>
    <x v="65"/>
    <x v="35"/>
    <m/>
    <m/>
    <m/>
    <m/>
  </r>
  <r>
    <x v="26"/>
    <x v="26"/>
    <x v="46"/>
    <x v="66"/>
    <x v="2"/>
    <n v="792"/>
    <n v="22"/>
    <x v="79"/>
    <x v="1"/>
    <s v="BW...+792 uur per 1-1-2020"/>
    <x v="83"/>
    <x v="96"/>
    <x v="35"/>
    <n v="828"/>
    <n v="23"/>
    <m/>
    <m/>
  </r>
  <r>
    <x v="27"/>
    <x v="27"/>
    <x v="47"/>
    <x v="51"/>
    <x v="9"/>
    <n v="36"/>
    <n v="1"/>
    <x v="56"/>
    <x v="1"/>
    <s v="Bw... nw org str +36 uur per 1-1-19\ BW... +36 uur per 1-1-2020"/>
    <x v="60"/>
    <x v="65"/>
    <x v="36"/>
    <m/>
    <m/>
    <m/>
    <m/>
  </r>
  <r>
    <x v="27"/>
    <x v="27"/>
    <x v="48"/>
    <x v="67"/>
    <x v="7"/>
    <n v="42"/>
    <n v="1.1667000000000001"/>
    <x v="80"/>
    <x v="0"/>
    <s v="BW...+42 uur per 1-7-2020 van frontoffice"/>
    <x v="84"/>
    <x v="97"/>
    <x v="36"/>
    <m/>
    <m/>
    <m/>
    <m/>
  </r>
  <r>
    <x v="27"/>
    <x v="27"/>
    <x v="48"/>
    <x v="67"/>
    <x v="7"/>
    <n v="29.7"/>
    <n v="0.82489999999999997"/>
    <x v="80"/>
    <x v="1"/>
    <s v="BW...+29,6964 uur per 1-1-2022"/>
    <x v="84"/>
    <x v="97"/>
    <x v="36"/>
    <m/>
    <m/>
    <m/>
    <m/>
  </r>
  <r>
    <x v="27"/>
    <x v="27"/>
    <x v="48"/>
    <x v="67"/>
    <x v="7"/>
    <n v="374.86"/>
    <n v="10.412800000000001"/>
    <x v="80"/>
    <x v="1"/>
    <s v="Bw... nw org str +410,49 uur per 1-1-19\ BW... +410,49 uur per 1-1-2020 ...-35,63 uur per 1-1-2021"/>
    <x v="84"/>
    <x v="97"/>
    <x v="36"/>
    <m/>
    <m/>
    <m/>
    <m/>
  </r>
  <r>
    <x v="27"/>
    <x v="27"/>
    <x v="48"/>
    <x v="57"/>
    <x v="1"/>
    <n v="225.79"/>
    <n v="6.2718999999999996"/>
    <x v="64"/>
    <x v="1"/>
    <s v="Bw... +36 uur per 1-1-2020 van H&amp;S naar PDV\ BW... +262,24 uur per 1-1-2020\ BW...-36,45 uur per 1-1-2021"/>
    <x v="69"/>
    <x v="76"/>
    <x v="36"/>
    <n v="708.35"/>
    <n v="19.676300000000001"/>
    <m/>
    <m/>
  </r>
  <r>
    <x v="28"/>
    <x v="28"/>
    <x v="49"/>
    <x v="52"/>
    <x v="12"/>
    <n v="36"/>
    <n v="1"/>
    <x v="57"/>
    <x v="1"/>
    <s v="BW...+36 uur per 1-1-2020"/>
    <x v="61"/>
    <x v="66"/>
    <x v="37"/>
    <m/>
    <m/>
    <m/>
    <m/>
  </r>
  <r>
    <x v="28"/>
    <x v="28"/>
    <x v="50"/>
    <x v="44"/>
    <x v="4"/>
    <n v="36"/>
    <n v="1"/>
    <x v="55"/>
    <x v="0"/>
    <s v="bw...nw org str +36 uur per 1-1-19"/>
    <x v="44"/>
    <x v="64"/>
    <x v="38"/>
    <m/>
    <m/>
    <m/>
    <m/>
  </r>
  <r>
    <x v="28"/>
    <x v="28"/>
    <x v="50"/>
    <x v="44"/>
    <x v="2"/>
    <n v="36"/>
    <n v="1"/>
    <x v="65"/>
    <x v="0"/>
    <s v="bw...nw org str +36 uur per 1-1-19"/>
    <x v="44"/>
    <x v="77"/>
    <x v="38"/>
    <m/>
    <m/>
    <m/>
    <m/>
  </r>
  <r>
    <x v="28"/>
    <x v="28"/>
    <x v="50"/>
    <x v="44"/>
    <x v="7"/>
    <n v="63"/>
    <n v="1.75"/>
    <x v="45"/>
    <x v="0"/>
    <s v="bw...nw orgs str +63 uur per 1-1-19"/>
    <x v="44"/>
    <x v="45"/>
    <x v="38"/>
    <m/>
    <m/>
    <m/>
    <m/>
  </r>
  <r>
    <x v="28"/>
    <x v="28"/>
    <x v="51"/>
    <x v="60"/>
    <x v="4"/>
    <n v="49.11"/>
    <n v="1.3642000000000001"/>
    <x v="70"/>
    <x v="0"/>
    <s v="bw... nw org str +13,11+36 uur per 1-1-19"/>
    <x v="73"/>
    <x v="83"/>
    <x v="39"/>
    <m/>
    <m/>
    <m/>
    <m/>
  </r>
  <r>
    <x v="28"/>
    <x v="28"/>
    <x v="51"/>
    <x v="2"/>
    <x v="2"/>
    <n v="18.36"/>
    <n v="0.51"/>
    <x v="2"/>
    <x v="0"/>
    <s v="BW... nw org str +18,36 uur per 1-1-19"/>
    <x v="85"/>
    <x v="98"/>
    <x v="39"/>
    <m/>
    <m/>
    <m/>
    <m/>
  </r>
  <r>
    <x v="28"/>
    <x v="28"/>
    <x v="51"/>
    <x v="44"/>
    <x v="3"/>
    <n v="36"/>
    <n v="1"/>
    <x v="54"/>
    <x v="0"/>
    <s v="bw...nw org str +36 uur per 1-1-19"/>
    <x v="44"/>
    <x v="63"/>
    <x v="39"/>
    <m/>
    <m/>
    <m/>
    <m/>
  </r>
  <r>
    <x v="28"/>
    <x v="28"/>
    <x v="52"/>
    <x v="2"/>
    <x v="2"/>
    <n v="7.92"/>
    <n v="0.22"/>
    <x v="2"/>
    <x v="0"/>
    <s v="BW... nw org str +7,92 uur per 1-1-19"/>
    <x v="85"/>
    <x v="98"/>
    <x v="40"/>
    <n v="282.39"/>
    <n v="7.8441999999999998"/>
    <m/>
    <m/>
  </r>
  <r>
    <x v="29"/>
    <x v="7"/>
    <x v="7"/>
    <x v="46"/>
    <x v="0"/>
    <n v="66.47"/>
    <n v="1.8464"/>
    <x v="47"/>
    <x v="1"/>
    <s v="BW...+66,47 uur per 1-1-2020"/>
    <x v="48"/>
    <x v="49"/>
    <x v="41"/>
    <m/>
    <m/>
    <m/>
    <m/>
  </r>
  <r>
    <x v="29"/>
    <x v="7"/>
    <x v="7"/>
    <x v="48"/>
    <x v="2"/>
    <n v="32"/>
    <n v="0.88890000000000002"/>
    <x v="50"/>
    <x v="1"/>
    <s v="BW...+32 uur per 1-1-2020"/>
    <x v="54"/>
    <x v="56"/>
    <x v="41"/>
    <m/>
    <m/>
    <m/>
    <m/>
  </r>
  <r>
    <x v="29"/>
    <x v="7"/>
    <x v="7"/>
    <x v="22"/>
    <x v="7"/>
    <n v="60"/>
    <n v="1.6667000000000001"/>
    <x v="22"/>
    <x v="1"/>
    <s v="BW...+44 uur per 1-1-2020\ BW... +16 uur per 1-1-2020"/>
    <x v="49"/>
    <x v="50"/>
    <x v="41"/>
    <m/>
    <m/>
    <m/>
    <m/>
  </r>
  <r>
    <x v="29"/>
    <x v="7"/>
    <x v="7"/>
    <x v="50"/>
    <x v="4"/>
    <n v="74.599999999999994"/>
    <n v="2.0722"/>
    <x v="52"/>
    <x v="1"/>
    <s v="BW... +74,6 uur per 1-1-2020"/>
    <x v="58"/>
    <x v="60"/>
    <x v="41"/>
    <m/>
    <m/>
    <m/>
    <m/>
  </r>
  <r>
    <x v="29"/>
    <x v="7"/>
    <x v="7"/>
    <x v="31"/>
    <x v="2"/>
    <n v="48"/>
    <n v="1.3332999999999999"/>
    <x v="31"/>
    <x v="1"/>
    <s v="BW... +48 uur per 1-1-2020"/>
    <x v="59"/>
    <x v="61"/>
    <x v="41"/>
    <m/>
    <m/>
    <m/>
    <m/>
  </r>
  <r>
    <x v="29"/>
    <x v="7"/>
    <x v="7"/>
    <x v="23"/>
    <x v="3"/>
    <n v="36"/>
    <n v="1"/>
    <x v="23"/>
    <x v="1"/>
    <s v="Bw... +36 uur per 1-1-2020"/>
    <x v="66"/>
    <x v="73"/>
    <x v="41"/>
    <m/>
    <m/>
    <m/>
    <m/>
  </r>
  <r>
    <x v="29"/>
    <x v="7"/>
    <x v="7"/>
    <x v="36"/>
    <x v="3"/>
    <n v="184"/>
    <n v="5.1111000000000004"/>
    <x v="36"/>
    <x v="1"/>
    <s v="BW... +112 uur per 1-1-2020\BW... +72 uur per 1-1-2020 van IT beheer"/>
    <x v="70"/>
    <x v="79"/>
    <x v="41"/>
    <m/>
    <m/>
    <m/>
    <m/>
  </r>
  <r>
    <x v="29"/>
    <x v="7"/>
    <x v="7"/>
    <x v="44"/>
    <x v="9"/>
    <n v="36"/>
    <n v="1"/>
    <x v="60"/>
    <x v="1"/>
    <s v="Bw... +36 uur per 1-1-2020"/>
    <x v="44"/>
    <x v="71"/>
    <x v="41"/>
    <n v="537.07000000000005"/>
    <n v="14.9186"/>
    <m/>
    <m/>
  </r>
  <r>
    <x v="30"/>
    <x v="29"/>
    <x v="50"/>
    <x v="1"/>
    <x v="1"/>
    <n v="148"/>
    <n v="4.1111000000000004"/>
    <x v="1"/>
    <x v="1"/>
    <s v="BW...+184 uur per 1-1-2020\BW....-36 uur per 1-1-2021"/>
    <x v="62"/>
    <x v="67"/>
    <x v="38"/>
    <m/>
    <m/>
    <m/>
    <m/>
  </r>
  <r>
    <x v="30"/>
    <x v="29"/>
    <x v="50"/>
    <x v="68"/>
    <x v="7"/>
    <n v="45"/>
    <n v="1.25"/>
    <x v="81"/>
    <x v="1"/>
    <s v="BW...+122 uur per 1-1-2020\ BW...-68 uur per 1-1-2021"/>
    <x v="86"/>
    <x v="99"/>
    <x v="38"/>
    <n v="193"/>
    <n v="5.3611000000000004"/>
    <m/>
    <m/>
  </r>
  <r>
    <x v="31"/>
    <x v="30"/>
    <x v="51"/>
    <x v="25"/>
    <x v="4"/>
    <n v="192.6"/>
    <n v="5.35"/>
    <x v="25"/>
    <x v="1"/>
    <s v="BW... +192,6 uur per 1-7-2020"/>
    <x v="87"/>
    <x v="100"/>
    <x v="39"/>
    <n v="192.6"/>
    <n v="5.35"/>
    <m/>
    <m/>
  </r>
  <r>
    <x v="32"/>
    <x v="31"/>
    <x v="52"/>
    <x v="60"/>
    <x v="4"/>
    <n v="160.91999999999999"/>
    <n v="4.47"/>
    <x v="70"/>
    <x v="1"/>
    <s v="BW... +160,92 uur per 1-7-2020"/>
    <x v="73"/>
    <x v="83"/>
    <x v="40"/>
    <n v="160.91999999999999"/>
    <n v="4.47"/>
    <m/>
    <m/>
  </r>
  <r>
    <x v="33"/>
    <x v="32"/>
    <x v="53"/>
    <x v="42"/>
    <x v="10"/>
    <n v="21.24"/>
    <n v="0.59"/>
    <x v="42"/>
    <x v="1"/>
    <s v="BW..org. wijzigingper 1-1-21  0,59 fté adviseur III"/>
    <x v="46"/>
    <x v="47"/>
    <x v="42"/>
    <m/>
    <m/>
    <m/>
    <m/>
  </r>
  <r>
    <x v="33"/>
    <x v="32"/>
    <x v="53"/>
    <x v="42"/>
    <x v="10"/>
    <n v="6.03"/>
    <n v="0.16750000000000001"/>
    <x v="42"/>
    <x v="1"/>
    <s v="bw...+6,03 uur per 1-1-2020"/>
    <x v="46"/>
    <x v="47"/>
    <x v="42"/>
    <m/>
    <m/>
    <m/>
    <m/>
  </r>
  <r>
    <x v="33"/>
    <x v="32"/>
    <x v="53"/>
    <x v="54"/>
    <x v="3"/>
    <n v="72"/>
    <n v="2"/>
    <x v="59"/>
    <x v="1"/>
    <s v="BW...+72 uur per 1-1-2020"/>
    <x v="65"/>
    <x v="70"/>
    <x v="42"/>
    <m/>
    <m/>
    <m/>
    <m/>
  </r>
  <r>
    <x v="33"/>
    <x v="32"/>
    <x v="53"/>
    <x v="2"/>
    <x v="2"/>
    <n v="36"/>
    <n v="1"/>
    <x v="2"/>
    <x v="1"/>
    <s v="BW...+36 uur per 1-1-2020"/>
    <x v="85"/>
    <x v="98"/>
    <x v="42"/>
    <m/>
    <m/>
    <m/>
    <m/>
  </r>
  <r>
    <x v="33"/>
    <x v="32"/>
    <x v="53"/>
    <x v="5"/>
    <x v="0"/>
    <n v="32"/>
    <n v="0.88890000000000002"/>
    <x v="5"/>
    <x v="1"/>
    <s v="BW...+32 uur per 1-1-2020"/>
    <x v="88"/>
    <x v="101"/>
    <x v="42"/>
    <m/>
    <m/>
    <m/>
    <m/>
  </r>
  <r>
    <x v="33"/>
    <x v="32"/>
    <x v="53"/>
    <x v="44"/>
    <x v="7"/>
    <n v="36"/>
    <n v="1"/>
    <x v="45"/>
    <x v="1"/>
    <s v="BW...+36 uur per 1-1-2020"/>
    <x v="44"/>
    <x v="45"/>
    <x v="42"/>
    <n v="203.27"/>
    <n v="5.6463999999999999"/>
    <m/>
    <m/>
  </r>
  <r>
    <x v="34"/>
    <x v="33"/>
    <x v="54"/>
    <x v="60"/>
    <x v="4"/>
    <n v="255.76"/>
    <n v="7.1044"/>
    <x v="70"/>
    <x v="1"/>
    <s v="BW...+255,76 uur per 1-1-2020"/>
    <x v="73"/>
    <x v="83"/>
    <x v="43"/>
    <m/>
    <m/>
    <m/>
    <m/>
  </r>
  <r>
    <x v="34"/>
    <x v="33"/>
    <x v="54"/>
    <x v="2"/>
    <x v="2"/>
    <n v="36"/>
    <n v="1"/>
    <x v="2"/>
    <x v="1"/>
    <s v="BW...+36 uur per 1-1-2020"/>
    <x v="85"/>
    <x v="98"/>
    <x v="43"/>
    <m/>
    <m/>
    <m/>
    <m/>
  </r>
  <r>
    <x v="34"/>
    <x v="33"/>
    <x v="54"/>
    <x v="61"/>
    <x v="0"/>
    <n v="108"/>
    <n v="3"/>
    <x v="72"/>
    <x v="1"/>
    <s v="BW...+108 uur per 1-1-2020"/>
    <x v="75"/>
    <x v="86"/>
    <x v="43"/>
    <m/>
    <m/>
    <m/>
    <m/>
  </r>
  <r>
    <x v="34"/>
    <x v="33"/>
    <x v="54"/>
    <x v="44"/>
    <x v="3"/>
    <n v="18"/>
    <n v="0.5"/>
    <x v="54"/>
    <x v="1"/>
    <s v="BW...+18 uur per 1-1-2020"/>
    <x v="44"/>
    <x v="63"/>
    <x v="43"/>
    <n v="417.76"/>
    <n v="11.6044"/>
    <m/>
    <m/>
  </r>
  <r>
    <x v="35"/>
    <x v="34"/>
    <x v="40"/>
    <x v="42"/>
    <x v="10"/>
    <n v="36"/>
    <n v="1"/>
    <x v="42"/>
    <x v="1"/>
    <s v="BW... mw org str +36 uur per 1-1-19"/>
    <x v="46"/>
    <x v="47"/>
    <x v="31"/>
    <m/>
    <m/>
    <m/>
    <m/>
  </r>
  <r>
    <x v="35"/>
    <x v="34"/>
    <x v="40"/>
    <x v="1"/>
    <x v="1"/>
    <n v="24"/>
    <n v="0.66669999999999996"/>
    <x v="1"/>
    <x v="1"/>
    <s v="Bw... nw org str +24,0012 uur per 1-1-19"/>
    <x v="62"/>
    <x v="67"/>
    <x v="31"/>
    <m/>
    <m/>
    <m/>
    <m/>
  </r>
  <r>
    <x v="35"/>
    <x v="34"/>
    <x v="40"/>
    <x v="23"/>
    <x v="3"/>
    <n v="24"/>
    <n v="0.66669999999999996"/>
    <x v="23"/>
    <x v="1"/>
    <s v="BW...nw org st +24,0012 uur per 1-1-19"/>
    <x v="66"/>
    <x v="73"/>
    <x v="31"/>
    <m/>
    <m/>
    <m/>
    <m/>
  </r>
  <r>
    <x v="35"/>
    <x v="34"/>
    <x v="40"/>
    <x v="28"/>
    <x v="9"/>
    <n v="22"/>
    <n v="0.61109999999999998"/>
    <x v="28"/>
    <x v="1"/>
    <s v="Bw... nw org str +21,9996 uur per 1-1-19"/>
    <x v="51"/>
    <x v="52"/>
    <x v="31"/>
    <n v="106"/>
    <n v="2.9445000000000001"/>
    <m/>
    <m/>
  </r>
  <r>
    <x v="36"/>
    <x v="35"/>
    <x v="40"/>
    <x v="69"/>
    <x v="5"/>
    <n v="36"/>
    <n v="1"/>
    <x v="82"/>
    <x v="1"/>
    <s v="Bw.. nw org str +36 uur per 1-1-19"/>
    <x v="89"/>
    <x v="102"/>
    <x v="31"/>
    <m/>
    <m/>
    <m/>
    <m/>
  </r>
  <r>
    <x v="36"/>
    <x v="35"/>
    <x v="40"/>
    <x v="31"/>
    <x v="2"/>
    <n v="36"/>
    <n v="1"/>
    <x v="31"/>
    <x v="1"/>
    <s v="bw... nw org str +36 uur per 1-1-19"/>
    <x v="59"/>
    <x v="61"/>
    <x v="31"/>
    <m/>
    <m/>
    <m/>
    <m/>
  </r>
  <r>
    <x v="36"/>
    <x v="35"/>
    <x v="40"/>
    <x v="53"/>
    <x v="1"/>
    <n v="36"/>
    <n v="1"/>
    <x v="58"/>
    <x v="1"/>
    <s v="bw... nw org str +36 uur per 1-1-19"/>
    <x v="64"/>
    <x v="69"/>
    <x v="31"/>
    <m/>
    <m/>
    <m/>
    <m/>
  </r>
  <r>
    <x v="36"/>
    <x v="35"/>
    <x v="40"/>
    <x v="23"/>
    <x v="3"/>
    <n v="36"/>
    <n v="1"/>
    <x v="23"/>
    <x v="1"/>
    <s v="bw... nw org str +36 uur per 1-1-19"/>
    <x v="66"/>
    <x v="73"/>
    <x v="31"/>
    <m/>
    <m/>
    <m/>
    <m/>
  </r>
  <r>
    <x v="36"/>
    <x v="35"/>
    <x v="40"/>
    <x v="70"/>
    <x v="7"/>
    <n v="36"/>
    <n v="1"/>
    <x v="83"/>
    <x v="1"/>
    <s v="bw... nw org str +36 uur per 1-1-19"/>
    <x v="90"/>
    <x v="103"/>
    <x v="31"/>
    <m/>
    <m/>
    <m/>
    <m/>
  </r>
  <r>
    <x v="36"/>
    <x v="35"/>
    <x v="40"/>
    <x v="17"/>
    <x v="1"/>
    <n v="28"/>
    <n v="0.77780000000000005"/>
    <x v="17"/>
    <x v="1"/>
    <s v="BW... nw org str +28,0008 uur per 1-1-19"/>
    <x v="91"/>
    <x v="104"/>
    <x v="31"/>
    <m/>
    <m/>
    <m/>
    <m/>
  </r>
  <r>
    <x v="36"/>
    <x v="35"/>
    <x v="40"/>
    <x v="44"/>
    <x v="0"/>
    <n v="36"/>
    <n v="1"/>
    <x v="61"/>
    <x v="1"/>
    <s v="bw... nw org str +36 uur per 1-1-19"/>
    <x v="44"/>
    <x v="72"/>
    <x v="31"/>
    <n v="244"/>
    <n v="6.7778"/>
    <m/>
    <m/>
  </r>
  <r>
    <x v="37"/>
    <x v="36"/>
    <x v="55"/>
    <x v="45"/>
    <x v="11"/>
    <n v="108"/>
    <n v="3"/>
    <x v="46"/>
    <x v="1"/>
    <s v="Bw... nw org str +180-72= 108 uur per 1-1-2020"/>
    <x v="45"/>
    <x v="46"/>
    <x v="44"/>
    <m/>
    <m/>
    <m/>
    <m/>
  </r>
  <r>
    <x v="37"/>
    <x v="36"/>
    <x v="55"/>
    <x v="48"/>
    <x v="2"/>
    <n v="2.16"/>
    <n v="0.06"/>
    <x v="50"/>
    <x v="1"/>
    <s v="per 1-1-21 + 5,06 fté medew. administr. en secret. II minus  5fte t.g.v. stadsdelen  per 1-1-21 +5,06 fté medew.adm.&amp;secret.II minus 5,0 fte t.g.v. stadsdelen"/>
    <x v="54"/>
    <x v="56"/>
    <x v="44"/>
    <m/>
    <m/>
    <m/>
    <m/>
  </r>
  <r>
    <x v="37"/>
    <x v="36"/>
    <x v="55"/>
    <x v="44"/>
    <x v="9"/>
    <n v="36"/>
    <n v="1"/>
    <x v="60"/>
    <x v="1"/>
    <s v="BW... nw org str +36 uur pr 1-1-19"/>
    <x v="44"/>
    <x v="71"/>
    <x v="44"/>
    <n v="146.16"/>
    <n v="4.0599999999999996"/>
    <m/>
    <m/>
  </r>
  <r>
    <x v="38"/>
    <x v="37"/>
    <x v="56"/>
    <x v="48"/>
    <x v="2"/>
    <n v="36"/>
    <n v="1"/>
    <x v="50"/>
    <x v="1"/>
    <s v="per 1-1-21 toegevoegd 1 fte administratief en secretarieel II"/>
    <x v="54"/>
    <x v="56"/>
    <x v="45"/>
    <m/>
    <m/>
    <m/>
    <m/>
  </r>
  <r>
    <x v="38"/>
    <x v="37"/>
    <x v="56"/>
    <x v="23"/>
    <x v="3"/>
    <n v="28.8"/>
    <n v="0.8"/>
    <x v="23"/>
    <x v="1"/>
    <s v="BW... nw org str +28,8 uur per 1-1-19"/>
    <x v="66"/>
    <x v="73"/>
    <x v="45"/>
    <m/>
    <m/>
    <m/>
    <m/>
  </r>
  <r>
    <x v="38"/>
    <x v="37"/>
    <x v="56"/>
    <x v="28"/>
    <x v="9"/>
    <n v="108"/>
    <n v="3"/>
    <x v="28"/>
    <x v="1"/>
    <s v="BW... nw org str +108 uur per 1-1-19"/>
    <x v="51"/>
    <x v="52"/>
    <x v="45"/>
    <n v="172.8"/>
    <n v="4.8"/>
    <m/>
    <m/>
  </r>
  <r>
    <x v="39"/>
    <x v="38"/>
    <x v="57"/>
    <x v="48"/>
    <x v="2"/>
    <n v="36"/>
    <n v="1"/>
    <x v="50"/>
    <x v="1"/>
    <s v="per 1-1-21 toegevoegd 1 fté medew.administratief &amp; secretarieel II"/>
    <x v="54"/>
    <x v="56"/>
    <x v="46"/>
    <m/>
    <m/>
    <m/>
    <m/>
  </r>
  <r>
    <x v="39"/>
    <x v="38"/>
    <x v="57"/>
    <x v="23"/>
    <x v="3"/>
    <n v="28.8"/>
    <n v="0.8"/>
    <x v="23"/>
    <x v="1"/>
    <s v="BW... nw org str +28,8 uur per 1-1-19"/>
    <x v="66"/>
    <x v="73"/>
    <x v="46"/>
    <m/>
    <m/>
    <m/>
    <m/>
  </r>
  <r>
    <x v="39"/>
    <x v="38"/>
    <x v="57"/>
    <x v="28"/>
    <x v="9"/>
    <n v="90"/>
    <n v="2.5"/>
    <x v="28"/>
    <x v="1"/>
    <s v="BW...nw org str +90 uur per 1-1-19"/>
    <x v="51"/>
    <x v="52"/>
    <x v="46"/>
    <n v="154.80000000000001"/>
    <n v="4.3"/>
    <m/>
    <m/>
  </r>
  <r>
    <x v="40"/>
    <x v="39"/>
    <x v="58"/>
    <x v="48"/>
    <x v="2"/>
    <n v="36"/>
    <n v="1"/>
    <x v="50"/>
    <x v="1"/>
    <s v="per 1-1-21 toegevoegd 1fté administratief &amp; secretarieel II"/>
    <x v="54"/>
    <x v="56"/>
    <x v="47"/>
    <m/>
    <m/>
    <m/>
    <m/>
  </r>
  <r>
    <x v="40"/>
    <x v="39"/>
    <x v="58"/>
    <x v="23"/>
    <x v="3"/>
    <n v="28.8"/>
    <n v="0.8"/>
    <x v="23"/>
    <x v="1"/>
    <s v="BW... nw org str +28,8 uur per 1-1-19"/>
    <x v="66"/>
    <x v="73"/>
    <x v="47"/>
    <m/>
    <m/>
    <m/>
    <m/>
  </r>
  <r>
    <x v="40"/>
    <x v="39"/>
    <x v="58"/>
    <x v="28"/>
    <x v="9"/>
    <n v="108"/>
    <n v="3"/>
    <x v="28"/>
    <x v="1"/>
    <s v="BW... nw org str +108 uur per 1-1-19"/>
    <x v="51"/>
    <x v="52"/>
    <x v="47"/>
    <n v="172.8"/>
    <n v="4.8"/>
    <m/>
    <m/>
  </r>
  <r>
    <x v="41"/>
    <x v="40"/>
    <x v="55"/>
    <x v="48"/>
    <x v="2"/>
    <n v="36"/>
    <n v="1"/>
    <x v="50"/>
    <x v="1"/>
    <s v="per 1-1-21 toegevoegd 1fté medew. administratief &amp; secretarieel II"/>
    <x v="54"/>
    <x v="56"/>
    <x v="44"/>
    <m/>
    <m/>
    <m/>
    <m/>
  </r>
  <r>
    <x v="41"/>
    <x v="40"/>
    <x v="55"/>
    <x v="23"/>
    <x v="3"/>
    <n v="25.2"/>
    <n v="0.7"/>
    <x v="23"/>
    <x v="1"/>
    <s v="BW... nw org str +25,2 uur per 1-1-19"/>
    <x v="66"/>
    <x v="73"/>
    <x v="44"/>
    <m/>
    <m/>
    <m/>
    <m/>
  </r>
  <r>
    <x v="41"/>
    <x v="40"/>
    <x v="55"/>
    <x v="28"/>
    <x v="9"/>
    <n v="90"/>
    <n v="2.5"/>
    <x v="28"/>
    <x v="1"/>
    <s v="BW... nw org str +90 uur per 1-1-19"/>
    <x v="51"/>
    <x v="52"/>
    <x v="44"/>
    <n v="151.19999999999999"/>
    <n v="4.2"/>
    <m/>
    <m/>
  </r>
  <r>
    <x v="42"/>
    <x v="41"/>
    <x v="59"/>
    <x v="48"/>
    <x v="2"/>
    <n v="36"/>
    <n v="1"/>
    <x v="50"/>
    <x v="1"/>
    <s v="per 1-1-21 toegevoegd 1 fté medew. administratief &amp; secretarieel II"/>
    <x v="54"/>
    <x v="56"/>
    <x v="48"/>
    <m/>
    <m/>
    <m/>
    <m/>
  </r>
  <r>
    <x v="42"/>
    <x v="41"/>
    <x v="59"/>
    <x v="71"/>
    <x v="15"/>
    <n v="72"/>
    <n v="2"/>
    <x v="84"/>
    <x v="1"/>
    <s v="Bw... nw org str +72 uur per 1-1-19"/>
    <x v="92"/>
    <x v="105"/>
    <x v="48"/>
    <m/>
    <m/>
    <m/>
    <m/>
  </r>
  <r>
    <x v="42"/>
    <x v="41"/>
    <x v="59"/>
    <x v="23"/>
    <x v="3"/>
    <n v="28.8"/>
    <n v="0.8"/>
    <x v="23"/>
    <x v="1"/>
    <s v="BW... nw org str +28,8 uur per 1-1-19"/>
    <x v="66"/>
    <x v="73"/>
    <x v="48"/>
    <m/>
    <m/>
    <m/>
    <m/>
  </r>
  <r>
    <x v="42"/>
    <x v="41"/>
    <x v="59"/>
    <x v="72"/>
    <x v="2"/>
    <n v="36"/>
    <n v="1"/>
    <x v="85"/>
    <x v="1"/>
    <s v="BW... mw org str +36 uur per 1-1-19"/>
    <x v="93"/>
    <x v="106"/>
    <x v="48"/>
    <m/>
    <m/>
    <m/>
    <m/>
  </r>
  <r>
    <x v="42"/>
    <x v="41"/>
    <x v="59"/>
    <x v="28"/>
    <x v="9"/>
    <n v="108"/>
    <n v="3"/>
    <x v="28"/>
    <x v="1"/>
    <s v="BW... nw org str +108 uur per 1-1-19"/>
    <x v="51"/>
    <x v="52"/>
    <x v="48"/>
    <m/>
    <m/>
    <m/>
    <m/>
  </r>
  <r>
    <x v="42"/>
    <x v="41"/>
    <x v="59"/>
    <x v="44"/>
    <x v="6"/>
    <n v="18"/>
    <n v="0.5"/>
    <x v="86"/>
    <x v="1"/>
    <s v="BW... nw org str +18 uur per 1-1-19"/>
    <x v="44"/>
    <x v="107"/>
    <x v="48"/>
    <n v="298.8"/>
    <n v="8.3000000000000007"/>
    <m/>
    <m/>
  </r>
  <r>
    <x v="43"/>
    <x v="42"/>
    <x v="60"/>
    <x v="0"/>
    <x v="9"/>
    <n v="63"/>
    <n v="1.75"/>
    <x v="0"/>
    <x v="1"/>
    <s v="Wijziging organisatorische eenheid per 01-01-2015 (0,75 mdw Bedrijfsbureau / 1,0 projectmanager W&amp;I)\afls 2013 overzet naar 2019"/>
    <x v="47"/>
    <x v="48"/>
    <x v="49"/>
    <m/>
    <m/>
    <m/>
    <m/>
  </r>
  <r>
    <x v="43"/>
    <x v="42"/>
    <x v="60"/>
    <x v="0"/>
    <x v="9"/>
    <n v="36"/>
    <n v="1"/>
    <x v="0"/>
    <x v="1"/>
    <s v="Wijziging organisatorische eenheid per 01-01-2015\afls 2013 overzet naar 2019"/>
    <x v="47"/>
    <x v="48"/>
    <x v="49"/>
    <m/>
    <m/>
    <m/>
    <m/>
  </r>
  <r>
    <x v="43"/>
    <x v="42"/>
    <x v="60"/>
    <x v="46"/>
    <x v="0"/>
    <n v="81.17"/>
    <n v="2.2547000000000001"/>
    <x v="47"/>
    <x v="1"/>
    <s v="BW ... -5,23 uur per 01-01-2017 / BW ... + 14,4 uur per 01-01-2017 vanuit W&amp;I O&amp;K\afls 2013 overzet naar 2019"/>
    <x v="48"/>
    <x v="49"/>
    <x v="49"/>
    <m/>
    <m/>
    <m/>
    <m/>
  </r>
  <r>
    <x v="43"/>
    <x v="42"/>
    <x v="60"/>
    <x v="46"/>
    <x v="0"/>
    <n v="140"/>
    <n v="3.8889"/>
    <x v="47"/>
    <x v="1"/>
    <s v="Wijziging organisatorische eenheid per 01-01-2015\afls 2013 overzet naar 2019"/>
    <x v="48"/>
    <x v="49"/>
    <x v="49"/>
    <m/>
    <m/>
    <m/>
    <m/>
  </r>
  <r>
    <x v="43"/>
    <x v="42"/>
    <x v="60"/>
    <x v="23"/>
    <x v="3"/>
    <n v="184.68"/>
    <n v="5.13"/>
    <x v="23"/>
    <x v="1"/>
    <s v="Wijziging organisatorische eenheid per 01-01-2015\afls 2013 overzet naar 2019"/>
    <x v="66"/>
    <x v="73"/>
    <x v="49"/>
    <m/>
    <m/>
    <m/>
    <m/>
  </r>
  <r>
    <x v="43"/>
    <x v="42"/>
    <x v="60"/>
    <x v="58"/>
    <x v="4"/>
    <n v="54.36"/>
    <n v="1.51"/>
    <x v="67"/>
    <x v="1"/>
    <s v="Interne verschuiving ivm HR'21 benoeming - was mdw systemen II en IV\afls 2013 overzet naar 2019"/>
    <x v="71"/>
    <x v="80"/>
    <x v="49"/>
    <m/>
    <m/>
    <m/>
    <m/>
  </r>
  <r>
    <x v="43"/>
    <x v="42"/>
    <x v="60"/>
    <x v="44"/>
    <x v="9"/>
    <n v="36"/>
    <n v="1"/>
    <x v="60"/>
    <x v="1"/>
    <s v="BW...36uur van inkomensvoorziening per 01-01-2018\afsl 2013 naar 2019"/>
    <x v="44"/>
    <x v="71"/>
    <x v="49"/>
    <n v="595.21"/>
    <n v="16.5336"/>
    <m/>
    <m/>
  </r>
  <r>
    <x v="44"/>
    <x v="43"/>
    <x v="61"/>
    <x v="1"/>
    <x v="1"/>
    <n v="36.880000000000003"/>
    <n v="1.0244"/>
    <x v="1"/>
    <x v="1"/>
    <s v="BW ... - 5 uur naar DV-DDC per 01-01-2016\afsl 2013 overzet naar 2019"/>
    <x v="62"/>
    <x v="67"/>
    <x v="50"/>
    <m/>
    <m/>
    <m/>
    <m/>
  </r>
  <r>
    <x v="44"/>
    <x v="43"/>
    <x v="61"/>
    <x v="69"/>
    <x v="5"/>
    <n v="4.01"/>
    <n v="0.1114"/>
    <x v="82"/>
    <x v="1"/>
    <s v="BW ... -8,99 uur per 01-01-2017\afsl 2013 overzet naar 2019"/>
    <x v="89"/>
    <x v="102"/>
    <x v="50"/>
    <m/>
    <m/>
    <m/>
    <m/>
  </r>
  <r>
    <x v="44"/>
    <x v="43"/>
    <x v="61"/>
    <x v="31"/>
    <x v="2"/>
    <n v="16"/>
    <n v="0.44440000000000002"/>
    <x v="31"/>
    <x v="1"/>
    <s v="BW .. + 16 uur vanuit Specifieke taken per 01-06-2015\afsl 2013 overzet naar 2019"/>
    <x v="59"/>
    <x v="61"/>
    <x v="50"/>
    <m/>
    <m/>
    <m/>
    <m/>
  </r>
  <r>
    <x v="44"/>
    <x v="43"/>
    <x v="61"/>
    <x v="33"/>
    <x v="7"/>
    <n v="43.8"/>
    <n v="1.2166999999999999"/>
    <x v="33"/>
    <x v="1"/>
    <s v="BW...32 uur vanuit handhaving per 01-04-2018\afsl 2013 overzet naar 2019"/>
    <x v="63"/>
    <x v="68"/>
    <x v="50"/>
    <m/>
    <m/>
    <m/>
    <m/>
  </r>
  <r>
    <x v="44"/>
    <x v="43"/>
    <x v="61"/>
    <x v="53"/>
    <x v="1"/>
    <n v="135.19999999999999"/>
    <n v="3.7555999999999998"/>
    <x v="58"/>
    <x v="1"/>
    <s v="BW .. + 135,20 uur vanuit Specifieke taken per 01-06-2015\afsl 2013 overzet naar 2019"/>
    <x v="64"/>
    <x v="69"/>
    <x v="50"/>
    <m/>
    <m/>
    <m/>
    <m/>
  </r>
  <r>
    <x v="44"/>
    <x v="43"/>
    <x v="61"/>
    <x v="53"/>
    <x v="1"/>
    <n v="24"/>
    <n v="0.66669999999999996"/>
    <x v="58"/>
    <x v="1"/>
    <s v="BW...+24 uur vanuit claimbeoordeling per 01-01-2018\afsl 2013 overzet naar 2019"/>
    <x v="64"/>
    <x v="69"/>
    <x v="50"/>
    <m/>
    <m/>
    <m/>
    <m/>
  </r>
  <r>
    <x v="44"/>
    <x v="43"/>
    <x v="61"/>
    <x v="23"/>
    <x v="3"/>
    <n v="149.04"/>
    <n v="4.1399999999999997"/>
    <x v="23"/>
    <x v="1"/>
    <s v="BW ... +18 uur vanuit Specifieke Taken per 01-06-2015\afsl 2013 overzet naar 2019"/>
    <x v="66"/>
    <x v="73"/>
    <x v="50"/>
    <m/>
    <m/>
    <m/>
    <m/>
  </r>
  <r>
    <x v="44"/>
    <x v="43"/>
    <x v="61"/>
    <x v="64"/>
    <x v="2"/>
    <n v="1022.62"/>
    <n v="28.406099999999999"/>
    <x v="77"/>
    <x v="1"/>
    <s v="BW ... +293,90 uur vanuit Specifieke Taken per 01-06-2015 /BW ... +18 uur vanuit ST per 01-06-2015\afsl 2013 overzet naar 2019"/>
    <x v="81"/>
    <x v="94"/>
    <x v="50"/>
    <n v="1431.55"/>
    <n v="39.765300000000003"/>
    <m/>
    <m/>
  </r>
  <r>
    <x v="45"/>
    <x v="44"/>
    <x v="62"/>
    <x v="1"/>
    <x v="1"/>
    <n v="99"/>
    <n v="2.75"/>
    <x v="1"/>
    <x v="1"/>
    <s v="BW...-24 uur naar inkomensvoorziening per 01-01-2018\afsl 2013 overzet naar 2019"/>
    <x v="62"/>
    <x v="67"/>
    <x v="51"/>
    <m/>
    <m/>
    <m/>
    <m/>
  </r>
  <r>
    <x v="45"/>
    <x v="44"/>
    <x v="62"/>
    <x v="69"/>
    <x v="5"/>
    <n v="105.4"/>
    <n v="2.9278"/>
    <x v="82"/>
    <x v="1"/>
    <s v="BW ... -8,6 uur per 01-01-2017\afsl 2013 overzet naar 2019"/>
    <x v="89"/>
    <x v="102"/>
    <x v="51"/>
    <m/>
    <m/>
    <m/>
    <m/>
  </r>
  <r>
    <x v="45"/>
    <x v="44"/>
    <x v="62"/>
    <x v="33"/>
    <x v="7"/>
    <n v="51.84"/>
    <n v="1.44"/>
    <x v="33"/>
    <x v="1"/>
    <s v="BW ... +51,84 uur per 01-01-2017 vanuit E&amp;W-HH\afsl 2013 overzet naar 2019"/>
    <x v="63"/>
    <x v="68"/>
    <x v="51"/>
    <m/>
    <m/>
    <m/>
    <m/>
  </r>
  <r>
    <x v="45"/>
    <x v="44"/>
    <x v="62"/>
    <x v="53"/>
    <x v="1"/>
    <n v="22"/>
    <n v="0.61109999999999998"/>
    <x v="58"/>
    <x v="1"/>
    <s v="BW ..per 01-01-2015 wijzging organisatorische eenheid\afsl 2013 overzet naar 2019"/>
    <x v="64"/>
    <x v="69"/>
    <x v="51"/>
    <m/>
    <m/>
    <m/>
    <m/>
  </r>
  <r>
    <x v="45"/>
    <x v="44"/>
    <x v="62"/>
    <x v="23"/>
    <x v="3"/>
    <n v="216.61"/>
    <n v="6.0168999999999997"/>
    <x v="23"/>
    <x v="1"/>
    <s v="Bw...+8,53 per 1-1-19/afsl per 2013 naar 2019"/>
    <x v="66"/>
    <x v="73"/>
    <x v="51"/>
    <m/>
    <m/>
    <m/>
    <m/>
  </r>
  <r>
    <x v="45"/>
    <x v="44"/>
    <x v="62"/>
    <x v="20"/>
    <x v="4"/>
    <n v="441"/>
    <n v="12.25"/>
    <x v="20"/>
    <x v="1"/>
    <s v="BW... per 1-1-2015 wijziging organisatorische eenheid\ afsl 2013 naar 2019"/>
    <x v="79"/>
    <x v="91"/>
    <x v="51"/>
    <m/>
    <m/>
    <m/>
    <m/>
  </r>
  <r>
    <x v="45"/>
    <x v="44"/>
    <x v="62"/>
    <x v="64"/>
    <x v="2"/>
    <n v="403"/>
    <n v="11.1944"/>
    <x v="77"/>
    <x v="1"/>
    <s v="BW... per 01-01-2015 wijzging organisatorische eenheid\afsl 2013 overzet naar 2019"/>
    <x v="81"/>
    <x v="94"/>
    <x v="51"/>
    <n v="1338.85"/>
    <n v="37.190199999999997"/>
    <m/>
    <m/>
  </r>
  <r>
    <x v="46"/>
    <x v="45"/>
    <x v="63"/>
    <x v="33"/>
    <x v="7"/>
    <n v="237.84"/>
    <n v="6.6067"/>
    <x v="33"/>
    <x v="1"/>
    <s v="BW...-32 naar inkomensvoorziening\afsl 2013 overzet naar 2019"/>
    <x v="63"/>
    <x v="68"/>
    <x v="52"/>
    <m/>
    <m/>
    <m/>
    <m/>
  </r>
  <r>
    <x v="46"/>
    <x v="45"/>
    <x v="63"/>
    <x v="63"/>
    <x v="0"/>
    <n v="68"/>
    <n v="1.8889"/>
    <x v="75"/>
    <x v="1"/>
    <s v="+36 uur ivm interne verschuivingen ihkv HR'21 benoemingen - was medewerker beleidsuitvoering II\afsl 2013 overzet naar 2019"/>
    <x v="78"/>
    <x v="90"/>
    <x v="52"/>
    <m/>
    <m/>
    <m/>
    <m/>
  </r>
  <r>
    <x v="46"/>
    <x v="45"/>
    <x v="63"/>
    <x v="23"/>
    <x v="3"/>
    <n v="34.159999999999997"/>
    <n v="0.94889999999999997"/>
    <x v="23"/>
    <x v="1"/>
    <s v="BW ... per 01-01-2015 wijziging organisatorische eenheid\afsl 2013 overzet naar 2019"/>
    <x v="66"/>
    <x v="73"/>
    <x v="52"/>
    <m/>
    <m/>
    <m/>
    <m/>
  </r>
  <r>
    <x v="46"/>
    <x v="45"/>
    <x v="63"/>
    <x v="64"/>
    <x v="2"/>
    <n v="329.04"/>
    <n v="9.14"/>
    <x v="77"/>
    <x v="1"/>
    <s v="BW ... +18 uur per 01-01-2017 vanuit OL / BW ... +18 uur vanuit W&amp;I WDP / + 92,88 uur vanuit medewerker bedrijfsvoering III +144 uur vanuit medewerker bedrijfsvoering IV +20,16 ivm interne verschuivingen ihkv HR'21 benoemingen\afsl 2013 overzet naar 2019"/>
    <x v="81"/>
    <x v="94"/>
    <x v="52"/>
    <m/>
    <m/>
    <m/>
    <m/>
  </r>
  <r>
    <x v="46"/>
    <x v="45"/>
    <x v="63"/>
    <x v="35"/>
    <x v="3"/>
    <n v="347.59"/>
    <n v="9.6553000000000004"/>
    <x v="35"/>
    <x v="1"/>
    <s v="BW ... +27,59 uur per 01-01-2017\afsl 2013 overzet naar 2019"/>
    <x v="94"/>
    <x v="108"/>
    <x v="52"/>
    <n v="1016.63"/>
    <n v="28.239799999999999"/>
    <m/>
    <m/>
  </r>
  <r>
    <x v="47"/>
    <x v="8"/>
    <x v="64"/>
    <x v="44"/>
    <x v="16"/>
    <n v="36"/>
    <n v="1"/>
    <x v="87"/>
    <x v="1"/>
    <s v="bw... nw org str +36 uur per 1-1-19"/>
    <x v="44"/>
    <x v="109"/>
    <x v="53"/>
    <m/>
    <m/>
    <m/>
    <m/>
  </r>
  <r>
    <x v="47"/>
    <x v="8"/>
    <x v="65"/>
    <x v="44"/>
    <x v="17"/>
    <n v="36"/>
    <n v="1"/>
    <x v="88"/>
    <x v="1"/>
    <s v="  BW... nw org str +36 uur per 1-1-19"/>
    <x v="44"/>
    <x v="110"/>
    <x v="53"/>
    <m/>
    <m/>
    <m/>
    <m/>
  </r>
  <r>
    <x v="47"/>
    <x v="8"/>
    <x v="65"/>
    <x v="44"/>
    <x v="10"/>
    <n v="36"/>
    <n v="1"/>
    <x v="44"/>
    <x v="1"/>
    <s v="BW...+36 uur per 1-1-2020"/>
    <x v="44"/>
    <x v="44"/>
    <x v="53"/>
    <n v="108"/>
    <n v="3"/>
    <m/>
    <m/>
  </r>
  <r>
    <x v="48"/>
    <x v="46"/>
    <x v="66"/>
    <x v="0"/>
    <x v="9"/>
    <n v="64"/>
    <n v="1.7778"/>
    <x v="0"/>
    <x v="1"/>
    <s v="BW... nw org str 64,0008 uur per 1-1-19"/>
    <x v="47"/>
    <x v="48"/>
    <x v="54"/>
    <m/>
    <m/>
    <m/>
    <m/>
  </r>
  <r>
    <x v="48"/>
    <x v="46"/>
    <x v="66"/>
    <x v="32"/>
    <x v="3"/>
    <n v="36"/>
    <n v="1"/>
    <x v="32"/>
    <x v="1"/>
    <s v="bw nw org str 36 uur per 1-1-19"/>
    <x v="80"/>
    <x v="93"/>
    <x v="54"/>
    <m/>
    <m/>
    <m/>
    <m/>
  </r>
  <r>
    <x v="48"/>
    <x v="46"/>
    <x v="66"/>
    <x v="44"/>
    <x v="10"/>
    <n v="36"/>
    <n v="1"/>
    <x v="44"/>
    <x v="1"/>
    <s v="nw org struc 36 uur per 1-1-19"/>
    <x v="44"/>
    <x v="44"/>
    <x v="54"/>
    <m/>
    <m/>
    <m/>
    <m/>
  </r>
  <r>
    <x v="48"/>
    <x v="46"/>
    <x v="66"/>
    <x v="44"/>
    <x v="0"/>
    <n v="18"/>
    <n v="0.5"/>
    <x v="61"/>
    <x v="1"/>
    <s v="nw org str18 uur per 1-1-19"/>
    <x v="44"/>
    <x v="72"/>
    <x v="54"/>
    <n v="154"/>
    <n v="4.2778"/>
    <m/>
    <m/>
  </r>
  <r>
    <x v="49"/>
    <x v="47"/>
    <x v="67"/>
    <x v="44"/>
    <x v="14"/>
    <n v="36"/>
    <n v="1"/>
    <x v="53"/>
    <x v="1"/>
    <s v="bw... nw org str +36 uur per 1-1-19"/>
    <x v="44"/>
    <x v="62"/>
    <x v="55"/>
    <m/>
    <m/>
    <m/>
    <m/>
  </r>
  <r>
    <x v="49"/>
    <x v="47"/>
    <x v="68"/>
    <x v="44"/>
    <x v="11"/>
    <n v="16"/>
    <n v="0.44440000000000002"/>
    <x v="49"/>
    <x v="1"/>
    <s v="BW... nw org str +15,9984 uur per 1-1-19"/>
    <x v="44"/>
    <x v="54"/>
    <x v="55"/>
    <m/>
    <m/>
    <m/>
    <m/>
  </r>
  <r>
    <x v="49"/>
    <x v="47"/>
    <x v="68"/>
    <x v="44"/>
    <x v="10"/>
    <n v="36"/>
    <n v="1"/>
    <x v="44"/>
    <x v="1"/>
    <s v="BW...nwe org str +36 uur per 1-1-19"/>
    <x v="44"/>
    <x v="44"/>
    <x v="55"/>
    <m/>
    <m/>
    <m/>
    <m/>
  </r>
  <r>
    <x v="49"/>
    <x v="47"/>
    <x v="68"/>
    <x v="44"/>
    <x v="9"/>
    <n v="36"/>
    <n v="1"/>
    <x v="60"/>
    <x v="1"/>
    <s v="bw... nw org str +36 uur per 1-1-19"/>
    <x v="44"/>
    <x v="71"/>
    <x v="55"/>
    <m/>
    <m/>
    <m/>
    <m/>
  </r>
  <r>
    <x v="49"/>
    <x v="47"/>
    <x v="68"/>
    <x v="44"/>
    <x v="0"/>
    <n v="68"/>
    <n v="1.8889"/>
    <x v="61"/>
    <x v="1"/>
    <s v="Bw... nw org str +68,0004 uur per 1-1-19"/>
    <x v="44"/>
    <x v="72"/>
    <x v="55"/>
    <m/>
    <m/>
    <m/>
    <m/>
  </r>
  <r>
    <x v="49"/>
    <x v="47"/>
    <x v="68"/>
    <x v="44"/>
    <x v="3"/>
    <n v="72"/>
    <n v="2"/>
    <x v="54"/>
    <x v="1"/>
    <s v="Bw... nw org str +72 uur per 1-1-19"/>
    <x v="44"/>
    <x v="63"/>
    <x v="55"/>
    <m/>
    <m/>
    <m/>
    <m/>
  </r>
  <r>
    <x v="49"/>
    <x v="47"/>
    <x v="68"/>
    <x v="44"/>
    <x v="2"/>
    <n v="64"/>
    <n v="1.7778"/>
    <x v="65"/>
    <x v="1"/>
    <s v="BW...nw org str +64,0008 uur per 1-1-19"/>
    <x v="44"/>
    <x v="77"/>
    <x v="55"/>
    <m/>
    <m/>
    <m/>
    <m/>
  </r>
  <r>
    <x v="49"/>
    <x v="47"/>
    <x v="68"/>
    <x v="44"/>
    <x v="7"/>
    <n v="28"/>
    <n v="0.77780000000000005"/>
    <x v="45"/>
    <x v="1"/>
    <s v="Bw... nw org str +28,0008"/>
    <x v="44"/>
    <x v="45"/>
    <x v="55"/>
    <n v="356"/>
    <n v="9.8888999999999996"/>
    <m/>
    <m/>
  </r>
  <r>
    <x v="50"/>
    <x v="48"/>
    <x v="69"/>
    <x v="22"/>
    <x v="7"/>
    <n v="24.12"/>
    <n v="0.67"/>
    <x v="22"/>
    <x v="1"/>
    <s v="BW...+24,12 uur per 1-1-2021"/>
    <x v="49"/>
    <x v="50"/>
    <x v="56"/>
    <m/>
    <m/>
    <m/>
    <m/>
  </r>
  <r>
    <x v="50"/>
    <x v="48"/>
    <x v="69"/>
    <x v="23"/>
    <x v="3"/>
    <n v="453.96"/>
    <n v="12.61"/>
    <x v="23"/>
    <x v="1"/>
    <s v="BW...+453,96 uur per 1-1-2021"/>
    <x v="66"/>
    <x v="73"/>
    <x v="56"/>
    <m/>
    <m/>
    <m/>
    <m/>
  </r>
  <r>
    <x v="50"/>
    <x v="48"/>
    <x v="69"/>
    <x v="64"/>
    <x v="2"/>
    <n v="32.04"/>
    <n v="0.89"/>
    <x v="77"/>
    <x v="1"/>
    <s v="BW...32,04 uur per 1-1-2021"/>
    <x v="81"/>
    <x v="94"/>
    <x v="56"/>
    <n v="510.12"/>
    <n v="14.17"/>
    <m/>
    <m/>
  </r>
  <r>
    <x v="51"/>
    <x v="49"/>
    <x v="70"/>
    <x v="0"/>
    <x v="9"/>
    <n v="72"/>
    <n v="2"/>
    <x v="0"/>
    <x v="1"/>
    <s v="BW... + 36 uur \afsl 2013 overzet naar 2019"/>
    <x v="47"/>
    <x v="48"/>
    <x v="57"/>
    <m/>
    <m/>
    <m/>
    <m/>
  </r>
  <r>
    <x v="51"/>
    <x v="49"/>
    <x v="70"/>
    <x v="46"/>
    <x v="0"/>
    <n v="24"/>
    <n v="0.66669999999999996"/>
    <x v="47"/>
    <x v="1"/>
    <s v="BW ... + 6 uur per 01-01-2018\afsl 2013 overzet naar 2019"/>
    <x v="48"/>
    <x v="49"/>
    <x v="57"/>
    <m/>
    <m/>
    <m/>
    <m/>
  </r>
  <r>
    <x v="51"/>
    <x v="49"/>
    <x v="70"/>
    <x v="31"/>
    <x v="2"/>
    <n v="72"/>
    <n v="2"/>
    <x v="31"/>
    <x v="1"/>
    <s v="Per 1-1-2021 Medew.bedrijfsv.2 fté; van Productie 1"/>
    <x v="59"/>
    <x v="61"/>
    <x v="57"/>
    <m/>
    <m/>
    <m/>
    <m/>
  </r>
  <r>
    <x v="51"/>
    <x v="49"/>
    <x v="70"/>
    <x v="73"/>
    <x v="3"/>
    <n v="108"/>
    <n v="3"/>
    <x v="89"/>
    <x v="1"/>
    <s v="per 1-1-21 operationeel leidinggevende III 3 fté;"/>
    <x v="95"/>
    <x v="111"/>
    <x v="57"/>
    <m/>
    <m/>
    <m/>
    <m/>
  </r>
  <r>
    <x v="51"/>
    <x v="49"/>
    <x v="70"/>
    <x v="74"/>
    <x v="4"/>
    <n v="216"/>
    <n v="6"/>
    <x v="90"/>
    <x v="1"/>
    <s v="per 1-1-2021 Operationeel leidinggevende IV 6 fté"/>
    <x v="96"/>
    <x v="112"/>
    <x v="57"/>
    <n v="492"/>
    <n v="13.666700000000001"/>
    <m/>
    <m/>
  </r>
  <r>
    <x v="52"/>
    <x v="50"/>
    <x v="71"/>
    <x v="0"/>
    <x v="9"/>
    <n v="36"/>
    <n v="1"/>
    <x v="0"/>
    <x v="1"/>
    <s v="BW ... +36 uur per 01-01-2017\afsl 2013 naar 2019"/>
    <x v="47"/>
    <x v="48"/>
    <x v="58"/>
    <m/>
    <m/>
    <m/>
    <m/>
  </r>
  <r>
    <x v="52"/>
    <x v="50"/>
    <x v="71"/>
    <x v="46"/>
    <x v="0"/>
    <n v="187.84"/>
    <n v="5.2178000000000004"/>
    <x v="47"/>
    <x v="1"/>
    <s v="BW ... +87,84 uur per 01-01-2017"/>
    <x v="48"/>
    <x v="49"/>
    <x v="58"/>
    <m/>
    <m/>
    <m/>
    <m/>
  </r>
  <r>
    <x v="52"/>
    <x v="50"/>
    <x v="71"/>
    <x v="32"/>
    <x v="3"/>
    <n v="72"/>
    <n v="2"/>
    <x v="32"/>
    <x v="1"/>
    <s v="BW ... -10,8 uur per 01-01-2017\afsl 2013 naar 2019"/>
    <x v="80"/>
    <x v="93"/>
    <x v="58"/>
    <m/>
    <m/>
    <m/>
    <m/>
  </r>
  <r>
    <x v="52"/>
    <x v="50"/>
    <x v="71"/>
    <x v="31"/>
    <x v="2"/>
    <n v="107.84"/>
    <n v="2.9956"/>
    <x v="31"/>
    <x v="1"/>
    <s v="BW ... per 01-01-2015 wijziging organisatorische eenheid\afsl 2013 naar 2019"/>
    <x v="59"/>
    <x v="61"/>
    <x v="58"/>
    <n v="403.68"/>
    <n v="11.2134"/>
    <m/>
    <m/>
  </r>
  <r>
    <x v="53"/>
    <x v="51"/>
    <x v="72"/>
    <x v="1"/>
    <x v="1"/>
    <n v="158.83000000000001"/>
    <n v="4.4119000000000002"/>
    <x v="1"/>
    <x v="1"/>
    <s v="BW ... -36 uur per 01-01-2017\afsl 2013 overzet naar 2019"/>
    <x v="62"/>
    <x v="67"/>
    <x v="59"/>
    <m/>
    <m/>
    <m/>
    <m/>
  </r>
  <r>
    <x v="53"/>
    <x v="51"/>
    <x v="72"/>
    <x v="33"/>
    <x v="7"/>
    <n v="36"/>
    <n v="1"/>
    <x v="33"/>
    <x v="1"/>
    <s v="wijziging organisatorische eenheid / omzetting mdw beleidsuitvoering IV narr mdw bedrijfsvoering IV / BW ... +17,17 uur vanuit mdw adm &amp; secr IV\afsl 2013 overzet naar 2019"/>
    <x v="63"/>
    <x v="68"/>
    <x v="59"/>
    <n v="194.83"/>
    <n v="5.4119000000000002"/>
    <m/>
    <m/>
  </r>
  <r>
    <x v="54"/>
    <x v="52"/>
    <x v="73"/>
    <x v="23"/>
    <x v="3"/>
    <n v="306.89999999999998"/>
    <n v="8.5250000000000004"/>
    <x v="23"/>
    <x v="1"/>
    <s v="BW...-72 uur per 1-1-2020 van AW naar WDP"/>
    <x v="66"/>
    <x v="73"/>
    <x v="60"/>
    <n v="306.89999999999998"/>
    <n v="8.5250000000000004"/>
    <m/>
    <m/>
  </r>
  <r>
    <x v="55"/>
    <x v="53"/>
    <x v="74"/>
    <x v="50"/>
    <x v="4"/>
    <n v="23.96"/>
    <n v="0.66559999999999997"/>
    <x v="52"/>
    <x v="1"/>
    <s v="Organisatorische wijziging per 01-01-2016\afsl 2013 overzet naar 2019"/>
    <x v="58"/>
    <x v="60"/>
    <x v="61"/>
    <m/>
    <m/>
    <m/>
    <m/>
  </r>
  <r>
    <x v="55"/>
    <x v="53"/>
    <x v="74"/>
    <x v="31"/>
    <x v="2"/>
    <n v="29"/>
    <n v="0.80559999999999998"/>
    <x v="31"/>
    <x v="1"/>
    <s v="Organisatorische wijziging per 01-01-2016\afsl 2013 overzet naar 2019"/>
    <x v="59"/>
    <x v="61"/>
    <x v="61"/>
    <m/>
    <m/>
    <m/>
    <m/>
  </r>
  <r>
    <x v="55"/>
    <x v="53"/>
    <x v="74"/>
    <x v="63"/>
    <x v="0"/>
    <n v="72"/>
    <n v="2"/>
    <x v="75"/>
    <x v="1"/>
    <s v="BW ... +36 uur per 01-01-2017 vanuit OL\afsl 2013 overzet naar 2019"/>
    <x v="78"/>
    <x v="90"/>
    <x v="61"/>
    <m/>
    <m/>
    <m/>
    <m/>
  </r>
  <r>
    <x v="55"/>
    <x v="53"/>
    <x v="74"/>
    <x v="23"/>
    <x v="3"/>
    <n v="527.08000000000004"/>
    <n v="14.6411"/>
    <x v="23"/>
    <x v="1"/>
    <s v="aframing 1 fte -36 uurper 1-1-2019\afsl 2013 overzet naar 2019"/>
    <x v="66"/>
    <x v="73"/>
    <x v="61"/>
    <n v="652.04"/>
    <n v="18.112300000000001"/>
    <m/>
    <m/>
  </r>
  <r>
    <x v="56"/>
    <x v="54"/>
    <x v="72"/>
    <x v="63"/>
    <x v="0"/>
    <n v="72"/>
    <n v="2"/>
    <x v="75"/>
    <x v="1"/>
    <s v="+ 36 uur ivm interne verschuiving ihkv HR'21 benoeming\afsl 2013 overzet naar 2019"/>
    <x v="78"/>
    <x v="90"/>
    <x v="59"/>
    <m/>
    <m/>
    <m/>
    <m/>
  </r>
  <r>
    <x v="56"/>
    <x v="54"/>
    <x v="72"/>
    <x v="23"/>
    <x v="3"/>
    <n v="785.59"/>
    <n v="21.821899999999999"/>
    <x v="23"/>
    <x v="1"/>
    <s v="BW.. +72 uur per 1-1-2020 van AW naar WDP"/>
    <x v="66"/>
    <x v="73"/>
    <x v="59"/>
    <n v="857.59"/>
    <n v="23.821899999999999"/>
    <m/>
    <m/>
  </r>
  <r>
    <x v="57"/>
    <x v="55"/>
    <x v="75"/>
    <x v="45"/>
    <x v="11"/>
    <n v="36"/>
    <n v="1"/>
    <x v="46"/>
    <x v="1"/>
    <s v="bw... nw org str +36 uur per 1-1-19"/>
    <x v="45"/>
    <x v="46"/>
    <x v="62"/>
    <m/>
    <m/>
    <m/>
    <m/>
  </r>
  <r>
    <x v="57"/>
    <x v="55"/>
    <x v="76"/>
    <x v="41"/>
    <x v="12"/>
    <n v="36"/>
    <n v="1"/>
    <x v="41"/>
    <x v="1"/>
    <s v="+36 uur per 1-1-2020"/>
    <x v="57"/>
    <x v="59"/>
    <x v="62"/>
    <m/>
    <m/>
    <m/>
    <m/>
  </r>
  <r>
    <x v="57"/>
    <x v="55"/>
    <x v="76"/>
    <x v="42"/>
    <x v="10"/>
    <n v="140"/>
    <n v="3.8889"/>
    <x v="42"/>
    <x v="1"/>
    <s v="BW... nw org str +36 uur per1-1-19\ BW... +104 uur per 1-1-2020"/>
    <x v="46"/>
    <x v="47"/>
    <x v="62"/>
    <n v="212"/>
    <n v="5.8888999999999996"/>
    <m/>
    <m/>
  </r>
  <r>
    <x v="58"/>
    <x v="56"/>
    <x v="77"/>
    <x v="0"/>
    <x v="9"/>
    <n v="36"/>
    <n v="1"/>
    <x v="0"/>
    <x v="1"/>
    <s v="bw... nw org str +36 uur per 1-1-19"/>
    <x v="47"/>
    <x v="48"/>
    <x v="63"/>
    <m/>
    <m/>
    <m/>
    <m/>
  </r>
  <r>
    <x v="58"/>
    <x v="56"/>
    <x v="77"/>
    <x v="44"/>
    <x v="10"/>
    <n v="36"/>
    <n v="1"/>
    <x v="44"/>
    <x v="1"/>
    <s v="bw... nw org str +36 uur per 1-1-19"/>
    <x v="44"/>
    <x v="44"/>
    <x v="63"/>
    <m/>
    <m/>
    <m/>
    <m/>
  </r>
  <r>
    <x v="58"/>
    <x v="56"/>
    <x v="77"/>
    <x v="44"/>
    <x v="3"/>
    <n v="28"/>
    <n v="0.77780000000000005"/>
    <x v="54"/>
    <x v="1"/>
    <s v="BW... nw org str +28,0008  uur per 1-1-19"/>
    <x v="44"/>
    <x v="63"/>
    <x v="63"/>
    <n v="100"/>
    <n v="2.7778"/>
    <m/>
    <m/>
  </r>
  <r>
    <x v="59"/>
    <x v="57"/>
    <x v="78"/>
    <x v="44"/>
    <x v="11"/>
    <n v="36"/>
    <n v="1"/>
    <x v="49"/>
    <x v="1"/>
    <s v="BW...36uren per 1-1-2019\ overzetting van str 2013 naar 2019"/>
    <x v="44"/>
    <x v="54"/>
    <x v="64"/>
    <m/>
    <m/>
    <m/>
    <m/>
  </r>
  <r>
    <x v="59"/>
    <x v="57"/>
    <x v="78"/>
    <x v="44"/>
    <x v="10"/>
    <n v="36"/>
    <n v="1"/>
    <x v="44"/>
    <x v="1"/>
    <s v="BW...36 uren per 1-1-2019\ overzetting van str 2013 naar 2019"/>
    <x v="44"/>
    <x v="44"/>
    <x v="64"/>
    <n v="72"/>
    <n v="2"/>
    <m/>
    <m/>
  </r>
  <r>
    <x v="60"/>
    <x v="58"/>
    <x v="79"/>
    <x v="42"/>
    <x v="10"/>
    <n v="18"/>
    <n v="0.5"/>
    <x v="42"/>
    <x v="1"/>
    <s v="BW...+18 uur per 1-1-2020 van inkoop"/>
    <x v="46"/>
    <x v="47"/>
    <x v="65"/>
    <m/>
    <m/>
    <m/>
    <m/>
  </r>
  <r>
    <x v="60"/>
    <x v="58"/>
    <x v="79"/>
    <x v="0"/>
    <x v="9"/>
    <n v="36"/>
    <n v="1"/>
    <x v="0"/>
    <x v="1"/>
    <s v="BW...+36 uren per 1-1-2019\ afsl 2013 naar 2019"/>
    <x v="47"/>
    <x v="48"/>
    <x v="65"/>
    <m/>
    <m/>
    <m/>
    <m/>
  </r>
  <r>
    <x v="60"/>
    <x v="58"/>
    <x v="79"/>
    <x v="46"/>
    <x v="0"/>
    <n v="101.88"/>
    <n v="2.83"/>
    <x v="47"/>
    <x v="1"/>
    <s v="BW...+36 uur per 1-1-20 ontv S&amp;B\BW...+29,88+ 36uur per 1-1-2020 van JZ"/>
    <x v="48"/>
    <x v="49"/>
    <x v="65"/>
    <m/>
    <m/>
    <m/>
    <m/>
  </r>
  <r>
    <x v="60"/>
    <x v="58"/>
    <x v="79"/>
    <x v="22"/>
    <x v="7"/>
    <n v="32.04"/>
    <n v="0.89"/>
    <x v="22"/>
    <x v="1"/>
    <s v="BW...+7,92 uur per 1-1-2020 van JZ+24,12"/>
    <x v="49"/>
    <x v="50"/>
    <x v="65"/>
    <m/>
    <m/>
    <m/>
    <m/>
  </r>
  <r>
    <x v="60"/>
    <x v="58"/>
    <x v="79"/>
    <x v="1"/>
    <x v="1"/>
    <n v="36"/>
    <n v="1"/>
    <x v="1"/>
    <x v="1"/>
    <s v="BW... +36 uur per 1-1-20 ontv S&amp;B"/>
    <x v="62"/>
    <x v="67"/>
    <x v="65"/>
    <m/>
    <m/>
    <m/>
    <m/>
  </r>
  <r>
    <x v="60"/>
    <x v="58"/>
    <x v="79"/>
    <x v="63"/>
    <x v="0"/>
    <n v="64"/>
    <n v="1.7778"/>
    <x v="75"/>
    <x v="1"/>
    <s v="BW...+64 uren per 1-1-2019\afsl 2013 overz naar 2019"/>
    <x v="78"/>
    <x v="90"/>
    <x v="65"/>
    <m/>
    <m/>
    <m/>
    <m/>
  </r>
  <r>
    <x v="60"/>
    <x v="58"/>
    <x v="79"/>
    <x v="23"/>
    <x v="3"/>
    <n v="104"/>
    <n v="2.8889"/>
    <x v="23"/>
    <x v="1"/>
    <s v="BW...+104 uren per 1-1-2019\ afsl 2013 naar 2019"/>
    <x v="66"/>
    <x v="73"/>
    <x v="65"/>
    <m/>
    <m/>
    <m/>
    <m/>
  </r>
  <r>
    <x v="60"/>
    <x v="58"/>
    <x v="79"/>
    <x v="23"/>
    <x v="3"/>
    <n v="98"/>
    <n v="2.7222"/>
    <x v="23"/>
    <x v="1"/>
    <s v="BW...+98 uur per 1-1-20 ontv S&amp;B"/>
    <x v="66"/>
    <x v="73"/>
    <x v="65"/>
    <m/>
    <m/>
    <m/>
    <m/>
  </r>
  <r>
    <x v="60"/>
    <x v="58"/>
    <x v="79"/>
    <x v="35"/>
    <x v="3"/>
    <n v="52"/>
    <n v="1.4443999999999999"/>
    <x v="35"/>
    <x v="1"/>
    <s v="BW...+52 uren per 1-1-2019\afsl 2013 overz naar 2019"/>
    <x v="94"/>
    <x v="108"/>
    <x v="65"/>
    <m/>
    <m/>
    <m/>
    <m/>
  </r>
  <r>
    <x v="60"/>
    <x v="58"/>
    <x v="79"/>
    <x v="44"/>
    <x v="0"/>
    <n v="36"/>
    <n v="1"/>
    <x v="61"/>
    <x v="1"/>
    <s v="BW...+36 uren per 1-1-2019\ afsl 2013 naar 2019"/>
    <x v="44"/>
    <x v="72"/>
    <x v="65"/>
    <m/>
    <m/>
    <m/>
    <m/>
  </r>
  <r>
    <x v="60"/>
    <x v="58"/>
    <x v="79"/>
    <x v="44"/>
    <x v="3"/>
    <n v="72"/>
    <n v="2"/>
    <x v="54"/>
    <x v="1"/>
    <s v="BW...+72 uren per 1-1-2019/afsl 2013 overze naar 2019"/>
    <x v="44"/>
    <x v="63"/>
    <x v="65"/>
    <m/>
    <m/>
    <m/>
    <m/>
  </r>
  <r>
    <x v="60"/>
    <x v="58"/>
    <x v="79"/>
    <x v="44"/>
    <x v="2"/>
    <n v="92"/>
    <n v="2.5556000000000001"/>
    <x v="65"/>
    <x v="1"/>
    <s v="BW...+72 uren per 1-1-2019\afsl 2013 overz naar 2019\ BW... +20uur per 1-1-2020"/>
    <x v="44"/>
    <x v="77"/>
    <x v="65"/>
    <n v="741.92"/>
    <n v="20.608899999999998"/>
    <m/>
    <m/>
  </r>
  <r>
    <x v="61"/>
    <x v="59"/>
    <x v="80"/>
    <x v="46"/>
    <x v="0"/>
    <n v="36"/>
    <n v="1"/>
    <x v="47"/>
    <x v="1"/>
    <s v="BW...+36 uren per 1-1-2019\afls 2013 overzet naar 2019"/>
    <x v="48"/>
    <x v="49"/>
    <x v="66"/>
    <m/>
    <m/>
    <m/>
    <m/>
  </r>
  <r>
    <x v="61"/>
    <x v="59"/>
    <x v="80"/>
    <x v="31"/>
    <x v="2"/>
    <n v="106"/>
    <n v="2.9443999999999999"/>
    <x v="31"/>
    <x v="1"/>
    <s v="BW...+106 uren per 1-1-2019\afls 2013 overzet naar 2019"/>
    <x v="59"/>
    <x v="61"/>
    <x v="66"/>
    <m/>
    <m/>
    <m/>
    <m/>
  </r>
  <r>
    <x v="61"/>
    <x v="59"/>
    <x v="80"/>
    <x v="33"/>
    <x v="7"/>
    <n v="254"/>
    <n v="7.0556000000000001"/>
    <x v="33"/>
    <x v="1"/>
    <s v="BW...+254 uren per 1-1-2019\afls 2013 overzet naar 2019"/>
    <x v="63"/>
    <x v="68"/>
    <x v="66"/>
    <m/>
    <m/>
    <m/>
    <m/>
  </r>
  <r>
    <x v="61"/>
    <x v="59"/>
    <x v="80"/>
    <x v="20"/>
    <x v="4"/>
    <n v="68.040000000000006"/>
    <n v="1.89"/>
    <x v="20"/>
    <x v="1"/>
    <s v="BW...+60,12 uren per 1-1-2019\afls 2013 overzet naar 2019\BW... +7,92 uur per 1-1-2020 van Ond en Kind opvan"/>
    <x v="79"/>
    <x v="91"/>
    <x v="66"/>
    <m/>
    <m/>
    <m/>
    <m/>
  </r>
  <r>
    <x v="61"/>
    <x v="59"/>
    <x v="80"/>
    <x v="44"/>
    <x v="4"/>
    <n v="32"/>
    <n v="0.88890000000000002"/>
    <x v="55"/>
    <x v="1"/>
    <s v="BW...+32 uren per 1-1-2019\afls 2013 overzet naar 2019"/>
    <x v="44"/>
    <x v="64"/>
    <x v="66"/>
    <m/>
    <m/>
    <m/>
    <m/>
  </r>
  <r>
    <x v="61"/>
    <x v="59"/>
    <x v="80"/>
    <x v="44"/>
    <x v="2"/>
    <n v="68"/>
    <n v="1.8889"/>
    <x v="65"/>
    <x v="1"/>
    <s v="BW...+68 uren per 1-1-2019\afls 2013 overzet naar 2019"/>
    <x v="44"/>
    <x v="77"/>
    <x v="66"/>
    <m/>
    <m/>
    <m/>
    <m/>
  </r>
  <r>
    <x v="61"/>
    <x v="59"/>
    <x v="80"/>
    <x v="44"/>
    <x v="7"/>
    <n v="171.85"/>
    <n v="4.7736000000000001"/>
    <x v="45"/>
    <x v="1"/>
    <s v="BW...+171,85 uren per 1-1-2019\afls 2013 overzet naar 2019"/>
    <x v="44"/>
    <x v="45"/>
    <x v="66"/>
    <n v="735.89"/>
    <n v="20.441400000000002"/>
    <m/>
    <m/>
  </r>
  <r>
    <x v="62"/>
    <x v="7"/>
    <x v="81"/>
    <x v="46"/>
    <x v="0"/>
    <n v="117.5"/>
    <n v="3.2639"/>
    <x v="47"/>
    <x v="1"/>
    <s v="BW...+117,5 uren per 1-1-2019\afls 2013 overzet naar 2019"/>
    <x v="48"/>
    <x v="49"/>
    <x v="67"/>
    <m/>
    <m/>
    <m/>
    <m/>
  </r>
  <r>
    <x v="62"/>
    <x v="7"/>
    <x v="81"/>
    <x v="22"/>
    <x v="7"/>
    <n v="36"/>
    <n v="1"/>
    <x v="22"/>
    <x v="1"/>
    <s v="BW...+36 uren per 1-1-2019\afls 2013 overzet naar 2019"/>
    <x v="49"/>
    <x v="50"/>
    <x v="67"/>
    <m/>
    <m/>
    <m/>
    <m/>
  </r>
  <r>
    <x v="62"/>
    <x v="7"/>
    <x v="81"/>
    <x v="23"/>
    <x v="3"/>
    <n v="108"/>
    <n v="3"/>
    <x v="23"/>
    <x v="1"/>
    <s v="BW...+108 uren per 1-1-2019\afls 2013 overzet naar 2019"/>
    <x v="66"/>
    <x v="73"/>
    <x v="67"/>
    <m/>
    <m/>
    <m/>
    <m/>
  </r>
  <r>
    <x v="62"/>
    <x v="7"/>
    <x v="81"/>
    <x v="20"/>
    <x v="4"/>
    <n v="24"/>
    <n v="0.66669999999999996"/>
    <x v="20"/>
    <x v="1"/>
    <s v="BW...+24 uren per 1-1-2019\afls 2013 overzet naar 2019"/>
    <x v="79"/>
    <x v="91"/>
    <x v="67"/>
    <m/>
    <m/>
    <m/>
    <m/>
  </r>
  <r>
    <x v="62"/>
    <x v="7"/>
    <x v="81"/>
    <x v="44"/>
    <x v="4"/>
    <n v="36"/>
    <n v="1"/>
    <x v="55"/>
    <x v="1"/>
    <s v="BW...+36 uren per 1-1-2019\afls 2013 overzet naar 2019"/>
    <x v="44"/>
    <x v="64"/>
    <x v="67"/>
    <m/>
    <m/>
    <m/>
    <m/>
  </r>
  <r>
    <x v="62"/>
    <x v="7"/>
    <x v="80"/>
    <x v="44"/>
    <x v="4"/>
    <n v="18.989999999999998"/>
    <n v="0.52749999999999997"/>
    <x v="55"/>
    <x v="1"/>
    <s v="BW...+18,99 uren per 1-1-2019\afls 2013 overzet naar 2019"/>
    <x v="44"/>
    <x v="64"/>
    <x v="66"/>
    <m/>
    <m/>
    <m/>
    <m/>
  </r>
  <r>
    <x v="62"/>
    <x v="7"/>
    <x v="80"/>
    <x v="44"/>
    <x v="2"/>
    <n v="36"/>
    <n v="1"/>
    <x v="65"/>
    <x v="1"/>
    <s v="BW...+36 uren per 1-1-2019\afls 2013 overzet naar 2019"/>
    <x v="44"/>
    <x v="77"/>
    <x v="66"/>
    <n v="376.49"/>
    <n v="10.4581"/>
    <m/>
    <m/>
  </r>
  <r>
    <x v="63"/>
    <x v="60"/>
    <x v="82"/>
    <x v="66"/>
    <x v="2"/>
    <n v="205.28"/>
    <n v="5.7022000000000004"/>
    <x v="79"/>
    <x v="1"/>
    <s v="BW...+205,28 uren per 1-1-2019\afls 2013 overzet naar 2019"/>
    <x v="83"/>
    <x v="96"/>
    <x v="68"/>
    <n v="205.28"/>
    <n v="5.7022000000000004"/>
    <m/>
    <m/>
  </r>
  <r>
    <x v="64"/>
    <x v="61"/>
    <x v="83"/>
    <x v="44"/>
    <x v="10"/>
    <n v="36"/>
    <n v="1"/>
    <x v="44"/>
    <x v="1"/>
    <s v="was 72 uren tachtisch leidinggevende II; vanaf 1-1-21 minus 1fté"/>
    <x v="44"/>
    <x v="44"/>
    <x v="69"/>
    <n v="36"/>
    <n v="1"/>
    <m/>
    <m/>
  </r>
  <r>
    <x v="65"/>
    <x v="62"/>
    <x v="84"/>
    <x v="41"/>
    <x v="12"/>
    <n v="72"/>
    <n v="2"/>
    <x v="41"/>
    <x v="1"/>
    <s v="Bw... 72 uur per 1-1-2019 van adv III\afsl 2013 overzet naar 2019"/>
    <x v="57"/>
    <x v="59"/>
    <x v="70"/>
    <m/>
    <m/>
    <m/>
    <m/>
  </r>
  <r>
    <x v="65"/>
    <x v="62"/>
    <x v="84"/>
    <x v="42"/>
    <x v="10"/>
    <n v="72"/>
    <n v="2"/>
    <x v="42"/>
    <x v="1"/>
    <s v="BW ... -3,6 uur per 01-01-2018\afsl 2013 overzet naar 2019"/>
    <x v="46"/>
    <x v="47"/>
    <x v="70"/>
    <m/>
    <m/>
    <m/>
    <m/>
  </r>
  <r>
    <x v="65"/>
    <x v="62"/>
    <x v="84"/>
    <x v="0"/>
    <x v="9"/>
    <n v="72"/>
    <n v="2"/>
    <x v="0"/>
    <x v="1"/>
    <s v="BW...+36 uur per 1-1-20\afsl 2013 overzet naar 2019"/>
    <x v="47"/>
    <x v="48"/>
    <x v="70"/>
    <m/>
    <m/>
    <m/>
    <m/>
  </r>
  <r>
    <x v="65"/>
    <x v="62"/>
    <x v="84"/>
    <x v="46"/>
    <x v="0"/>
    <n v="104.04"/>
    <n v="2.89"/>
    <x v="47"/>
    <x v="1"/>
    <s v="BW ... + 104,04 uur per 01-01-2018 vanuit EWO-Overhead\afsl 2013 overzet naar 2019"/>
    <x v="48"/>
    <x v="49"/>
    <x v="70"/>
    <m/>
    <m/>
    <m/>
    <m/>
  </r>
  <r>
    <x v="65"/>
    <x v="62"/>
    <x v="84"/>
    <x v="46"/>
    <x v="0"/>
    <n v="119.16"/>
    <n v="3.31"/>
    <x v="47"/>
    <x v="1"/>
    <s v="BW ... + 83,16 uur per 01-01-2018 / BW ... + 36 uur per 01-01-2018\afsl 2013 overzet naar 2019"/>
    <x v="48"/>
    <x v="49"/>
    <x v="70"/>
    <m/>
    <m/>
    <m/>
    <m/>
  </r>
  <r>
    <x v="65"/>
    <x v="62"/>
    <x v="84"/>
    <x v="46"/>
    <x v="0"/>
    <n v="28.8"/>
    <n v="0.8"/>
    <x v="47"/>
    <x v="1"/>
    <s v="BW... -36 uur per 1-1-20\afsl 2013 overzet naar 2019"/>
    <x v="48"/>
    <x v="49"/>
    <x v="70"/>
    <m/>
    <m/>
    <m/>
    <m/>
  </r>
  <r>
    <x v="65"/>
    <x v="62"/>
    <x v="84"/>
    <x v="75"/>
    <x v="17"/>
    <n v="36"/>
    <n v="1"/>
    <x v="91"/>
    <x v="1"/>
    <s v="Bw... -36 uur per 1-1-19\afsl 2013 overzet naar 2019"/>
    <x v="97"/>
    <x v="113"/>
    <x v="70"/>
    <m/>
    <m/>
    <m/>
    <m/>
  </r>
  <r>
    <x v="65"/>
    <x v="62"/>
    <x v="84"/>
    <x v="45"/>
    <x v="11"/>
    <n v="72"/>
    <n v="2"/>
    <x v="46"/>
    <x v="1"/>
    <s v="Bw... +36 uur per 1-1-19\afsl 2013 naar 2019"/>
    <x v="45"/>
    <x v="46"/>
    <x v="70"/>
    <m/>
    <m/>
    <m/>
    <m/>
  </r>
  <r>
    <x v="65"/>
    <x v="62"/>
    <x v="84"/>
    <x v="52"/>
    <x v="12"/>
    <n v="36"/>
    <n v="1"/>
    <x v="57"/>
    <x v="1"/>
    <s v="BW ... + 36 uur per 01-01-2018 vanuit EWO-overhead\afsl 2013 overzet naar 2019"/>
    <x v="61"/>
    <x v="66"/>
    <x v="70"/>
    <m/>
    <m/>
    <m/>
    <m/>
  </r>
  <r>
    <x v="65"/>
    <x v="62"/>
    <x v="84"/>
    <x v="52"/>
    <x v="12"/>
    <n v="36"/>
    <n v="1"/>
    <x v="57"/>
    <x v="1"/>
    <s v="BW ... + 36 uur vanuit MO-PB# per 01-01-2017\afsl 2013 overzet naar 2019"/>
    <x v="61"/>
    <x v="66"/>
    <x v="70"/>
    <m/>
    <m/>
    <m/>
    <m/>
  </r>
  <r>
    <x v="65"/>
    <x v="62"/>
    <x v="84"/>
    <x v="48"/>
    <x v="2"/>
    <n v="28.08"/>
    <n v="0.78"/>
    <x v="50"/>
    <x v="1"/>
    <s v="BW ... + 28,08 uur per 01-01-2018 vanuit MO-PB\afsl 2013 overzet naar 2019"/>
    <x v="54"/>
    <x v="56"/>
    <x v="70"/>
    <m/>
    <m/>
    <m/>
    <m/>
  </r>
  <r>
    <x v="65"/>
    <x v="62"/>
    <x v="84"/>
    <x v="48"/>
    <x v="2"/>
    <n v="68"/>
    <n v="1.8889"/>
    <x v="50"/>
    <x v="1"/>
    <s v="BW...+36 uur per 1-1-2019\afsl 2013 overzet naar 2019"/>
    <x v="54"/>
    <x v="56"/>
    <x v="70"/>
    <m/>
    <m/>
    <m/>
    <m/>
  </r>
  <r>
    <x v="65"/>
    <x v="62"/>
    <x v="84"/>
    <x v="22"/>
    <x v="7"/>
    <n v="20"/>
    <n v="0.55559999999999998"/>
    <x v="22"/>
    <x v="1"/>
    <s v="BW ... + 24 uur vanuit MO-Beleid per 01-01-2017\afsl 2013 overzet naar 2019; per 1-1-21 minus 4 uren naar 20 uur"/>
    <x v="49"/>
    <x v="50"/>
    <x v="70"/>
    <m/>
    <m/>
    <m/>
    <m/>
  </r>
  <r>
    <x v="65"/>
    <x v="62"/>
    <x v="84"/>
    <x v="22"/>
    <x v="7"/>
    <n v="30"/>
    <n v="0.83330000000000004"/>
    <x v="22"/>
    <x v="1"/>
    <s v="BW ... + 30 uur vanuit MO-Back office per 01-01-2017\afsl 2013 overzet naar 2019"/>
    <x v="49"/>
    <x v="50"/>
    <x v="70"/>
    <m/>
    <m/>
    <m/>
    <m/>
  </r>
  <r>
    <x v="65"/>
    <x v="62"/>
    <x v="84"/>
    <x v="22"/>
    <x v="7"/>
    <n v="92"/>
    <n v="2.5556000000000001"/>
    <x v="22"/>
    <x v="1"/>
    <s v="BW ... + 92 uur vanuit MO-Front office per 01-01-2017\afsl 2013 overzet naar 2019"/>
    <x v="49"/>
    <x v="50"/>
    <x v="70"/>
    <m/>
    <m/>
    <m/>
    <m/>
  </r>
  <r>
    <x v="65"/>
    <x v="62"/>
    <x v="84"/>
    <x v="22"/>
    <x v="7"/>
    <n v="0.33"/>
    <n v="9.1999999999999998E-3"/>
    <x v="22"/>
    <x v="1"/>
    <s v="Bw...-57,93 uren per 1-1-2019 mutatie MO\afsl 2013 overzet naar 2019\ BW... -17,64 uur per 1-1-2020"/>
    <x v="49"/>
    <x v="50"/>
    <x v="70"/>
    <m/>
    <m/>
    <m/>
    <m/>
  </r>
  <r>
    <x v="65"/>
    <x v="62"/>
    <x v="84"/>
    <x v="1"/>
    <x v="1"/>
    <n v="21"/>
    <n v="0.58330000000000004"/>
    <x v="1"/>
    <x v="1"/>
    <s v="BW...-19,44 uur per 1-1-20 ontv S&amp;B\afsl 2013 overzet naar 2019"/>
    <x v="62"/>
    <x v="67"/>
    <x v="70"/>
    <m/>
    <m/>
    <m/>
    <m/>
  </r>
  <r>
    <x v="65"/>
    <x v="62"/>
    <x v="84"/>
    <x v="1"/>
    <x v="1"/>
    <n v="15.12"/>
    <n v="0.42"/>
    <x v="1"/>
    <x v="1"/>
    <s v="Bw...-20,88 uur per 1-1-2019\afsl 2013 overzet naar 2019"/>
    <x v="62"/>
    <x v="67"/>
    <x v="70"/>
    <m/>
    <m/>
    <m/>
    <m/>
  </r>
  <r>
    <x v="65"/>
    <x v="62"/>
    <x v="84"/>
    <x v="63"/>
    <x v="0"/>
    <n v="36"/>
    <n v="1"/>
    <x v="75"/>
    <x v="1"/>
    <s v="BW ... + 36 uur vanuit MO PB per 01-01-2018\afsl 2013 overzet naar 2019"/>
    <x v="78"/>
    <x v="90"/>
    <x v="70"/>
    <m/>
    <m/>
    <m/>
    <m/>
  </r>
  <r>
    <x v="65"/>
    <x v="62"/>
    <x v="84"/>
    <x v="39"/>
    <x v="14"/>
    <n v="36"/>
    <n v="1"/>
    <x v="39"/>
    <x v="1"/>
    <s v="Bw... 36 uur per 1-1-19afsl 2013 naar 2019"/>
    <x v="55"/>
    <x v="57"/>
    <x v="70"/>
    <m/>
    <m/>
    <m/>
    <m/>
  </r>
  <r>
    <x v="65"/>
    <x v="62"/>
    <x v="84"/>
    <x v="76"/>
    <x v="11"/>
    <n v="72"/>
    <n v="2"/>
    <x v="92"/>
    <x v="1"/>
    <s v="Bw... -36 uur per 1-1-19\afsl 2013 naar 2019"/>
    <x v="98"/>
    <x v="114"/>
    <x v="70"/>
    <m/>
    <m/>
    <m/>
    <m/>
  </r>
  <r>
    <x v="65"/>
    <x v="62"/>
    <x v="84"/>
    <x v="40"/>
    <x v="10"/>
    <n v="30"/>
    <n v="0.83330000000000004"/>
    <x v="40"/>
    <x v="1"/>
    <s v="BW ... + 30 uur per 01-01-2018\afsl 2013 overzet naar 2019"/>
    <x v="53"/>
    <x v="55"/>
    <x v="70"/>
    <m/>
    <m/>
    <m/>
    <m/>
  </r>
  <r>
    <x v="65"/>
    <x v="62"/>
    <x v="84"/>
    <x v="40"/>
    <x v="10"/>
    <n v="36"/>
    <n v="1"/>
    <x v="40"/>
    <x v="1"/>
    <s v="BW ... + 36 uur vanuit MO-Back Office# per 01-01-2017\afsl 2013 overzet naar 2019"/>
    <x v="53"/>
    <x v="55"/>
    <x v="70"/>
    <m/>
    <m/>
    <m/>
    <m/>
  </r>
  <r>
    <x v="65"/>
    <x v="62"/>
    <x v="84"/>
    <x v="40"/>
    <x v="10"/>
    <n v="576"/>
    <n v="16"/>
    <x v="40"/>
    <x v="1"/>
    <s v="Bw...+180uur mutaties Mo per 1-1-2019\afsl 2013 overzet naar 2019"/>
    <x v="53"/>
    <x v="55"/>
    <x v="70"/>
    <m/>
    <m/>
    <m/>
    <m/>
  </r>
  <r>
    <x v="65"/>
    <x v="62"/>
    <x v="84"/>
    <x v="40"/>
    <x v="10"/>
    <n v="32"/>
    <n v="0.88890000000000002"/>
    <x v="40"/>
    <x v="1"/>
    <s v="per 1-1-21 + 0,89 fté tactisch leidinggevende II"/>
    <x v="53"/>
    <x v="55"/>
    <x v="70"/>
    <m/>
    <m/>
    <m/>
    <m/>
  </r>
  <r>
    <x v="65"/>
    <x v="62"/>
    <x v="84"/>
    <x v="44"/>
    <x v="14"/>
    <n v="36"/>
    <n v="1"/>
    <x v="53"/>
    <x v="1"/>
    <s v="BW... 36 uur per 1-1-2019\afsl 2013 overzet naar 2019"/>
    <x v="44"/>
    <x v="62"/>
    <x v="70"/>
    <n v="1776.53"/>
    <n v="49.348100000000002"/>
    <m/>
    <m/>
  </r>
  <r>
    <x v="66"/>
    <x v="63"/>
    <x v="85"/>
    <x v="40"/>
    <x v="10"/>
    <n v="36"/>
    <n v="1"/>
    <x v="40"/>
    <x v="1"/>
    <s v="BW... 36uur per 1-1-2019\afsl 2013 overzet naar 2019"/>
    <x v="53"/>
    <x v="55"/>
    <x v="71"/>
    <m/>
    <m/>
    <m/>
    <m/>
  </r>
  <r>
    <x v="66"/>
    <x v="63"/>
    <x v="86"/>
    <x v="62"/>
    <x v="12"/>
    <n v="36"/>
    <n v="1"/>
    <x v="76"/>
    <x v="1"/>
    <s v="organisatieaanpassin O&amp;R +36 uur per 1-1-2020"/>
    <x v="76"/>
    <x v="92"/>
    <x v="72"/>
    <m/>
    <m/>
    <m/>
    <m/>
  </r>
  <r>
    <x v="66"/>
    <x v="63"/>
    <x v="87"/>
    <x v="45"/>
    <x v="11"/>
    <n v="36"/>
    <n v="1"/>
    <x v="46"/>
    <x v="1"/>
    <s v="Organisatiewijziging SO en LO per 01-01-2017\afsl 2013 overzet naar 2019"/>
    <x v="45"/>
    <x v="46"/>
    <x v="73"/>
    <m/>
    <m/>
    <m/>
    <m/>
  </r>
  <r>
    <x v="66"/>
    <x v="63"/>
    <x v="88"/>
    <x v="62"/>
    <x v="12"/>
    <n v="36"/>
    <n v="1"/>
    <x v="76"/>
    <x v="1"/>
    <s v="BW... +36 uur per 1-1-2020 mutatie 20-8-2019"/>
    <x v="76"/>
    <x v="92"/>
    <x v="74"/>
    <m/>
    <m/>
    <m/>
    <m/>
  </r>
  <r>
    <x v="66"/>
    <x v="63"/>
    <x v="89"/>
    <x v="77"/>
    <x v="14"/>
    <n v="36"/>
    <n v="1"/>
    <x v="93"/>
    <x v="1"/>
    <s v="Organisatiewijziging SO en LO per 01-01-2017\afsl 2013 overzet naar 2019"/>
    <x v="99"/>
    <x v="115"/>
    <x v="75"/>
    <m/>
    <m/>
    <m/>
    <m/>
  </r>
  <r>
    <x v="66"/>
    <x v="63"/>
    <x v="90"/>
    <x v="78"/>
    <x v="12"/>
    <n v="36"/>
    <n v="1"/>
    <x v="94"/>
    <x v="1"/>
    <s v="Organisatiewijziging SO en LO per 01-01-2017\afsl 2013 overzet naar 2019"/>
    <x v="100"/>
    <x v="116"/>
    <x v="76"/>
    <m/>
    <m/>
    <m/>
    <m/>
  </r>
  <r>
    <x v="66"/>
    <x v="63"/>
    <x v="91"/>
    <x v="62"/>
    <x v="12"/>
    <n v="36"/>
    <n v="1"/>
    <x v="76"/>
    <x v="1"/>
    <s v="Organisatiewijziging SO en LO per 01-01-2017\afsl 2013 overzet naar 2019"/>
    <x v="76"/>
    <x v="92"/>
    <x v="77"/>
    <m/>
    <m/>
    <m/>
    <m/>
  </r>
  <r>
    <x v="66"/>
    <x v="63"/>
    <x v="92"/>
    <x v="77"/>
    <x v="14"/>
    <n v="36"/>
    <n v="1"/>
    <x v="93"/>
    <x v="1"/>
    <s v="Organisatiewijziging SO en LO per 01-01-2017\afsl 2013 overzet naar 2019"/>
    <x v="99"/>
    <x v="115"/>
    <x v="78"/>
    <m/>
    <m/>
    <m/>
    <m/>
  </r>
  <r>
    <x v="66"/>
    <x v="63"/>
    <x v="93"/>
    <x v="45"/>
    <x v="11"/>
    <n v="36"/>
    <n v="1"/>
    <x v="46"/>
    <x v="1"/>
    <s v="Organisatiewijziging SO en LO per 01-01-2017\afsl 2013 overzet naar 2019"/>
    <x v="45"/>
    <x v="46"/>
    <x v="79"/>
    <m/>
    <m/>
    <m/>
    <m/>
  </r>
  <r>
    <x v="66"/>
    <x v="63"/>
    <x v="94"/>
    <x v="51"/>
    <x v="9"/>
    <n v="36"/>
    <n v="1"/>
    <x v="56"/>
    <x v="1"/>
    <s v="Organisatiewijziging SO en LO per 01-01-2017\afsl 2013 overzet naar 2019"/>
    <x v="60"/>
    <x v="65"/>
    <x v="80"/>
    <m/>
    <m/>
    <m/>
    <m/>
  </r>
  <r>
    <x v="66"/>
    <x v="63"/>
    <x v="95"/>
    <x v="51"/>
    <x v="9"/>
    <n v="36"/>
    <n v="1"/>
    <x v="56"/>
    <x v="1"/>
    <s v="Organisatiewijziging SO en LO per 01-01-2017\afsl 2013 overzet naar 2019"/>
    <x v="60"/>
    <x v="65"/>
    <x v="81"/>
    <m/>
    <m/>
    <m/>
    <m/>
  </r>
  <r>
    <x v="66"/>
    <x v="63"/>
    <x v="96"/>
    <x v="51"/>
    <x v="9"/>
    <n v="36"/>
    <n v="1"/>
    <x v="56"/>
    <x v="1"/>
    <s v="Organisatiewijziging SO en LO per 01-01-2017\afsl 2013 overzet naar 2019"/>
    <x v="60"/>
    <x v="65"/>
    <x v="82"/>
    <m/>
    <m/>
    <m/>
    <m/>
  </r>
  <r>
    <x v="66"/>
    <x v="63"/>
    <x v="97"/>
    <x v="62"/>
    <x v="12"/>
    <n v="36"/>
    <n v="1"/>
    <x v="76"/>
    <x v="1"/>
    <s v="Organisatiewijziging SO en LO per 01-01-2017\afsl 2013 overzet naar 2019"/>
    <x v="76"/>
    <x v="92"/>
    <x v="83"/>
    <m/>
    <m/>
    <m/>
    <m/>
  </r>
  <r>
    <x v="66"/>
    <x v="63"/>
    <x v="98"/>
    <x v="76"/>
    <x v="11"/>
    <n v="36"/>
    <n v="1"/>
    <x v="92"/>
    <x v="1"/>
    <s v="conversie 2013 naar 2019"/>
    <x v="98"/>
    <x v="114"/>
    <x v="84"/>
    <m/>
    <m/>
    <m/>
    <m/>
  </r>
  <r>
    <x v="66"/>
    <x v="63"/>
    <x v="99"/>
    <x v="78"/>
    <x v="12"/>
    <n v="36"/>
    <n v="1"/>
    <x v="94"/>
    <x v="1"/>
    <s v="Organisatiewijziging SO en LO per 01-01-2017\afsl 2013 overzet naar 2019"/>
    <x v="100"/>
    <x v="116"/>
    <x v="85"/>
    <m/>
    <m/>
    <m/>
    <m/>
  </r>
  <r>
    <x v="66"/>
    <x v="63"/>
    <x v="100"/>
    <x v="78"/>
    <x v="12"/>
    <n v="36"/>
    <n v="1"/>
    <x v="94"/>
    <x v="1"/>
    <s v="Organisatiewijziging SO en LO per 01-01-2017\afsl 2013 overzet naar 2019"/>
    <x v="100"/>
    <x v="116"/>
    <x v="86"/>
    <m/>
    <m/>
    <m/>
    <m/>
  </r>
  <r>
    <x v="66"/>
    <x v="63"/>
    <x v="101"/>
    <x v="62"/>
    <x v="12"/>
    <n v="36"/>
    <n v="1"/>
    <x v="76"/>
    <x v="1"/>
    <s v="organisatieaanpassing OR per 1-1-2020 36 uur"/>
    <x v="76"/>
    <x v="92"/>
    <x v="87"/>
    <m/>
    <m/>
    <m/>
    <m/>
  </r>
  <r>
    <x v="66"/>
    <x v="63"/>
    <x v="102"/>
    <x v="62"/>
    <x v="12"/>
    <n v="36"/>
    <n v="1"/>
    <x v="76"/>
    <x v="1"/>
    <s v="organisatieaanpassin OR  +36 uur per 1-1-2020"/>
    <x v="76"/>
    <x v="92"/>
    <x v="88"/>
    <m/>
    <m/>
    <m/>
    <m/>
  </r>
  <r>
    <x v="66"/>
    <x v="63"/>
    <x v="103"/>
    <x v="22"/>
    <x v="7"/>
    <n v="32.06"/>
    <n v="0.89059999999999995"/>
    <x v="22"/>
    <x v="1"/>
    <s v="BW...+32,0616 uur per 1-1-2019\afsl 2013 overzet naar 2019"/>
    <x v="49"/>
    <x v="50"/>
    <x v="71"/>
    <m/>
    <m/>
    <m/>
    <m/>
  </r>
  <r>
    <x v="66"/>
    <x v="63"/>
    <x v="104"/>
    <x v="41"/>
    <x v="12"/>
    <n v="36"/>
    <n v="1"/>
    <x v="41"/>
    <x v="1"/>
    <s v="Organisatiewijziging SO en LO per 01-01-2017\afsl 2013 overzet naar 2019"/>
    <x v="57"/>
    <x v="59"/>
    <x v="89"/>
    <m/>
    <m/>
    <m/>
    <m/>
  </r>
  <r>
    <x v="66"/>
    <x v="63"/>
    <x v="105"/>
    <x v="75"/>
    <x v="17"/>
    <n v="36"/>
    <n v="1"/>
    <x v="91"/>
    <x v="1"/>
    <s v="Organisatiewijziging SO en LO per 01-01-2017\afsl 2013 overzet naar 2019"/>
    <x v="97"/>
    <x v="113"/>
    <x v="90"/>
    <m/>
    <m/>
    <m/>
    <m/>
  </r>
  <r>
    <x v="66"/>
    <x v="63"/>
    <x v="105"/>
    <x v="48"/>
    <x v="2"/>
    <n v="28"/>
    <n v="0.77780000000000005"/>
    <x v="50"/>
    <x v="1"/>
    <s v="Organisatiewijziging SO en LO per 01-01-2017\afsl 2013 overzet naar 2019"/>
    <x v="54"/>
    <x v="56"/>
    <x v="90"/>
    <m/>
    <m/>
    <m/>
    <m/>
  </r>
  <r>
    <x v="66"/>
    <x v="63"/>
    <x v="106"/>
    <x v="48"/>
    <x v="2"/>
    <n v="30"/>
    <n v="0.83330000000000004"/>
    <x v="50"/>
    <x v="1"/>
    <s v="BW... +30 uur per 1-1-2020 mutati 20-8-19"/>
    <x v="54"/>
    <x v="56"/>
    <x v="75"/>
    <m/>
    <m/>
    <m/>
    <m/>
  </r>
  <r>
    <x v="66"/>
    <x v="63"/>
    <x v="106"/>
    <x v="22"/>
    <x v="7"/>
    <n v="55"/>
    <n v="1.5278"/>
    <x v="22"/>
    <x v="1"/>
    <s v="BW... +55 uur per 1-1-20 mutatie 20-8-19"/>
    <x v="49"/>
    <x v="50"/>
    <x v="75"/>
    <m/>
    <m/>
    <m/>
    <m/>
  </r>
  <r>
    <x v="66"/>
    <x v="63"/>
    <x v="106"/>
    <x v="62"/>
    <x v="12"/>
    <n v="36"/>
    <n v="1"/>
    <x v="76"/>
    <x v="1"/>
    <s v="Bw... +36 uur per 1-1-2020 mutatie 20-8-19"/>
    <x v="76"/>
    <x v="92"/>
    <x v="75"/>
    <m/>
    <m/>
    <m/>
    <m/>
  </r>
  <r>
    <x v="66"/>
    <x v="63"/>
    <x v="107"/>
    <x v="22"/>
    <x v="7"/>
    <n v="30"/>
    <n v="0.83330000000000004"/>
    <x v="22"/>
    <x v="1"/>
    <s v="Organisatiewijziging SO en LO per 01-01-2017\afsl 2013 overzet naar 2019"/>
    <x v="49"/>
    <x v="50"/>
    <x v="91"/>
    <m/>
    <m/>
    <m/>
    <m/>
  </r>
  <r>
    <x v="66"/>
    <x v="63"/>
    <x v="108"/>
    <x v="1"/>
    <x v="1"/>
    <n v="24"/>
    <n v="0.66669999999999996"/>
    <x v="1"/>
    <x v="1"/>
    <s v="Organisatiewijziging SO en LO per 01-01-2017\afsl 2013 overzet naar 2019"/>
    <x v="62"/>
    <x v="67"/>
    <x v="76"/>
    <m/>
    <m/>
    <m/>
    <m/>
  </r>
  <r>
    <x v="66"/>
    <x v="63"/>
    <x v="109"/>
    <x v="42"/>
    <x v="10"/>
    <n v="216"/>
    <n v="6"/>
    <x v="42"/>
    <x v="1"/>
    <s v="Bw... +36 uur per 1-1-19 180+36\afsl 2013 overzet naar 2019"/>
    <x v="46"/>
    <x v="47"/>
    <x v="77"/>
    <m/>
    <m/>
    <m/>
    <m/>
  </r>
  <r>
    <x v="66"/>
    <x v="63"/>
    <x v="109"/>
    <x v="0"/>
    <x v="9"/>
    <n v="72"/>
    <n v="2"/>
    <x v="0"/>
    <x v="1"/>
    <s v="Organisatiewijziging SO en LO per 01-01-2017\afsl 2013 overzet naar 2019"/>
    <x v="47"/>
    <x v="48"/>
    <x v="77"/>
    <m/>
    <m/>
    <m/>
    <m/>
  </r>
  <r>
    <x v="66"/>
    <x v="63"/>
    <x v="109"/>
    <x v="46"/>
    <x v="0"/>
    <n v="0.21"/>
    <n v="6.0000000000000001E-3"/>
    <x v="47"/>
    <x v="1"/>
    <s v="BW...+0,2146 uur per 1-1-2022"/>
    <x v="48"/>
    <x v="49"/>
    <x v="77"/>
    <m/>
    <m/>
    <m/>
    <m/>
  </r>
  <r>
    <x v="66"/>
    <x v="63"/>
    <x v="109"/>
    <x v="46"/>
    <x v="0"/>
    <n v="81.400000000000006"/>
    <n v="2.2610999999999999"/>
    <x v="47"/>
    <x v="1"/>
    <s v="Bw...-98,01 uur per 1-1-19 179,41-98,01\afsl 2013 overzet naar 2019"/>
    <x v="48"/>
    <x v="49"/>
    <x v="77"/>
    <m/>
    <m/>
    <m/>
    <m/>
  </r>
  <r>
    <x v="66"/>
    <x v="63"/>
    <x v="109"/>
    <x v="32"/>
    <x v="3"/>
    <n v="108"/>
    <n v="3"/>
    <x v="32"/>
    <x v="1"/>
    <s v="bw... 36 uur per 1-1-19 72+36\afsl 2013 overzet naar 2019"/>
    <x v="80"/>
    <x v="93"/>
    <x v="77"/>
    <m/>
    <m/>
    <m/>
    <m/>
  </r>
  <r>
    <x v="66"/>
    <x v="63"/>
    <x v="109"/>
    <x v="50"/>
    <x v="4"/>
    <n v="89.16"/>
    <n v="2.4767000000000001"/>
    <x v="52"/>
    <x v="1"/>
    <s v="BW... 125,16 - 36 uur per 01-01-2020\afsl 2013 overzet naar 2019"/>
    <x v="58"/>
    <x v="60"/>
    <x v="77"/>
    <m/>
    <m/>
    <m/>
    <m/>
  </r>
  <r>
    <x v="66"/>
    <x v="63"/>
    <x v="110"/>
    <x v="48"/>
    <x v="2"/>
    <n v="20"/>
    <n v="0.55559999999999998"/>
    <x v="50"/>
    <x v="1"/>
    <s v="Organisatiewijziging SO en LO per 01-01-2017\afsl 2013 overzet naar 2019"/>
    <x v="54"/>
    <x v="56"/>
    <x v="78"/>
    <m/>
    <m/>
    <m/>
    <m/>
  </r>
  <r>
    <x v="66"/>
    <x v="63"/>
    <x v="111"/>
    <x v="22"/>
    <x v="7"/>
    <n v="66"/>
    <n v="1.8332999999999999"/>
    <x v="22"/>
    <x v="1"/>
    <s v="BW... +360uur per 1-4-2019\afsl 2013 overzet naar 2019"/>
    <x v="49"/>
    <x v="50"/>
    <x v="79"/>
    <m/>
    <m/>
    <m/>
    <m/>
  </r>
  <r>
    <x v="66"/>
    <x v="63"/>
    <x v="112"/>
    <x v="1"/>
    <x v="1"/>
    <n v="29"/>
    <n v="0.80559999999999998"/>
    <x v="1"/>
    <x v="1"/>
    <s v="Organisatiewijziging SO en LO per 01-01-2017\afsl 2013 overzet naar 2019"/>
    <x v="62"/>
    <x v="67"/>
    <x v="80"/>
    <m/>
    <m/>
    <m/>
    <m/>
  </r>
  <r>
    <x v="66"/>
    <x v="63"/>
    <x v="113"/>
    <x v="1"/>
    <x v="1"/>
    <n v="29"/>
    <n v="0.80559999999999998"/>
    <x v="1"/>
    <x v="1"/>
    <s v="Organisatiewijziging SO en LO per 01-01-2017\afsl 2013 overzet naar 2019"/>
    <x v="62"/>
    <x v="67"/>
    <x v="92"/>
    <m/>
    <m/>
    <m/>
    <m/>
  </r>
  <r>
    <x v="66"/>
    <x v="63"/>
    <x v="114"/>
    <x v="1"/>
    <x v="1"/>
    <n v="29"/>
    <n v="0.80559999999999998"/>
    <x v="1"/>
    <x v="1"/>
    <s v="Organisatiewijziging SO en LO per 01-01-2017\afsl 2013 overzet naar 2019"/>
    <x v="62"/>
    <x v="67"/>
    <x v="81"/>
    <m/>
    <m/>
    <m/>
    <m/>
  </r>
  <r>
    <x v="66"/>
    <x v="63"/>
    <x v="115"/>
    <x v="1"/>
    <x v="1"/>
    <n v="29"/>
    <n v="0.80559999999999998"/>
    <x v="1"/>
    <x v="1"/>
    <s v="Organisatiewijziging SO en LO per 01-01-2017\afsl 2013 overzet naar 2019"/>
    <x v="62"/>
    <x v="67"/>
    <x v="93"/>
    <m/>
    <m/>
    <m/>
    <m/>
  </r>
  <r>
    <x v="66"/>
    <x v="63"/>
    <x v="116"/>
    <x v="1"/>
    <x v="1"/>
    <n v="29"/>
    <n v="0.80559999999999998"/>
    <x v="1"/>
    <x v="1"/>
    <s v="Organisatiewijziging SO en LO per 01-01-2017\afsl 2013 overzet naar 2019"/>
    <x v="62"/>
    <x v="67"/>
    <x v="82"/>
    <m/>
    <m/>
    <m/>
    <m/>
  </r>
  <r>
    <x v="66"/>
    <x v="63"/>
    <x v="117"/>
    <x v="0"/>
    <x v="9"/>
    <n v="24"/>
    <n v="0.66669999999999996"/>
    <x v="0"/>
    <x v="1"/>
    <s v="BW + 24 uur per 01-01-2018 vanuit mdw O&amp;V V\afsl 2013 overzet naar 2019"/>
    <x v="47"/>
    <x v="48"/>
    <x v="83"/>
    <m/>
    <m/>
    <m/>
    <m/>
  </r>
  <r>
    <x v="66"/>
    <x v="63"/>
    <x v="117"/>
    <x v="48"/>
    <x v="2"/>
    <n v="68"/>
    <n v="1.8889"/>
    <x v="50"/>
    <x v="1"/>
    <s v="Organisatiewijziging SO en LO per 01-01-2017\afsl 2013 overzet naar 2019"/>
    <x v="54"/>
    <x v="56"/>
    <x v="83"/>
    <m/>
    <m/>
    <m/>
    <m/>
  </r>
  <r>
    <x v="66"/>
    <x v="63"/>
    <x v="117"/>
    <x v="22"/>
    <x v="7"/>
    <n v="20"/>
    <n v="0.55559999999999998"/>
    <x v="22"/>
    <x v="1"/>
    <s v="BW ... + 20 uur per 01-01-2018 was mdw S&amp;A IV\afsl 2013 overzet naar 2019"/>
    <x v="49"/>
    <x v="50"/>
    <x v="83"/>
    <m/>
    <m/>
    <m/>
    <m/>
  </r>
  <r>
    <x v="66"/>
    <x v="63"/>
    <x v="117"/>
    <x v="79"/>
    <x v="4"/>
    <n v="36.72"/>
    <n v="1.02"/>
    <x v="95"/>
    <x v="1"/>
    <s v="BW ... -35,28 uur naar adviseur IV (24) per 0-01-2018\afsl 2013 overzet naar 2019"/>
    <x v="101"/>
    <x v="117"/>
    <x v="83"/>
    <m/>
    <m/>
    <m/>
    <m/>
  </r>
  <r>
    <x v="66"/>
    <x v="63"/>
    <x v="118"/>
    <x v="22"/>
    <x v="7"/>
    <n v="54"/>
    <n v="1.5"/>
    <x v="22"/>
    <x v="1"/>
    <s v="Organisatiewijziging SO en LO per 01-01-2017\afsl 2013 naar 2019"/>
    <x v="49"/>
    <x v="50"/>
    <x v="84"/>
    <m/>
    <m/>
    <m/>
    <m/>
  </r>
  <r>
    <x v="66"/>
    <x v="63"/>
    <x v="118"/>
    <x v="1"/>
    <x v="1"/>
    <n v="19.440000000000001"/>
    <n v="0.54"/>
    <x v="1"/>
    <x v="1"/>
    <s v="ontvlechting afd 821 nr 864"/>
    <x v="62"/>
    <x v="67"/>
    <x v="84"/>
    <n v="1974.99"/>
    <n v="54.861400000000003"/>
    <m/>
    <m/>
  </r>
  <r>
    <x v="67"/>
    <x v="64"/>
    <x v="118"/>
    <x v="0"/>
    <x v="9"/>
    <n v="36"/>
    <n v="1"/>
    <x v="0"/>
    <x v="1"/>
    <s v="Organisatiewijziging SO en LO per 01-01-2017\afsl 2013 overzet naar 2019"/>
    <x v="47"/>
    <x v="48"/>
    <x v="84"/>
    <m/>
    <m/>
    <m/>
    <m/>
  </r>
  <r>
    <x v="67"/>
    <x v="64"/>
    <x v="118"/>
    <x v="23"/>
    <x v="3"/>
    <n v="72"/>
    <n v="2"/>
    <x v="23"/>
    <x v="1"/>
    <s v="Organisatiewijziging SO en LO per 01-01-2017\afsl 2013 naar 2019"/>
    <x v="66"/>
    <x v="73"/>
    <x v="84"/>
    <m/>
    <m/>
    <m/>
    <m/>
  </r>
  <r>
    <x v="67"/>
    <x v="64"/>
    <x v="118"/>
    <x v="80"/>
    <x v="10"/>
    <n v="70"/>
    <n v="1.9443999999999999"/>
    <x v="96"/>
    <x v="1"/>
    <s v="Organisatiewijziging SO en LO per 01-01-2017\afsl 2013 naar 2019"/>
    <x v="102"/>
    <x v="118"/>
    <x v="84"/>
    <m/>
    <m/>
    <m/>
    <m/>
  </r>
  <r>
    <x v="67"/>
    <x v="64"/>
    <x v="118"/>
    <x v="47"/>
    <x v="10"/>
    <n v="201.24"/>
    <n v="5.59"/>
    <x v="48"/>
    <x v="1"/>
    <s v="BW...+36 uur ophogen per 01-01-2018\afsl 2013 overzet naar 2019"/>
    <x v="50"/>
    <x v="51"/>
    <x v="84"/>
    <m/>
    <m/>
    <m/>
    <m/>
  </r>
  <r>
    <x v="67"/>
    <x v="64"/>
    <x v="118"/>
    <x v="47"/>
    <x v="10"/>
    <n v="100.35"/>
    <n v="2.7875000000000001"/>
    <x v="48"/>
    <x v="1"/>
    <s v="BW...\100,35 uur per 1-1-20 ontv S&amp;B"/>
    <x v="50"/>
    <x v="51"/>
    <x v="84"/>
    <m/>
    <m/>
    <m/>
    <m/>
  </r>
  <r>
    <x v="67"/>
    <x v="64"/>
    <x v="118"/>
    <x v="28"/>
    <x v="9"/>
    <n v="98"/>
    <n v="2.7222"/>
    <x v="28"/>
    <x v="1"/>
    <s v="BW...+62 uur per 1-1-20 ontv S&amp;B\BW... +36 uur per 1-1-2020"/>
    <x v="51"/>
    <x v="52"/>
    <x v="84"/>
    <m/>
    <m/>
    <m/>
    <m/>
  </r>
  <r>
    <x v="67"/>
    <x v="64"/>
    <x v="118"/>
    <x v="28"/>
    <x v="9"/>
    <n v="530.64"/>
    <n v="14.74"/>
    <x v="28"/>
    <x v="1"/>
    <s v="Organisatiewijziging SO en LO per 01-01-2017\afsl 2013 naar 2019"/>
    <x v="51"/>
    <x v="52"/>
    <x v="84"/>
    <m/>
    <m/>
    <m/>
    <m/>
  </r>
  <r>
    <x v="67"/>
    <x v="64"/>
    <x v="118"/>
    <x v="5"/>
    <x v="0"/>
    <n v="425"/>
    <n v="11.8056"/>
    <x v="5"/>
    <x v="1"/>
    <s v="Organisatiewijziging SO en LO per 01-01-2017\afsl 2013 naar 2019\ onjuiste schaal m/z schaal 10"/>
    <x v="88"/>
    <x v="101"/>
    <x v="84"/>
    <m/>
    <m/>
    <m/>
    <m/>
  </r>
  <r>
    <x v="67"/>
    <x v="64"/>
    <x v="118"/>
    <x v="81"/>
    <x v="12"/>
    <n v="32"/>
    <n v="0.88890000000000002"/>
    <x v="97"/>
    <x v="1"/>
    <s v="ontvlechting afd 821 nr 864"/>
    <x v="103"/>
    <x v="119"/>
    <x v="84"/>
    <m/>
    <m/>
    <m/>
    <m/>
  </r>
  <r>
    <x v="67"/>
    <x v="64"/>
    <x v="118"/>
    <x v="44"/>
    <x v="14"/>
    <n v="27"/>
    <n v="0.75"/>
    <x v="53"/>
    <x v="1"/>
    <s v="Orgsanisatiewijziging SO en LO per 01-01-2017/afsl 2013 overzet naar 2019"/>
    <x v="44"/>
    <x v="62"/>
    <x v="84"/>
    <m/>
    <m/>
    <m/>
    <m/>
  </r>
  <r>
    <x v="67"/>
    <x v="64"/>
    <x v="118"/>
    <x v="44"/>
    <x v="0"/>
    <n v="41.42"/>
    <n v="1.1506000000000001"/>
    <x v="61"/>
    <x v="1"/>
    <s v="BW... -3,2190 uur per 01012019\afsl 2013 overzet naar 2019"/>
    <x v="44"/>
    <x v="72"/>
    <x v="84"/>
    <n v="1633.65"/>
    <n v="45.379199999999997"/>
    <m/>
    <m/>
  </r>
  <r>
    <x v="68"/>
    <x v="65"/>
    <x v="119"/>
    <x v="22"/>
    <x v="7"/>
    <n v="128"/>
    <n v="3.5556000000000001"/>
    <x v="22"/>
    <x v="1"/>
    <s v="Organisatiewijziging SO en LO per 01-01-2017\afsl 2013 overzet naar 2019"/>
    <x v="49"/>
    <x v="50"/>
    <x v="94"/>
    <m/>
    <m/>
    <m/>
    <m/>
  </r>
  <r>
    <x v="68"/>
    <x v="65"/>
    <x v="119"/>
    <x v="32"/>
    <x v="3"/>
    <n v="36"/>
    <n v="1"/>
    <x v="32"/>
    <x v="1"/>
    <s v="Organisatiewijziging SO en LO per 01-01-2017\afsl 2013 overzet naar 2019"/>
    <x v="80"/>
    <x v="93"/>
    <x v="94"/>
    <m/>
    <m/>
    <m/>
    <m/>
  </r>
  <r>
    <x v="68"/>
    <x v="65"/>
    <x v="119"/>
    <x v="5"/>
    <x v="0"/>
    <n v="18"/>
    <n v="0.5"/>
    <x v="5"/>
    <x v="1"/>
    <s v="BW... +18 uur per 1-1-2020 van OR"/>
    <x v="88"/>
    <x v="101"/>
    <x v="94"/>
    <m/>
    <m/>
    <m/>
    <m/>
  </r>
  <r>
    <x v="68"/>
    <x v="65"/>
    <x v="119"/>
    <x v="78"/>
    <x v="12"/>
    <n v="36"/>
    <n v="1"/>
    <x v="94"/>
    <x v="1"/>
    <s v="BW... +36 uur per 1-1-2020 van OR"/>
    <x v="100"/>
    <x v="116"/>
    <x v="94"/>
    <n v="218"/>
    <n v="6.0556000000000001"/>
    <m/>
    <m/>
  </r>
  <r>
    <x v="69"/>
    <x v="66"/>
    <x v="102"/>
    <x v="30"/>
    <x v="9"/>
    <n v="32"/>
    <n v="0.88890000000000002"/>
    <x v="30"/>
    <x v="1"/>
    <s v="Organisatiewijzging SO en LO per 01-01-2017\afsl 2013 overzet naar 2019"/>
    <x v="52"/>
    <x v="53"/>
    <x v="88"/>
    <m/>
    <m/>
    <m/>
    <m/>
  </r>
  <r>
    <x v="69"/>
    <x v="66"/>
    <x v="120"/>
    <x v="63"/>
    <x v="0"/>
    <n v="439.6"/>
    <n v="12.2111"/>
    <x v="75"/>
    <x v="1"/>
    <s v="Bw... -126 uur per 1-1-202 van 867 naar 892\afsl 2013 overzet naar 2019"/>
    <x v="78"/>
    <x v="90"/>
    <x v="95"/>
    <m/>
    <m/>
    <m/>
    <m/>
  </r>
  <r>
    <x v="69"/>
    <x v="66"/>
    <x v="121"/>
    <x v="23"/>
    <x v="3"/>
    <n v="24.12"/>
    <n v="0.67"/>
    <x v="23"/>
    <x v="1"/>
    <s v="BW...+24,12 uur per 1-1-2020 van KOV"/>
    <x v="66"/>
    <x v="73"/>
    <x v="88"/>
    <m/>
    <m/>
    <m/>
    <m/>
  </r>
  <r>
    <x v="69"/>
    <x v="66"/>
    <x v="121"/>
    <x v="20"/>
    <x v="4"/>
    <n v="322"/>
    <n v="8.9443999999999999"/>
    <x v="20"/>
    <x v="1"/>
    <s v="Organisatiewijziging SO en LO per 01-01-2017\afsl 2013 overzet naar 2019"/>
    <x v="79"/>
    <x v="91"/>
    <x v="88"/>
    <m/>
    <m/>
    <m/>
    <m/>
  </r>
  <r>
    <x v="69"/>
    <x v="66"/>
    <x v="121"/>
    <x v="25"/>
    <x v="4"/>
    <n v="24.12"/>
    <n v="0.67"/>
    <x v="25"/>
    <x v="1"/>
    <s v="BW...+24,12 uur per 1-1-2020 van KOV"/>
    <x v="87"/>
    <x v="100"/>
    <x v="88"/>
    <n v="841.84"/>
    <n v="23.384399999999999"/>
    <m/>
    <m/>
  </r>
  <r>
    <x v="70"/>
    <x v="67"/>
    <x v="122"/>
    <x v="63"/>
    <x v="0"/>
    <n v="198.2"/>
    <n v="5.5056000000000003"/>
    <x v="75"/>
    <x v="1"/>
    <s v="Bw...-1,8 uur per 1-1-2019\afsl 2013 overzet naar 2019"/>
    <x v="78"/>
    <x v="90"/>
    <x v="87"/>
    <m/>
    <m/>
    <m/>
    <m/>
  </r>
  <r>
    <x v="70"/>
    <x v="67"/>
    <x v="123"/>
    <x v="35"/>
    <x v="3"/>
    <n v="308.12"/>
    <n v="8.5588999999999995"/>
    <x v="35"/>
    <x v="1"/>
    <s v="BW...-38,88 uur per 1-1-2019\afsl 2013 overzet naar 2019"/>
    <x v="94"/>
    <x v="108"/>
    <x v="96"/>
    <m/>
    <m/>
    <m/>
    <m/>
  </r>
  <r>
    <x v="70"/>
    <x v="67"/>
    <x v="123"/>
    <x v="25"/>
    <x v="4"/>
    <n v="72"/>
    <n v="2"/>
    <x v="25"/>
    <x v="1"/>
    <s v="Organisatiewijziging SO en LO per 01-01-2017\afsl 2013 overzet naar 2019"/>
    <x v="87"/>
    <x v="100"/>
    <x v="96"/>
    <m/>
    <m/>
    <m/>
    <m/>
  </r>
  <r>
    <x v="70"/>
    <x v="67"/>
    <x v="123"/>
    <x v="5"/>
    <x v="0"/>
    <n v="20.52"/>
    <n v="0.56999999999999995"/>
    <x v="5"/>
    <x v="1"/>
    <s v="Bw... -15,48-36 uur per 1-1-2019\afsl 2013 overzet naar 2019  Bw... -15,48-36 uur per 1-1-2019\afsl 2013 overzet naar 2019"/>
    <x v="88"/>
    <x v="101"/>
    <x v="96"/>
    <n v="598.84"/>
    <n v="16.634499999999999"/>
    <m/>
    <m/>
  </r>
  <r>
    <x v="71"/>
    <x v="68"/>
    <x v="124"/>
    <x v="31"/>
    <x v="2"/>
    <n v="36"/>
    <n v="1"/>
    <x v="31"/>
    <x v="1"/>
    <s v="BW... +36 vanuit mdw HH II per 01-01-2018\afsl 2013 overzet naar 2019"/>
    <x v="59"/>
    <x v="61"/>
    <x v="74"/>
    <m/>
    <m/>
    <m/>
    <m/>
  </r>
  <r>
    <x v="71"/>
    <x v="68"/>
    <x v="124"/>
    <x v="25"/>
    <x v="4"/>
    <n v="123"/>
    <n v="3.4167000000000001"/>
    <x v="25"/>
    <x v="1"/>
    <s v="BW... -32 naar mdw bvIII per 01-01-2018\afsl 213 overz naar 2019"/>
    <x v="87"/>
    <x v="100"/>
    <x v="74"/>
    <m/>
    <m/>
    <m/>
    <m/>
  </r>
  <r>
    <x v="71"/>
    <x v="68"/>
    <x v="124"/>
    <x v="82"/>
    <x v="7"/>
    <n v="0.33"/>
    <n v="9.2999999999999992E-3"/>
    <x v="98"/>
    <x v="1"/>
    <s v="BW...+0,3346 uur per 1-1-2022"/>
    <x v="104"/>
    <x v="120"/>
    <x v="74"/>
    <m/>
    <m/>
    <m/>
    <m/>
  </r>
  <r>
    <x v="71"/>
    <x v="68"/>
    <x v="124"/>
    <x v="82"/>
    <x v="7"/>
    <n v="480.3"/>
    <n v="13.341699999999999"/>
    <x v="98"/>
    <x v="1"/>
    <s v="Organisatiewijziging SO en LO per 01-01-2017 / BW ... - 78,8 uur naar Handhaving III (559-78,7)\afsl 2013 overzet naar 2019"/>
    <x v="104"/>
    <x v="120"/>
    <x v="74"/>
    <m/>
    <m/>
    <m/>
    <m/>
  </r>
  <r>
    <x v="71"/>
    <x v="68"/>
    <x v="124"/>
    <x v="72"/>
    <x v="2"/>
    <n v="36"/>
    <n v="1"/>
    <x v="85"/>
    <x v="1"/>
    <s v="Organisatiewijziging SO en LO per 01-01-2017\afsl 2013 overzet naar 2019"/>
    <x v="93"/>
    <x v="106"/>
    <x v="74"/>
    <m/>
    <m/>
    <m/>
    <m/>
  </r>
  <r>
    <x v="71"/>
    <x v="68"/>
    <x v="124"/>
    <x v="44"/>
    <x v="2"/>
    <n v="72"/>
    <n v="2"/>
    <x v="24"/>
    <x v="1"/>
    <s v="BW ... + 72 uur vanuit mdw Handhaving IV per 01-01-2017\afsl 2013 overzet naar 2019"/>
    <x v="44"/>
    <x v="121"/>
    <x v="74"/>
    <n v="747.63"/>
    <n v="20.767700000000001"/>
    <m/>
    <m/>
  </r>
  <r>
    <x v="72"/>
    <x v="69"/>
    <x v="107"/>
    <x v="83"/>
    <x v="11"/>
    <n v="144"/>
    <n v="4"/>
    <x v="99"/>
    <x v="1"/>
    <s v="Organisatiewijziging SO en LO per 01-01-2017\afsl 2013 overzet naar 2019"/>
    <x v="105"/>
    <x v="122"/>
    <x v="91"/>
    <m/>
    <m/>
    <m/>
    <m/>
  </r>
  <r>
    <x v="72"/>
    <x v="69"/>
    <x v="110"/>
    <x v="76"/>
    <x v="11"/>
    <n v="36"/>
    <n v="1"/>
    <x v="92"/>
    <x v="1"/>
    <s v="BW...+36 uur per 1-1-2019 van OL\afsl 2013 overzet naar 2019"/>
    <x v="98"/>
    <x v="114"/>
    <x v="78"/>
    <n v="180"/>
    <n v="5"/>
    <m/>
    <m/>
  </r>
  <r>
    <x v="73"/>
    <x v="70"/>
    <x v="125"/>
    <x v="42"/>
    <x v="10"/>
    <n v="119.16"/>
    <n v="3.31"/>
    <x v="42"/>
    <x v="1"/>
    <s v="Organisatiewijziging SO en LO per 01-01-2017\afsl 2013 overzet naar 2019\ Bw... +36 uur per 1-1-2020 van oL"/>
    <x v="46"/>
    <x v="47"/>
    <x v="73"/>
    <m/>
    <m/>
    <m/>
    <m/>
  </r>
  <r>
    <x v="73"/>
    <x v="70"/>
    <x v="125"/>
    <x v="0"/>
    <x v="9"/>
    <n v="36"/>
    <n v="1"/>
    <x v="0"/>
    <x v="1"/>
    <s v="BW...+36uur van ondernemerloket\afsl 2013 overzet naar 2019"/>
    <x v="47"/>
    <x v="48"/>
    <x v="73"/>
    <m/>
    <m/>
    <m/>
    <m/>
  </r>
  <r>
    <x v="73"/>
    <x v="70"/>
    <x v="125"/>
    <x v="0"/>
    <x v="9"/>
    <n v="61"/>
    <n v="1.6943999999999999"/>
    <x v="0"/>
    <x v="1"/>
    <s v="Organisatiewijziging SO en LO per 01-01-2018\afsl 2013 overzet naar 2019"/>
    <x v="47"/>
    <x v="48"/>
    <x v="73"/>
    <m/>
    <m/>
    <m/>
    <m/>
  </r>
  <r>
    <x v="73"/>
    <x v="70"/>
    <x v="125"/>
    <x v="48"/>
    <x v="2"/>
    <n v="152.28"/>
    <n v="4.2300000000000004"/>
    <x v="50"/>
    <x v="1"/>
    <s v="Organisatiewijziging SO en LO per 01-01-2017\afsl 2013 overzet naar 2019"/>
    <x v="54"/>
    <x v="56"/>
    <x v="73"/>
    <m/>
    <m/>
    <m/>
    <m/>
  </r>
  <r>
    <x v="73"/>
    <x v="70"/>
    <x v="125"/>
    <x v="22"/>
    <x v="7"/>
    <n v="18"/>
    <n v="0.5"/>
    <x v="22"/>
    <x v="1"/>
    <s v="Organisatiewijziging SO en LO per 01-01-2017\afsl 2013 overzet naar 2019"/>
    <x v="49"/>
    <x v="50"/>
    <x v="73"/>
    <m/>
    <m/>
    <m/>
    <m/>
  </r>
  <r>
    <x v="73"/>
    <x v="70"/>
    <x v="125"/>
    <x v="50"/>
    <x v="4"/>
    <n v="72"/>
    <n v="2"/>
    <x v="52"/>
    <x v="1"/>
    <s v="Organisatiewijziging SO en LO per 01-01-2017\afsl 2013 overzet naar 2019"/>
    <x v="58"/>
    <x v="60"/>
    <x v="73"/>
    <m/>
    <m/>
    <m/>
    <m/>
  </r>
  <r>
    <x v="73"/>
    <x v="70"/>
    <x v="125"/>
    <x v="63"/>
    <x v="0"/>
    <n v="79.92"/>
    <n v="2.2200000000000002"/>
    <x v="75"/>
    <x v="1"/>
    <s v="Organisatiewijziging SO en LO per 01-01-2017\afsl 2013 overzet naar 2019"/>
    <x v="78"/>
    <x v="90"/>
    <x v="73"/>
    <m/>
    <m/>
    <m/>
    <m/>
  </r>
  <r>
    <x v="73"/>
    <x v="70"/>
    <x v="125"/>
    <x v="23"/>
    <x v="3"/>
    <n v="182.88"/>
    <n v="5.08"/>
    <x v="23"/>
    <x v="1"/>
    <s v="Organisatiewijziging SO en LO per 01-01-2017\afsl 2013 overzet naar 2019"/>
    <x v="66"/>
    <x v="73"/>
    <x v="73"/>
    <m/>
    <m/>
    <m/>
    <m/>
  </r>
  <r>
    <x v="73"/>
    <x v="70"/>
    <x v="125"/>
    <x v="47"/>
    <x v="10"/>
    <n v="144"/>
    <n v="4"/>
    <x v="48"/>
    <x v="1"/>
    <s v="Organisatiewijziging SO en LO per 01-01-2017\afsl 2013 overzet naar 2019"/>
    <x v="50"/>
    <x v="51"/>
    <x v="73"/>
    <m/>
    <m/>
    <m/>
    <m/>
  </r>
  <r>
    <x v="73"/>
    <x v="70"/>
    <x v="125"/>
    <x v="28"/>
    <x v="9"/>
    <n v="159"/>
    <n v="4.4166999999999996"/>
    <x v="28"/>
    <x v="1"/>
    <s v="Organisatiewijziging SO en LO per 01-01-2017\afsl 2013 overzet naar 2019"/>
    <x v="51"/>
    <x v="52"/>
    <x v="73"/>
    <m/>
    <m/>
    <m/>
    <m/>
  </r>
  <r>
    <x v="73"/>
    <x v="70"/>
    <x v="125"/>
    <x v="83"/>
    <x v="11"/>
    <n v="144"/>
    <n v="4"/>
    <x v="99"/>
    <x v="1"/>
    <s v="Organisatiewijziging SO en LO per 01-01-2017\afsl 2013 overzet naar 2019"/>
    <x v="105"/>
    <x v="122"/>
    <x v="73"/>
    <m/>
    <m/>
    <m/>
    <m/>
  </r>
  <r>
    <x v="73"/>
    <x v="70"/>
    <x v="125"/>
    <x v="81"/>
    <x v="12"/>
    <n v="142"/>
    <n v="3.9443999999999999"/>
    <x v="97"/>
    <x v="1"/>
    <s v="Organisatiewijziging SO en LO per 01-01-2017\afsl 2013 overzet naar 2019"/>
    <x v="103"/>
    <x v="119"/>
    <x v="73"/>
    <m/>
    <m/>
    <m/>
    <m/>
  </r>
  <r>
    <x v="73"/>
    <x v="70"/>
    <x v="125"/>
    <x v="84"/>
    <x v="10"/>
    <n v="272"/>
    <n v="7.5556000000000001"/>
    <x v="100"/>
    <x v="1"/>
    <s v="Organisatiewijziging SO en LO per 01-01-2017\afsl 2013 overzet naar 2019"/>
    <x v="106"/>
    <x v="123"/>
    <x v="73"/>
    <n v="1582.24"/>
    <n v="43.951099999999997"/>
    <m/>
    <m/>
  </r>
  <r>
    <x v="74"/>
    <x v="71"/>
    <x v="117"/>
    <x v="80"/>
    <x v="10"/>
    <n v="138"/>
    <n v="3.8332999999999999"/>
    <x v="96"/>
    <x v="1"/>
    <s v="Organisatiewijziging SO en LO per 01-01-2017\afsl 2013 overzet naar 2019"/>
    <x v="102"/>
    <x v="118"/>
    <x v="83"/>
    <m/>
    <m/>
    <m/>
    <m/>
  </r>
  <r>
    <x v="74"/>
    <x v="71"/>
    <x v="117"/>
    <x v="85"/>
    <x v="9"/>
    <n v="414.36"/>
    <n v="11.51"/>
    <x v="101"/>
    <x v="1"/>
    <s v="BW ... -0,72 uur per 01-01-2018\afsl 2013 overzet naar 2019"/>
    <x v="107"/>
    <x v="124"/>
    <x v="83"/>
    <m/>
    <m/>
    <m/>
    <m/>
  </r>
  <r>
    <x v="74"/>
    <x v="71"/>
    <x v="117"/>
    <x v="3"/>
    <x v="0"/>
    <n v="72"/>
    <n v="2"/>
    <x v="3"/>
    <x v="1"/>
    <s v="BW ... -24 uur per 01-01-2018\afsl 2013 overzet naar 2019"/>
    <x v="108"/>
    <x v="125"/>
    <x v="83"/>
    <m/>
    <m/>
    <m/>
    <m/>
  </r>
  <r>
    <x v="74"/>
    <x v="71"/>
    <x v="117"/>
    <x v="4"/>
    <x v="3"/>
    <n v="180"/>
    <n v="5"/>
    <x v="4"/>
    <x v="1"/>
    <s v="BW ... + 36 uur per 01-01-2018\afsl 2013 overzet naar 2019"/>
    <x v="109"/>
    <x v="126"/>
    <x v="83"/>
    <m/>
    <m/>
    <m/>
    <m/>
  </r>
  <r>
    <x v="74"/>
    <x v="71"/>
    <x v="117"/>
    <x v="79"/>
    <x v="4"/>
    <n v="228"/>
    <n v="6.3333000000000004"/>
    <x v="95"/>
    <x v="1"/>
    <s v="Organisatiewijziging SO en LO per 01-01-2017\afsl 2013 overzet naar 2019"/>
    <x v="101"/>
    <x v="117"/>
    <x v="83"/>
    <m/>
    <m/>
    <m/>
    <m/>
  </r>
  <r>
    <x v="74"/>
    <x v="71"/>
    <x v="117"/>
    <x v="30"/>
    <x v="9"/>
    <n v="168"/>
    <n v="4.6666999999999996"/>
    <x v="30"/>
    <x v="1"/>
    <s v="Organisatiewijziging SO en LO per 01-01-2017/ BW... +30 uur per 1-4-2019"/>
    <x v="52"/>
    <x v="53"/>
    <x v="83"/>
    <m/>
    <m/>
    <m/>
    <m/>
  </r>
  <r>
    <x v="74"/>
    <x v="71"/>
    <x v="117"/>
    <x v="10"/>
    <x v="0"/>
    <n v="108"/>
    <n v="3"/>
    <x v="10"/>
    <x v="1"/>
    <s v="Organisatiewijziging SO en LO per 01-01-2017\afsl 2013 overzet naar 2019"/>
    <x v="74"/>
    <x v="85"/>
    <x v="83"/>
    <n v="1308.3599999999999"/>
    <n v="36.343299999999999"/>
    <m/>
    <m/>
  </r>
  <r>
    <x v="75"/>
    <x v="72"/>
    <x v="93"/>
    <x v="51"/>
    <x v="9"/>
    <n v="72"/>
    <n v="2"/>
    <x v="56"/>
    <x v="1"/>
    <s v="BW...+72 uur van stdbeh N+W"/>
    <x v="60"/>
    <x v="65"/>
    <x v="79"/>
    <m/>
    <m/>
    <m/>
    <m/>
  </r>
  <r>
    <x v="75"/>
    <x v="72"/>
    <x v="126"/>
    <x v="86"/>
    <x v="2"/>
    <n v="72"/>
    <n v="2"/>
    <x v="102"/>
    <x v="1"/>
    <s v="BW...+72 uur per 1-1-2020"/>
    <x v="110"/>
    <x v="127"/>
    <x v="92"/>
    <m/>
    <m/>
    <m/>
    <m/>
  </r>
  <r>
    <x v="75"/>
    <x v="72"/>
    <x v="127"/>
    <x v="12"/>
    <x v="5"/>
    <n v="108"/>
    <n v="3"/>
    <x v="12"/>
    <x v="1"/>
    <s v="Organisatiewijziging SO en LO per 01-01-2017\afsl 2013 overzet naar 2019"/>
    <x v="111"/>
    <x v="128"/>
    <x v="97"/>
    <m/>
    <m/>
    <m/>
    <m/>
  </r>
  <r>
    <x v="75"/>
    <x v="72"/>
    <x v="111"/>
    <x v="20"/>
    <x v="4"/>
    <n v="0.01"/>
    <n v="2.9999999999999997E-4"/>
    <x v="20"/>
    <x v="1"/>
    <s v="BW...+0,0081 uur per 1-1-2022 (0,01) afgeboekt"/>
    <x v="79"/>
    <x v="91"/>
    <x v="79"/>
    <m/>
    <m/>
    <m/>
    <m/>
  </r>
  <r>
    <x v="75"/>
    <x v="72"/>
    <x v="111"/>
    <x v="20"/>
    <x v="4"/>
    <n v="36"/>
    <n v="1"/>
    <x v="20"/>
    <x v="1"/>
    <s v="Organisatiewijziging SO en LO per 01-01-2017\afsl 2013 overzet naar 2019"/>
    <x v="79"/>
    <x v="91"/>
    <x v="79"/>
    <m/>
    <m/>
    <m/>
    <m/>
  </r>
  <r>
    <x v="75"/>
    <x v="72"/>
    <x v="112"/>
    <x v="23"/>
    <x v="3"/>
    <n v="36"/>
    <n v="1"/>
    <x v="23"/>
    <x v="1"/>
    <s v="Organisatiewijziging SO en LO per 01-01-2017\afsl 2013 overzet naar 2019"/>
    <x v="66"/>
    <x v="73"/>
    <x v="80"/>
    <m/>
    <m/>
    <m/>
    <m/>
  </r>
  <r>
    <x v="75"/>
    <x v="72"/>
    <x v="112"/>
    <x v="20"/>
    <x v="4"/>
    <n v="36"/>
    <n v="1"/>
    <x v="20"/>
    <x v="1"/>
    <s v="Organisatiewijziging SO en LO per 01-01-2017\afsl 2013 overzet naar 2019"/>
    <x v="79"/>
    <x v="91"/>
    <x v="80"/>
    <m/>
    <m/>
    <m/>
    <m/>
  </r>
  <r>
    <x v="75"/>
    <x v="72"/>
    <x v="112"/>
    <x v="6"/>
    <x v="4"/>
    <n v="72"/>
    <n v="2"/>
    <x v="6"/>
    <x v="1"/>
    <s v="BW... +72 uur per 1-1-2019\afsl 2013 overzet naar 2019"/>
    <x v="112"/>
    <x v="129"/>
    <x v="80"/>
    <m/>
    <m/>
    <m/>
    <m/>
  </r>
  <r>
    <x v="75"/>
    <x v="72"/>
    <x v="113"/>
    <x v="20"/>
    <x v="4"/>
    <n v="36"/>
    <n v="1"/>
    <x v="20"/>
    <x v="1"/>
    <s v="Organisatiewijziging SO en LO per 01-01-2017\afsl 2013 overzet naar 2019"/>
    <x v="79"/>
    <x v="91"/>
    <x v="92"/>
    <m/>
    <m/>
    <m/>
    <m/>
  </r>
  <r>
    <x v="75"/>
    <x v="72"/>
    <x v="113"/>
    <x v="6"/>
    <x v="4"/>
    <n v="72"/>
    <n v="2"/>
    <x v="6"/>
    <x v="1"/>
    <s v="BW...+72 uur per 1-1-2019\afsl 2013 overzet naar 2019"/>
    <x v="112"/>
    <x v="129"/>
    <x v="92"/>
    <m/>
    <m/>
    <m/>
    <m/>
  </r>
  <r>
    <x v="75"/>
    <x v="72"/>
    <x v="114"/>
    <x v="20"/>
    <x v="4"/>
    <n v="36"/>
    <n v="1"/>
    <x v="20"/>
    <x v="1"/>
    <s v="Organisatiewijziging SO en LO per 01-01-2017\afsl 2013 overzet naar 2019"/>
    <x v="79"/>
    <x v="91"/>
    <x v="81"/>
    <m/>
    <m/>
    <m/>
    <m/>
  </r>
  <r>
    <x v="75"/>
    <x v="72"/>
    <x v="114"/>
    <x v="6"/>
    <x v="4"/>
    <n v="104"/>
    <n v="2.8889"/>
    <x v="6"/>
    <x v="1"/>
    <s v="BW...+104 uur per 1-1-2019\afsl 2013 overzet naar 2019"/>
    <x v="112"/>
    <x v="129"/>
    <x v="81"/>
    <m/>
    <m/>
    <m/>
    <m/>
  </r>
  <r>
    <x v="75"/>
    <x v="72"/>
    <x v="115"/>
    <x v="20"/>
    <x v="4"/>
    <n v="36"/>
    <n v="1"/>
    <x v="20"/>
    <x v="1"/>
    <s v="Organisatiewijziging SO en LO per 01-01-2017\afsl 2013 overzet naar 2019"/>
    <x v="79"/>
    <x v="91"/>
    <x v="93"/>
    <m/>
    <m/>
    <m/>
    <m/>
  </r>
  <r>
    <x v="75"/>
    <x v="72"/>
    <x v="115"/>
    <x v="6"/>
    <x v="4"/>
    <n v="68"/>
    <n v="1.8889"/>
    <x v="6"/>
    <x v="1"/>
    <s v="BW...+68 uur per 1-1-2019\afsl 2013 overzet naar 2019"/>
    <x v="112"/>
    <x v="129"/>
    <x v="93"/>
    <m/>
    <m/>
    <m/>
    <m/>
  </r>
  <r>
    <x v="75"/>
    <x v="72"/>
    <x v="116"/>
    <x v="20"/>
    <x v="4"/>
    <n v="36"/>
    <n v="1"/>
    <x v="20"/>
    <x v="1"/>
    <s v="Organisatiewijziging SO en LO per 01-01-2017\afsl 2013 overzet naar 2019"/>
    <x v="79"/>
    <x v="91"/>
    <x v="82"/>
    <m/>
    <m/>
    <m/>
    <m/>
  </r>
  <r>
    <x v="75"/>
    <x v="72"/>
    <x v="116"/>
    <x v="6"/>
    <x v="4"/>
    <n v="72"/>
    <n v="2"/>
    <x v="6"/>
    <x v="1"/>
    <s v="BW...+72 uur per 1-1-2019\afsl 2013 overzet naar 2019"/>
    <x v="112"/>
    <x v="129"/>
    <x v="82"/>
    <m/>
    <m/>
    <m/>
    <m/>
  </r>
  <r>
    <x v="75"/>
    <x v="72"/>
    <x v="128"/>
    <x v="63"/>
    <x v="0"/>
    <n v="206"/>
    <n v="5.7222"/>
    <x v="75"/>
    <x v="1"/>
    <s v="BW... +30 uur per 1-4-2019"/>
    <x v="78"/>
    <x v="90"/>
    <x v="85"/>
    <m/>
    <m/>
    <m/>
    <m/>
  </r>
  <r>
    <x v="75"/>
    <x v="72"/>
    <x v="128"/>
    <x v="23"/>
    <x v="3"/>
    <n v="36"/>
    <n v="1"/>
    <x v="23"/>
    <x v="1"/>
    <s v="Organisatiewijziging SO en LO per 01-01-2017"/>
    <x v="66"/>
    <x v="73"/>
    <x v="85"/>
    <m/>
    <m/>
    <m/>
    <m/>
  </r>
  <r>
    <x v="75"/>
    <x v="72"/>
    <x v="128"/>
    <x v="20"/>
    <x v="4"/>
    <n v="36"/>
    <n v="1"/>
    <x v="20"/>
    <x v="1"/>
    <s v="Organisatiewijziging SO en LO per 01-01-2017\afsl 2013 overzet naar 2019"/>
    <x v="79"/>
    <x v="91"/>
    <x v="85"/>
    <m/>
    <m/>
    <m/>
    <m/>
  </r>
  <r>
    <x v="75"/>
    <x v="72"/>
    <x v="129"/>
    <x v="63"/>
    <x v="0"/>
    <n v="36"/>
    <n v="1"/>
    <x v="75"/>
    <x v="1"/>
    <s v="Organisatiewijziging SO en LO per 01-01-2017\afsl 2013 overzet naar 2019"/>
    <x v="78"/>
    <x v="90"/>
    <x v="86"/>
    <m/>
    <m/>
    <m/>
    <m/>
  </r>
  <r>
    <x v="75"/>
    <x v="72"/>
    <x v="129"/>
    <x v="20"/>
    <x v="4"/>
    <n v="72"/>
    <n v="2"/>
    <x v="20"/>
    <x v="1"/>
    <s v="Organisatiewijziging SO en LO per 01-01-2017\afsl 2013 overzet naar 2019"/>
    <x v="79"/>
    <x v="91"/>
    <x v="86"/>
    <m/>
    <m/>
    <m/>
    <m/>
  </r>
  <r>
    <x v="75"/>
    <x v="72"/>
    <x v="129"/>
    <x v="60"/>
    <x v="4"/>
    <n v="140"/>
    <n v="3.8889"/>
    <x v="70"/>
    <x v="1"/>
    <s v="Organisatiewijziging SO en LO per 01-01-2017\afsl 2013 overzet naar 2019"/>
    <x v="73"/>
    <x v="83"/>
    <x v="86"/>
    <n v="1418.01"/>
    <n v="39.389200000000002"/>
    <m/>
    <m/>
  </r>
  <r>
    <x v="76"/>
    <x v="73"/>
    <x v="108"/>
    <x v="63"/>
    <x v="0"/>
    <n v="36"/>
    <n v="1"/>
    <x v="75"/>
    <x v="1"/>
    <s v="Organisatiewijziging SO en LO per 01-01-2017\afsl 2013 overzet naar 2019"/>
    <x v="78"/>
    <x v="90"/>
    <x v="76"/>
    <m/>
    <m/>
    <m/>
    <m/>
  </r>
  <r>
    <x v="76"/>
    <x v="73"/>
    <x v="108"/>
    <x v="23"/>
    <x v="3"/>
    <n v="36"/>
    <n v="1"/>
    <x v="23"/>
    <x v="1"/>
    <s v="Organisatiewijziging SO en LO per 01-01-2017\afsl 2013 overzet naar 2019"/>
    <x v="66"/>
    <x v="73"/>
    <x v="76"/>
    <n v="72"/>
    <n v="2"/>
    <m/>
    <m/>
  </r>
  <r>
    <x v="77"/>
    <x v="74"/>
    <x v="103"/>
    <x v="42"/>
    <x v="10"/>
    <n v="82.44"/>
    <n v="2.29"/>
    <x v="42"/>
    <x v="1"/>
    <s v="BW...+144 uur per 1-1-2019\afsl 2013 overzet naar 2019\BW...- 36 uur per 1-1-2020\ naar GPO\Bw...+8 uur per 1-1-2020\ BW...-33,48 uur per 1-1-2021\BW...-0,0797 uur per 1-1-2022"/>
    <x v="46"/>
    <x v="47"/>
    <x v="71"/>
    <m/>
    <m/>
    <m/>
    <m/>
  </r>
  <r>
    <x v="77"/>
    <x v="74"/>
    <x v="103"/>
    <x v="0"/>
    <x v="9"/>
    <n v="204.12"/>
    <n v="5.67"/>
    <x v="0"/>
    <x v="1"/>
    <s v="BW...+179,8308 uur per 1-1-2019\afsl 2013 overzet naar 2019\ Bw... +24,29 uur per 1-1-2020"/>
    <x v="47"/>
    <x v="48"/>
    <x v="71"/>
    <n v="286.56"/>
    <n v="7.96"/>
    <m/>
    <m/>
  </r>
  <r>
    <x v="78"/>
    <x v="75"/>
    <x v="130"/>
    <x v="22"/>
    <x v="7"/>
    <n v="24.12"/>
    <n v="0.67"/>
    <x v="22"/>
    <x v="1"/>
    <s v="BW...+24,12 uren per 1-1-2019\afls 2013 overzet naar 2019"/>
    <x v="49"/>
    <x v="50"/>
    <x v="98"/>
    <m/>
    <m/>
    <m/>
    <m/>
  </r>
  <r>
    <x v="78"/>
    <x v="75"/>
    <x v="130"/>
    <x v="23"/>
    <x v="3"/>
    <n v="66.7"/>
    <n v="1.8528"/>
    <x v="23"/>
    <x v="1"/>
    <s v="was t/m 31-12-2020 86,1 uren. Per 1-1-2021 50,1 uren medew. beleidsuitv.II\  BW...+16,60 per 1-1-2021"/>
    <x v="66"/>
    <x v="73"/>
    <x v="98"/>
    <m/>
    <m/>
    <m/>
    <m/>
  </r>
  <r>
    <x v="78"/>
    <x v="75"/>
    <x v="130"/>
    <x v="20"/>
    <x v="4"/>
    <n v="147.6"/>
    <n v="4.0999999999999996"/>
    <x v="20"/>
    <x v="1"/>
    <s v="BW...+147,6 uren per 1-1-2019\afls 2013 overzet naar 2019"/>
    <x v="79"/>
    <x v="91"/>
    <x v="98"/>
    <n v="238.42"/>
    <n v="6.6227999999999998"/>
    <m/>
    <m/>
  </r>
  <r>
    <x v="79"/>
    <x v="76"/>
    <x v="131"/>
    <x v="22"/>
    <x v="7"/>
    <n v="34.56"/>
    <n v="0.96"/>
    <x v="22"/>
    <x v="1"/>
    <s v="BW...+34,56 uren per 1-1-2019\afls 2013 overzet naar 2019"/>
    <x v="49"/>
    <x v="50"/>
    <x v="99"/>
    <m/>
    <m/>
    <m/>
    <m/>
  </r>
  <r>
    <x v="79"/>
    <x v="76"/>
    <x v="131"/>
    <x v="23"/>
    <x v="3"/>
    <n v="136.62"/>
    <n v="3.7949999999999999"/>
    <x v="23"/>
    <x v="1"/>
    <s v="BW...+112,86 uren per 1-1-2019\afls 2013 overzet naar 2019\BW...+23,76 uur per 1-1-2021"/>
    <x v="66"/>
    <x v="73"/>
    <x v="99"/>
    <m/>
    <m/>
    <m/>
    <m/>
  </r>
  <r>
    <x v="79"/>
    <x v="76"/>
    <x v="131"/>
    <x v="20"/>
    <x v="4"/>
    <n v="145.44"/>
    <n v="4.04"/>
    <x v="20"/>
    <x v="1"/>
    <s v="BW...+145,44 uren per 1-1-2019\afls 2013 overzet naar 2019"/>
    <x v="79"/>
    <x v="91"/>
    <x v="99"/>
    <n v="316.62"/>
    <n v="8.7949999999999999"/>
    <m/>
    <m/>
  </r>
  <r>
    <x v="80"/>
    <x v="77"/>
    <x v="132"/>
    <x v="22"/>
    <x v="7"/>
    <n v="39.6"/>
    <n v="1.1000000000000001"/>
    <x v="22"/>
    <x v="1"/>
    <s v="BW...+39,6 uren per 1-1-2019\afls 2013 overzet naar 2019"/>
    <x v="49"/>
    <x v="50"/>
    <x v="100"/>
    <m/>
    <m/>
    <m/>
    <m/>
  </r>
  <r>
    <x v="80"/>
    <x v="77"/>
    <x v="132"/>
    <x v="23"/>
    <x v="3"/>
    <n v="119.67"/>
    <n v="3.3241999999999998"/>
    <x v="23"/>
    <x v="1"/>
    <s v="was 128,56 uren; vanaf 1-1-2021 minus 1 fté medew.beleidsuitv.II\BW...+27,11 uur per 1-1-2021"/>
    <x v="66"/>
    <x v="73"/>
    <x v="100"/>
    <m/>
    <m/>
    <m/>
    <m/>
  </r>
  <r>
    <x v="80"/>
    <x v="77"/>
    <x v="132"/>
    <x v="20"/>
    <x v="4"/>
    <n v="165.6"/>
    <n v="4.5999999999999996"/>
    <x v="20"/>
    <x v="1"/>
    <s v="BW...+165,6 uren per 1-1-2019\afls 2013 overzet naar 2019"/>
    <x v="79"/>
    <x v="91"/>
    <x v="100"/>
    <n v="324.87"/>
    <n v="9.0242000000000004"/>
    <m/>
    <m/>
  </r>
  <r>
    <x v="81"/>
    <x v="78"/>
    <x v="133"/>
    <x v="22"/>
    <x v="7"/>
    <n v="30.24"/>
    <n v="0.84"/>
    <x v="22"/>
    <x v="1"/>
    <s v="BW...+30,24 uren per 1-1-2019\afls 2013 overzet naar 2019"/>
    <x v="49"/>
    <x v="50"/>
    <x v="101"/>
    <m/>
    <m/>
    <m/>
    <m/>
  </r>
  <r>
    <x v="81"/>
    <x v="78"/>
    <x v="133"/>
    <x v="23"/>
    <x v="3"/>
    <n v="125.13"/>
    <n v="3.4758"/>
    <x v="23"/>
    <x v="1"/>
    <s v="BW...+104,35 uren per 1-1-2019\afls 2013 overzet naar 2019\BW...+125,13 uur per 1-1-2021"/>
    <x v="66"/>
    <x v="73"/>
    <x v="101"/>
    <m/>
    <m/>
    <m/>
    <m/>
  </r>
  <r>
    <x v="81"/>
    <x v="78"/>
    <x v="133"/>
    <x v="20"/>
    <x v="4"/>
    <n v="162.72"/>
    <n v="4.5199999999999996"/>
    <x v="20"/>
    <x v="1"/>
    <s v="BW...+162,72 uren per 1-1-2019\afls 2013 overzet naar 2019"/>
    <x v="79"/>
    <x v="91"/>
    <x v="101"/>
    <n v="318.08999999999997"/>
    <n v="8.8358000000000008"/>
    <m/>
    <m/>
  </r>
  <r>
    <x v="82"/>
    <x v="79"/>
    <x v="134"/>
    <x v="22"/>
    <x v="7"/>
    <n v="45.36"/>
    <n v="1.26"/>
    <x v="22"/>
    <x v="1"/>
    <s v="BW...+45,36 uren per 1-1-2019\afls 2013 overzet naar 2019"/>
    <x v="49"/>
    <x v="50"/>
    <x v="102"/>
    <m/>
    <m/>
    <m/>
    <m/>
  </r>
  <r>
    <x v="82"/>
    <x v="79"/>
    <x v="134"/>
    <x v="23"/>
    <x v="3"/>
    <n v="144.66999999999999"/>
    <n v="4.0186000000000002"/>
    <x v="23"/>
    <x v="1"/>
    <s v="was 149,5 uren. Per 1-1-2021 minus 1 fté naar 113,5 uren medew.beleidsuitv.II \BW...+144,67 uur per 1-1-2021"/>
    <x v="66"/>
    <x v="73"/>
    <x v="102"/>
    <m/>
    <m/>
    <m/>
    <m/>
  </r>
  <r>
    <x v="82"/>
    <x v="79"/>
    <x v="134"/>
    <x v="20"/>
    <x v="4"/>
    <n v="201.6"/>
    <n v="5.6"/>
    <x v="20"/>
    <x v="1"/>
    <s v="BW...+201,6 uren per 1-1-2019\afls 2013 overzet naar 2019"/>
    <x v="79"/>
    <x v="91"/>
    <x v="102"/>
    <n v="391.63"/>
    <n v="10.8786"/>
    <m/>
    <m/>
  </r>
  <r>
    <x v="83"/>
    <x v="80"/>
    <x v="135"/>
    <x v="23"/>
    <x v="3"/>
    <n v="42.58"/>
    <n v="1.1828000000000001"/>
    <x v="23"/>
    <x v="1"/>
    <s v="BW...+30 uren per 1-1-2019\afsl 2013 overzet naar 2019\BW... +12,58 uur per 1-1-2020"/>
    <x v="66"/>
    <x v="73"/>
    <x v="103"/>
    <m/>
    <m/>
    <m/>
    <m/>
  </r>
  <r>
    <x v="83"/>
    <x v="80"/>
    <x v="135"/>
    <x v="23"/>
    <x v="3"/>
    <n v="36"/>
    <n v="1"/>
    <x v="23"/>
    <x v="1"/>
    <s v="BW...+36 uur per 1-1-20 ontv S&amp;B"/>
    <x v="66"/>
    <x v="73"/>
    <x v="103"/>
    <m/>
    <m/>
    <m/>
    <m/>
  </r>
  <r>
    <x v="83"/>
    <x v="80"/>
    <x v="135"/>
    <x v="47"/>
    <x v="10"/>
    <n v="162"/>
    <n v="4.5"/>
    <x v="48"/>
    <x v="1"/>
    <s v="BW...+162 uur per 1-1-20 ontv S&amp;B"/>
    <x v="50"/>
    <x v="51"/>
    <x v="103"/>
    <m/>
    <m/>
    <m/>
    <m/>
  </r>
  <r>
    <x v="83"/>
    <x v="80"/>
    <x v="135"/>
    <x v="47"/>
    <x v="10"/>
    <n v="244"/>
    <n v="6.7778"/>
    <x v="48"/>
    <x v="1"/>
    <s v="BW...+244 uren per 1-1-2019\afsl 2013 overz naar 2019"/>
    <x v="50"/>
    <x v="51"/>
    <x v="103"/>
    <m/>
    <m/>
    <m/>
    <m/>
  </r>
  <r>
    <x v="83"/>
    <x v="80"/>
    <x v="135"/>
    <x v="28"/>
    <x v="9"/>
    <n v="136"/>
    <n v="3.7778"/>
    <x v="28"/>
    <x v="1"/>
    <s v="BW...+68 uur per 1-1-19 ontv S&amp;B/ BW... +68 uur per 1-1-2020"/>
    <x v="51"/>
    <x v="52"/>
    <x v="103"/>
    <m/>
    <m/>
    <m/>
    <m/>
  </r>
  <r>
    <x v="83"/>
    <x v="80"/>
    <x v="135"/>
    <x v="84"/>
    <x v="10"/>
    <n v="36"/>
    <n v="1"/>
    <x v="100"/>
    <x v="1"/>
    <s v="BW...+36 uren per 1-1-2019\afsl 2013 overz naar 2019"/>
    <x v="106"/>
    <x v="123"/>
    <x v="103"/>
    <m/>
    <m/>
    <m/>
    <m/>
  </r>
  <r>
    <x v="83"/>
    <x v="80"/>
    <x v="135"/>
    <x v="44"/>
    <x v="0"/>
    <n v="36"/>
    <n v="1"/>
    <x v="61"/>
    <x v="1"/>
    <s v="BW...+36 uren per 1-1-2019\afsl 2013 overzet naar 2019"/>
    <x v="44"/>
    <x v="72"/>
    <x v="103"/>
    <n v="692.58"/>
    <n v="19.238399999999999"/>
    <m/>
    <m/>
  </r>
  <r>
    <x v="84"/>
    <x v="81"/>
    <x v="136"/>
    <x v="46"/>
    <x v="0"/>
    <n v="36"/>
    <n v="1"/>
    <x v="47"/>
    <x v="1"/>
    <s v="BW...+36 uren per 1-1-2019\afsl 2013 overz naar 2019"/>
    <x v="48"/>
    <x v="49"/>
    <x v="104"/>
    <m/>
    <m/>
    <m/>
    <m/>
  </r>
  <r>
    <x v="84"/>
    <x v="81"/>
    <x v="136"/>
    <x v="54"/>
    <x v="3"/>
    <n v="36"/>
    <n v="1"/>
    <x v="59"/>
    <x v="1"/>
    <s v="BW...+36 uur per 1-1-20 ontv S&amp;B"/>
    <x v="65"/>
    <x v="70"/>
    <x v="104"/>
    <m/>
    <m/>
    <m/>
    <m/>
  </r>
  <r>
    <x v="84"/>
    <x v="81"/>
    <x v="136"/>
    <x v="23"/>
    <x v="3"/>
    <n v="68"/>
    <n v="1.8889"/>
    <x v="23"/>
    <x v="1"/>
    <s v="BW...+68 uren per 1-1-2019\afsl 2013 overzet naar 2019"/>
    <x v="66"/>
    <x v="73"/>
    <x v="104"/>
    <m/>
    <m/>
    <m/>
    <m/>
  </r>
  <r>
    <x v="84"/>
    <x v="81"/>
    <x v="136"/>
    <x v="47"/>
    <x v="10"/>
    <n v="140"/>
    <n v="3.8889"/>
    <x v="48"/>
    <x v="1"/>
    <s v="BW...+140 uren per 1-1-2019\ afsl 2013 overz naar 2019"/>
    <x v="50"/>
    <x v="51"/>
    <x v="104"/>
    <m/>
    <m/>
    <m/>
    <m/>
  </r>
  <r>
    <x v="84"/>
    <x v="81"/>
    <x v="136"/>
    <x v="47"/>
    <x v="10"/>
    <n v="36"/>
    <n v="1"/>
    <x v="48"/>
    <x v="1"/>
    <s v="BW...+36 uur per 1-1-20"/>
    <x v="50"/>
    <x v="51"/>
    <x v="104"/>
    <m/>
    <m/>
    <m/>
    <m/>
  </r>
  <r>
    <x v="84"/>
    <x v="81"/>
    <x v="136"/>
    <x v="28"/>
    <x v="9"/>
    <n v="99.2"/>
    <n v="2.7555999999999998"/>
    <x v="28"/>
    <x v="1"/>
    <s v="BW...+92 uur per 1-1-20 ontvl S&amp;B\ BW... +7,2 uur per 1-1-2020"/>
    <x v="51"/>
    <x v="52"/>
    <x v="104"/>
    <m/>
    <m/>
    <m/>
    <m/>
  </r>
  <r>
    <x v="84"/>
    <x v="81"/>
    <x v="136"/>
    <x v="28"/>
    <x v="9"/>
    <n v="98"/>
    <n v="2.7222"/>
    <x v="28"/>
    <x v="1"/>
    <s v="BW...+98 uren per 1-1-2019\afls 2013 overzet naar 2019"/>
    <x v="51"/>
    <x v="52"/>
    <x v="104"/>
    <m/>
    <m/>
    <m/>
    <m/>
  </r>
  <r>
    <x v="84"/>
    <x v="81"/>
    <x v="136"/>
    <x v="5"/>
    <x v="0"/>
    <n v="32"/>
    <n v="0.88890000000000002"/>
    <x v="5"/>
    <x v="1"/>
    <s v="BW...+32 uren per 1-1-2019\afsluuit 2013 ovezet naar 2019"/>
    <x v="88"/>
    <x v="101"/>
    <x v="104"/>
    <m/>
    <m/>
    <m/>
    <m/>
  </r>
  <r>
    <x v="84"/>
    <x v="81"/>
    <x v="136"/>
    <x v="30"/>
    <x v="9"/>
    <n v="13.6"/>
    <n v="0.37780000000000002"/>
    <x v="30"/>
    <x v="1"/>
    <s v="BW...+144 uur per 1-1-2019\afsl 2013 overzet naar 2019\BW...- 36 uur per 1-1-2020\ naar GPO\Bw...+8 uur per 1-1-2020\ BW...-33,48 uur per 1-1-2021"/>
    <x v="52"/>
    <x v="53"/>
    <x v="104"/>
    <m/>
    <m/>
    <m/>
    <m/>
  </r>
  <r>
    <x v="84"/>
    <x v="81"/>
    <x v="136"/>
    <x v="44"/>
    <x v="0"/>
    <n v="100"/>
    <n v="2.7778"/>
    <x v="61"/>
    <x v="1"/>
    <s v="BW... +100 uren per 1-1-2019\ overzet van str 2013 naar 2019"/>
    <x v="44"/>
    <x v="72"/>
    <x v="104"/>
    <m/>
    <m/>
    <m/>
    <m/>
  </r>
  <r>
    <x v="84"/>
    <x v="81"/>
    <x v="136"/>
    <x v="44"/>
    <x v="0"/>
    <n v="32"/>
    <n v="0.88890000000000002"/>
    <x v="61"/>
    <x v="1"/>
    <s v="BW...+32 uur per 1-1-20 ontv S&amp;B"/>
    <x v="44"/>
    <x v="72"/>
    <x v="104"/>
    <m/>
    <m/>
    <m/>
    <m/>
  </r>
  <r>
    <x v="84"/>
    <x v="81"/>
    <x v="136"/>
    <x v="44"/>
    <x v="3"/>
    <n v="67.92"/>
    <n v="1.8867"/>
    <x v="54"/>
    <x v="1"/>
    <s v="BW... +67,92 uren per 1-1-2019\overzettin v str 2013 naar 2019"/>
    <x v="44"/>
    <x v="63"/>
    <x v="104"/>
    <n v="758.72"/>
    <n v="21.075700000000001"/>
    <m/>
    <m/>
  </r>
  <r>
    <x v="85"/>
    <x v="82"/>
    <x v="119"/>
    <x v="46"/>
    <x v="0"/>
    <n v="195.89"/>
    <n v="5.4413999999999998"/>
    <x v="47"/>
    <x v="1"/>
    <s v="BW... +196 uur per 1-1-2020 van 867 naar 892\afsl 2013 overzet naar 2019\BW...-0,1107 uur per 1-1-2022 (196-0,1107=195,8893) 195,89"/>
    <x v="48"/>
    <x v="49"/>
    <x v="94"/>
    <m/>
    <m/>
    <m/>
    <m/>
  </r>
  <r>
    <x v="85"/>
    <x v="82"/>
    <x v="119"/>
    <x v="54"/>
    <x v="3"/>
    <n v="36"/>
    <n v="1"/>
    <x v="59"/>
    <x v="1"/>
    <s v="BW...+36 uur per 1-1-2020 van 867 naar 892\afsl 2013 overzet naar 2019"/>
    <x v="65"/>
    <x v="70"/>
    <x v="94"/>
    <m/>
    <m/>
    <m/>
    <m/>
  </r>
  <r>
    <x v="85"/>
    <x v="82"/>
    <x v="119"/>
    <x v="63"/>
    <x v="0"/>
    <n v="126"/>
    <n v="3.5"/>
    <x v="75"/>
    <x v="1"/>
    <s v="BW...+126 uur per 1-1-2020 van 867 naar 892\afsl 2013 overzet naar 2019"/>
    <x v="78"/>
    <x v="90"/>
    <x v="94"/>
    <m/>
    <m/>
    <m/>
    <m/>
  </r>
  <r>
    <x v="85"/>
    <x v="82"/>
    <x v="119"/>
    <x v="23"/>
    <x v="3"/>
    <n v="30"/>
    <n v="0.83330000000000004"/>
    <x v="23"/>
    <x v="1"/>
    <s v="BW...30 uur per 1-1-2020 van 867 naar 892\afsl 2013 overzet naar 2019"/>
    <x v="66"/>
    <x v="73"/>
    <x v="94"/>
    <m/>
    <m/>
    <m/>
    <m/>
  </r>
  <r>
    <x v="85"/>
    <x v="82"/>
    <x v="119"/>
    <x v="4"/>
    <x v="3"/>
    <n v="36"/>
    <n v="1"/>
    <x v="4"/>
    <x v="1"/>
    <s v="BW...+36 uur per 1-1-2020 van 876 naar 892\afsl 2013 overzet naar 2019"/>
    <x v="109"/>
    <x v="126"/>
    <x v="94"/>
    <n v="423.89"/>
    <n v="11.774699999999999"/>
    <m/>
    <m/>
  </r>
  <r>
    <x v="86"/>
    <x v="83"/>
    <x v="137"/>
    <x v="34"/>
    <x v="5"/>
    <n v="39.96"/>
    <n v="1.1100000000000001"/>
    <x v="34"/>
    <x v="0"/>
    <m/>
    <x v="34"/>
    <x v="34"/>
    <x v="105"/>
    <n v="39.96"/>
    <n v="1.1100000000000001"/>
    <n v="50503.54"/>
    <n v="1402.8778"/>
  </r>
  <r>
    <x v="87"/>
    <x v="84"/>
    <x v="138"/>
    <x v="44"/>
    <x v="18"/>
    <m/>
    <m/>
    <x v="103"/>
    <x v="1"/>
    <m/>
    <x v="44"/>
    <x v="130"/>
    <x v="10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176CF-51C6-4F13-9397-EFC09F61391A}" name="Draaitabel2" cacheId="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compact="0" compactData="0" multipleFieldFilters="0">
  <location ref="A1:B89" firstHeaderRow="1" firstDataRow="1" firstDataCol="2"/>
  <pivotFields count="17">
    <pivotField axis="axisRow" compact="0" outline="0" showAll="0" defaultSubtota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</pivotField>
    <pivotField axis="axisRow" compact="0" outline="0" showAll="0" defaultSubtotal="0">
      <items count="85">
        <item x="52"/>
        <item x="59"/>
        <item x="28"/>
        <item x="7"/>
        <item x="42"/>
        <item x="0"/>
        <item x="2"/>
        <item x="1"/>
        <item x="9"/>
        <item x="49"/>
        <item x="11"/>
        <item x="55"/>
        <item x="44"/>
        <item x="21"/>
        <item x="24"/>
        <item x="23"/>
        <item x="14"/>
        <item x="53"/>
        <item x="82"/>
        <item x="66"/>
        <item x="70"/>
        <item x="67"/>
        <item x="68"/>
        <item x="74"/>
        <item x="65"/>
        <item x="69"/>
        <item x="63"/>
        <item x="73"/>
        <item x="72"/>
        <item x="71"/>
        <item x="64"/>
        <item x="8"/>
        <item x="29"/>
        <item x="35"/>
        <item x="15"/>
        <item x="60"/>
        <item x="25"/>
        <item x="30"/>
        <item x="33"/>
        <item x="10"/>
        <item x="45"/>
        <item x="31"/>
        <item x="16"/>
        <item x="17"/>
        <item x="43"/>
        <item x="18"/>
        <item x="19"/>
        <item x="26"/>
        <item x="56"/>
        <item x="83"/>
        <item x="48"/>
        <item x="80"/>
        <item x="57"/>
        <item x="81"/>
        <item x="58"/>
        <item x="51"/>
        <item x="27"/>
        <item x="4"/>
        <item x="62"/>
        <item x="20"/>
        <item x="3"/>
        <item x="13"/>
        <item x="47"/>
        <item x="50"/>
        <item x="34"/>
        <item x="32"/>
        <item x="37"/>
        <item x="38"/>
        <item x="39"/>
        <item x="40"/>
        <item x="41"/>
        <item x="12"/>
        <item x="46"/>
        <item x="61"/>
        <item x="22"/>
        <item x="54"/>
        <item x="5"/>
        <item x="36"/>
        <item x="75"/>
        <item x="78"/>
        <item x="77"/>
        <item x="76"/>
        <item x="79"/>
        <item x="6"/>
        <item x="8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0"/>
    <field x="1"/>
  </rowFields>
  <rowItems count="88">
    <i>
      <x/>
      <x v="5"/>
    </i>
    <i>
      <x v="1"/>
      <x v="7"/>
    </i>
    <i>
      <x v="2"/>
      <x v="6"/>
    </i>
    <i>
      <x v="3"/>
      <x v="60"/>
    </i>
    <i>
      <x v="4"/>
      <x v="57"/>
    </i>
    <i>
      <x v="5"/>
      <x v="76"/>
    </i>
    <i>
      <x v="6"/>
      <x v="83"/>
    </i>
    <i>
      <x v="7"/>
      <x v="3"/>
    </i>
    <i>
      <x v="8"/>
      <x v="31"/>
    </i>
    <i>
      <x v="9"/>
      <x v="8"/>
    </i>
    <i>
      <x v="10"/>
      <x v="39"/>
    </i>
    <i>
      <x v="11"/>
      <x v="10"/>
    </i>
    <i>
      <x v="12"/>
      <x v="71"/>
    </i>
    <i>
      <x v="13"/>
      <x v="61"/>
    </i>
    <i>
      <x v="14"/>
      <x v="16"/>
    </i>
    <i>
      <x v="15"/>
      <x v="34"/>
    </i>
    <i>
      <x v="16"/>
      <x v="42"/>
    </i>
    <i>
      <x v="17"/>
      <x v="43"/>
    </i>
    <i>
      <x v="18"/>
      <x v="45"/>
    </i>
    <i>
      <x v="19"/>
      <x v="46"/>
    </i>
    <i>
      <x v="20"/>
      <x v="59"/>
    </i>
    <i>
      <x v="21"/>
      <x v="13"/>
    </i>
    <i>
      <x v="22"/>
      <x v="74"/>
    </i>
    <i>
      <x v="23"/>
      <x v="15"/>
    </i>
    <i>
      <x v="24"/>
      <x v="14"/>
    </i>
    <i>
      <x v="25"/>
      <x v="36"/>
    </i>
    <i>
      <x v="26"/>
      <x v="47"/>
    </i>
    <i>
      <x v="27"/>
      <x v="56"/>
    </i>
    <i>
      <x v="28"/>
      <x v="2"/>
    </i>
    <i>
      <x v="29"/>
      <x v="3"/>
    </i>
    <i>
      <x v="30"/>
      <x v="32"/>
    </i>
    <i>
      <x v="31"/>
      <x v="37"/>
    </i>
    <i>
      <x v="32"/>
      <x v="41"/>
    </i>
    <i>
      <x v="33"/>
      <x v="65"/>
    </i>
    <i>
      <x v="34"/>
      <x v="38"/>
    </i>
    <i>
      <x v="35"/>
      <x v="64"/>
    </i>
    <i>
      <x v="36"/>
      <x v="33"/>
    </i>
    <i>
      <x v="37"/>
      <x v="77"/>
    </i>
    <i>
      <x v="38"/>
      <x v="66"/>
    </i>
    <i>
      <x v="39"/>
      <x v="67"/>
    </i>
    <i>
      <x v="40"/>
      <x v="68"/>
    </i>
    <i>
      <x v="41"/>
      <x v="69"/>
    </i>
    <i>
      <x v="42"/>
      <x v="70"/>
    </i>
    <i>
      <x v="43"/>
      <x v="4"/>
    </i>
    <i>
      <x v="44"/>
      <x v="44"/>
    </i>
    <i>
      <x v="45"/>
      <x v="12"/>
    </i>
    <i>
      <x v="46"/>
      <x v="40"/>
    </i>
    <i>
      <x v="47"/>
      <x v="31"/>
    </i>
    <i>
      <x v="48"/>
      <x v="72"/>
    </i>
    <i>
      <x v="49"/>
      <x v="62"/>
    </i>
    <i>
      <x v="50"/>
      <x v="50"/>
    </i>
    <i>
      <x v="51"/>
      <x v="9"/>
    </i>
    <i>
      <x v="52"/>
      <x v="63"/>
    </i>
    <i>
      <x v="53"/>
      <x v="55"/>
    </i>
    <i>
      <x v="54"/>
      <x/>
    </i>
    <i>
      <x v="55"/>
      <x v="17"/>
    </i>
    <i>
      <x v="56"/>
      <x v="75"/>
    </i>
    <i>
      <x v="57"/>
      <x v="11"/>
    </i>
    <i>
      <x v="58"/>
      <x v="48"/>
    </i>
    <i>
      <x v="59"/>
      <x v="52"/>
    </i>
    <i>
      <x v="60"/>
      <x v="54"/>
    </i>
    <i>
      <x v="61"/>
      <x v="1"/>
    </i>
    <i>
      <x v="62"/>
      <x v="3"/>
    </i>
    <i>
      <x v="63"/>
      <x v="35"/>
    </i>
    <i>
      <x v="64"/>
      <x v="73"/>
    </i>
    <i>
      <x v="65"/>
      <x v="58"/>
    </i>
    <i>
      <x v="66"/>
      <x v="26"/>
    </i>
    <i>
      <x v="67"/>
      <x v="30"/>
    </i>
    <i>
      <x v="68"/>
      <x v="24"/>
    </i>
    <i>
      <x v="69"/>
      <x v="19"/>
    </i>
    <i>
      <x v="70"/>
      <x v="21"/>
    </i>
    <i>
      <x v="71"/>
      <x v="22"/>
    </i>
    <i>
      <x v="72"/>
      <x v="25"/>
    </i>
    <i>
      <x v="73"/>
      <x v="20"/>
    </i>
    <i>
      <x v="74"/>
      <x v="29"/>
    </i>
    <i>
      <x v="75"/>
      <x v="28"/>
    </i>
    <i>
      <x v="76"/>
      <x v="27"/>
    </i>
    <i>
      <x v="77"/>
      <x v="23"/>
    </i>
    <i>
      <x v="78"/>
      <x v="78"/>
    </i>
    <i>
      <x v="79"/>
      <x v="81"/>
    </i>
    <i>
      <x v="80"/>
      <x v="80"/>
    </i>
    <i>
      <x v="81"/>
      <x v="79"/>
    </i>
    <i>
      <x v="82"/>
      <x v="82"/>
    </i>
    <i>
      <x v="83"/>
      <x v="51"/>
    </i>
    <i>
      <x v="84"/>
      <x v="53"/>
    </i>
    <i>
      <x v="85"/>
      <x v="18"/>
    </i>
    <i>
      <x v="86"/>
      <x v="49"/>
    </i>
    <i>
      <x v="87"/>
      <x v="84"/>
    </i>
  </rowItems>
  <colItems count="1">
    <i/>
  </colItems>
  <formats count="2">
    <format dxfId="5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outline="0" fieldPosition="0">
        <references count="1">
          <reference field="0" count="3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ABD6D-DABF-4539-BBC1-2B2AE4DFFD89}" name="OrgBeaufort" cacheId="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compact="0" compactData="0" multipleFieldFilters="0">
  <location ref="D1:G185" firstHeaderRow="1" firstDataRow="1" firstDataCol="4"/>
  <pivotFields count="17">
    <pivotField axis="axisRow" compact="0" outline="0" showAll="0" defaultSubtota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9">
        <item x="85"/>
        <item x="38"/>
        <item x="49"/>
        <item x="26"/>
        <item x="86"/>
        <item x="75"/>
        <item x="19"/>
        <item x="13"/>
        <item x="27"/>
        <item x="42"/>
        <item x="64"/>
        <item x="14"/>
        <item x="43"/>
        <item x="87"/>
        <item x="67"/>
        <item x="88"/>
        <item x="41"/>
        <item x="32"/>
        <item x="45"/>
        <item x="89"/>
        <item x="47"/>
        <item x="90"/>
        <item x="36"/>
        <item x="91"/>
        <item x="33"/>
        <item x="92"/>
        <item x="93"/>
        <item x="94"/>
        <item x="126"/>
        <item x="95"/>
        <item x="96"/>
        <item x="97"/>
        <item x="98"/>
        <item x="21"/>
        <item x="99"/>
        <item x="100"/>
        <item x="101"/>
        <item x="22"/>
        <item x="102"/>
        <item x="39"/>
        <item x="11"/>
        <item x="103"/>
        <item x="73"/>
        <item x="7"/>
        <item x="60"/>
        <item x="81"/>
        <item x="28"/>
        <item x="0"/>
        <item x="2"/>
        <item x="1"/>
        <item x="29"/>
        <item x="70"/>
        <item x="15"/>
        <item x="130"/>
        <item x="76"/>
        <item x="62"/>
        <item x="20"/>
        <item x="16"/>
        <item x="18"/>
        <item x="104"/>
        <item x="30"/>
        <item x="74"/>
        <item x="65"/>
        <item x="9"/>
        <item x="8"/>
        <item x="50"/>
        <item x="44"/>
        <item x="105"/>
        <item x="125"/>
        <item x="51"/>
        <item x="54"/>
        <item x="68"/>
        <item x="10"/>
        <item x="124"/>
        <item x="52"/>
        <item x="63"/>
        <item x="61"/>
        <item x="31"/>
        <item x="34"/>
        <item x="46"/>
        <item x="77"/>
        <item x="84"/>
        <item x="133"/>
        <item x="106"/>
        <item x="119"/>
        <item x="25"/>
        <item x="69"/>
        <item x="48"/>
        <item x="4"/>
        <item x="132"/>
        <item x="107"/>
        <item x="108"/>
        <item x="37"/>
        <item x="71"/>
        <item x="3"/>
        <item x="109"/>
        <item x="35"/>
        <item x="110"/>
        <item x="127"/>
        <item x="53"/>
        <item x="111"/>
        <item x="112"/>
        <item x="113"/>
        <item x="114"/>
        <item x="115"/>
        <item x="116"/>
        <item x="56"/>
        <item x="57"/>
        <item x="58"/>
        <item x="55"/>
        <item x="59"/>
        <item x="117"/>
        <item x="118"/>
        <item x="78"/>
        <item x="17"/>
        <item x="66"/>
        <item x="135"/>
        <item x="80"/>
        <item x="136"/>
        <item x="23"/>
        <item x="82"/>
        <item x="128"/>
        <item x="129"/>
        <item x="122"/>
        <item x="24"/>
        <item x="123"/>
        <item x="79"/>
        <item x="120"/>
        <item x="121"/>
        <item x="40"/>
        <item x="12"/>
        <item x="137"/>
        <item x="5"/>
        <item x="72"/>
        <item x="131"/>
        <item x="83"/>
        <item x="6"/>
        <item x="134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7">
        <item x="53"/>
        <item x="10"/>
        <item x="105"/>
        <item x="8"/>
        <item x="9"/>
        <item x="4"/>
        <item x="3"/>
        <item x="0"/>
        <item x="2"/>
        <item x="1"/>
        <item x="6"/>
        <item x="5"/>
        <item x="7"/>
        <item x="12"/>
        <item x="13"/>
        <item x="14"/>
        <item x="16"/>
        <item x="11"/>
        <item x="46"/>
        <item x="45"/>
        <item x="48"/>
        <item x="47"/>
        <item x="44"/>
        <item x="63"/>
        <item x="15"/>
        <item x="75"/>
        <item x="95"/>
        <item x="88"/>
        <item x="87"/>
        <item x="96"/>
        <item x="74"/>
        <item x="72"/>
        <item x="94"/>
        <item x="78"/>
        <item x="79"/>
        <item x="80"/>
        <item x="92"/>
        <item x="81"/>
        <item x="82"/>
        <item x="93"/>
        <item x="85"/>
        <item x="86"/>
        <item x="76"/>
        <item x="91"/>
        <item x="73"/>
        <item x="83"/>
        <item x="71"/>
        <item x="97"/>
        <item x="84"/>
        <item x="77"/>
        <item x="90"/>
        <item x="89"/>
        <item x="64"/>
        <item x="104"/>
        <item x="103"/>
        <item x="65"/>
        <item x="49"/>
        <item x="51"/>
        <item x="52"/>
        <item x="50"/>
        <item x="59"/>
        <item x="61"/>
        <item x="60"/>
        <item x="56"/>
        <item x="69"/>
        <item x="98"/>
        <item x="99"/>
        <item x="100"/>
        <item x="102"/>
        <item x="101"/>
        <item x="68"/>
        <item x="66"/>
        <item x="67"/>
        <item x="57"/>
        <item x="58"/>
        <item x="70"/>
        <item x="30"/>
        <item x="26"/>
        <item x="27"/>
        <item x="25"/>
        <item x="28"/>
        <item x="18"/>
        <item x="54"/>
        <item x="29"/>
        <item x="33"/>
        <item x="34"/>
        <item x="36"/>
        <item x="35"/>
        <item x="37"/>
        <item x="41"/>
        <item x="39"/>
        <item x="42"/>
        <item x="40"/>
        <item x="38"/>
        <item x="43"/>
        <item x="32"/>
        <item x="22"/>
        <item x="24"/>
        <item x="23"/>
        <item x="31"/>
        <item x="21"/>
        <item x="20"/>
        <item x="19"/>
        <item x="62"/>
        <item x="17"/>
        <item x="55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8"/>
    <field x="2"/>
    <field x="12"/>
  </rowFields>
  <rowItems count="184">
    <i>
      <x/>
      <x/>
      <x v="47"/>
      <x v="7"/>
    </i>
    <i>
      <x v="1"/>
      <x/>
      <x v="49"/>
      <x v="9"/>
    </i>
    <i>
      <x v="2"/>
      <x/>
      <x v="48"/>
      <x v="8"/>
    </i>
    <i>
      <x v="3"/>
      <x/>
      <x v="94"/>
      <x v="6"/>
    </i>
    <i>
      <x v="4"/>
      <x/>
      <x v="88"/>
      <x v="5"/>
    </i>
    <i r="2">
      <x v="94"/>
      <x v="6"/>
    </i>
    <i>
      <x v="5"/>
      <x/>
      <x v="132"/>
      <x v="11"/>
    </i>
    <i>
      <x v="6"/>
      <x/>
      <x v="136"/>
      <x v="10"/>
    </i>
    <i r="1">
      <x v="1"/>
      <x v="136"/>
      <x v="10"/>
    </i>
    <i>
      <x v="7"/>
      <x/>
      <x v="43"/>
      <x v="12"/>
    </i>
    <i>
      <x v="8"/>
      <x/>
      <x v="64"/>
      <x v="3"/>
    </i>
    <i>
      <x v="9"/>
      <x/>
      <x v="43"/>
      <x v="12"/>
    </i>
    <i r="2">
      <x v="47"/>
      <x v="7"/>
    </i>
    <i r="2">
      <x v="63"/>
      <x v="4"/>
    </i>
    <i r="2">
      <x v="94"/>
      <x v="6"/>
    </i>
    <i r="2">
      <x v="132"/>
      <x v="11"/>
    </i>
    <i r="2">
      <x v="136"/>
      <x v="10"/>
    </i>
    <i>
      <x v="10"/>
      <x/>
      <x v="72"/>
      <x v="1"/>
    </i>
    <i>
      <x v="11"/>
      <x/>
      <x v="130"/>
      <x v="17"/>
    </i>
    <i r="1">
      <x v="1"/>
      <x v="40"/>
      <x v="17"/>
    </i>
    <i r="2">
      <x v="130"/>
      <x v="17"/>
    </i>
    <i>
      <x v="12"/>
      <x/>
      <x v="52"/>
      <x v="15"/>
    </i>
    <i r="2">
      <x v="114"/>
      <x v="16"/>
    </i>
    <i r="1">
      <x v="1"/>
      <x v="7"/>
      <x v="13"/>
    </i>
    <i r="2">
      <x v="11"/>
      <x v="14"/>
    </i>
    <i r="2">
      <x v="52"/>
      <x v="15"/>
    </i>
    <i r="2">
      <x v="57"/>
      <x v="24"/>
    </i>
    <i r="2">
      <x v="114"/>
      <x v="16"/>
    </i>
    <i>
      <x v="13"/>
      <x v="1"/>
      <x v="58"/>
      <x v="104"/>
    </i>
    <i>
      <x v="14"/>
      <x/>
      <x v="56"/>
      <x v="81"/>
    </i>
    <i r="1">
      <x v="1"/>
      <x v="6"/>
      <x v="81"/>
    </i>
    <i r="2">
      <x v="56"/>
      <x v="81"/>
    </i>
    <i>
      <x v="15"/>
      <x/>
      <x v="119"/>
      <x v="102"/>
    </i>
    <i r="2">
      <x v="124"/>
      <x v="101"/>
    </i>
    <i r="1">
      <x v="1"/>
      <x v="33"/>
      <x v="102"/>
    </i>
    <i r="2">
      <x v="37"/>
      <x v="101"/>
    </i>
    <i r="2">
      <x v="119"/>
      <x v="102"/>
    </i>
    <i r="2">
      <x v="124"/>
      <x v="101"/>
    </i>
    <i>
      <x v="16"/>
      <x/>
      <x v="85"/>
      <x v="100"/>
    </i>
    <i r="1">
      <x v="1"/>
      <x v="85"/>
      <x v="100"/>
    </i>
    <i>
      <x v="17"/>
      <x/>
      <x v="46"/>
      <x v="97"/>
    </i>
    <i r="2">
      <x v="60"/>
      <x v="98"/>
    </i>
    <i r="1">
      <x v="1"/>
      <x v="3"/>
      <x v="96"/>
    </i>
    <i r="2">
      <x v="8"/>
      <x v="98"/>
    </i>
    <i r="2">
      <x v="46"/>
      <x v="97"/>
    </i>
    <i r="2">
      <x v="50"/>
      <x v="96"/>
    </i>
    <i r="2">
      <x v="60"/>
      <x v="98"/>
    </i>
    <i>
      <x v="18"/>
      <x/>
      <x v="77"/>
      <x v="79"/>
    </i>
    <i r="1">
      <x v="1"/>
      <x v="77"/>
      <x v="79"/>
    </i>
    <i>
      <x v="19"/>
      <x/>
      <x v="78"/>
      <x v="80"/>
    </i>
    <i r="1">
      <x v="1"/>
      <x v="17"/>
      <x v="77"/>
    </i>
    <i r="2">
      <x v="24"/>
      <x v="78"/>
    </i>
    <i r="2">
      <x v="78"/>
      <x v="80"/>
    </i>
    <i r="2">
      <x v="96"/>
      <x v="78"/>
    </i>
    <i>
      <x v="20"/>
      <x/>
      <x v="92"/>
      <x v="83"/>
    </i>
    <i r="1">
      <x v="1"/>
      <x v="22"/>
      <x v="83"/>
    </i>
    <i r="2">
      <x v="92"/>
      <x v="83"/>
    </i>
    <i>
      <x v="21"/>
      <x v="1"/>
      <x v="1"/>
      <x v="76"/>
    </i>
    <i>
      <x v="22"/>
      <x v="1"/>
      <x v="39"/>
      <x v="99"/>
    </i>
    <i r="2">
      <x v="129"/>
      <x v="99"/>
    </i>
    <i>
      <x v="23"/>
      <x v="1"/>
      <x v="16"/>
      <x v="95"/>
    </i>
    <i>
      <x v="24"/>
      <x v="1"/>
      <x v="9"/>
      <x v="84"/>
    </i>
    <i>
      <x v="25"/>
      <x/>
      <x v="66"/>
      <x v="85"/>
    </i>
    <i r="1">
      <x v="1"/>
      <x v="12"/>
      <x v="85"/>
    </i>
    <i r="2">
      <x v="66"/>
      <x v="85"/>
    </i>
    <i>
      <x v="26"/>
      <x v="1"/>
      <x v="18"/>
      <x v="87"/>
    </i>
    <i r="2">
      <x v="79"/>
      <x v="87"/>
    </i>
    <i>
      <x v="27"/>
      <x/>
      <x v="87"/>
      <x v="86"/>
    </i>
    <i r="1">
      <x v="1"/>
      <x v="20"/>
      <x v="86"/>
    </i>
    <i r="2">
      <x v="87"/>
      <x v="86"/>
    </i>
    <i>
      <x v="28"/>
      <x/>
      <x v="65"/>
      <x v="93"/>
    </i>
    <i r="2">
      <x v="69"/>
      <x v="90"/>
    </i>
    <i r="2">
      <x v="74"/>
      <x v="92"/>
    </i>
    <i r="1">
      <x v="1"/>
      <x v="2"/>
      <x v="88"/>
    </i>
    <i>
      <x v="29"/>
      <x v="1"/>
      <x v="43"/>
      <x v="89"/>
    </i>
    <i>
      <x v="30"/>
      <x v="1"/>
      <x v="65"/>
      <x v="93"/>
    </i>
    <i>
      <x v="31"/>
      <x v="1"/>
      <x v="69"/>
      <x v="90"/>
    </i>
    <i>
      <x v="32"/>
      <x v="1"/>
      <x v="74"/>
      <x v="92"/>
    </i>
    <i>
      <x v="33"/>
      <x v="1"/>
      <x v="99"/>
      <x v="91"/>
    </i>
    <i>
      <x v="34"/>
      <x v="1"/>
      <x v="70"/>
      <x v="94"/>
    </i>
    <i>
      <x v="35"/>
      <x v="1"/>
      <x v="129"/>
      <x v="99"/>
    </i>
    <i>
      <x v="36"/>
      <x v="1"/>
      <x v="129"/>
      <x v="99"/>
    </i>
    <i>
      <x v="37"/>
      <x v="1"/>
      <x v="109"/>
      <x v="22"/>
    </i>
    <i>
      <x v="38"/>
      <x v="1"/>
      <x v="106"/>
      <x v="19"/>
    </i>
    <i>
      <x v="39"/>
      <x v="1"/>
      <x v="107"/>
      <x v="18"/>
    </i>
    <i>
      <x v="40"/>
      <x v="1"/>
      <x v="108"/>
      <x v="21"/>
    </i>
    <i>
      <x v="41"/>
      <x v="1"/>
      <x v="109"/>
      <x v="22"/>
    </i>
    <i>
      <x v="42"/>
      <x v="1"/>
      <x v="110"/>
      <x v="20"/>
    </i>
    <i>
      <x v="43"/>
      <x v="1"/>
      <x v="44"/>
      <x v="56"/>
    </i>
    <i>
      <x v="44"/>
      <x v="1"/>
      <x v="76"/>
      <x v="59"/>
    </i>
    <i>
      <x v="45"/>
      <x v="1"/>
      <x v="55"/>
      <x v="57"/>
    </i>
    <i>
      <x v="46"/>
      <x v="1"/>
      <x v="75"/>
      <x v="58"/>
    </i>
    <i>
      <x v="47"/>
      <x v="1"/>
      <x v="10"/>
      <x/>
    </i>
    <i r="2">
      <x v="62"/>
      <x/>
    </i>
    <i>
      <x v="48"/>
      <x v="1"/>
      <x v="115"/>
      <x v="82"/>
    </i>
    <i>
      <x v="49"/>
      <x v="1"/>
      <x v="14"/>
      <x v="105"/>
    </i>
    <i r="2">
      <x v="71"/>
      <x v="105"/>
    </i>
    <i>
      <x v="50"/>
      <x v="1"/>
      <x v="86"/>
      <x v="63"/>
    </i>
    <i>
      <x v="51"/>
      <x v="1"/>
      <x v="51"/>
      <x v="73"/>
    </i>
    <i>
      <x v="52"/>
      <x v="1"/>
      <x v="93"/>
      <x v="74"/>
    </i>
    <i>
      <x v="53"/>
      <x v="1"/>
      <x v="133"/>
      <x v="60"/>
    </i>
    <i>
      <x v="54"/>
      <x v="1"/>
      <x v="42"/>
      <x v="62"/>
    </i>
    <i>
      <x v="55"/>
      <x v="1"/>
      <x v="61"/>
      <x v="61"/>
    </i>
    <i>
      <x v="56"/>
      <x v="1"/>
      <x v="133"/>
      <x v="60"/>
    </i>
    <i>
      <x v="57"/>
      <x v="1"/>
      <x v="5"/>
      <x v="103"/>
    </i>
    <i r="2">
      <x v="54"/>
      <x v="103"/>
    </i>
    <i>
      <x v="58"/>
      <x v="1"/>
      <x v="80"/>
      <x v="23"/>
    </i>
    <i>
      <x v="59"/>
      <x v="1"/>
      <x v="113"/>
      <x v="52"/>
    </i>
    <i>
      <x v="60"/>
      <x v="1"/>
      <x v="126"/>
      <x v="55"/>
    </i>
    <i>
      <x v="61"/>
      <x v="1"/>
      <x v="117"/>
      <x v="71"/>
    </i>
    <i>
      <x v="62"/>
      <x v="1"/>
      <x v="45"/>
      <x v="72"/>
    </i>
    <i r="2">
      <x v="117"/>
      <x v="71"/>
    </i>
    <i>
      <x v="63"/>
      <x v="1"/>
      <x v="120"/>
      <x v="70"/>
    </i>
    <i>
      <x v="64"/>
      <x v="1"/>
      <x v="135"/>
      <x v="64"/>
    </i>
    <i>
      <x v="65"/>
      <x v="1"/>
      <x v="81"/>
      <x v="75"/>
    </i>
    <i>
      <x v="66"/>
      <x v="1"/>
      <x/>
      <x v="46"/>
    </i>
    <i r="2">
      <x v="4"/>
      <x v="31"/>
    </i>
    <i r="2">
      <x v="13"/>
      <x v="44"/>
    </i>
    <i r="2">
      <x v="15"/>
      <x v="30"/>
    </i>
    <i r="2">
      <x v="19"/>
      <x v="25"/>
    </i>
    <i r="2">
      <x v="21"/>
      <x v="42"/>
    </i>
    <i r="2">
      <x v="23"/>
      <x v="49"/>
    </i>
    <i r="2">
      <x v="25"/>
      <x v="33"/>
    </i>
    <i r="2">
      <x v="26"/>
      <x v="34"/>
    </i>
    <i r="2">
      <x v="27"/>
      <x v="35"/>
    </i>
    <i r="2">
      <x v="29"/>
      <x v="37"/>
    </i>
    <i r="2">
      <x v="30"/>
      <x v="38"/>
    </i>
    <i r="2">
      <x v="31"/>
      <x v="45"/>
    </i>
    <i r="2">
      <x v="32"/>
      <x v="48"/>
    </i>
    <i r="2">
      <x v="34"/>
      <x v="40"/>
    </i>
    <i r="2">
      <x v="35"/>
      <x v="41"/>
    </i>
    <i r="2">
      <x v="36"/>
      <x v="28"/>
    </i>
    <i r="2">
      <x v="38"/>
      <x v="27"/>
    </i>
    <i r="2">
      <x v="41"/>
      <x v="46"/>
    </i>
    <i r="2">
      <x v="59"/>
      <x v="51"/>
    </i>
    <i r="2">
      <x v="67"/>
      <x v="50"/>
    </i>
    <i r="2">
      <x v="83"/>
      <x v="25"/>
    </i>
    <i r="2">
      <x v="90"/>
      <x v="43"/>
    </i>
    <i r="2">
      <x v="91"/>
      <x v="42"/>
    </i>
    <i r="2">
      <x v="95"/>
      <x v="49"/>
    </i>
    <i r="2">
      <x v="97"/>
      <x v="33"/>
    </i>
    <i r="2">
      <x v="100"/>
      <x v="34"/>
    </i>
    <i r="2">
      <x v="101"/>
      <x v="35"/>
    </i>
    <i r="2">
      <x v="102"/>
      <x v="36"/>
    </i>
    <i r="2">
      <x v="103"/>
      <x v="37"/>
    </i>
    <i r="2">
      <x v="104"/>
      <x v="39"/>
    </i>
    <i r="2">
      <x v="105"/>
      <x v="38"/>
    </i>
    <i r="2">
      <x v="111"/>
      <x v="45"/>
    </i>
    <i r="2">
      <x v="112"/>
      <x v="48"/>
    </i>
    <i>
      <x v="67"/>
      <x v="1"/>
      <x v="112"/>
      <x v="48"/>
    </i>
    <i>
      <x v="68"/>
      <x v="1"/>
      <x v="84"/>
      <x v="32"/>
    </i>
    <i>
      <x v="69"/>
      <x v="1"/>
      <x v="38"/>
      <x v="27"/>
    </i>
    <i r="2">
      <x v="127"/>
      <x v="26"/>
    </i>
    <i r="2">
      <x v="128"/>
      <x v="27"/>
    </i>
    <i>
      <x v="70"/>
      <x v="1"/>
      <x v="123"/>
      <x v="28"/>
    </i>
    <i r="2">
      <x v="125"/>
      <x v="29"/>
    </i>
    <i>
      <x v="71"/>
      <x v="1"/>
      <x v="73"/>
      <x v="30"/>
    </i>
    <i>
      <x v="72"/>
      <x v="1"/>
      <x v="90"/>
      <x v="43"/>
    </i>
    <i r="2">
      <x v="97"/>
      <x v="33"/>
    </i>
    <i>
      <x v="73"/>
      <x v="1"/>
      <x v="68"/>
      <x v="44"/>
    </i>
    <i>
      <x v="74"/>
      <x v="1"/>
      <x v="111"/>
      <x v="45"/>
    </i>
    <i>
      <x v="75"/>
      <x v="1"/>
      <x v="26"/>
      <x v="34"/>
    </i>
    <i r="2">
      <x v="28"/>
      <x v="36"/>
    </i>
    <i r="2">
      <x v="98"/>
      <x v="47"/>
    </i>
    <i r="2">
      <x v="100"/>
      <x v="34"/>
    </i>
    <i r="2">
      <x v="101"/>
      <x v="35"/>
    </i>
    <i r="2">
      <x v="102"/>
      <x v="36"/>
    </i>
    <i r="2">
      <x v="103"/>
      <x v="37"/>
    </i>
    <i r="2">
      <x v="104"/>
      <x v="39"/>
    </i>
    <i r="2">
      <x v="105"/>
      <x v="38"/>
    </i>
    <i r="2">
      <x v="121"/>
      <x v="40"/>
    </i>
    <i r="2">
      <x v="122"/>
      <x v="41"/>
    </i>
    <i>
      <x v="76"/>
      <x v="1"/>
      <x v="91"/>
      <x v="42"/>
    </i>
    <i>
      <x v="77"/>
      <x v="1"/>
      <x v="41"/>
      <x v="46"/>
    </i>
    <i>
      <x v="78"/>
      <x v="1"/>
      <x v="53"/>
      <x v="65"/>
    </i>
    <i>
      <x v="79"/>
      <x v="1"/>
      <x v="134"/>
      <x v="66"/>
    </i>
    <i>
      <x v="80"/>
      <x v="1"/>
      <x v="89"/>
      <x v="67"/>
    </i>
    <i>
      <x v="81"/>
      <x v="1"/>
      <x v="82"/>
      <x v="69"/>
    </i>
    <i>
      <x v="82"/>
      <x v="1"/>
      <x v="137"/>
      <x v="68"/>
    </i>
    <i>
      <x v="83"/>
      <x v="1"/>
      <x v="116"/>
      <x v="54"/>
    </i>
    <i>
      <x v="84"/>
      <x v="1"/>
      <x v="118"/>
      <x v="53"/>
    </i>
    <i>
      <x v="85"/>
      <x v="1"/>
      <x v="84"/>
      <x v="32"/>
    </i>
    <i>
      <x v="86"/>
      <x/>
      <x v="131"/>
      <x v="2"/>
    </i>
    <i>
      <x v="87"/>
      <x v="1"/>
      <x v="138"/>
      <x v="106"/>
    </i>
  </rowItems>
  <colItems count="1">
    <i/>
  </colItem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A02A8-61C3-4DFB-9186-5C0E7E31E954}" name="HR-code Losser" cacheId="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compact="0" compactData="0" multipleFieldFilters="0">
  <location ref="G6:J52" firstHeaderRow="1" firstDataRow="1" firstDataCol="4" rowPageCount="1" colPageCount="1"/>
  <pivotFields count="17">
    <pivotField axis="axisPage" compact="0" outline="0" multipleItemSelectionAllowed="1" showAll="0" defaultSubtota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87">
        <item x="49"/>
        <item x="41"/>
        <item x="42"/>
        <item x="0"/>
        <item x="46"/>
        <item x="54"/>
        <item x="75"/>
        <item x="38"/>
        <item x="77"/>
        <item x="45"/>
        <item x="52"/>
        <item x="21"/>
        <item x="48"/>
        <item x="22"/>
        <item x="1"/>
        <item x="69"/>
        <item x="71"/>
        <item x="32"/>
        <item x="50"/>
        <item x="31"/>
        <item x="33"/>
        <item x="53"/>
        <item x="63"/>
        <item x="23"/>
        <item x="20"/>
        <item x="64"/>
        <item x="16"/>
        <item x="55"/>
        <item x="70"/>
        <item x="56"/>
        <item x="34"/>
        <item x="60"/>
        <item x="2"/>
        <item x="68"/>
        <item x="24"/>
        <item x="35"/>
        <item x="25"/>
        <item x="82"/>
        <item x="72"/>
        <item x="17"/>
        <item x="80"/>
        <item x="85"/>
        <item x="3"/>
        <item x="4"/>
        <item x="79"/>
        <item x="47"/>
        <item x="28"/>
        <item x="5"/>
        <item x="65"/>
        <item x="66"/>
        <item x="67"/>
        <item x="57"/>
        <item x="18"/>
        <item x="61"/>
        <item x="36"/>
        <item x="58"/>
        <item x="59"/>
        <item x="11"/>
        <item x="12"/>
        <item x="6"/>
        <item x="13"/>
        <item x="7"/>
        <item x="26"/>
        <item x="27"/>
        <item x="43"/>
        <item x="29"/>
        <item x="14"/>
        <item x="19"/>
        <item x="8"/>
        <item x="9"/>
        <item x="51"/>
        <item x="15"/>
        <item x="73"/>
        <item x="74"/>
        <item x="86"/>
        <item x="83"/>
        <item x="78"/>
        <item x="81"/>
        <item x="84"/>
        <item x="30"/>
        <item x="10"/>
        <item x="39"/>
        <item x="76"/>
        <item x="62"/>
        <item x="40"/>
        <item x="37"/>
        <item x="44"/>
      </items>
    </pivotField>
    <pivotField axis="axisRow" compact="0" outline="0" showAll="0" defaultSubtotal="0">
      <items count="19">
        <item x="15"/>
        <item x="6"/>
        <item x="5"/>
        <item x="1"/>
        <item x="7"/>
        <item x="2"/>
        <item x="4"/>
        <item x="3"/>
        <item x="0"/>
        <item x="8"/>
        <item x="9"/>
        <item x="13"/>
        <item x="10"/>
        <item x="12"/>
        <item x="11"/>
        <item x="14"/>
        <item x="17"/>
        <item x="16"/>
        <item x="1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13">
        <item x="97"/>
        <item x="99"/>
        <item x="45"/>
        <item x="60"/>
        <item x="95"/>
        <item x="96"/>
        <item x="110"/>
        <item x="56"/>
        <item x="38"/>
        <item x="39"/>
        <item x="40"/>
        <item x="37"/>
        <item x="15"/>
        <item x="30"/>
        <item x="10"/>
        <item x="41"/>
        <item x="42"/>
        <item x="0"/>
        <item x="28"/>
        <item x="5"/>
        <item x="23"/>
        <item x="20"/>
        <item x="35"/>
        <item x="25"/>
        <item x="24"/>
        <item x="3"/>
        <item x="4"/>
        <item x="6"/>
        <item x="13"/>
        <item x="11"/>
        <item x="12"/>
        <item x="17"/>
        <item x="36"/>
        <item x="2"/>
        <item x="32"/>
        <item x="31"/>
        <item x="33"/>
        <item x="18"/>
        <item x="16"/>
        <item x="21"/>
        <item x="22"/>
        <item x="1"/>
        <item x="34"/>
        <item x="14"/>
        <item x="19"/>
        <item x="8"/>
        <item x="9"/>
        <item x="7"/>
        <item x="26"/>
        <item x="27"/>
        <item x="43"/>
        <item x="29"/>
        <item x="55"/>
        <item x="98"/>
        <item x="61"/>
        <item x="76"/>
        <item x="53"/>
        <item x="77"/>
        <item x="105"/>
        <item x="100"/>
        <item x="103"/>
        <item x="106"/>
        <item x="52"/>
        <item x="74"/>
        <item x="57"/>
        <item x="46"/>
        <item x="47"/>
        <item x="48"/>
        <item x="65"/>
        <item x="50"/>
        <item x="51"/>
        <item x="88"/>
        <item x="78"/>
        <item x="66"/>
        <item x="79"/>
        <item x="81"/>
        <item x="94"/>
        <item x="87"/>
        <item x="104"/>
        <item x="102"/>
        <item x="107"/>
        <item x="108"/>
        <item x="109"/>
        <item x="101"/>
        <item x="112"/>
        <item x="111"/>
        <item x="93"/>
        <item x="91"/>
        <item x="75"/>
        <item x="70"/>
        <item x="71"/>
        <item x="72"/>
        <item x="73"/>
        <item x="85"/>
        <item x="86"/>
        <item x="80"/>
        <item x="58"/>
        <item x="59"/>
        <item x="63"/>
        <item x="64"/>
        <item x="82"/>
        <item x="83"/>
        <item x="84"/>
        <item x="69"/>
        <item x="54"/>
        <item x="49"/>
        <item x="62"/>
        <item x="89"/>
        <item x="67"/>
        <item x="90"/>
        <item x="68"/>
        <item x="92"/>
        <item x="44"/>
      </items>
    </pivotField>
    <pivotField axis="axisRow" compact="0" outline="0" showAll="0" defaultSubtotal="0">
      <items count="131">
        <item x="89"/>
        <item x="107"/>
        <item x="78"/>
        <item x="82"/>
        <item x="45"/>
        <item x="77"/>
        <item x="64"/>
        <item x="63"/>
        <item x="72"/>
        <item x="71"/>
        <item x="44"/>
        <item x="54"/>
        <item x="62"/>
        <item x="110"/>
        <item x="109"/>
        <item x="87"/>
        <item x="113"/>
        <item x="115"/>
        <item x="46"/>
        <item x="65"/>
        <item x="111"/>
        <item x="112"/>
        <item x="127"/>
        <item x="58"/>
        <item x="38"/>
        <item x="39"/>
        <item x="40"/>
        <item x="37"/>
        <item x="15"/>
        <item x="30"/>
        <item x="10"/>
        <item x="41"/>
        <item x="42"/>
        <item x="0"/>
        <item x="28"/>
        <item x="5"/>
        <item x="23"/>
        <item x="20"/>
        <item x="35"/>
        <item x="25"/>
        <item x="24"/>
        <item x="3"/>
        <item x="4"/>
        <item x="6"/>
        <item x="13"/>
        <item x="11"/>
        <item x="12"/>
        <item x="17"/>
        <item x="36"/>
        <item x="2"/>
        <item x="32"/>
        <item x="31"/>
        <item x="33"/>
        <item x="18"/>
        <item x="16"/>
        <item x="21"/>
        <item x="22"/>
        <item x="1"/>
        <item x="34"/>
        <item x="14"/>
        <item x="19"/>
        <item x="8"/>
        <item x="9"/>
        <item x="7"/>
        <item x="26"/>
        <item x="27"/>
        <item x="43"/>
        <item x="29"/>
        <item x="57"/>
        <item x="114"/>
        <item x="66"/>
        <item x="92"/>
        <item x="55"/>
        <item x="88"/>
        <item x="122"/>
        <item x="116"/>
        <item x="119"/>
        <item x="123"/>
        <item x="53"/>
        <item x="85"/>
        <item x="59"/>
        <item x="47"/>
        <item x="48"/>
        <item x="49"/>
        <item x="70"/>
        <item x="51"/>
        <item x="52"/>
        <item x="101"/>
        <item x="90"/>
        <item x="73"/>
        <item x="91"/>
        <item x="94"/>
        <item x="108"/>
        <item x="100"/>
        <item x="121"/>
        <item x="120"/>
        <item x="118"/>
        <item x="124"/>
        <item x="125"/>
        <item x="126"/>
        <item x="117"/>
        <item x="129"/>
        <item x="128"/>
        <item x="106"/>
        <item x="104"/>
        <item x="86"/>
        <item x="79"/>
        <item x="80"/>
        <item x="81"/>
        <item x="84"/>
        <item x="83"/>
        <item x="98"/>
        <item x="99"/>
        <item x="93"/>
        <item x="60"/>
        <item x="61"/>
        <item x="68"/>
        <item x="69"/>
        <item x="95"/>
        <item x="96"/>
        <item x="97"/>
        <item x="76"/>
        <item x="56"/>
        <item x="50"/>
        <item x="67"/>
        <item x="102"/>
        <item x="74"/>
        <item x="103"/>
        <item x="75"/>
        <item x="105"/>
        <item x="13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3"/>
    <field x="10"/>
    <field x="4"/>
    <field x="11"/>
  </rowFields>
  <rowItems count="46">
    <i>
      <x v="1"/>
      <x v="15"/>
      <x v="12"/>
      <x v="31"/>
    </i>
    <i>
      <x v="2"/>
      <x v="16"/>
      <x v="10"/>
      <x v="32"/>
    </i>
    <i>
      <x v="3"/>
      <x v="17"/>
      <x v="8"/>
      <x v="33"/>
    </i>
    <i>
      <x v="7"/>
      <x v="8"/>
      <x v="14"/>
      <x v="24"/>
    </i>
    <i>
      <x v="11"/>
      <x v="39"/>
      <x v="6"/>
      <x v="55"/>
    </i>
    <i>
      <x v="13"/>
      <x v="40"/>
      <x v="4"/>
      <x v="56"/>
    </i>
    <i>
      <x v="14"/>
      <x v="41"/>
      <x v="3"/>
      <x v="57"/>
    </i>
    <i>
      <x v="17"/>
      <x v="34"/>
      <x v="7"/>
      <x v="50"/>
    </i>
    <i>
      <x v="19"/>
      <x v="35"/>
      <x v="5"/>
      <x v="51"/>
    </i>
    <i>
      <x v="20"/>
      <x v="36"/>
      <x v="4"/>
      <x v="52"/>
    </i>
    <i>
      <x v="23"/>
      <x v="20"/>
      <x v="7"/>
      <x v="36"/>
    </i>
    <i>
      <x v="24"/>
      <x v="21"/>
      <x v="6"/>
      <x v="37"/>
    </i>
    <i>
      <x v="26"/>
      <x v="38"/>
      <x v="4"/>
      <x v="54"/>
    </i>
    <i>
      <x v="30"/>
      <x v="42"/>
      <x v="2"/>
      <x v="58"/>
    </i>
    <i>
      <x v="32"/>
      <x v="33"/>
      <x v="5"/>
      <x v="49"/>
    </i>
    <i>
      <x v="34"/>
      <x v="24"/>
      <x v="5"/>
      <x v="40"/>
    </i>
    <i>
      <x v="35"/>
      <x v="22"/>
      <x v="7"/>
      <x v="38"/>
    </i>
    <i>
      <x v="36"/>
      <x v="23"/>
      <x v="6"/>
      <x v="39"/>
    </i>
    <i>
      <x v="39"/>
      <x v="31"/>
      <x v="3"/>
      <x v="47"/>
    </i>
    <i>
      <x v="42"/>
      <x v="25"/>
      <x v="8"/>
      <x v="41"/>
    </i>
    <i>
      <x v="43"/>
      <x v="26"/>
      <x v="7"/>
      <x v="42"/>
    </i>
    <i>
      <x v="46"/>
      <x v="18"/>
      <x v="9"/>
      <x v="34"/>
    </i>
    <i>
      <x v="47"/>
      <x v="19"/>
      <x v="8"/>
      <x v="35"/>
    </i>
    <i>
      <x v="52"/>
      <x v="37"/>
      <x v="2"/>
      <x v="53"/>
    </i>
    <i>
      <x v="54"/>
      <x v="32"/>
      <x v="7"/>
      <x v="48"/>
    </i>
    <i>
      <x v="57"/>
      <x v="29"/>
      <x v="3"/>
      <x v="45"/>
    </i>
    <i>
      <x v="58"/>
      <x v="30"/>
      <x v="2"/>
      <x v="46"/>
    </i>
    <i>
      <x v="59"/>
      <x v="27"/>
      <x v="6"/>
      <x v="43"/>
    </i>
    <i>
      <x v="60"/>
      <x v="28"/>
      <x v="5"/>
      <x v="44"/>
    </i>
    <i>
      <x v="61"/>
      <x v="47"/>
      <x v="8"/>
      <x v="63"/>
    </i>
    <i>
      <x v="62"/>
      <x v="48"/>
      <x v="9"/>
      <x v="64"/>
    </i>
    <i>
      <x v="63"/>
      <x v="49"/>
      <x v="10"/>
      <x v="65"/>
    </i>
    <i>
      <x v="64"/>
      <x v="50"/>
      <x v="11"/>
      <x v="66"/>
    </i>
    <i>
      <x v="65"/>
      <x v="51"/>
      <x v="12"/>
      <x v="67"/>
    </i>
    <i>
      <x v="66"/>
      <x v="43"/>
      <x v="1"/>
      <x v="59"/>
    </i>
    <i>
      <x v="67"/>
      <x v="44"/>
      <x v="5"/>
      <x v="60"/>
    </i>
    <i>
      <x v="68"/>
      <x v="45"/>
      <x v="6"/>
      <x v="61"/>
    </i>
    <i>
      <x v="69"/>
      <x v="46"/>
      <x v="7"/>
      <x v="62"/>
    </i>
    <i>
      <x v="71"/>
      <x v="12"/>
      <x v="8"/>
      <x v="28"/>
    </i>
    <i>
      <x v="79"/>
      <x v="13"/>
      <x v="10"/>
      <x v="29"/>
    </i>
    <i>
      <x v="80"/>
      <x v="14"/>
      <x v="8"/>
      <x v="30"/>
    </i>
    <i>
      <x v="81"/>
      <x v="9"/>
      <x v="13"/>
      <x v="25"/>
    </i>
    <i>
      <x v="84"/>
      <x v="10"/>
      <x v="11"/>
      <x v="26"/>
    </i>
    <i>
      <x v="85"/>
      <x v="11"/>
      <x v="10"/>
      <x v="27"/>
    </i>
    <i>
      <x v="86"/>
      <x v="112"/>
      <x v="4"/>
      <x v="4"/>
    </i>
    <i r="2">
      <x v="12"/>
      <x v="10"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388AF6-8208-46EE-8900-438070D600EA}" name="HR-code Enschede" cacheId="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compact="0" compactData="0" multipleFieldFilters="0">
  <location ref="B6:E88" firstHeaderRow="1" firstDataRow="1" firstDataCol="4" rowPageCount="1" colPageCount="1"/>
  <pivotFields count="17">
    <pivotField axis="axisPage" compact="0" outline="0" multipleItemSelectionAllowed="1" showAll="0" defaultSubtotal="0">
      <items count="8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h="1" x="86"/>
        <item h="1" x="8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7">
        <item x="49"/>
        <item x="41"/>
        <item x="42"/>
        <item x="0"/>
        <item x="46"/>
        <item x="54"/>
        <item x="75"/>
        <item x="38"/>
        <item x="77"/>
        <item x="45"/>
        <item x="52"/>
        <item x="21"/>
        <item x="48"/>
        <item x="22"/>
        <item x="1"/>
        <item x="69"/>
        <item x="71"/>
        <item x="32"/>
        <item x="50"/>
        <item x="31"/>
        <item x="33"/>
        <item x="53"/>
        <item x="63"/>
        <item x="23"/>
        <item x="20"/>
        <item x="64"/>
        <item x="16"/>
        <item x="55"/>
        <item x="70"/>
        <item x="56"/>
        <item x="34"/>
        <item x="60"/>
        <item x="2"/>
        <item x="68"/>
        <item x="24"/>
        <item x="35"/>
        <item x="25"/>
        <item x="82"/>
        <item x="72"/>
        <item x="17"/>
        <item x="80"/>
        <item x="85"/>
        <item x="3"/>
        <item x="4"/>
        <item x="79"/>
        <item x="47"/>
        <item x="28"/>
        <item x="5"/>
        <item x="65"/>
        <item x="66"/>
        <item x="67"/>
        <item x="57"/>
        <item x="18"/>
        <item x="61"/>
        <item x="36"/>
        <item x="58"/>
        <item x="59"/>
        <item x="11"/>
        <item x="12"/>
        <item x="6"/>
        <item x="13"/>
        <item x="7"/>
        <item x="26"/>
        <item x="27"/>
        <item x="43"/>
        <item x="29"/>
        <item x="14"/>
        <item x="19"/>
        <item x="8"/>
        <item x="9"/>
        <item x="51"/>
        <item x="15"/>
        <item x="73"/>
        <item x="74"/>
        <item x="86"/>
        <item x="83"/>
        <item x="78"/>
        <item x="81"/>
        <item x="84"/>
        <item x="30"/>
        <item x="10"/>
        <item x="39"/>
        <item x="76"/>
        <item x="62"/>
        <item x="40"/>
        <item x="37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15"/>
        <item x="6"/>
        <item x="5"/>
        <item x="1"/>
        <item x="7"/>
        <item x="2"/>
        <item x="4"/>
        <item x="3"/>
        <item x="0"/>
        <item x="8"/>
        <item x="9"/>
        <item x="13"/>
        <item x="10"/>
        <item x="12"/>
        <item x="11"/>
        <item x="14"/>
        <item x="17"/>
        <item x="16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3">
        <item x="97"/>
        <item x="99"/>
        <item x="45"/>
        <item x="60"/>
        <item x="95"/>
        <item x="96"/>
        <item x="110"/>
        <item x="56"/>
        <item x="38"/>
        <item x="39"/>
        <item x="40"/>
        <item x="37"/>
        <item x="15"/>
        <item x="30"/>
        <item x="10"/>
        <item x="41"/>
        <item x="42"/>
        <item x="0"/>
        <item x="28"/>
        <item x="5"/>
        <item x="23"/>
        <item x="20"/>
        <item x="35"/>
        <item x="25"/>
        <item x="24"/>
        <item x="3"/>
        <item x="4"/>
        <item x="6"/>
        <item x="13"/>
        <item x="11"/>
        <item x="12"/>
        <item x="17"/>
        <item x="36"/>
        <item x="2"/>
        <item x="32"/>
        <item x="31"/>
        <item x="33"/>
        <item x="18"/>
        <item x="16"/>
        <item x="21"/>
        <item x="22"/>
        <item x="1"/>
        <item x="34"/>
        <item x="14"/>
        <item x="19"/>
        <item x="8"/>
        <item x="9"/>
        <item x="7"/>
        <item x="26"/>
        <item x="27"/>
        <item x="43"/>
        <item x="29"/>
        <item x="55"/>
        <item x="98"/>
        <item x="61"/>
        <item x="76"/>
        <item x="53"/>
        <item x="77"/>
        <item x="105"/>
        <item x="100"/>
        <item x="103"/>
        <item x="106"/>
        <item x="52"/>
        <item x="74"/>
        <item x="57"/>
        <item x="46"/>
        <item x="47"/>
        <item x="48"/>
        <item x="65"/>
        <item x="50"/>
        <item x="51"/>
        <item x="88"/>
        <item x="78"/>
        <item x="66"/>
        <item x="79"/>
        <item x="81"/>
        <item x="94"/>
        <item x="87"/>
        <item x="104"/>
        <item x="102"/>
        <item x="107"/>
        <item x="108"/>
        <item x="109"/>
        <item x="101"/>
        <item x="112"/>
        <item x="111"/>
        <item x="93"/>
        <item x="91"/>
        <item x="75"/>
        <item x="70"/>
        <item x="71"/>
        <item x="72"/>
        <item x="73"/>
        <item x="85"/>
        <item x="86"/>
        <item x="80"/>
        <item x="58"/>
        <item x="59"/>
        <item x="63"/>
        <item x="64"/>
        <item x="82"/>
        <item x="83"/>
        <item x="84"/>
        <item x="69"/>
        <item x="54"/>
        <item x="49"/>
        <item x="62"/>
        <item x="89"/>
        <item x="67"/>
        <item x="90"/>
        <item x="68"/>
        <item x="92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1">
        <item h="1" x="89"/>
        <item x="107"/>
        <item x="78"/>
        <item x="82"/>
        <item x="45"/>
        <item x="77"/>
        <item x="64"/>
        <item x="63"/>
        <item x="72"/>
        <item x="71"/>
        <item x="44"/>
        <item x="54"/>
        <item x="62"/>
        <item x="110"/>
        <item x="109"/>
        <item h="1" x="87"/>
        <item x="113"/>
        <item x="115"/>
        <item x="46"/>
        <item x="65"/>
        <item x="111"/>
        <item x="112"/>
        <item x="127"/>
        <item x="58"/>
        <item x="38"/>
        <item x="39"/>
        <item x="40"/>
        <item x="37"/>
        <item x="15"/>
        <item x="30"/>
        <item x="10"/>
        <item x="41"/>
        <item x="42"/>
        <item x="0"/>
        <item x="28"/>
        <item x="5"/>
        <item x="23"/>
        <item x="20"/>
        <item x="35"/>
        <item x="25"/>
        <item x="24"/>
        <item x="3"/>
        <item x="4"/>
        <item x="6"/>
        <item x="13"/>
        <item x="11"/>
        <item x="12"/>
        <item x="17"/>
        <item x="36"/>
        <item x="2"/>
        <item x="32"/>
        <item x="31"/>
        <item x="33"/>
        <item x="18"/>
        <item x="16"/>
        <item x="21"/>
        <item x="22"/>
        <item x="1"/>
        <item x="34"/>
        <item x="14"/>
        <item x="19"/>
        <item x="8"/>
        <item x="9"/>
        <item x="7"/>
        <item x="26"/>
        <item x="27"/>
        <item x="43"/>
        <item x="29"/>
        <item x="57"/>
        <item x="114"/>
        <item x="66"/>
        <item x="92"/>
        <item x="55"/>
        <item x="88"/>
        <item x="122"/>
        <item x="116"/>
        <item x="119"/>
        <item x="123"/>
        <item x="53"/>
        <item x="85"/>
        <item x="59"/>
        <item x="47"/>
        <item x="48"/>
        <item x="49"/>
        <item x="70"/>
        <item x="51"/>
        <item x="52"/>
        <item x="101"/>
        <item x="90"/>
        <item x="73"/>
        <item x="91"/>
        <item x="94"/>
        <item x="108"/>
        <item x="100"/>
        <item h="1" x="121"/>
        <item x="120"/>
        <item x="118"/>
        <item x="124"/>
        <item x="125"/>
        <item x="126"/>
        <item x="117"/>
        <item x="129"/>
        <item x="128"/>
        <item x="106"/>
        <item x="104"/>
        <item x="86"/>
        <item x="79"/>
        <item x="80"/>
        <item x="81"/>
        <item h="1" x="84"/>
        <item x="83"/>
        <item x="98"/>
        <item x="99"/>
        <item x="93"/>
        <item x="60"/>
        <item x="61"/>
        <item x="68"/>
        <item x="69"/>
        <item x="95"/>
        <item x="96"/>
        <item x="97"/>
        <item x="76"/>
        <item x="56"/>
        <item x="50"/>
        <item x="67"/>
        <item x="102"/>
        <item x="74"/>
        <item x="103"/>
        <item x="75"/>
        <item x="105"/>
        <item x="1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10"/>
    <field x="4"/>
    <field x="11"/>
  </rowFields>
  <rowItems count="82">
    <i>
      <x/>
      <x v="7"/>
      <x v="14"/>
      <x v="23"/>
    </i>
    <i>
      <x v="1"/>
      <x v="64"/>
      <x v="13"/>
      <x v="80"/>
    </i>
    <i>
      <x v="2"/>
      <x v="65"/>
      <x v="12"/>
      <x v="81"/>
    </i>
    <i>
      <x v="3"/>
      <x v="66"/>
      <x v="10"/>
      <x v="82"/>
    </i>
    <i>
      <x v="4"/>
      <x v="67"/>
      <x v="8"/>
      <x v="83"/>
    </i>
    <i>
      <x v="5"/>
      <x v="68"/>
      <x v="7"/>
      <x v="84"/>
    </i>
    <i>
      <x v="6"/>
      <x/>
      <x v="16"/>
      <x v="16"/>
    </i>
    <i>
      <x v="8"/>
      <x v="1"/>
      <x v="15"/>
      <x v="17"/>
    </i>
    <i>
      <x v="9"/>
      <x v="2"/>
      <x v="14"/>
      <x v="18"/>
    </i>
    <i>
      <x v="10"/>
      <x v="54"/>
      <x v="13"/>
      <x v="70"/>
    </i>
    <i>
      <x v="12"/>
      <x v="104"/>
      <x v="5"/>
      <x v="122"/>
    </i>
    <i>
      <x v="13"/>
      <x v="105"/>
      <x v="4"/>
      <x v="123"/>
    </i>
    <i>
      <x v="14"/>
      <x v="106"/>
      <x v="3"/>
      <x v="124"/>
    </i>
    <i>
      <x v="15"/>
      <x v="107"/>
      <x v="2"/>
      <x v="125"/>
    </i>
    <i>
      <x v="16"/>
      <x v="111"/>
      <x/>
      <x v="129"/>
    </i>
    <i>
      <x v="17"/>
      <x v="95"/>
      <x v="7"/>
      <x v="113"/>
    </i>
    <i>
      <x v="18"/>
      <x v="96"/>
      <x v="6"/>
      <x v="114"/>
    </i>
    <i>
      <x v="19"/>
      <x v="97"/>
      <x v="5"/>
      <x v="115"/>
    </i>
    <i>
      <x v="20"/>
      <x v="98"/>
      <x v="4"/>
      <x v="116"/>
    </i>
    <i>
      <x v="21"/>
      <x v="99"/>
      <x v="3"/>
      <x v="117"/>
    </i>
    <i>
      <x v="22"/>
      <x v="72"/>
      <x v="8"/>
      <x v="88"/>
    </i>
    <i>
      <x v="23"/>
      <x v="73"/>
      <x v="7"/>
      <x v="89"/>
    </i>
    <i>
      <x v="24"/>
      <x v="74"/>
      <x v="6"/>
      <x v="90"/>
    </i>
    <i>
      <x v="25"/>
      <x v="75"/>
      <x v="5"/>
      <x v="91"/>
    </i>
    <i>
      <x v="27"/>
      <x v="108"/>
      <x v="5"/>
      <x v="126"/>
    </i>
    <i>
      <x v="28"/>
      <x v="109"/>
      <x v="4"/>
      <x v="127"/>
    </i>
    <i>
      <x v="29"/>
      <x v="110"/>
      <x v="3"/>
      <x v="128"/>
    </i>
    <i>
      <x v="31"/>
      <x v="92"/>
      <x v="6"/>
      <x v="110"/>
    </i>
    <i>
      <x v="32"/>
      <x v="93"/>
      <x v="5"/>
      <x v="111"/>
    </i>
    <i>
      <x v="33"/>
      <x v="94"/>
      <x v="4"/>
      <x v="112"/>
    </i>
    <i>
      <x v="35"/>
      <x v="76"/>
      <x v="7"/>
      <x v="92"/>
    </i>
    <i>
      <x v="36"/>
      <x v="77"/>
      <x v="6"/>
      <x v="93"/>
    </i>
    <i>
      <x v="37"/>
      <x v="78"/>
      <x v="4"/>
      <x v="95"/>
    </i>
    <i>
      <x v="38"/>
      <x v="86"/>
      <x v="5"/>
      <x v="103"/>
    </i>
    <i>
      <x v="39"/>
      <x v="87"/>
      <x v="3"/>
      <x v="104"/>
    </i>
    <i>
      <x v="40"/>
      <x v="79"/>
      <x v="12"/>
      <x v="96"/>
    </i>
    <i>
      <x v="41"/>
      <x v="80"/>
      <x v="10"/>
      <x v="97"/>
    </i>
    <i>
      <x v="42"/>
      <x v="81"/>
      <x v="8"/>
      <x v="98"/>
    </i>
    <i>
      <x v="43"/>
      <x v="82"/>
      <x v="7"/>
      <x v="99"/>
    </i>
    <i>
      <x v="44"/>
      <x v="83"/>
      <x v="6"/>
      <x v="100"/>
    </i>
    <i>
      <x v="45"/>
      <x v="69"/>
      <x v="12"/>
      <x v="85"/>
    </i>
    <i>
      <x v="46"/>
      <x v="70"/>
      <x v="10"/>
      <x v="86"/>
    </i>
    <i>
      <x v="47"/>
      <x v="71"/>
      <x v="8"/>
      <x v="87"/>
    </i>
    <i>
      <x v="48"/>
      <x v="100"/>
      <x v="6"/>
      <x v="118"/>
    </i>
    <i>
      <x v="49"/>
      <x v="101"/>
      <x v="5"/>
      <x v="119"/>
    </i>
    <i>
      <x v="50"/>
      <x v="102"/>
      <x v="4"/>
      <x v="120"/>
    </i>
    <i>
      <x v="51"/>
      <x v="103"/>
      <x v="3"/>
      <x v="121"/>
    </i>
    <i>
      <x v="53"/>
      <x v="88"/>
      <x v="8"/>
      <x v="105"/>
    </i>
    <i>
      <x v="54"/>
      <x v="89"/>
      <x v="7"/>
      <x v="106"/>
    </i>
    <i>
      <x v="55"/>
      <x v="90"/>
      <x v="6"/>
      <x v="107"/>
    </i>
    <i>
      <x v="56"/>
      <x v="91"/>
      <x v="5"/>
      <x v="108"/>
    </i>
    <i>
      <x v="58"/>
      <x v="85"/>
      <x v="2"/>
      <x v="102"/>
    </i>
    <i>
      <x v="59"/>
      <x v="84"/>
      <x v="6"/>
      <x v="101"/>
    </i>
    <i>
      <x v="70"/>
      <x v="3"/>
      <x v="10"/>
      <x v="19"/>
    </i>
    <i>
      <x v="72"/>
      <x v="4"/>
      <x v="7"/>
      <x v="20"/>
    </i>
    <i>
      <x v="73"/>
      <x v="5"/>
      <x v="6"/>
      <x v="21"/>
    </i>
    <i>
      <x v="74"/>
      <x v="6"/>
      <x v="5"/>
      <x v="22"/>
    </i>
    <i>
      <x v="75"/>
      <x v="58"/>
      <x v="14"/>
      <x v="74"/>
    </i>
    <i>
      <x v="76"/>
      <x v="59"/>
      <x v="13"/>
      <x v="75"/>
    </i>
    <i>
      <x v="77"/>
      <x v="60"/>
      <x v="13"/>
      <x v="76"/>
    </i>
    <i>
      <x v="78"/>
      <x v="61"/>
      <x v="12"/>
      <x v="77"/>
    </i>
    <i>
      <x v="79"/>
      <x v="62"/>
      <x v="10"/>
      <x v="78"/>
    </i>
    <i>
      <x v="80"/>
      <x v="63"/>
      <x v="8"/>
      <x v="79"/>
    </i>
    <i>
      <x v="81"/>
      <x v="52"/>
      <x v="15"/>
      <x v="68"/>
    </i>
    <i>
      <x v="82"/>
      <x v="53"/>
      <x v="14"/>
      <x v="69"/>
    </i>
    <i>
      <x v="83"/>
      <x v="55"/>
      <x v="13"/>
      <x v="71"/>
    </i>
    <i>
      <x v="84"/>
      <x v="56"/>
      <x v="12"/>
      <x v="72"/>
    </i>
    <i>
      <x v="85"/>
      <x v="57"/>
      <x v="10"/>
      <x v="73"/>
    </i>
    <i>
      <x v="86"/>
      <x v="112"/>
      <x v="1"/>
      <x v="1"/>
    </i>
    <i r="2">
      <x v="2"/>
      <x v="2"/>
    </i>
    <i r="2">
      <x v="3"/>
      <x v="3"/>
    </i>
    <i r="2">
      <x v="4"/>
      <x v="4"/>
    </i>
    <i r="2">
      <x v="5"/>
      <x v="5"/>
    </i>
    <i r="2">
      <x v="6"/>
      <x v="6"/>
    </i>
    <i r="2">
      <x v="7"/>
      <x v="7"/>
    </i>
    <i r="2">
      <x v="8"/>
      <x v="8"/>
    </i>
    <i r="2">
      <x v="10"/>
      <x v="9"/>
    </i>
    <i r="2">
      <x v="12"/>
      <x v="10"/>
    </i>
    <i r="2">
      <x v="14"/>
      <x v="11"/>
    </i>
    <i r="2">
      <x v="15"/>
      <x v="12"/>
    </i>
    <i r="2">
      <x v="16"/>
      <x v="13"/>
    </i>
    <i r="2">
      <x v="17"/>
      <x v="14"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778B27-4C35-49C5-9D6D-AC86A88D43EC}" name="Formulier" displayName="Formulier" ref="A8:N47" totalsRowShown="0" headerRowDxfId="22" dataDxfId="21" tableBorderDxfId="20">
  <autoFilter ref="A8:N47" xr:uid="{F3834E88-81CC-41AB-9B4C-BDA3FBB7355A}"/>
  <tableColumns count="14">
    <tableColumn id="2" xr3:uid="{FFA6E517-CCAD-4B40-8CB1-5F4E03724BB4}" name="Kostenplaats kode" dataDxfId="19"/>
    <tableColumn id="15" xr3:uid="{45AF095A-B912-476B-BB4E-512B166588D9}" name="Naam kostenplaats" dataDxfId="18">
      <calculatedColumnFormula>IF(ISERROR(INDEX(Kpl!B:B,MATCH(Formulier[[#This Row],[Kostenplaats kode]],Kpl!A:A,0))),"",INDEX(Kpl!B:B,MATCH(Formulier[[#This Row],[Kostenplaats kode]],Kpl!A:A,0)))</calculatedColumnFormula>
    </tableColumn>
    <tableColumn id="3" xr3:uid="{FC6541CA-DC1E-4DD5-A1C9-05CDE5ED1518}" name="Org.eenheid (beaufort)" dataDxfId="17"/>
    <tableColumn id="4" xr3:uid="{E500AC7E-CF09-40D8-9D4A-258D2999454D}" name="HR21 functie" dataDxfId="16"/>
    <tableColumn id="5" xr3:uid="{F243E4E5-CB77-4719-AECD-81C4B3AFFB4E}" name="Schaal" dataDxfId="15">
      <calculatedColumnFormula array="1">IF(ISERROR(INDEX(Functies!B:B,MATCH(Formulier[[#This Row],[HR21 functie]],Functies!A:A,0),0)),"",INDEX(Functies!B:B,MATCH(Formulier[[#This Row],[HR21 functie]],Functies!A:A,0),0))</calculatedColumnFormula>
    </tableColumn>
    <tableColumn id="6" xr3:uid="{0F0CDDED-C6A6-4BB0-AEF7-11ECC63AABCE}" name="Normbedrag Schaal" dataDxfId="14">
      <calculatedColumnFormula array="1">_xlfn.IFS(Formulier[[#This Row],[Kostenplaats kode]]&gt;5700000,SUMIFS('Normbedragen ENS'!$E$6:$E$23,'Normbedragen ENS'!$A$6:$A$23,Formulier[[#This Row],[Schaal]]),Formulier[[#This Row],[Kostenplaats kode]]&lt;5700000,SUMIFS('Normbedragen LOS'!C4:C23,'Normbedragen LOS'!A4:A23,Formulier[[#This Row],[Schaal]]))</calculatedColumnFormula>
    </tableColumn>
    <tableColumn id="7" xr3:uid="{DBCB83D8-8BC6-4A68-B89D-DF39F855E6C4}" name="FTE_x000a_Mutatie" dataDxfId="13" dataCellStyle="Komma">
      <calculatedColumnFormula>H9/36</calculatedColumnFormula>
    </tableColumn>
    <tableColumn id="8" xr3:uid="{1FB1F69F-F0DD-45EF-A941-A0806E13849F}" name="Uren Mutatie_x000a__x000a_2 cijfers achter de komma" dataDxfId="12" dataCellStyle="Komma"/>
    <tableColumn id="9" xr3:uid="{62F16A18-6AE0-4B75-9CD8-D23C87685E0F}" name="Budget_x000a_Mutatie*" dataDxfId="11" dataCellStyle="Komma">
      <calculatedColumnFormula>F9*G9</calculatedColumnFormula>
    </tableColumn>
    <tableColumn id="10" xr3:uid="{D3DFFC93-2C1B-43CF-B42C-904B963D03D9}" name="Ingangs-_x000a_datum" dataDxfId="10" dataCellStyle="Komma">
      <calculatedColumnFormula>IF(J16="","",IF((YEAR(J16)-$M$1&lt;&gt;0),"ingangsdatum NIET in lopend boekjaar; JAAR aanpassen!","AKKOORD ingangsdatum in lopend boekjaar"))</calculatedColumnFormula>
    </tableColumn>
    <tableColumn id="12" xr3:uid="{EF4F86CC-4004-4983-A16E-F40AF03F653C}" name="Functie-code" dataDxfId="9">
      <calculatedColumnFormula array="1">IFERROR(_xlfn.IFS(Formulier[[#This Row],[afk]]="50",INDEX('Functies DT'!J:J,MATCH(Formulier[[#This Row],[HR21 functie]],'Functies DT'!G:G,0),0),Formulier[[#This Row],[afk]]="57",INDEX('Functies DT'!E:E,MATCH(Formulier[[#This Row],[HR21 functie]],'Functies DT'!B:B,0),0))," ")</calculatedColumnFormula>
    </tableColumn>
    <tableColumn id="13" xr3:uid="{B57565E2-E055-4967-B54B-6EF8C3D6D2BE}" name="Org. eenheid code (Beaufort)" dataDxfId="8">
      <calculatedColumnFormula>IF(ISERROR(INDEX(Beaufort!G:G,MATCH(Formulier[[#This Row],[Org.eenheid (beaufort)]],Beaufort!F:F,0))),"",INDEX(Beaufort!G:G,MATCH(Formulier[[#This Row],[Org.eenheid (beaufort)]],Beaufort!F:F,0)))</calculatedColumnFormula>
    </tableColumn>
    <tableColumn id="14" xr3:uid="{E7237B44-7D3A-4EBF-A4E1-5C2A0CAACBCA}" name="Functie-plaats" dataDxfId="7" dataCellStyle="Komma"/>
    <tableColumn id="1" xr3:uid="{1DADB11E-4EB8-4DCA-BDDA-70EB0291AE24}" name="afk" dataDxfId="6">
      <calculatedColumnFormula>LEFT(Formulier[[#This Row],[Kostenplaats kode]],2)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3B9941-53C0-4021-9270-E1E9DD7EA918}" name="Organisatieeenheid" displayName="Organisatieeenheid" ref="A1:B185" totalsRowShown="0" tableBorderDxfId="3">
  <autoFilter ref="A1:B185" xr:uid="{0082C9A9-2615-4692-8E20-E4649FB8549A}"/>
  <tableColumns count="2">
    <tableColumn id="1" xr3:uid="{D07DAB64-AAC1-4A3B-9D4A-0E34A47E22F2}" name="Kostenplaats kode" dataDxfId="2">
      <calculatedColumnFormula>LEFT(D2,7)</calculatedColumnFormula>
    </tableColumn>
    <tableColumn id="2" xr3:uid="{9F9DB4D7-9BD6-4294-AE62-F0933BBB876C}" name="Org.eenheid (beaufort)" dataDxfId="1">
      <calculatedColumnFormula>F2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6F38E-54FE-4D87-A969-F548D5E7B511}" name="Functies" displayName="Functies" ref="A1:B84" totalsRowShown="0" headerRowDxfId="0">
  <autoFilter ref="A1:B84" xr:uid="{3237E848-D16B-463D-9EC7-B06615F9CA60}"/>
  <tableColumns count="2">
    <tableColumn id="1" xr3:uid="{D02C153C-6BEF-4E1B-A9AE-239C28F4E218}" name="HR21 functienaam"/>
    <tableColumn id="2" xr3:uid="{6FEB19EE-A9B7-49CD-B9EA-B256325DEBFF}" name="Scha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9AF1-46BE-40DF-813A-9F66A26C8B80}">
  <dimension ref="A1:R54"/>
  <sheetViews>
    <sheetView tabSelected="1" topLeftCell="A7" zoomScale="85" zoomScaleNormal="85" workbookViewId="0">
      <selection activeCell="D17" sqref="D17"/>
    </sheetView>
  </sheetViews>
  <sheetFormatPr defaultRowHeight="15" x14ac:dyDescent="0.25"/>
  <cols>
    <col min="1" max="1" width="16" style="117" customWidth="1"/>
    <col min="2" max="2" width="26.85546875" style="117" customWidth="1"/>
    <col min="3" max="3" width="29.140625" style="117" customWidth="1"/>
    <col min="4" max="4" width="53" style="117" bestFit="1" customWidth="1"/>
    <col min="5" max="5" width="10.42578125" style="117" bestFit="1" customWidth="1"/>
    <col min="6" max="6" width="15.28515625" style="117" customWidth="1"/>
    <col min="7" max="7" width="21" style="117" bestFit="1" customWidth="1"/>
    <col min="8" max="8" width="16" style="117" bestFit="1" customWidth="1"/>
    <col min="9" max="9" width="21" style="117" bestFit="1" customWidth="1"/>
    <col min="10" max="10" width="17.5703125" style="117" bestFit="1" customWidth="1"/>
    <col min="11" max="11" width="13.5703125" style="117" bestFit="1" customWidth="1"/>
    <col min="12" max="12" width="13.28515625" style="117" bestFit="1" customWidth="1"/>
    <col min="13" max="13" width="25" style="117" customWidth="1"/>
    <col min="14" max="14" width="9.140625" style="117" hidden="1" customWidth="1"/>
    <col min="15" max="15" width="9.140625" style="117"/>
    <col min="16" max="16" width="18.7109375" style="117" bestFit="1" customWidth="1"/>
    <col min="17" max="17" width="12" style="117" bestFit="1" customWidth="1"/>
    <col min="18" max="18" width="12.42578125" style="117" bestFit="1" customWidth="1"/>
    <col min="19" max="16384" width="9.140625" style="117"/>
  </cols>
  <sheetData>
    <row r="1" spans="1:18" ht="22.5" x14ac:dyDescent="0.3">
      <c r="A1" s="109" t="s">
        <v>1128</v>
      </c>
      <c r="B1" s="110"/>
      <c r="C1" s="111"/>
      <c r="D1" s="112"/>
      <c r="E1" s="112"/>
      <c r="F1" s="110"/>
      <c r="G1" s="113"/>
      <c r="H1" s="113"/>
      <c r="I1" s="113"/>
      <c r="J1" s="114"/>
      <c r="K1" s="115" t="s">
        <v>1112</v>
      </c>
      <c r="L1" s="116"/>
      <c r="M1" s="116">
        <v>2021</v>
      </c>
    </row>
    <row r="2" spans="1:18" ht="12.75" customHeight="1" x14ac:dyDescent="0.3">
      <c r="A2" s="118"/>
      <c r="B2" s="119"/>
      <c r="C2" s="120"/>
      <c r="D2" s="121"/>
      <c r="E2" s="121"/>
      <c r="F2" s="119"/>
      <c r="G2" s="114"/>
      <c r="H2" s="114"/>
      <c r="I2" s="114"/>
      <c r="J2" s="114"/>
      <c r="K2" s="115"/>
      <c r="L2" s="116"/>
      <c r="M2" s="116"/>
    </row>
    <row r="3" spans="1:18" ht="22.5" x14ac:dyDescent="0.3">
      <c r="A3" s="152" t="s">
        <v>1214</v>
      </c>
      <c r="B3" s="119"/>
      <c r="C3" s="120"/>
      <c r="D3" s="121"/>
      <c r="E3" s="121"/>
      <c r="F3" s="119"/>
      <c r="G3" s="114"/>
      <c r="H3" s="114"/>
      <c r="I3" s="114"/>
      <c r="J3" s="114"/>
      <c r="K3" s="115"/>
      <c r="L3" s="116"/>
      <c r="M3" s="116"/>
    </row>
    <row r="4" spans="1:18" ht="20.100000000000001" customHeight="1" x14ac:dyDescent="0.3">
      <c r="A4" s="120" t="s">
        <v>1231</v>
      </c>
      <c r="B4" s="119"/>
      <c r="C4" s="120"/>
      <c r="D4" s="121"/>
      <c r="E4" s="121"/>
      <c r="F4" s="119"/>
      <c r="G4" s="114"/>
      <c r="H4" s="114"/>
      <c r="I4" s="114"/>
      <c r="J4" s="114"/>
      <c r="K4" s="115"/>
      <c r="L4" s="116"/>
      <c r="M4" s="116"/>
    </row>
    <row r="5" spans="1:18" ht="20.100000000000001" customHeight="1" x14ac:dyDescent="0.3">
      <c r="A5" s="151" t="s">
        <v>1216</v>
      </c>
      <c r="B5" s="119"/>
      <c r="C5" s="120"/>
      <c r="D5" s="121"/>
      <c r="E5" s="121"/>
      <c r="F5" s="119"/>
      <c r="G5" s="114"/>
      <c r="H5" s="114"/>
      <c r="I5" s="114"/>
      <c r="J5" s="114"/>
      <c r="K5" s="115"/>
      <c r="L5" s="116"/>
      <c r="M5" s="116"/>
    </row>
    <row r="6" spans="1:18" ht="20.100000000000001" customHeight="1" x14ac:dyDescent="0.25">
      <c r="A6" s="151" t="s">
        <v>1215</v>
      </c>
      <c r="B6" s="119"/>
      <c r="C6" s="120"/>
      <c r="D6" s="120"/>
      <c r="E6" s="121"/>
      <c r="F6" s="119"/>
      <c r="G6" s="114"/>
      <c r="H6" s="114"/>
      <c r="I6" s="114"/>
      <c r="J6" s="114"/>
      <c r="K6" s="114"/>
      <c r="L6" s="114"/>
      <c r="M6" s="114"/>
    </row>
    <row r="8" spans="1:18" ht="79.5" thickBot="1" x14ac:dyDescent="0.3">
      <c r="A8" s="122" t="s">
        <v>0</v>
      </c>
      <c r="B8" s="122" t="s">
        <v>1</v>
      </c>
      <c r="C8" s="122" t="s">
        <v>2</v>
      </c>
      <c r="D8" s="123" t="s">
        <v>11</v>
      </c>
      <c r="E8" s="123" t="s">
        <v>3</v>
      </c>
      <c r="F8" s="124" t="s">
        <v>4</v>
      </c>
      <c r="G8" s="125" t="s">
        <v>5</v>
      </c>
      <c r="H8" s="125" t="s">
        <v>1129</v>
      </c>
      <c r="I8" s="126" t="s">
        <v>6</v>
      </c>
      <c r="J8" s="126" t="s">
        <v>1179</v>
      </c>
      <c r="K8" s="126" t="s">
        <v>7</v>
      </c>
      <c r="L8" s="127" t="s">
        <v>8</v>
      </c>
      <c r="M8" s="127" t="s">
        <v>1130</v>
      </c>
      <c r="N8" s="127" t="s">
        <v>1178</v>
      </c>
    </row>
    <row r="9" spans="1:18" ht="30.95" customHeight="1" thickBot="1" x14ac:dyDescent="0.35">
      <c r="A9" s="108" t="s">
        <v>272</v>
      </c>
      <c r="B9" s="98" t="str">
        <f>IF(ISERROR(INDEX(Kpl!B:B,MATCH(Formulier[[#This Row],[Kostenplaats kode]],Kpl!A:A,0))),"",INDEX(Kpl!B:B,MATCH(Formulier[[#This Row],[Kostenplaats kode]],Kpl!A:A,0)))</f>
        <v>Finance en Control</v>
      </c>
      <c r="C9" s="99" t="s">
        <v>293</v>
      </c>
      <c r="D9" s="99" t="s">
        <v>86</v>
      </c>
      <c r="E9" s="100" t="str" cm="1">
        <f t="array" ref="E9">IF(ISERROR(INDEX(Functies!B:B,MATCH(Formulier[[#This Row],[HR21 functie]],Functies!A:A,0),0)),"",INDEX(Functies!B:B,MATCH(Formulier[[#This Row],[HR21 functie]],Functies!A:A,0),0))</f>
        <v>11</v>
      </c>
      <c r="F9" s="101" cm="1">
        <f t="array" ref="F9">_xlfn.IFS(Formulier[[#This Row],[Kostenplaats kode]]&gt;5700000,SUMIFS('Normbedragen ENS'!$E$6:$E$23,'Normbedragen ENS'!$A$6:$A$23,Formulier[[#This Row],[Schaal]]),Formulier[[#This Row],[Kostenplaats kode]]&lt;5700000,SUMIFS('Normbedragen LOS'!C4:C23,'Normbedragen LOS'!A4:A23,Formulier[[#This Row],[Schaal]]))</f>
        <v>96665</v>
      </c>
      <c r="G9" s="102">
        <f>H9/36</f>
        <v>-1.088888888888889</v>
      </c>
      <c r="H9" s="103">
        <v>-39.200000000000003</v>
      </c>
      <c r="I9" s="104">
        <f>F9*G9</f>
        <v>-105257.44444444445</v>
      </c>
      <c r="J9" s="105">
        <v>44562</v>
      </c>
      <c r="K9" s="106" t="str" cm="1">
        <f t="array" ref="K9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N030106</v>
      </c>
      <c r="L9" s="107" t="str">
        <f>IF(ISERROR(INDEX(Beaufort!G:G,MATCH(Formulier[[#This Row],[Org.eenheid (beaufort)]],Beaufort!F:F,0))),"",INDEX(Beaufort!G:G,MATCH(Formulier[[#This Row],[Org.eenheid (beaufort)]],Beaufort!F:F,0)))</f>
        <v>RRR10</v>
      </c>
      <c r="M9" s="99" t="s">
        <v>1233</v>
      </c>
      <c r="N9" s="106" t="str">
        <f>LEFT(Formulier[[#This Row],[Kostenplaats kode]],2)</f>
        <v>57</v>
      </c>
      <c r="P9" s="128" t="s">
        <v>1127</v>
      </c>
      <c r="Q9" s="129"/>
      <c r="R9" s="130"/>
    </row>
    <row r="10" spans="1:18" ht="30.95" customHeight="1" x14ac:dyDescent="0.25">
      <c r="A10" s="108" t="s">
        <v>272</v>
      </c>
      <c r="B10" s="98" t="str">
        <f>IF(ISERROR(INDEX(Kpl!B:B,MATCH(Formulier[[#This Row],[Kostenplaats kode]],Kpl!A:A,0))),"",INDEX(Kpl!B:B,MATCH(Formulier[[#This Row],[Kostenplaats kode]],Kpl!A:A,0)))</f>
        <v>Finance en Control</v>
      </c>
      <c r="C10" s="99" t="s">
        <v>293</v>
      </c>
      <c r="D10" s="99" t="s">
        <v>12</v>
      </c>
      <c r="E10" s="100" t="str" cm="1">
        <f t="array" ref="E10">IF(ISERROR(INDEX(Functies!B:B,MATCH(Formulier[[#This Row],[HR21 functie]],Functies!A:A,0),0)),"",INDEX(Functies!B:B,MATCH(Formulier[[#This Row],[HR21 functie]],Functies!A:A,0),0))</f>
        <v>10</v>
      </c>
      <c r="F10" s="101" cm="1">
        <f t="array" ref="F10">_xlfn.IFS(Formulier[[#This Row],[Kostenplaats kode]]&gt;5700000,SUMIFS('Normbedragen ENS'!$E$6:$E$23,'Normbedragen ENS'!$A$6:$A$23,Formulier[[#This Row],[Schaal]]),Formulier[[#This Row],[Kostenplaats kode]]&lt;5700000,SUMIFS('Normbedragen LOS'!C5:C24,'Normbedragen LOS'!A5:A24,Formulier[[#This Row],[Schaal]]))</f>
        <v>84551</v>
      </c>
      <c r="G10" s="102">
        <f t="shared" ref="G10:G47" si="0">H10/36</f>
        <v>1</v>
      </c>
      <c r="H10" s="103">
        <v>36</v>
      </c>
      <c r="I10" s="104">
        <f t="shared" ref="I10:I47" si="1">F10*G10</f>
        <v>84551</v>
      </c>
      <c r="J10" s="105">
        <v>44562</v>
      </c>
      <c r="K10" s="106" t="str" cm="1">
        <f t="array" ref="K10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N030108</v>
      </c>
      <c r="L10" s="107" t="str">
        <f>IF(ISERROR(INDEX(Beaufort!G:G,MATCH(Formulier[[#This Row],[Org.eenheid (beaufort)]],Beaufort!F:F,0))),"",INDEX(Beaufort!G:G,MATCH(Formulier[[#This Row],[Org.eenheid (beaufort)]],Beaufort!F:F,0)))</f>
        <v>RRR10</v>
      </c>
      <c r="M10" s="99" t="s">
        <v>1233</v>
      </c>
      <c r="N10" s="106" t="str">
        <f>LEFT(Formulier[[#This Row],[Kostenplaats kode]],2)</f>
        <v>57</v>
      </c>
      <c r="P10" s="131" t="s">
        <v>1124</v>
      </c>
      <c r="Q10" s="132">
        <v>38353</v>
      </c>
      <c r="R10" s="133">
        <v>44197</v>
      </c>
    </row>
    <row r="11" spans="1:18" ht="30.95" customHeight="1" x14ac:dyDescent="0.25">
      <c r="A11" s="108" t="s">
        <v>272</v>
      </c>
      <c r="B11" s="98" t="str">
        <f>IF(ISERROR(INDEX(Kpl!B:B,MATCH(Formulier[[#This Row],[Kostenplaats kode]],Kpl!A:A,0))),"",INDEX(Kpl!B:B,MATCH(Formulier[[#This Row],[Kostenplaats kode]],Kpl!A:A,0)))</f>
        <v>Finance en Control</v>
      </c>
      <c r="C11" s="99" t="s">
        <v>293</v>
      </c>
      <c r="D11" s="99" t="s">
        <v>12</v>
      </c>
      <c r="E11" s="100" t="str" cm="1">
        <f t="array" ref="E11">IF(ISERROR(INDEX(Functies!B:B,MATCH(Formulier[[#This Row],[HR21 functie]],Functies!A:A,0),0)),"",INDEX(Functies!B:B,MATCH(Formulier[[#This Row],[HR21 functie]],Functies!A:A,0),0))</f>
        <v>10</v>
      </c>
      <c r="F11" s="101" cm="1">
        <f t="array" ref="F11">_xlfn.IFS(Formulier[[#This Row],[Kostenplaats kode]]&gt;5700000,SUMIFS('Normbedragen ENS'!$E$6:$E$23,'Normbedragen ENS'!$A$6:$A$23,Formulier[[#This Row],[Schaal]]),Formulier[[#This Row],[Kostenplaats kode]]&lt;5700000,SUMIFS('Normbedragen LOS'!C6:C25,'Normbedragen LOS'!A6:A25,Formulier[[#This Row],[Schaal]]))</f>
        <v>84551</v>
      </c>
      <c r="G11" s="102">
        <f t="shared" si="0"/>
        <v>-1</v>
      </c>
      <c r="H11" s="103">
        <v>-36</v>
      </c>
      <c r="I11" s="104">
        <f t="shared" si="1"/>
        <v>-84551</v>
      </c>
      <c r="J11" s="105">
        <v>45292</v>
      </c>
      <c r="K11" s="106" t="str" cm="1">
        <f t="array" ref="K11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N030108</v>
      </c>
      <c r="L11" s="107" t="str">
        <f>IF(ISERROR(INDEX(Beaufort!G:G,MATCH(Formulier[[#This Row],[Org.eenheid (beaufort)]],Beaufort!F:F,0))),"",INDEX(Beaufort!G:G,MATCH(Formulier[[#This Row],[Org.eenheid (beaufort)]],Beaufort!F:F,0)))</f>
        <v>RRR10</v>
      </c>
      <c r="M11" s="99" t="s">
        <v>1233</v>
      </c>
      <c r="N11" s="106" t="str">
        <f>LEFT(Formulier[[#This Row],[Kostenplaats kode]],2)</f>
        <v>57</v>
      </c>
      <c r="P11" s="134" t="s">
        <v>1125</v>
      </c>
      <c r="Q11" s="135">
        <v>44197</v>
      </c>
      <c r="R11" s="136">
        <v>44562</v>
      </c>
    </row>
    <row r="12" spans="1:18" ht="30.95" customHeight="1" thickBot="1" x14ac:dyDescent="0.3">
      <c r="A12" s="108" t="s">
        <v>309</v>
      </c>
      <c r="B12" s="98" t="str">
        <f>IF(ISERROR(INDEX(Kpl!B:B,MATCH(Formulier[[#This Row],[Kostenplaats kode]],Kpl!A:A,0))),"",INDEX(Kpl!B:B,MATCH(Formulier[[#This Row],[Kostenplaats kode]],Kpl!A:A,0)))</f>
        <v>Huisvesting &amp; Services</v>
      </c>
      <c r="C12" s="99" t="s">
        <v>311</v>
      </c>
      <c r="D12" s="99" t="s">
        <v>1087</v>
      </c>
      <c r="E12" s="100" t="str" cm="1">
        <f t="array" ref="E12">IF(ISERROR(INDEX(Functies!B:B,MATCH(Formulier[[#This Row],[HR21 functie]],Functies!A:A,0),0)),"",INDEX(Functies!B:B,MATCH(Formulier[[#This Row],[HR21 functie]],Functies!A:A,0),0))</f>
        <v>11</v>
      </c>
      <c r="F12" s="101" cm="1">
        <f t="array" ref="F12">_xlfn.IFS(Formulier[[#This Row],[Kostenplaats kode]]&gt;5700000,SUMIFS('Normbedragen ENS'!$E$6:$E$23,'Normbedragen ENS'!$A$6:$A$23,Formulier[[#This Row],[Schaal]]),Formulier[[#This Row],[Kostenplaats kode]]&lt;5700000,SUMIFS('Normbedragen LOS'!C7:C26,'Normbedragen LOS'!A7:A26,Formulier[[#This Row],[Schaal]]))</f>
        <v>96665</v>
      </c>
      <c r="G12" s="102">
        <f t="shared" si="0"/>
        <v>-0.33333333333333331</v>
      </c>
      <c r="H12" s="103">
        <v>-12</v>
      </c>
      <c r="I12" s="104">
        <f t="shared" si="1"/>
        <v>-32221.666666666664</v>
      </c>
      <c r="J12" s="105">
        <v>44927</v>
      </c>
      <c r="K12" s="106" t="str" cm="1">
        <f t="array" ref="K12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12" s="107" t="str">
        <f>IF(ISERROR(INDEX(Beaufort!G:G,MATCH(Formulier[[#This Row],[Org.eenheid (beaufort)]],Beaufort!F:F,0))),"",INDEX(Beaufort!G:G,MATCH(Formulier[[#This Row],[Org.eenheid (beaufort)]],Beaufort!F:F,0)))</f>
        <v>QQQ51</v>
      </c>
      <c r="M12" s="99" t="s">
        <v>1233</v>
      </c>
      <c r="N12" s="106" t="str">
        <f>LEFT(Formulier[[#This Row],[Kostenplaats kode]],2)</f>
        <v>57</v>
      </c>
      <c r="P12" s="137" t="s">
        <v>1126</v>
      </c>
      <c r="Q12" s="138">
        <v>44561</v>
      </c>
      <c r="R12" s="139">
        <v>2958465</v>
      </c>
    </row>
    <row r="13" spans="1:18" ht="30.95" customHeight="1" x14ac:dyDescent="0.25">
      <c r="A13" s="108" t="s">
        <v>309</v>
      </c>
      <c r="B13" s="98" t="str">
        <f>IF(ISERROR(INDEX(Kpl!B:B,MATCH(Formulier[[#This Row],[Kostenplaats kode]],Kpl!A:A,0))),"",INDEX(Kpl!B:B,MATCH(Formulier[[#This Row],[Kostenplaats kode]],Kpl!A:A,0)))</f>
        <v>Huisvesting &amp; Services</v>
      </c>
      <c r="C13" s="99" t="s">
        <v>311</v>
      </c>
      <c r="D13" s="99" t="s">
        <v>222</v>
      </c>
      <c r="E13" s="100" t="str" cm="1">
        <f t="array" ref="E13">IF(ISERROR(INDEX(Functies!B:B,MATCH(Formulier[[#This Row],[HR21 functie]],Functies!A:A,0),0)),"",INDEX(Functies!B:B,MATCH(Formulier[[#This Row],[HR21 functie]],Functies!A:A,0),0))</f>
        <v>15</v>
      </c>
      <c r="F13" s="101" cm="1">
        <f t="array" ref="F13">_xlfn.IFS(Formulier[[#This Row],[Kostenplaats kode]]&gt;5700000,SUMIFS('Normbedragen ENS'!$E$6:$E$23,'Normbedragen ENS'!$A$6:$A$23,Formulier[[#This Row],[Schaal]]),Formulier[[#This Row],[Kostenplaats kode]]&lt;5700000,SUMIFS('Normbedragen LOS'!C8:C27,'Normbedragen LOS'!A8:A27,Formulier[[#This Row],[Schaal]]))</f>
        <v>140140</v>
      </c>
      <c r="G13" s="102">
        <f t="shared" si="0"/>
        <v>0.12944444444444445</v>
      </c>
      <c r="H13" s="103">
        <v>4.66</v>
      </c>
      <c r="I13" s="104">
        <f t="shared" si="1"/>
        <v>18140.344444444443</v>
      </c>
      <c r="J13" s="105">
        <v>45658</v>
      </c>
      <c r="K13" s="106" t="str" cm="1">
        <f t="array" ref="K13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N020202</v>
      </c>
      <c r="L13" s="107" t="str">
        <f>IF(ISERROR(INDEX(Beaufort!G:G,MATCH(Formulier[[#This Row],[Org.eenheid (beaufort)]],Beaufort!F:F,0))),"",INDEX(Beaufort!G:G,MATCH(Formulier[[#This Row],[Org.eenheid (beaufort)]],Beaufort!F:F,0)))</f>
        <v>QQQ51</v>
      </c>
      <c r="M13" s="99" t="s">
        <v>1233</v>
      </c>
      <c r="N13" s="106" t="str">
        <f>LEFT(Formulier[[#This Row],[Kostenplaats kode]],2)</f>
        <v>57</v>
      </c>
    </row>
    <row r="14" spans="1:18" ht="30.95" customHeight="1" x14ac:dyDescent="0.25">
      <c r="A14" s="108" t="s">
        <v>339</v>
      </c>
      <c r="B14" s="98" t="str">
        <f>IF(ISERROR(INDEX(Kpl!B:B,MATCH(Formulier[[#This Row],[Kostenplaats kode]],Kpl!A:A,0))),"",INDEX(Kpl!B:B,MATCH(Formulier[[#This Row],[Kostenplaats kode]],Kpl!A:A,0)))</f>
        <v>Informatie Technologie</v>
      </c>
      <c r="C14" s="99" t="s">
        <v>347</v>
      </c>
      <c r="D14" s="99" t="s">
        <v>971</v>
      </c>
      <c r="E14" s="100" t="str" cm="1">
        <f t="array" ref="E14">IF(ISERROR(INDEX(Functies!B:B,MATCH(Formulier[[#This Row],[HR21 functie]],Functies!A:A,0),0)),"",INDEX(Functies!B:B,MATCH(Formulier[[#This Row],[HR21 functie]],Functies!A:A,0),0))</f>
        <v>11</v>
      </c>
      <c r="F14" s="101" cm="1">
        <f t="array" ref="F14">_xlfn.IFS(Formulier[[#This Row],[Kostenplaats kode]]&gt;5700000,SUMIFS('Normbedragen ENS'!$E$6:$E$23,'Normbedragen ENS'!$A$6:$A$23,Formulier[[#This Row],[Schaal]]),Formulier[[#This Row],[Kostenplaats kode]]&lt;5700000,SUMIFS('Normbedragen LOS'!C9:C28,'Normbedragen LOS'!A9:A28,Formulier[[#This Row],[Schaal]]))</f>
        <v>96665</v>
      </c>
      <c r="G14" s="102">
        <f t="shared" si="0"/>
        <v>0.17583333333333334</v>
      </c>
      <c r="H14" s="103">
        <v>6.33</v>
      </c>
      <c r="I14" s="104">
        <f t="shared" si="1"/>
        <v>16996.929166666669</v>
      </c>
      <c r="J14" s="105">
        <v>44562</v>
      </c>
      <c r="K14" s="106" t="str" cm="1">
        <f t="array" ref="K14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N040104</v>
      </c>
      <c r="L14" s="107" t="str">
        <f>IF(ISERROR(INDEX(Beaufort!G:G,MATCH(Formulier[[#This Row],[Org.eenheid (beaufort)]],Beaufort!F:F,0))),"",INDEX(Beaufort!G:G,MATCH(Formulier[[#This Row],[Org.eenheid (beaufort)]],Beaufort!F:F,0)))</f>
        <v>QQQ20</v>
      </c>
      <c r="M14" s="99" t="s">
        <v>1233</v>
      </c>
      <c r="N14" s="106" t="str">
        <f>LEFT(Formulier[[#This Row],[Kostenplaats kode]],2)</f>
        <v>57</v>
      </c>
      <c r="P14" s="140"/>
    </row>
    <row r="15" spans="1:18" ht="30.95" customHeight="1" x14ac:dyDescent="0.25">
      <c r="A15" s="108" t="s">
        <v>339</v>
      </c>
      <c r="B15" s="98" t="str">
        <f>IF(ISERROR(INDEX(Kpl!B:B,MATCH(Formulier[[#This Row],[Kostenplaats kode]],Kpl!A:A,0))),"",INDEX(Kpl!B:B,MATCH(Formulier[[#This Row],[Kostenplaats kode]],Kpl!A:A,0)))</f>
        <v>Informatie Technologie</v>
      </c>
      <c r="C15" s="99" t="s">
        <v>347</v>
      </c>
      <c r="D15" s="99" t="s">
        <v>35</v>
      </c>
      <c r="E15" s="100" t="str" cm="1">
        <f t="array" ref="E15">IF(ISERROR(INDEX(Functies!B:B,MATCH(Formulier[[#This Row],[HR21 functie]],Functies!A:A,0),0)),"",INDEX(Functies!B:B,MATCH(Formulier[[#This Row],[HR21 functie]],Functies!A:A,0),0))</f>
        <v>10</v>
      </c>
      <c r="F15" s="101" cm="1">
        <f t="array" ref="F15">_xlfn.IFS(Formulier[[#This Row],[Kostenplaats kode]]&gt;5700000,SUMIFS('Normbedragen ENS'!$E$6:$E$23,'Normbedragen ENS'!$A$6:$A$23,Formulier[[#This Row],[Schaal]]),Formulier[[#This Row],[Kostenplaats kode]]&lt;5700000,SUMIFS('Normbedragen LOS'!C10:C29,'Normbedragen LOS'!A10:A29,Formulier[[#This Row],[Schaal]]))</f>
        <v>84551</v>
      </c>
      <c r="G15" s="102">
        <f t="shared" si="0"/>
        <v>0.33333333333333331</v>
      </c>
      <c r="H15" s="103">
        <v>12</v>
      </c>
      <c r="I15" s="104">
        <f t="shared" si="1"/>
        <v>28183.666666666664</v>
      </c>
      <c r="J15" s="105">
        <v>45292</v>
      </c>
      <c r="K15" s="106" t="str" cm="1">
        <f t="array" ref="K15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>N040106</v>
      </c>
      <c r="L15" s="107" t="str">
        <f>IF(ISERROR(INDEX(Beaufort!G:G,MATCH(Formulier[[#This Row],[Org.eenheid (beaufort)]],Beaufort!F:F,0))),"",INDEX(Beaufort!G:G,MATCH(Formulier[[#This Row],[Org.eenheid (beaufort)]],Beaufort!F:F,0)))</f>
        <v>QQQ20</v>
      </c>
      <c r="M15" s="99" t="s">
        <v>1233</v>
      </c>
      <c r="N15" s="106" t="str">
        <f>LEFT(Formulier[[#This Row],[Kostenplaats kode]],2)</f>
        <v>57</v>
      </c>
      <c r="P15" s="141"/>
    </row>
    <row r="16" spans="1:18" ht="30.95" customHeight="1" x14ac:dyDescent="0.25">
      <c r="A16" s="108"/>
      <c r="B16" s="98" t="str">
        <f>IF(ISERROR(INDEX(Kpl!B:B,MATCH(Formulier[[#This Row],[Kostenplaats kode]],Kpl!A:A,0))),"",INDEX(Kpl!B:B,MATCH(Formulier[[#This Row],[Kostenplaats kode]],Kpl!A:A,0)))</f>
        <v/>
      </c>
      <c r="C16" s="99"/>
      <c r="D16" s="99"/>
      <c r="E16" s="100" t="str" cm="1">
        <f t="array" ref="E16">IF(ISERROR(INDEX(Functies!B:B,MATCH(Formulier[[#This Row],[HR21 functie]],Functies!A:A,0),0)),"",INDEX(Functies!B:B,MATCH(Formulier[[#This Row],[HR21 functie]],Functies!A:A,0),0))</f>
        <v/>
      </c>
      <c r="F16" s="101" cm="1">
        <f t="array" ref="F16">_xlfn.IFS(Formulier[[#This Row],[Kostenplaats kode]]&gt;5700000,SUMIFS('Normbedragen ENS'!$E$6:$E$23,'Normbedragen ENS'!$A$6:$A$23,Formulier[[#This Row],[Schaal]]),Formulier[[#This Row],[Kostenplaats kode]]&lt;5700000,SUMIFS('Normbedragen LOS'!C11:C30,'Normbedragen LOS'!A11:A30,Formulier[[#This Row],[Schaal]]))</f>
        <v>0</v>
      </c>
      <c r="G16" s="102">
        <f t="shared" si="0"/>
        <v>0</v>
      </c>
      <c r="H16" s="103"/>
      <c r="I16" s="104">
        <f t="shared" si="1"/>
        <v>0</v>
      </c>
      <c r="J16" s="105"/>
      <c r="K16" s="106" t="str" cm="1">
        <f t="array" ref="K16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16" s="107" t="str">
        <f>IF(ISERROR(INDEX(Beaufort!G:G,MATCH(Formulier[[#This Row],[Org.eenheid (beaufort)]],Beaufort!F:F,0))),"",INDEX(Beaufort!G:G,MATCH(Formulier[[#This Row],[Org.eenheid (beaufort)]],Beaufort!F:F,0)))</f>
        <v/>
      </c>
      <c r="M16" s="99"/>
      <c r="N16" s="106" t="str">
        <f>LEFT(Formulier[[#This Row],[Kostenplaats kode]],2)</f>
        <v/>
      </c>
    </row>
    <row r="17" spans="1:14" ht="30.95" customHeight="1" x14ac:dyDescent="0.25">
      <c r="A17" s="108"/>
      <c r="B17" s="98" t="str">
        <f>IF(ISERROR(INDEX(Kpl!B:B,MATCH(Formulier[[#This Row],[Kostenplaats kode]],Kpl!A:A,0))),"",INDEX(Kpl!B:B,MATCH(Formulier[[#This Row],[Kostenplaats kode]],Kpl!A:A,0)))</f>
        <v/>
      </c>
      <c r="C17" s="99"/>
      <c r="D17" s="99"/>
      <c r="E17" s="100" t="str" cm="1">
        <f t="array" ref="E17">IF(ISERROR(INDEX(Functies!B:B,MATCH(Formulier[[#This Row],[HR21 functie]],Functies!A:A,0),0)),"",INDEX(Functies!B:B,MATCH(Formulier[[#This Row],[HR21 functie]],Functies!A:A,0),0))</f>
        <v/>
      </c>
      <c r="F17" s="101" cm="1">
        <f t="array" ref="F17">_xlfn.IFS(Formulier[[#This Row],[Kostenplaats kode]]&gt;5700000,SUMIFS('Normbedragen ENS'!$E$6:$E$23,'Normbedragen ENS'!$A$6:$A$23,Formulier[[#This Row],[Schaal]]),Formulier[[#This Row],[Kostenplaats kode]]&lt;5700000,SUMIFS('Normbedragen LOS'!C12:C31,'Normbedragen LOS'!A12:A31,Formulier[[#This Row],[Schaal]]))</f>
        <v>0</v>
      </c>
      <c r="G17" s="102">
        <f t="shared" si="0"/>
        <v>0</v>
      </c>
      <c r="H17" s="103"/>
      <c r="I17" s="104">
        <f t="shared" si="1"/>
        <v>0</v>
      </c>
      <c r="J17" s="105"/>
      <c r="K17" s="106" t="str" cm="1">
        <f t="array" ref="K17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17" s="107" t="str">
        <f>IF(ISERROR(INDEX(Beaufort!G:G,MATCH(Formulier[[#This Row],[Org.eenheid (beaufort)]],Beaufort!F:F,0))),"",INDEX(Beaufort!G:G,MATCH(Formulier[[#This Row],[Org.eenheid (beaufort)]],Beaufort!F:F,0)))</f>
        <v/>
      </c>
      <c r="M17" s="99"/>
      <c r="N17" s="106" t="str">
        <f>LEFT(Formulier[[#This Row],[Kostenplaats kode]],2)</f>
        <v/>
      </c>
    </row>
    <row r="18" spans="1:14" ht="30.95" customHeight="1" x14ac:dyDescent="0.25">
      <c r="A18" s="108"/>
      <c r="B18" s="98" t="str">
        <f>IF(ISERROR(INDEX(Kpl!B:B,MATCH(Formulier[[#This Row],[Kostenplaats kode]],Kpl!A:A,0))),"",INDEX(Kpl!B:B,MATCH(Formulier[[#This Row],[Kostenplaats kode]],Kpl!A:A,0)))</f>
        <v/>
      </c>
      <c r="C18" s="99"/>
      <c r="D18" s="99"/>
      <c r="E18" s="100" t="str" cm="1">
        <f t="array" ref="E18">IF(ISERROR(INDEX(Functies!B:B,MATCH(Formulier[[#This Row],[HR21 functie]],Functies!A:A,0),0)),"",INDEX(Functies!B:B,MATCH(Formulier[[#This Row],[HR21 functie]],Functies!A:A,0),0))</f>
        <v/>
      </c>
      <c r="F18" s="101" cm="1">
        <f t="array" ref="F18">_xlfn.IFS(Formulier[[#This Row],[Kostenplaats kode]]&gt;5700000,SUMIFS('Normbedragen ENS'!$E$6:$E$23,'Normbedragen ENS'!$A$6:$A$23,Formulier[[#This Row],[Schaal]]),Formulier[[#This Row],[Kostenplaats kode]]&lt;5700000,SUMIFS('Normbedragen LOS'!C13:C32,'Normbedragen LOS'!A13:A32,Formulier[[#This Row],[Schaal]]))</f>
        <v>0</v>
      </c>
      <c r="G18" s="102">
        <f t="shared" si="0"/>
        <v>0</v>
      </c>
      <c r="H18" s="103"/>
      <c r="I18" s="104">
        <f t="shared" si="1"/>
        <v>0</v>
      </c>
      <c r="J18" s="105"/>
      <c r="K18" s="106" t="str" cm="1">
        <f t="array" ref="K18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18" s="107" t="str">
        <f>IF(ISERROR(INDEX(Beaufort!G:G,MATCH(Formulier[[#This Row],[Org.eenheid (beaufort)]],Beaufort!F:F,0))),"",INDEX(Beaufort!G:G,MATCH(Formulier[[#This Row],[Org.eenheid (beaufort)]],Beaufort!F:F,0)))</f>
        <v/>
      </c>
      <c r="M18" s="99"/>
      <c r="N18" s="106" t="str">
        <f>LEFT(Formulier[[#This Row],[Kostenplaats kode]],2)</f>
        <v/>
      </c>
    </row>
    <row r="19" spans="1:14" ht="30.95" customHeight="1" x14ac:dyDescent="0.25">
      <c r="A19" s="108"/>
      <c r="B19" s="98" t="str">
        <f>IF(ISERROR(INDEX(Kpl!B:B,MATCH(Formulier[[#This Row],[Kostenplaats kode]],Kpl!A:A,0))),"",INDEX(Kpl!B:B,MATCH(Formulier[[#This Row],[Kostenplaats kode]],Kpl!A:A,0)))</f>
        <v/>
      </c>
      <c r="C19" s="99"/>
      <c r="D19" s="99"/>
      <c r="E19" s="100" t="str" cm="1">
        <f t="array" ref="E19">IF(ISERROR(INDEX(Functies!B:B,MATCH(Formulier[[#This Row],[HR21 functie]],Functies!A:A,0),0)),"",INDEX(Functies!B:B,MATCH(Formulier[[#This Row],[HR21 functie]],Functies!A:A,0),0))</f>
        <v/>
      </c>
      <c r="F19" s="101" cm="1">
        <f t="array" ref="F19">_xlfn.IFS(Formulier[[#This Row],[Kostenplaats kode]]&gt;5700000,SUMIFS('Normbedragen ENS'!$E$6:$E$23,'Normbedragen ENS'!$A$6:$A$23,Formulier[[#This Row],[Schaal]]),Formulier[[#This Row],[Kostenplaats kode]]&lt;5700000,SUMIFS('Normbedragen LOS'!C14:C33,'Normbedragen LOS'!A14:A33,Formulier[[#This Row],[Schaal]]))</f>
        <v>0</v>
      </c>
      <c r="G19" s="102">
        <f t="shared" si="0"/>
        <v>0</v>
      </c>
      <c r="H19" s="103"/>
      <c r="I19" s="104">
        <f t="shared" si="1"/>
        <v>0</v>
      </c>
      <c r="J19" s="105"/>
      <c r="K19" s="106" t="str" cm="1">
        <f t="array" ref="K19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19" s="107" t="str">
        <f>IF(ISERROR(INDEX(Beaufort!G:G,MATCH(Formulier[[#This Row],[Org.eenheid (beaufort)]],Beaufort!F:F,0))),"",INDEX(Beaufort!G:G,MATCH(Formulier[[#This Row],[Org.eenheid (beaufort)]],Beaufort!F:F,0)))</f>
        <v/>
      </c>
      <c r="M19" s="99"/>
      <c r="N19" s="106" t="str">
        <f>LEFT(Formulier[[#This Row],[Kostenplaats kode]],2)</f>
        <v/>
      </c>
    </row>
    <row r="20" spans="1:14" ht="30.95" customHeight="1" x14ac:dyDescent="0.25">
      <c r="A20" s="108"/>
      <c r="B20" s="98" t="str">
        <f>IF(ISERROR(INDEX(Kpl!B:B,MATCH(Formulier[[#This Row],[Kostenplaats kode]],Kpl!A:A,0))),"",INDEX(Kpl!B:B,MATCH(Formulier[[#This Row],[Kostenplaats kode]],Kpl!A:A,0)))</f>
        <v/>
      </c>
      <c r="C20" s="99"/>
      <c r="D20" s="99"/>
      <c r="E20" s="100" t="str" cm="1">
        <f t="array" ref="E20">IF(ISERROR(INDEX(Functies!B:B,MATCH(Formulier[[#This Row],[HR21 functie]],Functies!A:A,0),0)),"",INDEX(Functies!B:B,MATCH(Formulier[[#This Row],[HR21 functie]],Functies!A:A,0),0))</f>
        <v/>
      </c>
      <c r="F20" s="101" cm="1">
        <f t="array" ref="F20">_xlfn.IFS(Formulier[[#This Row],[Kostenplaats kode]]&gt;5700000,SUMIFS('Normbedragen ENS'!$E$6:$E$23,'Normbedragen ENS'!$A$6:$A$23,Formulier[[#This Row],[Schaal]]),Formulier[[#This Row],[Kostenplaats kode]]&lt;5700000,SUMIFS('Normbedragen LOS'!C15:C34,'Normbedragen LOS'!A15:A34,Formulier[[#This Row],[Schaal]]))</f>
        <v>0</v>
      </c>
      <c r="G20" s="102">
        <f t="shared" si="0"/>
        <v>0</v>
      </c>
      <c r="H20" s="103"/>
      <c r="I20" s="104">
        <f t="shared" si="1"/>
        <v>0</v>
      </c>
      <c r="J20" s="105"/>
      <c r="K20" s="106" t="str" cm="1">
        <f t="array" ref="K20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0" s="107" t="str">
        <f>IF(ISERROR(INDEX(Beaufort!G:G,MATCH(Formulier[[#This Row],[Org.eenheid (beaufort)]],Beaufort!F:F,0))),"",INDEX(Beaufort!G:G,MATCH(Formulier[[#This Row],[Org.eenheid (beaufort)]],Beaufort!F:F,0)))</f>
        <v/>
      </c>
      <c r="M20" s="99"/>
      <c r="N20" s="106" t="str">
        <f>LEFT(Formulier[[#This Row],[Kostenplaats kode]],2)</f>
        <v/>
      </c>
    </row>
    <row r="21" spans="1:14" ht="30.95" customHeight="1" x14ac:dyDescent="0.25">
      <c r="A21" s="108"/>
      <c r="B21" s="98" t="str">
        <f>IF(ISERROR(INDEX(Kpl!B:B,MATCH(Formulier[[#This Row],[Kostenplaats kode]],Kpl!A:A,0))),"",INDEX(Kpl!B:B,MATCH(Formulier[[#This Row],[Kostenplaats kode]],Kpl!A:A,0)))</f>
        <v/>
      </c>
      <c r="C21" s="99"/>
      <c r="D21" s="99"/>
      <c r="E21" s="100" t="str" cm="1">
        <f t="array" ref="E21">IF(ISERROR(INDEX(Functies!B:B,MATCH(Formulier[[#This Row],[HR21 functie]],Functies!A:A,0),0)),"",INDEX(Functies!B:B,MATCH(Formulier[[#This Row],[HR21 functie]],Functies!A:A,0),0))</f>
        <v/>
      </c>
      <c r="F21" s="101" cm="1">
        <f t="array" ref="F21">_xlfn.IFS(Formulier[[#This Row],[Kostenplaats kode]]&gt;5700000,SUMIFS('Normbedragen ENS'!$E$6:$E$23,'Normbedragen ENS'!$A$6:$A$23,Formulier[[#This Row],[Schaal]]),Formulier[[#This Row],[Kostenplaats kode]]&lt;5700000,SUMIFS('Normbedragen LOS'!C16:C35,'Normbedragen LOS'!A16:A35,Formulier[[#This Row],[Schaal]]))</f>
        <v>0</v>
      </c>
      <c r="G21" s="102">
        <f t="shared" si="0"/>
        <v>0</v>
      </c>
      <c r="H21" s="103"/>
      <c r="I21" s="104">
        <f t="shared" si="1"/>
        <v>0</v>
      </c>
      <c r="J21" s="105"/>
      <c r="K21" s="106" t="str" cm="1">
        <f t="array" ref="K21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1" s="107" t="str">
        <f>IF(ISERROR(INDEX(Beaufort!G:G,MATCH(Formulier[[#This Row],[Org.eenheid (beaufort)]],Beaufort!F:F,0))),"",INDEX(Beaufort!G:G,MATCH(Formulier[[#This Row],[Org.eenheid (beaufort)]],Beaufort!F:F,0)))</f>
        <v/>
      </c>
      <c r="M21" s="99"/>
      <c r="N21" s="106" t="str">
        <f>LEFT(Formulier[[#This Row],[Kostenplaats kode]],2)</f>
        <v/>
      </c>
    </row>
    <row r="22" spans="1:14" ht="30.95" customHeight="1" x14ac:dyDescent="0.25">
      <c r="A22" s="108"/>
      <c r="B22" s="98" t="str">
        <f>IF(ISERROR(INDEX(Kpl!B:B,MATCH(Formulier[[#This Row],[Kostenplaats kode]],Kpl!A:A,0))),"",INDEX(Kpl!B:B,MATCH(Formulier[[#This Row],[Kostenplaats kode]],Kpl!A:A,0)))</f>
        <v/>
      </c>
      <c r="C22" s="99"/>
      <c r="D22" s="99"/>
      <c r="E22" s="100" t="str" cm="1">
        <f t="array" ref="E22">IF(ISERROR(INDEX(Functies!B:B,MATCH(Formulier[[#This Row],[HR21 functie]],Functies!A:A,0),0)),"",INDEX(Functies!B:B,MATCH(Formulier[[#This Row],[HR21 functie]],Functies!A:A,0),0))</f>
        <v/>
      </c>
      <c r="F22" s="101" cm="1">
        <f t="array" ref="F22">_xlfn.IFS(Formulier[[#This Row],[Kostenplaats kode]]&gt;5700000,SUMIFS('Normbedragen ENS'!$E$6:$E$23,'Normbedragen ENS'!$A$6:$A$23,Formulier[[#This Row],[Schaal]]),Formulier[[#This Row],[Kostenplaats kode]]&lt;5700000,SUMIFS('Normbedragen LOS'!C17:C36,'Normbedragen LOS'!A17:A36,Formulier[[#This Row],[Schaal]]))</f>
        <v>0</v>
      </c>
      <c r="G22" s="102">
        <f t="shared" si="0"/>
        <v>0</v>
      </c>
      <c r="H22" s="103"/>
      <c r="I22" s="104">
        <f t="shared" si="1"/>
        <v>0</v>
      </c>
      <c r="J22" s="105"/>
      <c r="K22" s="106" t="str" cm="1">
        <f t="array" ref="K22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2" s="107" t="str">
        <f>IF(ISERROR(INDEX(Beaufort!G:G,MATCH(Formulier[[#This Row],[Org.eenheid (beaufort)]],Beaufort!F:F,0))),"",INDEX(Beaufort!G:G,MATCH(Formulier[[#This Row],[Org.eenheid (beaufort)]],Beaufort!F:F,0)))</f>
        <v/>
      </c>
      <c r="M22" s="99"/>
      <c r="N22" s="106" t="str">
        <f>LEFT(Formulier[[#This Row],[Kostenplaats kode]],2)</f>
        <v/>
      </c>
    </row>
    <row r="23" spans="1:14" ht="30.95" customHeight="1" x14ac:dyDescent="0.25">
      <c r="A23" s="108"/>
      <c r="B23" s="98" t="str">
        <f>IF(ISERROR(INDEX(Kpl!B:B,MATCH(Formulier[[#This Row],[Kostenplaats kode]],Kpl!A:A,0))),"",INDEX(Kpl!B:B,MATCH(Formulier[[#This Row],[Kostenplaats kode]],Kpl!A:A,0)))</f>
        <v/>
      </c>
      <c r="C23" s="99"/>
      <c r="D23" s="99"/>
      <c r="E23" s="100" t="str" cm="1">
        <f t="array" ref="E23">IF(ISERROR(INDEX(Functies!B:B,MATCH(Formulier[[#This Row],[HR21 functie]],Functies!A:A,0),0)),"",INDEX(Functies!B:B,MATCH(Formulier[[#This Row],[HR21 functie]],Functies!A:A,0),0))</f>
        <v/>
      </c>
      <c r="F23" s="101" cm="1">
        <f t="array" ref="F23">_xlfn.IFS(Formulier[[#This Row],[Kostenplaats kode]]&gt;5700000,SUMIFS('Normbedragen ENS'!$E$6:$E$23,'Normbedragen ENS'!$A$6:$A$23,Formulier[[#This Row],[Schaal]]),Formulier[[#This Row],[Kostenplaats kode]]&lt;5700000,SUMIFS('Normbedragen LOS'!C18:C37,'Normbedragen LOS'!A18:A37,Formulier[[#This Row],[Schaal]]))</f>
        <v>0</v>
      </c>
      <c r="G23" s="102">
        <f t="shared" si="0"/>
        <v>0</v>
      </c>
      <c r="H23" s="103"/>
      <c r="I23" s="104">
        <f t="shared" si="1"/>
        <v>0</v>
      </c>
      <c r="J23" s="105"/>
      <c r="K23" s="106" t="str" cm="1">
        <f t="array" ref="K23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3" s="107" t="str">
        <f>IF(ISERROR(INDEX(Beaufort!G:G,MATCH(Formulier[[#This Row],[Org.eenheid (beaufort)]],Beaufort!F:F,0))),"",INDEX(Beaufort!G:G,MATCH(Formulier[[#This Row],[Org.eenheid (beaufort)]],Beaufort!F:F,0)))</f>
        <v/>
      </c>
      <c r="M23" s="99"/>
      <c r="N23" s="106" t="str">
        <f>LEFT(Formulier[[#This Row],[Kostenplaats kode]],2)</f>
        <v/>
      </c>
    </row>
    <row r="24" spans="1:14" ht="30.95" customHeight="1" x14ac:dyDescent="0.25">
      <c r="A24" s="108"/>
      <c r="B24" s="98" t="str">
        <f>IF(ISERROR(INDEX(Kpl!B:B,MATCH(Formulier[[#This Row],[Kostenplaats kode]],Kpl!A:A,0))),"",INDEX(Kpl!B:B,MATCH(Formulier[[#This Row],[Kostenplaats kode]],Kpl!A:A,0)))</f>
        <v/>
      </c>
      <c r="C24" s="99"/>
      <c r="D24" s="99"/>
      <c r="E24" s="100" t="str" cm="1">
        <f t="array" ref="E24">IF(ISERROR(INDEX(Functies!B:B,MATCH(Formulier[[#This Row],[HR21 functie]],Functies!A:A,0),0)),"",INDEX(Functies!B:B,MATCH(Formulier[[#This Row],[HR21 functie]],Functies!A:A,0),0))</f>
        <v/>
      </c>
      <c r="F24" s="101" cm="1">
        <f t="array" ref="F24">_xlfn.IFS(Formulier[[#This Row],[Kostenplaats kode]]&gt;5700000,SUMIFS('Normbedragen ENS'!$E$6:$E$23,'Normbedragen ENS'!$A$6:$A$23,Formulier[[#This Row],[Schaal]]),Formulier[[#This Row],[Kostenplaats kode]]&lt;5700000,SUMIFS('Normbedragen LOS'!C19:C38,'Normbedragen LOS'!A19:A38,Formulier[[#This Row],[Schaal]]))</f>
        <v>0</v>
      </c>
      <c r="G24" s="102">
        <f t="shared" si="0"/>
        <v>0</v>
      </c>
      <c r="H24" s="103"/>
      <c r="I24" s="104">
        <f t="shared" si="1"/>
        <v>0</v>
      </c>
      <c r="J24" s="105"/>
      <c r="K24" s="106" t="str" cm="1">
        <f t="array" ref="K24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4" s="107" t="str">
        <f>IF(ISERROR(INDEX(Beaufort!G:G,MATCH(Formulier[[#This Row],[Org.eenheid (beaufort)]],Beaufort!F:F,0))),"",INDEX(Beaufort!G:G,MATCH(Formulier[[#This Row],[Org.eenheid (beaufort)]],Beaufort!F:F,0)))</f>
        <v/>
      </c>
      <c r="M24" s="99"/>
      <c r="N24" s="106" t="str">
        <f>LEFT(Formulier[[#This Row],[Kostenplaats kode]],2)</f>
        <v/>
      </c>
    </row>
    <row r="25" spans="1:14" ht="30.95" customHeight="1" x14ac:dyDescent="0.25">
      <c r="A25" s="108"/>
      <c r="B25" s="98" t="str">
        <f>IF(ISERROR(INDEX(Kpl!B:B,MATCH(Formulier[[#This Row],[Kostenplaats kode]],Kpl!A:A,0))),"",INDEX(Kpl!B:B,MATCH(Formulier[[#This Row],[Kostenplaats kode]],Kpl!A:A,0)))</f>
        <v/>
      </c>
      <c r="C25" s="99"/>
      <c r="D25" s="99"/>
      <c r="E25" s="100" t="str" cm="1">
        <f t="array" ref="E25">IF(ISERROR(INDEX(Functies!B:B,MATCH(Formulier[[#This Row],[HR21 functie]],Functies!A:A,0),0)),"",INDEX(Functies!B:B,MATCH(Formulier[[#This Row],[HR21 functie]],Functies!A:A,0),0))</f>
        <v/>
      </c>
      <c r="F25" s="101" cm="1">
        <f t="array" ref="F25">_xlfn.IFS(Formulier[[#This Row],[Kostenplaats kode]]&gt;5700000,SUMIFS('Normbedragen ENS'!$E$6:$E$23,'Normbedragen ENS'!$A$6:$A$23,Formulier[[#This Row],[Schaal]]),Formulier[[#This Row],[Kostenplaats kode]]&lt;5700000,SUMIFS('Normbedragen LOS'!C20:C39,'Normbedragen LOS'!A20:A39,Formulier[[#This Row],[Schaal]]))</f>
        <v>0</v>
      </c>
      <c r="G25" s="102">
        <f t="shared" si="0"/>
        <v>0</v>
      </c>
      <c r="H25" s="103"/>
      <c r="I25" s="104">
        <f t="shared" si="1"/>
        <v>0</v>
      </c>
      <c r="J25" s="105"/>
      <c r="K25" s="106" t="str" cm="1">
        <f t="array" ref="K25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5" s="107" t="str">
        <f>IF(ISERROR(INDEX(Beaufort!G:G,MATCH(Formulier[[#This Row],[Org.eenheid (beaufort)]],Beaufort!F:F,0))),"",INDEX(Beaufort!G:G,MATCH(Formulier[[#This Row],[Org.eenheid (beaufort)]],Beaufort!F:F,0)))</f>
        <v/>
      </c>
      <c r="M25" s="99"/>
      <c r="N25" s="106" t="str">
        <f>LEFT(Formulier[[#This Row],[Kostenplaats kode]],2)</f>
        <v/>
      </c>
    </row>
    <row r="26" spans="1:14" ht="30.95" customHeight="1" x14ac:dyDescent="0.25">
      <c r="A26" s="108"/>
      <c r="B26" s="98" t="str">
        <f>IF(ISERROR(INDEX(Kpl!B:B,MATCH(Formulier[[#This Row],[Kostenplaats kode]],Kpl!A:A,0))),"",INDEX(Kpl!B:B,MATCH(Formulier[[#This Row],[Kostenplaats kode]],Kpl!A:A,0)))</f>
        <v/>
      </c>
      <c r="C26" s="99"/>
      <c r="D26" s="99"/>
      <c r="E26" s="100" t="str" cm="1">
        <f t="array" ref="E26">IF(ISERROR(INDEX(Functies!B:B,MATCH(Formulier[[#This Row],[HR21 functie]],Functies!A:A,0),0)),"",INDEX(Functies!B:B,MATCH(Formulier[[#This Row],[HR21 functie]],Functies!A:A,0),0))</f>
        <v/>
      </c>
      <c r="F26" s="101" cm="1">
        <f t="array" ref="F26">_xlfn.IFS(Formulier[[#This Row],[Kostenplaats kode]]&gt;5700000,SUMIFS('Normbedragen ENS'!$E$6:$E$23,'Normbedragen ENS'!$A$6:$A$23,Formulier[[#This Row],[Schaal]]),Formulier[[#This Row],[Kostenplaats kode]]&lt;5700000,SUMIFS('Normbedragen LOS'!C21:C40,'Normbedragen LOS'!A21:A40,Formulier[[#This Row],[Schaal]]))</f>
        <v>0</v>
      </c>
      <c r="G26" s="102">
        <f t="shared" si="0"/>
        <v>0</v>
      </c>
      <c r="H26" s="103"/>
      <c r="I26" s="104">
        <f t="shared" si="1"/>
        <v>0</v>
      </c>
      <c r="J26" s="105"/>
      <c r="K26" s="106" t="str" cm="1">
        <f t="array" ref="K26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6" s="107" t="str">
        <f>IF(ISERROR(INDEX(Beaufort!G:G,MATCH(Formulier[[#This Row],[Org.eenheid (beaufort)]],Beaufort!F:F,0))),"",INDEX(Beaufort!G:G,MATCH(Formulier[[#This Row],[Org.eenheid (beaufort)]],Beaufort!F:F,0)))</f>
        <v/>
      </c>
      <c r="M26" s="99"/>
      <c r="N26" s="106" t="str">
        <f>LEFT(Formulier[[#This Row],[Kostenplaats kode]],2)</f>
        <v/>
      </c>
    </row>
    <row r="27" spans="1:14" ht="30.95" customHeight="1" x14ac:dyDescent="0.25">
      <c r="A27" s="108"/>
      <c r="B27" s="98" t="str">
        <f>IF(ISERROR(INDEX(Kpl!B:B,MATCH(Formulier[[#This Row],[Kostenplaats kode]],Kpl!A:A,0))),"",INDEX(Kpl!B:B,MATCH(Formulier[[#This Row],[Kostenplaats kode]],Kpl!A:A,0)))</f>
        <v/>
      </c>
      <c r="C27" s="99"/>
      <c r="D27" s="99"/>
      <c r="E27" s="100" t="str" cm="1">
        <f t="array" ref="E27">IF(ISERROR(INDEX(Functies!B:B,MATCH(Formulier[[#This Row],[HR21 functie]],Functies!A:A,0),0)),"",INDEX(Functies!B:B,MATCH(Formulier[[#This Row],[HR21 functie]],Functies!A:A,0),0))</f>
        <v/>
      </c>
      <c r="F27" s="101" cm="1">
        <f t="array" ref="F27">_xlfn.IFS(Formulier[[#This Row],[Kostenplaats kode]]&gt;5700000,SUMIFS('Normbedragen ENS'!$E$6:$E$23,'Normbedragen ENS'!$A$6:$A$23,Formulier[[#This Row],[Schaal]]),Formulier[[#This Row],[Kostenplaats kode]]&lt;5700000,SUMIFS('Normbedragen LOS'!C22:C41,'Normbedragen LOS'!A22:A41,Formulier[[#This Row],[Schaal]]))</f>
        <v>0</v>
      </c>
      <c r="G27" s="102">
        <f t="shared" si="0"/>
        <v>0</v>
      </c>
      <c r="H27" s="103"/>
      <c r="I27" s="104">
        <f t="shared" si="1"/>
        <v>0</v>
      </c>
      <c r="J27" s="105"/>
      <c r="K27" s="106" t="str" cm="1">
        <f t="array" ref="K27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7" s="107" t="str">
        <f>IF(ISERROR(INDEX(Beaufort!G:G,MATCH(Formulier[[#This Row],[Org.eenheid (beaufort)]],Beaufort!F:F,0))),"",INDEX(Beaufort!G:G,MATCH(Formulier[[#This Row],[Org.eenheid (beaufort)]],Beaufort!F:F,0)))</f>
        <v/>
      </c>
      <c r="M27" s="99"/>
      <c r="N27" s="106" t="str">
        <f>LEFT(Formulier[[#This Row],[Kostenplaats kode]],2)</f>
        <v/>
      </c>
    </row>
    <row r="28" spans="1:14" ht="30.95" customHeight="1" x14ac:dyDescent="0.25">
      <c r="A28" s="108"/>
      <c r="B28" s="98" t="str">
        <f>IF(ISERROR(INDEX(Kpl!B:B,MATCH(Formulier[[#This Row],[Kostenplaats kode]],Kpl!A:A,0))),"",INDEX(Kpl!B:B,MATCH(Formulier[[#This Row],[Kostenplaats kode]],Kpl!A:A,0)))</f>
        <v/>
      </c>
      <c r="C28" s="99"/>
      <c r="D28" s="99"/>
      <c r="E28" s="100" t="str" cm="1">
        <f t="array" ref="E28">IF(ISERROR(INDEX(Functies!B:B,MATCH(Formulier[[#This Row],[HR21 functie]],Functies!A:A,0),0)),"",INDEX(Functies!B:B,MATCH(Formulier[[#This Row],[HR21 functie]],Functies!A:A,0),0))</f>
        <v/>
      </c>
      <c r="F28" s="101" cm="1">
        <f t="array" ref="F28">_xlfn.IFS(Formulier[[#This Row],[Kostenplaats kode]]&gt;5700000,SUMIFS('Normbedragen ENS'!$E$6:$E$23,'Normbedragen ENS'!$A$6:$A$23,Formulier[[#This Row],[Schaal]]),Formulier[[#This Row],[Kostenplaats kode]]&lt;5700000,SUMIFS('Normbedragen LOS'!C23:C42,'Normbedragen LOS'!A23:A42,Formulier[[#This Row],[Schaal]]))</f>
        <v>0</v>
      </c>
      <c r="G28" s="102">
        <f t="shared" si="0"/>
        <v>0</v>
      </c>
      <c r="H28" s="103"/>
      <c r="I28" s="104">
        <f t="shared" si="1"/>
        <v>0</v>
      </c>
      <c r="J28" s="105"/>
      <c r="K28" s="106" t="str" cm="1">
        <f t="array" ref="K28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8" s="107" t="str">
        <f>IF(ISERROR(INDEX(Beaufort!G:G,MATCH(Formulier[[#This Row],[Org.eenheid (beaufort)]],Beaufort!F:F,0))),"",INDEX(Beaufort!G:G,MATCH(Formulier[[#This Row],[Org.eenheid (beaufort)]],Beaufort!F:F,0)))</f>
        <v/>
      </c>
      <c r="M28" s="99"/>
      <c r="N28" s="106" t="str">
        <f>LEFT(Formulier[[#This Row],[Kostenplaats kode]],2)</f>
        <v/>
      </c>
    </row>
    <row r="29" spans="1:14" ht="30.95" customHeight="1" x14ac:dyDescent="0.25">
      <c r="A29" s="108"/>
      <c r="B29" s="98" t="str">
        <f>IF(ISERROR(INDEX(Kpl!B:B,MATCH(Formulier[[#This Row],[Kostenplaats kode]],Kpl!A:A,0))),"",INDEX(Kpl!B:B,MATCH(Formulier[[#This Row],[Kostenplaats kode]],Kpl!A:A,0)))</f>
        <v/>
      </c>
      <c r="C29" s="99"/>
      <c r="D29" s="99"/>
      <c r="E29" s="100" t="str" cm="1">
        <f t="array" ref="E29">IF(ISERROR(INDEX(Functies!B:B,MATCH(Formulier[[#This Row],[HR21 functie]],Functies!A:A,0),0)),"",INDEX(Functies!B:B,MATCH(Formulier[[#This Row],[HR21 functie]],Functies!A:A,0),0))</f>
        <v/>
      </c>
      <c r="F29" s="101" cm="1">
        <f t="array" ref="F29">_xlfn.IFS(Formulier[[#This Row],[Kostenplaats kode]]&gt;5700000,SUMIFS('Normbedragen ENS'!$E$6:$E$23,'Normbedragen ENS'!$A$6:$A$23,Formulier[[#This Row],[Schaal]]),Formulier[[#This Row],[Kostenplaats kode]]&lt;5700000,SUMIFS('Normbedragen LOS'!C24:C43,'Normbedragen LOS'!A24:A43,Formulier[[#This Row],[Schaal]]))</f>
        <v>0</v>
      </c>
      <c r="G29" s="102">
        <f t="shared" si="0"/>
        <v>0</v>
      </c>
      <c r="H29" s="103"/>
      <c r="I29" s="104">
        <f t="shared" si="1"/>
        <v>0</v>
      </c>
      <c r="J29" s="105"/>
      <c r="K29" s="106" t="str" cm="1">
        <f t="array" ref="K29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29" s="107" t="str">
        <f>IF(ISERROR(INDEX(Beaufort!G:G,MATCH(Formulier[[#This Row],[Org.eenheid (beaufort)]],Beaufort!F:F,0))),"",INDEX(Beaufort!G:G,MATCH(Formulier[[#This Row],[Org.eenheid (beaufort)]],Beaufort!F:F,0)))</f>
        <v/>
      </c>
      <c r="M29" s="99"/>
      <c r="N29" s="106" t="str">
        <f>LEFT(Formulier[[#This Row],[Kostenplaats kode]],2)</f>
        <v/>
      </c>
    </row>
    <row r="30" spans="1:14" ht="30.95" customHeight="1" x14ac:dyDescent="0.25">
      <c r="A30" s="108"/>
      <c r="B30" s="98" t="str">
        <f>IF(ISERROR(INDEX(Kpl!B:B,MATCH(Formulier[[#This Row],[Kostenplaats kode]],Kpl!A:A,0))),"",INDEX(Kpl!B:B,MATCH(Formulier[[#This Row],[Kostenplaats kode]],Kpl!A:A,0)))</f>
        <v/>
      </c>
      <c r="C30" s="99"/>
      <c r="D30" s="99"/>
      <c r="E30" s="100" t="str" cm="1">
        <f t="array" ref="E30">IF(ISERROR(INDEX(Functies!B:B,MATCH(Formulier[[#This Row],[HR21 functie]],Functies!A:A,0),0)),"",INDEX(Functies!B:B,MATCH(Formulier[[#This Row],[HR21 functie]],Functies!A:A,0),0))</f>
        <v/>
      </c>
      <c r="F30" s="101" cm="1">
        <f t="array" ref="F30">_xlfn.IFS(Formulier[[#This Row],[Kostenplaats kode]]&gt;5700000,SUMIFS('Normbedragen ENS'!$E$6:$E$23,'Normbedragen ENS'!$A$6:$A$23,Formulier[[#This Row],[Schaal]]),Formulier[[#This Row],[Kostenplaats kode]]&lt;5700000,SUMIFS('Normbedragen LOS'!C25:C44,'Normbedragen LOS'!A25:A44,Formulier[[#This Row],[Schaal]]))</f>
        <v>0</v>
      </c>
      <c r="G30" s="102">
        <f t="shared" si="0"/>
        <v>0</v>
      </c>
      <c r="H30" s="103"/>
      <c r="I30" s="104">
        <f t="shared" si="1"/>
        <v>0</v>
      </c>
      <c r="J30" s="105"/>
      <c r="K30" s="106" t="str" cm="1">
        <f t="array" ref="K30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0" s="107" t="str">
        <f>IF(ISERROR(INDEX(Beaufort!G:G,MATCH(Formulier[[#This Row],[Org.eenheid (beaufort)]],Beaufort!F:F,0))),"",INDEX(Beaufort!G:G,MATCH(Formulier[[#This Row],[Org.eenheid (beaufort)]],Beaufort!F:F,0)))</f>
        <v/>
      </c>
      <c r="M30" s="99"/>
      <c r="N30" s="106" t="str">
        <f>LEFT(Formulier[[#This Row],[Kostenplaats kode]],2)</f>
        <v/>
      </c>
    </row>
    <row r="31" spans="1:14" ht="30.95" customHeight="1" x14ac:dyDescent="0.25">
      <c r="A31" s="108"/>
      <c r="B31" s="98" t="str">
        <f>IF(ISERROR(INDEX(Kpl!B:B,MATCH(Formulier[[#This Row],[Kostenplaats kode]],Kpl!A:A,0))),"",INDEX(Kpl!B:B,MATCH(Formulier[[#This Row],[Kostenplaats kode]],Kpl!A:A,0)))</f>
        <v/>
      </c>
      <c r="C31" s="99"/>
      <c r="D31" s="99"/>
      <c r="E31" s="100" t="str" cm="1">
        <f t="array" ref="E31">IF(ISERROR(INDEX(Functies!B:B,MATCH(Formulier[[#This Row],[HR21 functie]],Functies!A:A,0),0)),"",INDEX(Functies!B:B,MATCH(Formulier[[#This Row],[HR21 functie]],Functies!A:A,0),0))</f>
        <v/>
      </c>
      <c r="F31" s="101" cm="1">
        <f t="array" ref="F31">_xlfn.IFS(Formulier[[#This Row],[Kostenplaats kode]]&gt;5700000,SUMIFS('Normbedragen ENS'!$E$6:$E$23,'Normbedragen ENS'!$A$6:$A$23,Formulier[[#This Row],[Schaal]]),Formulier[[#This Row],[Kostenplaats kode]]&lt;5700000,SUMIFS('Normbedragen LOS'!C26:C45,'Normbedragen LOS'!A26:A45,Formulier[[#This Row],[Schaal]]))</f>
        <v>0</v>
      </c>
      <c r="G31" s="102">
        <f t="shared" si="0"/>
        <v>0</v>
      </c>
      <c r="H31" s="103"/>
      <c r="I31" s="104">
        <f t="shared" si="1"/>
        <v>0</v>
      </c>
      <c r="J31" s="105"/>
      <c r="K31" s="106" t="str" cm="1">
        <f t="array" ref="K31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1" s="107" t="str">
        <f>IF(ISERROR(INDEX(Beaufort!G:G,MATCH(Formulier[[#This Row],[Org.eenheid (beaufort)]],Beaufort!F:F,0))),"",INDEX(Beaufort!G:G,MATCH(Formulier[[#This Row],[Org.eenheid (beaufort)]],Beaufort!F:F,0)))</f>
        <v/>
      </c>
      <c r="M31" s="99"/>
      <c r="N31" s="106" t="str">
        <f>LEFT(Formulier[[#This Row],[Kostenplaats kode]],2)</f>
        <v/>
      </c>
    </row>
    <row r="32" spans="1:14" ht="30.95" customHeight="1" x14ac:dyDescent="0.25">
      <c r="A32" s="108"/>
      <c r="B32" s="98" t="str">
        <f>IF(ISERROR(INDEX(Kpl!B:B,MATCH(Formulier[[#This Row],[Kostenplaats kode]],Kpl!A:A,0))),"",INDEX(Kpl!B:B,MATCH(Formulier[[#This Row],[Kostenplaats kode]],Kpl!A:A,0)))</f>
        <v/>
      </c>
      <c r="C32" s="99"/>
      <c r="D32" s="99"/>
      <c r="E32" s="100" t="str" cm="1">
        <f t="array" ref="E32">IF(ISERROR(INDEX(Functies!B:B,MATCH(Formulier[[#This Row],[HR21 functie]],Functies!A:A,0),0)),"",INDEX(Functies!B:B,MATCH(Formulier[[#This Row],[HR21 functie]],Functies!A:A,0),0))</f>
        <v/>
      </c>
      <c r="F32" s="101" cm="1">
        <f t="array" ref="F32">_xlfn.IFS(Formulier[[#This Row],[Kostenplaats kode]]&gt;5700000,SUMIFS('Normbedragen ENS'!$E$6:$E$23,'Normbedragen ENS'!$A$6:$A$23,Formulier[[#This Row],[Schaal]]),Formulier[[#This Row],[Kostenplaats kode]]&lt;5700000,SUMIFS('Normbedragen LOS'!C27:C46,'Normbedragen LOS'!A27:A46,Formulier[[#This Row],[Schaal]]))</f>
        <v>0</v>
      </c>
      <c r="G32" s="102">
        <f t="shared" si="0"/>
        <v>0</v>
      </c>
      <c r="H32" s="103"/>
      <c r="I32" s="104">
        <f t="shared" si="1"/>
        <v>0</v>
      </c>
      <c r="J32" s="105"/>
      <c r="K32" s="106" t="str" cm="1">
        <f t="array" ref="K32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2" s="107" t="str">
        <f>IF(ISERROR(INDEX(Beaufort!G:G,MATCH(Formulier[[#This Row],[Org.eenheid (beaufort)]],Beaufort!F:F,0))),"",INDEX(Beaufort!G:G,MATCH(Formulier[[#This Row],[Org.eenheid (beaufort)]],Beaufort!F:F,0)))</f>
        <v/>
      </c>
      <c r="M32" s="99"/>
      <c r="N32" s="106" t="str">
        <f>LEFT(Formulier[[#This Row],[Kostenplaats kode]],2)</f>
        <v/>
      </c>
    </row>
    <row r="33" spans="1:14" ht="30.95" customHeight="1" x14ac:dyDescent="0.25">
      <c r="A33" s="108"/>
      <c r="B33" s="98" t="str">
        <f>IF(ISERROR(INDEX(Kpl!B:B,MATCH(Formulier[[#This Row],[Kostenplaats kode]],Kpl!A:A,0))),"",INDEX(Kpl!B:B,MATCH(Formulier[[#This Row],[Kostenplaats kode]],Kpl!A:A,0)))</f>
        <v/>
      </c>
      <c r="C33" s="99"/>
      <c r="D33" s="99"/>
      <c r="E33" s="100" t="str" cm="1">
        <f t="array" ref="E33">IF(ISERROR(INDEX(Functies!B:B,MATCH(Formulier[[#This Row],[HR21 functie]],Functies!A:A,0),0)),"",INDEX(Functies!B:B,MATCH(Formulier[[#This Row],[HR21 functie]],Functies!A:A,0),0))</f>
        <v/>
      </c>
      <c r="F33" s="101" cm="1">
        <f t="array" ref="F33">_xlfn.IFS(Formulier[[#This Row],[Kostenplaats kode]]&gt;5700000,SUMIFS('Normbedragen ENS'!$E$6:$E$23,'Normbedragen ENS'!$A$6:$A$23,Formulier[[#This Row],[Schaal]]),Formulier[[#This Row],[Kostenplaats kode]]&lt;5700000,SUMIFS('Normbedragen LOS'!C28:C47,'Normbedragen LOS'!A28:A47,Formulier[[#This Row],[Schaal]]))</f>
        <v>0</v>
      </c>
      <c r="G33" s="102">
        <f t="shared" si="0"/>
        <v>0</v>
      </c>
      <c r="H33" s="103"/>
      <c r="I33" s="104">
        <f t="shared" si="1"/>
        <v>0</v>
      </c>
      <c r="J33" s="105"/>
      <c r="K33" s="106" t="str" cm="1">
        <f t="array" ref="K33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3" s="107" t="str">
        <f>IF(ISERROR(INDEX(Beaufort!G:G,MATCH(Formulier[[#This Row],[Org.eenheid (beaufort)]],Beaufort!F:F,0))),"",INDEX(Beaufort!G:G,MATCH(Formulier[[#This Row],[Org.eenheid (beaufort)]],Beaufort!F:F,0)))</f>
        <v/>
      </c>
      <c r="M33" s="99"/>
      <c r="N33" s="106" t="str">
        <f>LEFT(Formulier[[#This Row],[Kostenplaats kode]],2)</f>
        <v/>
      </c>
    </row>
    <row r="34" spans="1:14" ht="30.95" customHeight="1" x14ac:dyDescent="0.25">
      <c r="A34" s="108"/>
      <c r="B34" s="98" t="str">
        <f>IF(ISERROR(INDEX(Kpl!B:B,MATCH(Formulier[[#This Row],[Kostenplaats kode]],Kpl!A:A,0))),"",INDEX(Kpl!B:B,MATCH(Formulier[[#This Row],[Kostenplaats kode]],Kpl!A:A,0)))</f>
        <v/>
      </c>
      <c r="C34" s="99"/>
      <c r="D34" s="99"/>
      <c r="E34" s="100" t="str" cm="1">
        <f t="array" ref="E34">IF(ISERROR(INDEX(Functies!B:B,MATCH(Formulier[[#This Row],[HR21 functie]],Functies!A:A,0),0)),"",INDEX(Functies!B:B,MATCH(Formulier[[#This Row],[HR21 functie]],Functies!A:A,0),0))</f>
        <v/>
      </c>
      <c r="F34" s="101" cm="1">
        <f t="array" ref="F34">_xlfn.IFS(Formulier[[#This Row],[Kostenplaats kode]]&gt;5700000,SUMIFS('Normbedragen ENS'!$E$6:$E$23,'Normbedragen ENS'!$A$6:$A$23,Formulier[[#This Row],[Schaal]]),Formulier[[#This Row],[Kostenplaats kode]]&lt;5700000,SUMIFS('Normbedragen LOS'!C29:C48,'Normbedragen LOS'!A29:A48,Formulier[[#This Row],[Schaal]]))</f>
        <v>0</v>
      </c>
      <c r="G34" s="102">
        <f t="shared" si="0"/>
        <v>0</v>
      </c>
      <c r="H34" s="103"/>
      <c r="I34" s="104">
        <f t="shared" si="1"/>
        <v>0</v>
      </c>
      <c r="J34" s="105"/>
      <c r="K34" s="106" t="str" cm="1">
        <f t="array" ref="K34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4" s="107" t="str">
        <f>IF(ISERROR(INDEX(Beaufort!G:G,MATCH(Formulier[[#This Row],[Org.eenheid (beaufort)]],Beaufort!F:F,0))),"",INDEX(Beaufort!G:G,MATCH(Formulier[[#This Row],[Org.eenheid (beaufort)]],Beaufort!F:F,0)))</f>
        <v/>
      </c>
      <c r="M34" s="99"/>
      <c r="N34" s="106" t="str">
        <f>LEFT(Formulier[[#This Row],[Kostenplaats kode]],2)</f>
        <v/>
      </c>
    </row>
    <row r="35" spans="1:14" ht="30.95" customHeight="1" x14ac:dyDescent="0.25">
      <c r="A35" s="108"/>
      <c r="B35" s="98" t="str">
        <f>IF(ISERROR(INDEX(Kpl!B:B,MATCH(Formulier[[#This Row],[Kostenplaats kode]],Kpl!A:A,0))),"",INDEX(Kpl!B:B,MATCH(Formulier[[#This Row],[Kostenplaats kode]],Kpl!A:A,0)))</f>
        <v/>
      </c>
      <c r="C35" s="99"/>
      <c r="D35" s="99"/>
      <c r="E35" s="100" t="str" cm="1">
        <f t="array" ref="E35">IF(ISERROR(INDEX(Functies!B:B,MATCH(Formulier[[#This Row],[HR21 functie]],Functies!A:A,0),0)),"",INDEX(Functies!B:B,MATCH(Formulier[[#This Row],[HR21 functie]],Functies!A:A,0),0))</f>
        <v/>
      </c>
      <c r="F35" s="101" cm="1">
        <f t="array" ref="F35">_xlfn.IFS(Formulier[[#This Row],[Kostenplaats kode]]&gt;5700000,SUMIFS('Normbedragen ENS'!$E$6:$E$23,'Normbedragen ENS'!$A$6:$A$23,Formulier[[#This Row],[Schaal]]),Formulier[[#This Row],[Kostenplaats kode]]&lt;5700000,SUMIFS('Normbedragen LOS'!C30:C49,'Normbedragen LOS'!A30:A49,Formulier[[#This Row],[Schaal]]))</f>
        <v>0</v>
      </c>
      <c r="G35" s="102">
        <f t="shared" si="0"/>
        <v>0</v>
      </c>
      <c r="H35" s="103"/>
      <c r="I35" s="104">
        <f t="shared" si="1"/>
        <v>0</v>
      </c>
      <c r="J35" s="105"/>
      <c r="K35" s="106" t="str" cm="1">
        <f t="array" ref="K35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5" s="107" t="str">
        <f>IF(ISERROR(INDEX(Beaufort!G:G,MATCH(Formulier[[#This Row],[Org.eenheid (beaufort)]],Beaufort!F:F,0))),"",INDEX(Beaufort!G:G,MATCH(Formulier[[#This Row],[Org.eenheid (beaufort)]],Beaufort!F:F,0)))</f>
        <v/>
      </c>
      <c r="M35" s="99"/>
      <c r="N35" s="106" t="str">
        <f>LEFT(Formulier[[#This Row],[Kostenplaats kode]],2)</f>
        <v/>
      </c>
    </row>
    <row r="36" spans="1:14" ht="30.95" customHeight="1" x14ac:dyDescent="0.25">
      <c r="A36" s="108"/>
      <c r="B36" s="98" t="str">
        <f>IF(ISERROR(INDEX(Kpl!B:B,MATCH(Formulier[[#This Row],[Kostenplaats kode]],Kpl!A:A,0))),"",INDEX(Kpl!B:B,MATCH(Formulier[[#This Row],[Kostenplaats kode]],Kpl!A:A,0)))</f>
        <v/>
      </c>
      <c r="C36" s="99"/>
      <c r="D36" s="99"/>
      <c r="E36" s="100" t="str" cm="1">
        <f t="array" ref="E36">IF(ISERROR(INDEX(Functies!B:B,MATCH(Formulier[[#This Row],[HR21 functie]],Functies!A:A,0),0)),"",INDEX(Functies!B:B,MATCH(Formulier[[#This Row],[HR21 functie]],Functies!A:A,0),0))</f>
        <v/>
      </c>
      <c r="F36" s="101" cm="1">
        <f t="array" ref="F36">_xlfn.IFS(Formulier[[#This Row],[Kostenplaats kode]]&gt;5700000,SUMIFS('Normbedragen ENS'!$E$6:$E$23,'Normbedragen ENS'!$A$6:$A$23,Formulier[[#This Row],[Schaal]]),Formulier[[#This Row],[Kostenplaats kode]]&lt;5700000,SUMIFS('Normbedragen LOS'!C31:C50,'Normbedragen LOS'!A31:A50,Formulier[[#This Row],[Schaal]]))</f>
        <v>0</v>
      </c>
      <c r="G36" s="102">
        <f t="shared" si="0"/>
        <v>0</v>
      </c>
      <c r="H36" s="103"/>
      <c r="I36" s="104">
        <f t="shared" si="1"/>
        <v>0</v>
      </c>
      <c r="J36" s="105"/>
      <c r="K36" s="106" t="str" cm="1">
        <f t="array" ref="K36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6" s="107" t="str">
        <f>IF(ISERROR(INDEX(Beaufort!G:G,MATCH(Formulier[[#This Row],[Org.eenheid (beaufort)]],Beaufort!F:F,0))),"",INDEX(Beaufort!G:G,MATCH(Formulier[[#This Row],[Org.eenheid (beaufort)]],Beaufort!F:F,0)))</f>
        <v/>
      </c>
      <c r="M36" s="99"/>
      <c r="N36" s="106" t="str">
        <f>LEFT(Formulier[[#This Row],[Kostenplaats kode]],2)</f>
        <v/>
      </c>
    </row>
    <row r="37" spans="1:14" ht="30.95" customHeight="1" x14ac:dyDescent="0.25">
      <c r="A37" s="108"/>
      <c r="B37" s="98" t="str">
        <f>IF(ISERROR(INDEX(Kpl!B:B,MATCH(Formulier[[#This Row],[Kostenplaats kode]],Kpl!A:A,0))),"",INDEX(Kpl!B:B,MATCH(Formulier[[#This Row],[Kostenplaats kode]],Kpl!A:A,0)))</f>
        <v/>
      </c>
      <c r="C37" s="99"/>
      <c r="D37" s="99"/>
      <c r="E37" s="100" t="str" cm="1">
        <f t="array" ref="E37">IF(ISERROR(INDEX(Functies!B:B,MATCH(Formulier[[#This Row],[HR21 functie]],Functies!A:A,0),0)),"",INDEX(Functies!B:B,MATCH(Formulier[[#This Row],[HR21 functie]],Functies!A:A,0),0))</f>
        <v/>
      </c>
      <c r="F37" s="101" cm="1">
        <f t="array" ref="F37">_xlfn.IFS(Formulier[[#This Row],[Kostenplaats kode]]&gt;5700000,SUMIFS('Normbedragen ENS'!$E$6:$E$23,'Normbedragen ENS'!$A$6:$A$23,Formulier[[#This Row],[Schaal]]),Formulier[[#This Row],[Kostenplaats kode]]&lt;5700000,SUMIFS('Normbedragen LOS'!C32:C51,'Normbedragen LOS'!A32:A51,Formulier[[#This Row],[Schaal]]))</f>
        <v>0</v>
      </c>
      <c r="G37" s="102">
        <f t="shared" si="0"/>
        <v>0</v>
      </c>
      <c r="H37" s="103"/>
      <c r="I37" s="104">
        <f t="shared" si="1"/>
        <v>0</v>
      </c>
      <c r="J37" s="105"/>
      <c r="K37" s="106" t="str" cm="1">
        <f t="array" ref="K37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7" s="107" t="str">
        <f>IF(ISERROR(INDEX(Beaufort!G:G,MATCH(Formulier[[#This Row],[Org.eenheid (beaufort)]],Beaufort!F:F,0))),"",INDEX(Beaufort!G:G,MATCH(Formulier[[#This Row],[Org.eenheid (beaufort)]],Beaufort!F:F,0)))</f>
        <v/>
      </c>
      <c r="M37" s="99"/>
      <c r="N37" s="106" t="str">
        <f>LEFT(Formulier[[#This Row],[Kostenplaats kode]],2)</f>
        <v/>
      </c>
    </row>
    <row r="38" spans="1:14" ht="30.95" customHeight="1" x14ac:dyDescent="0.25">
      <c r="A38" s="108"/>
      <c r="B38" s="98" t="str">
        <f>IF(ISERROR(INDEX(Kpl!B:B,MATCH(Formulier[[#This Row],[Kostenplaats kode]],Kpl!A:A,0))),"",INDEX(Kpl!B:B,MATCH(Formulier[[#This Row],[Kostenplaats kode]],Kpl!A:A,0)))</f>
        <v/>
      </c>
      <c r="C38" s="99"/>
      <c r="D38" s="99"/>
      <c r="E38" s="100" t="str" cm="1">
        <f t="array" ref="E38">IF(ISERROR(INDEX(Functies!B:B,MATCH(Formulier[[#This Row],[HR21 functie]],Functies!A:A,0),0)),"",INDEX(Functies!B:B,MATCH(Formulier[[#This Row],[HR21 functie]],Functies!A:A,0),0))</f>
        <v/>
      </c>
      <c r="F38" s="101" cm="1">
        <f t="array" ref="F38">_xlfn.IFS(Formulier[[#This Row],[Kostenplaats kode]]&gt;5700000,SUMIFS('Normbedragen ENS'!$E$6:$E$23,'Normbedragen ENS'!$A$6:$A$23,Formulier[[#This Row],[Schaal]]),Formulier[[#This Row],[Kostenplaats kode]]&lt;5700000,SUMIFS('Normbedragen LOS'!C33:C52,'Normbedragen LOS'!A33:A52,Formulier[[#This Row],[Schaal]]))</f>
        <v>0</v>
      </c>
      <c r="G38" s="102">
        <f t="shared" si="0"/>
        <v>0</v>
      </c>
      <c r="H38" s="103"/>
      <c r="I38" s="104">
        <f t="shared" si="1"/>
        <v>0</v>
      </c>
      <c r="J38" s="105"/>
      <c r="K38" s="106" t="str" cm="1">
        <f t="array" ref="K38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8" s="107" t="str">
        <f>IF(ISERROR(INDEX(Beaufort!G:G,MATCH(Formulier[[#This Row],[Org.eenheid (beaufort)]],Beaufort!F:F,0))),"",INDEX(Beaufort!G:G,MATCH(Formulier[[#This Row],[Org.eenheid (beaufort)]],Beaufort!F:F,0)))</f>
        <v/>
      </c>
      <c r="M38" s="99"/>
      <c r="N38" s="106" t="str">
        <f>LEFT(Formulier[[#This Row],[Kostenplaats kode]],2)</f>
        <v/>
      </c>
    </row>
    <row r="39" spans="1:14" ht="30.95" customHeight="1" x14ac:dyDescent="0.25">
      <c r="A39" s="108"/>
      <c r="B39" s="98" t="str">
        <f>IF(ISERROR(INDEX(Kpl!B:B,MATCH(Formulier[[#This Row],[Kostenplaats kode]],Kpl!A:A,0))),"",INDEX(Kpl!B:B,MATCH(Formulier[[#This Row],[Kostenplaats kode]],Kpl!A:A,0)))</f>
        <v/>
      </c>
      <c r="C39" s="99"/>
      <c r="D39" s="99"/>
      <c r="E39" s="100" t="str" cm="1">
        <f t="array" ref="E39">IF(ISERROR(INDEX(Functies!B:B,MATCH(Formulier[[#This Row],[HR21 functie]],Functies!A:A,0),0)),"",INDEX(Functies!B:B,MATCH(Formulier[[#This Row],[HR21 functie]],Functies!A:A,0),0))</f>
        <v/>
      </c>
      <c r="F39" s="101" cm="1">
        <f t="array" ref="F39">_xlfn.IFS(Formulier[[#This Row],[Kostenplaats kode]]&gt;5700000,SUMIFS('Normbedragen ENS'!$E$6:$E$23,'Normbedragen ENS'!$A$6:$A$23,Formulier[[#This Row],[Schaal]]),Formulier[[#This Row],[Kostenplaats kode]]&lt;5700000,SUMIFS('Normbedragen LOS'!C34:C53,'Normbedragen LOS'!A34:A53,Formulier[[#This Row],[Schaal]]))</f>
        <v>0</v>
      </c>
      <c r="G39" s="102">
        <f t="shared" si="0"/>
        <v>0</v>
      </c>
      <c r="H39" s="103"/>
      <c r="I39" s="104">
        <f t="shared" si="1"/>
        <v>0</v>
      </c>
      <c r="J39" s="105"/>
      <c r="K39" s="106" t="str" cm="1">
        <f t="array" ref="K39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39" s="107" t="str">
        <f>IF(ISERROR(INDEX(Beaufort!G:G,MATCH(Formulier[[#This Row],[Org.eenheid (beaufort)]],Beaufort!F:F,0))),"",INDEX(Beaufort!G:G,MATCH(Formulier[[#This Row],[Org.eenheid (beaufort)]],Beaufort!F:F,0)))</f>
        <v/>
      </c>
      <c r="M39" s="99"/>
      <c r="N39" s="106" t="str">
        <f>LEFT(Formulier[[#This Row],[Kostenplaats kode]],2)</f>
        <v/>
      </c>
    </row>
    <row r="40" spans="1:14" ht="30.95" customHeight="1" x14ac:dyDescent="0.25">
      <c r="A40" s="108"/>
      <c r="B40" s="98" t="str">
        <f>IF(ISERROR(INDEX(Kpl!B:B,MATCH(Formulier[[#This Row],[Kostenplaats kode]],Kpl!A:A,0))),"",INDEX(Kpl!B:B,MATCH(Formulier[[#This Row],[Kostenplaats kode]],Kpl!A:A,0)))</f>
        <v/>
      </c>
      <c r="C40" s="99"/>
      <c r="D40" s="99"/>
      <c r="E40" s="100" t="str" cm="1">
        <f t="array" ref="E40">IF(ISERROR(INDEX(Functies!B:B,MATCH(Formulier[[#This Row],[HR21 functie]],Functies!A:A,0),0)),"",INDEX(Functies!B:B,MATCH(Formulier[[#This Row],[HR21 functie]],Functies!A:A,0),0))</f>
        <v/>
      </c>
      <c r="F40" s="101" cm="1">
        <f t="array" ref="F40">_xlfn.IFS(Formulier[[#This Row],[Kostenplaats kode]]&gt;5700000,SUMIFS('Normbedragen ENS'!$E$6:$E$23,'Normbedragen ENS'!$A$6:$A$23,Formulier[[#This Row],[Schaal]]),Formulier[[#This Row],[Kostenplaats kode]]&lt;5700000,SUMIFS('Normbedragen LOS'!C35:C54,'Normbedragen LOS'!A35:A54,Formulier[[#This Row],[Schaal]]))</f>
        <v>0</v>
      </c>
      <c r="G40" s="102">
        <f t="shared" si="0"/>
        <v>0</v>
      </c>
      <c r="H40" s="103"/>
      <c r="I40" s="104">
        <f t="shared" si="1"/>
        <v>0</v>
      </c>
      <c r="J40" s="105"/>
      <c r="K40" s="106" t="str" cm="1">
        <f t="array" ref="K40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0" s="107" t="str">
        <f>IF(ISERROR(INDEX(Beaufort!G:G,MATCH(Formulier[[#This Row],[Org.eenheid (beaufort)]],Beaufort!F:F,0))),"",INDEX(Beaufort!G:G,MATCH(Formulier[[#This Row],[Org.eenheid (beaufort)]],Beaufort!F:F,0)))</f>
        <v/>
      </c>
      <c r="M40" s="99"/>
      <c r="N40" s="106" t="str">
        <f>LEFT(Formulier[[#This Row],[Kostenplaats kode]],2)</f>
        <v/>
      </c>
    </row>
    <row r="41" spans="1:14" ht="30.95" customHeight="1" x14ac:dyDescent="0.25">
      <c r="A41" s="108"/>
      <c r="B41" s="98" t="str">
        <f>IF(ISERROR(INDEX(Kpl!B:B,MATCH(Formulier[[#This Row],[Kostenplaats kode]],Kpl!A:A,0))),"",INDEX(Kpl!B:B,MATCH(Formulier[[#This Row],[Kostenplaats kode]],Kpl!A:A,0)))</f>
        <v/>
      </c>
      <c r="C41" s="99"/>
      <c r="D41" s="99"/>
      <c r="E41" s="100" t="str" cm="1">
        <f t="array" ref="E41">IF(ISERROR(INDEX(Functies!B:B,MATCH(Formulier[[#This Row],[HR21 functie]],Functies!A:A,0),0)),"",INDEX(Functies!B:B,MATCH(Formulier[[#This Row],[HR21 functie]],Functies!A:A,0),0))</f>
        <v/>
      </c>
      <c r="F41" s="101" cm="1">
        <f t="array" ref="F41">_xlfn.IFS(Formulier[[#This Row],[Kostenplaats kode]]&gt;5700000,SUMIFS('Normbedragen ENS'!$E$6:$E$23,'Normbedragen ENS'!$A$6:$A$23,Formulier[[#This Row],[Schaal]]),Formulier[[#This Row],[Kostenplaats kode]]&lt;5700000,SUMIFS('Normbedragen LOS'!C36:C55,'Normbedragen LOS'!A36:A55,Formulier[[#This Row],[Schaal]]))</f>
        <v>0</v>
      </c>
      <c r="G41" s="102">
        <f t="shared" si="0"/>
        <v>0</v>
      </c>
      <c r="H41" s="103"/>
      <c r="I41" s="104">
        <f t="shared" si="1"/>
        <v>0</v>
      </c>
      <c r="J41" s="105"/>
      <c r="K41" s="106" t="str" cm="1">
        <f t="array" ref="K41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1" s="107" t="str">
        <f>IF(ISERROR(INDEX(Beaufort!G:G,MATCH(Formulier[[#This Row],[Org.eenheid (beaufort)]],Beaufort!F:F,0))),"",INDEX(Beaufort!G:G,MATCH(Formulier[[#This Row],[Org.eenheid (beaufort)]],Beaufort!F:F,0)))</f>
        <v/>
      </c>
      <c r="M41" s="99"/>
      <c r="N41" s="106" t="str">
        <f>LEFT(Formulier[[#This Row],[Kostenplaats kode]],2)</f>
        <v/>
      </c>
    </row>
    <row r="42" spans="1:14" ht="30.95" customHeight="1" x14ac:dyDescent="0.25">
      <c r="A42" s="108"/>
      <c r="B42" s="98" t="str">
        <f>IF(ISERROR(INDEX(Kpl!B:B,MATCH(Formulier[[#This Row],[Kostenplaats kode]],Kpl!A:A,0))),"",INDEX(Kpl!B:B,MATCH(Formulier[[#This Row],[Kostenplaats kode]],Kpl!A:A,0)))</f>
        <v/>
      </c>
      <c r="C42" s="99"/>
      <c r="D42" s="99"/>
      <c r="E42" s="100" t="str" cm="1">
        <f t="array" ref="E42">IF(ISERROR(INDEX(Functies!B:B,MATCH(Formulier[[#This Row],[HR21 functie]],Functies!A:A,0),0)),"",INDEX(Functies!B:B,MATCH(Formulier[[#This Row],[HR21 functie]],Functies!A:A,0),0))</f>
        <v/>
      </c>
      <c r="F42" s="101" cm="1">
        <f t="array" ref="F42">_xlfn.IFS(Formulier[[#This Row],[Kostenplaats kode]]&gt;5700000,SUMIFS('Normbedragen ENS'!$E$6:$E$23,'Normbedragen ENS'!$A$6:$A$23,Formulier[[#This Row],[Schaal]]),Formulier[[#This Row],[Kostenplaats kode]]&lt;5700000,SUMIFS('Normbedragen LOS'!C37:C56,'Normbedragen LOS'!A37:A56,Formulier[[#This Row],[Schaal]]))</f>
        <v>0</v>
      </c>
      <c r="G42" s="102">
        <f t="shared" si="0"/>
        <v>0</v>
      </c>
      <c r="H42" s="103"/>
      <c r="I42" s="104">
        <f t="shared" si="1"/>
        <v>0</v>
      </c>
      <c r="J42" s="105"/>
      <c r="K42" s="106" t="str" cm="1">
        <f t="array" ref="K42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2" s="107" t="str">
        <f>IF(ISERROR(INDEX(Beaufort!G:G,MATCH(Formulier[[#This Row],[Org.eenheid (beaufort)]],Beaufort!F:F,0))),"",INDEX(Beaufort!G:G,MATCH(Formulier[[#This Row],[Org.eenheid (beaufort)]],Beaufort!F:F,0)))</f>
        <v/>
      </c>
      <c r="M42" s="99"/>
      <c r="N42" s="106" t="str">
        <f>LEFT(Formulier[[#This Row],[Kostenplaats kode]],2)</f>
        <v/>
      </c>
    </row>
    <row r="43" spans="1:14" ht="30.95" customHeight="1" x14ac:dyDescent="0.25">
      <c r="A43" s="108"/>
      <c r="B43" s="98" t="str">
        <f>IF(ISERROR(INDEX(Kpl!B:B,MATCH(Formulier[[#This Row],[Kostenplaats kode]],Kpl!A:A,0))),"",INDEX(Kpl!B:B,MATCH(Formulier[[#This Row],[Kostenplaats kode]],Kpl!A:A,0)))</f>
        <v/>
      </c>
      <c r="C43" s="99"/>
      <c r="D43" s="99"/>
      <c r="E43" s="100" t="str" cm="1">
        <f t="array" ref="E43">IF(ISERROR(INDEX(Functies!B:B,MATCH(Formulier[[#This Row],[HR21 functie]],Functies!A:A,0),0)),"",INDEX(Functies!B:B,MATCH(Formulier[[#This Row],[HR21 functie]],Functies!A:A,0),0))</f>
        <v/>
      </c>
      <c r="F43" s="101" cm="1">
        <f t="array" ref="F43">_xlfn.IFS(Formulier[[#This Row],[Kostenplaats kode]]&gt;5700000,SUMIFS('Normbedragen ENS'!$E$6:$E$23,'Normbedragen ENS'!$A$6:$A$23,Formulier[[#This Row],[Schaal]]),Formulier[[#This Row],[Kostenplaats kode]]&lt;5700000,SUMIFS('Normbedragen LOS'!C38:C57,'Normbedragen LOS'!A38:A57,Formulier[[#This Row],[Schaal]]))</f>
        <v>0</v>
      </c>
      <c r="G43" s="102">
        <f t="shared" si="0"/>
        <v>0</v>
      </c>
      <c r="H43" s="103"/>
      <c r="I43" s="104">
        <f t="shared" si="1"/>
        <v>0</v>
      </c>
      <c r="J43" s="105"/>
      <c r="K43" s="106" t="str" cm="1">
        <f t="array" ref="K43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3" s="107" t="str">
        <f>IF(ISERROR(INDEX(Beaufort!G:G,MATCH(Formulier[[#This Row],[Org.eenheid (beaufort)]],Beaufort!F:F,0))),"",INDEX(Beaufort!G:G,MATCH(Formulier[[#This Row],[Org.eenheid (beaufort)]],Beaufort!F:F,0)))</f>
        <v/>
      </c>
      <c r="M43" s="99"/>
      <c r="N43" s="106" t="str">
        <f>LEFT(Formulier[[#This Row],[Kostenplaats kode]],2)</f>
        <v/>
      </c>
    </row>
    <row r="44" spans="1:14" ht="30.95" customHeight="1" x14ac:dyDescent="0.25">
      <c r="A44" s="108"/>
      <c r="B44" s="98" t="str">
        <f>IF(ISERROR(INDEX(Kpl!B:B,MATCH(Formulier[[#This Row],[Kostenplaats kode]],Kpl!A:A,0))),"",INDEX(Kpl!B:B,MATCH(Formulier[[#This Row],[Kostenplaats kode]],Kpl!A:A,0)))</f>
        <v/>
      </c>
      <c r="C44" s="99"/>
      <c r="D44" s="99"/>
      <c r="E44" s="100" t="str" cm="1">
        <f t="array" ref="E44">IF(ISERROR(INDEX(Functies!B:B,MATCH(Formulier[[#This Row],[HR21 functie]],Functies!A:A,0),0)),"",INDEX(Functies!B:B,MATCH(Formulier[[#This Row],[HR21 functie]],Functies!A:A,0),0))</f>
        <v/>
      </c>
      <c r="F44" s="101" cm="1">
        <f t="array" ref="F44">_xlfn.IFS(Formulier[[#This Row],[Kostenplaats kode]]&gt;5700000,SUMIFS('Normbedragen ENS'!$E$6:$E$23,'Normbedragen ENS'!$A$6:$A$23,Formulier[[#This Row],[Schaal]]),Formulier[[#This Row],[Kostenplaats kode]]&lt;5700000,SUMIFS('Normbedragen LOS'!C39:C58,'Normbedragen LOS'!A39:A58,Formulier[[#This Row],[Schaal]]))</f>
        <v>0</v>
      </c>
      <c r="G44" s="102">
        <f t="shared" si="0"/>
        <v>0</v>
      </c>
      <c r="H44" s="103"/>
      <c r="I44" s="104">
        <f t="shared" si="1"/>
        <v>0</v>
      </c>
      <c r="J44" s="105"/>
      <c r="K44" s="106" t="str" cm="1">
        <f t="array" ref="K44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4" s="107" t="str">
        <f>IF(ISERROR(INDEX(Beaufort!G:G,MATCH(Formulier[[#This Row],[Org.eenheid (beaufort)]],Beaufort!F:F,0))),"",INDEX(Beaufort!G:G,MATCH(Formulier[[#This Row],[Org.eenheid (beaufort)]],Beaufort!F:F,0)))</f>
        <v/>
      </c>
      <c r="M44" s="99"/>
      <c r="N44" s="106" t="str">
        <f>LEFT(Formulier[[#This Row],[Kostenplaats kode]],2)</f>
        <v/>
      </c>
    </row>
    <row r="45" spans="1:14" ht="30.95" customHeight="1" x14ac:dyDescent="0.25">
      <c r="A45" s="108"/>
      <c r="B45" s="98" t="str">
        <f>IF(ISERROR(INDEX(Kpl!B:B,MATCH(Formulier[[#This Row],[Kostenplaats kode]],Kpl!A:A,0))),"",INDEX(Kpl!B:B,MATCH(Formulier[[#This Row],[Kostenplaats kode]],Kpl!A:A,0)))</f>
        <v/>
      </c>
      <c r="C45" s="99"/>
      <c r="D45" s="99"/>
      <c r="E45" s="100" t="str" cm="1">
        <f t="array" ref="E45">IF(ISERROR(INDEX(Functies!B:B,MATCH(Formulier[[#This Row],[HR21 functie]],Functies!A:A,0),0)),"",INDEX(Functies!B:B,MATCH(Formulier[[#This Row],[HR21 functie]],Functies!A:A,0),0))</f>
        <v/>
      </c>
      <c r="F45" s="101" cm="1">
        <f t="array" ref="F45">_xlfn.IFS(Formulier[[#This Row],[Kostenplaats kode]]&gt;5700000,SUMIFS('Normbedragen ENS'!$E$6:$E$23,'Normbedragen ENS'!$A$6:$A$23,Formulier[[#This Row],[Schaal]]),Formulier[[#This Row],[Kostenplaats kode]]&lt;5700000,SUMIFS('Normbedragen LOS'!C40:C59,'Normbedragen LOS'!A40:A59,Formulier[[#This Row],[Schaal]]))</f>
        <v>0</v>
      </c>
      <c r="G45" s="102">
        <f t="shared" si="0"/>
        <v>0</v>
      </c>
      <c r="H45" s="103"/>
      <c r="I45" s="104">
        <f t="shared" si="1"/>
        <v>0</v>
      </c>
      <c r="J45" s="105"/>
      <c r="K45" s="106" t="str" cm="1">
        <f t="array" ref="K45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5" s="107" t="str">
        <f>IF(ISERROR(INDEX(Beaufort!G:G,MATCH(Formulier[[#This Row],[Org.eenheid (beaufort)]],Beaufort!F:F,0))),"",INDEX(Beaufort!G:G,MATCH(Formulier[[#This Row],[Org.eenheid (beaufort)]],Beaufort!F:F,0)))</f>
        <v/>
      </c>
      <c r="M45" s="99"/>
      <c r="N45" s="106" t="str">
        <f>LEFT(Formulier[[#This Row],[Kostenplaats kode]],2)</f>
        <v/>
      </c>
    </row>
    <row r="46" spans="1:14" ht="30.95" customHeight="1" x14ac:dyDescent="0.25">
      <c r="A46" s="108"/>
      <c r="B46" s="98" t="str">
        <f>IF(ISERROR(INDEX(Kpl!B:B,MATCH(Formulier[[#This Row],[Kostenplaats kode]],Kpl!A:A,0))),"",INDEX(Kpl!B:B,MATCH(Formulier[[#This Row],[Kostenplaats kode]],Kpl!A:A,0)))</f>
        <v/>
      </c>
      <c r="C46" s="99"/>
      <c r="D46" s="99"/>
      <c r="E46" s="100" t="str" cm="1">
        <f t="array" ref="E46">IF(ISERROR(INDEX(Functies!B:B,MATCH(Formulier[[#This Row],[HR21 functie]],Functies!A:A,0),0)),"",INDEX(Functies!B:B,MATCH(Formulier[[#This Row],[HR21 functie]],Functies!A:A,0),0))</f>
        <v/>
      </c>
      <c r="F46" s="101" cm="1">
        <f t="array" ref="F46">_xlfn.IFS(Formulier[[#This Row],[Kostenplaats kode]]&gt;5700000,SUMIFS('Normbedragen ENS'!$E$6:$E$23,'Normbedragen ENS'!$A$6:$A$23,Formulier[[#This Row],[Schaal]]),Formulier[[#This Row],[Kostenplaats kode]]&lt;5700000,SUMIFS('Normbedragen LOS'!C41:C60,'Normbedragen LOS'!A41:A60,Formulier[[#This Row],[Schaal]]))</f>
        <v>0</v>
      </c>
      <c r="G46" s="102">
        <f t="shared" si="0"/>
        <v>0</v>
      </c>
      <c r="H46" s="103"/>
      <c r="I46" s="104">
        <f t="shared" si="1"/>
        <v>0</v>
      </c>
      <c r="J46" s="105"/>
      <c r="K46" s="106" t="str" cm="1">
        <f t="array" ref="K46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6" s="107" t="str">
        <f>IF(ISERROR(INDEX(Beaufort!G:G,MATCH(Formulier[[#This Row],[Org.eenheid (beaufort)]],Beaufort!F:F,0))),"",INDEX(Beaufort!G:G,MATCH(Formulier[[#This Row],[Org.eenheid (beaufort)]],Beaufort!F:F,0)))</f>
        <v/>
      </c>
      <c r="M46" s="99"/>
      <c r="N46" s="106" t="str">
        <f>LEFT(Formulier[[#This Row],[Kostenplaats kode]],2)</f>
        <v/>
      </c>
    </row>
    <row r="47" spans="1:14" ht="30.95" customHeight="1" x14ac:dyDescent="0.25">
      <c r="A47" s="108"/>
      <c r="B47" s="98" t="str">
        <f>IF(ISERROR(INDEX(Kpl!B:B,MATCH(Formulier[[#This Row],[Kostenplaats kode]],Kpl!A:A,0))),"",INDEX(Kpl!B:B,MATCH(Formulier[[#This Row],[Kostenplaats kode]],Kpl!A:A,0)))</f>
        <v/>
      </c>
      <c r="C47" s="99"/>
      <c r="D47" s="99"/>
      <c r="E47" s="100" t="str" cm="1">
        <f t="array" ref="E47">IF(ISERROR(INDEX(Functies!B:B,MATCH(Formulier[[#This Row],[HR21 functie]],Functies!A:A,0),0)),"",INDEX(Functies!B:B,MATCH(Formulier[[#This Row],[HR21 functie]],Functies!A:A,0),0))</f>
        <v/>
      </c>
      <c r="F47" s="101" cm="1">
        <f t="array" ref="F47">_xlfn.IFS(Formulier[[#This Row],[Kostenplaats kode]]&gt;5700000,SUMIFS('Normbedragen ENS'!$E$6:$E$23,'Normbedragen ENS'!$A$6:$A$23,Formulier[[#This Row],[Schaal]]),Formulier[[#This Row],[Kostenplaats kode]]&lt;5700000,SUMIFS('Normbedragen LOS'!C42:C61,'Normbedragen LOS'!A42:A61,Formulier[[#This Row],[Schaal]]))</f>
        <v>0</v>
      </c>
      <c r="G47" s="102">
        <f t="shared" si="0"/>
        <v>0</v>
      </c>
      <c r="H47" s="103"/>
      <c r="I47" s="104">
        <f t="shared" si="1"/>
        <v>0</v>
      </c>
      <c r="J47" s="105"/>
      <c r="K47" s="106" t="str" cm="1">
        <f t="array" ref="K47">IFERROR(_xlfn.IFS(Formulier[[#This Row],[afk]]="50",INDEX('Functies DT'!J:J,MATCH(Formulier[[#This Row],[HR21 functie]],'Functies DT'!G:G,0),0),Formulier[[#This Row],[afk]]="57",INDEX('Functies DT'!E:E,MATCH(Formulier[[#This Row],[HR21 functie]],'Functies DT'!B:B,0),0))," ")</f>
        <v xml:space="preserve"> </v>
      </c>
      <c r="L47" s="107" t="str">
        <f>IF(ISERROR(INDEX(Beaufort!G:G,MATCH(Formulier[[#This Row],[Org.eenheid (beaufort)]],Beaufort!F:F,0))),"",INDEX(Beaufort!G:G,MATCH(Formulier[[#This Row],[Org.eenheid (beaufort)]],Beaufort!F:F,0)))</f>
        <v/>
      </c>
      <c r="M47" s="99"/>
      <c r="N47" s="106" t="str">
        <f>LEFT(Formulier[[#This Row],[Kostenplaats kode]],2)</f>
        <v/>
      </c>
    </row>
    <row r="49" spans="1:1" ht="18.75" x14ac:dyDescent="0.3">
      <c r="A49" s="142"/>
    </row>
    <row r="50" spans="1:1" ht="18.75" x14ac:dyDescent="0.3">
      <c r="A50" s="142"/>
    </row>
    <row r="51" spans="1:1" ht="18.75" x14ac:dyDescent="0.3">
      <c r="A51" s="142"/>
    </row>
    <row r="52" spans="1:1" ht="18.75" x14ac:dyDescent="0.3">
      <c r="A52" s="142"/>
    </row>
    <row r="53" spans="1:1" ht="18.75" x14ac:dyDescent="0.3">
      <c r="A53" s="142"/>
    </row>
    <row r="54" spans="1:1" ht="18.75" x14ac:dyDescent="0.3">
      <c r="A54" s="142"/>
    </row>
  </sheetData>
  <sheetProtection algorithmName="SHA-512" hashValue="m+VX/bg5h8Cx0bCUNk9KxHGRP0TQ2Q17mDtOy2mMTaPusaFRaVAGgIp5w+6c8grqFllU8wIZW6p8KbMQNOtaNA==" saltValue="7aZI4kL4X+dxBDjisjS1Bg==" spinCount="100000" sheet="1" objects="1" scenarios="1"/>
  <protectedRanges>
    <protectedRange sqref="A9:A47 C9:D47 H9:H47 J9:J47 M9:M47" name="invullen"/>
  </protectedRanges>
  <phoneticPr fontId="8" type="noConversion"/>
  <conditionalFormatting sqref="J9:J53">
    <cfRule type="expression" dxfId="26" priority="1">
      <formula>AND(J9&gt;$Q$12,J9&lt;$R$12)</formula>
    </cfRule>
    <cfRule type="expression" dxfId="25" priority="2">
      <formula>AND(J9&gt;$Q$10,J9&lt;$R$10)</formula>
    </cfRule>
    <cfRule type="expression" dxfId="24" priority="14">
      <formula>AND(J9&gt;$Q$12,J9&lt;$R$12)</formula>
    </cfRule>
    <cfRule type="expression" dxfId="23" priority="15">
      <formula>AND(J9&gt;$Q$10,J9&lt;$R$10)</formula>
    </cfRule>
  </conditionalFormatting>
  <dataValidations count="4">
    <dataValidation type="list" allowBlank="1" showInputMessage="1" sqref="D9:D47" xr:uid="{30E4D1CF-CF71-4BA3-846D-19D266F28731}">
      <formula1>HR21_functienaam</formula1>
    </dataValidation>
    <dataValidation type="list" allowBlank="1" showInputMessage="1" showErrorMessage="1" sqref="C9:C47" xr:uid="{E07F56E3-831F-495E-8707-C2A99C348BD5}">
      <formula1>Beaufort</formula1>
    </dataValidation>
    <dataValidation type="list" allowBlank="1" showInputMessage="1" showErrorMessage="1" sqref="A9:A47" xr:uid="{48D9588C-61EB-4EAE-9400-4A5FB3E7F0A3}">
      <formula1>Kostenplaats_kode</formula1>
    </dataValidation>
    <dataValidation type="list" allowBlank="1" showInputMessage="1" showErrorMessage="1" sqref="M9:M47" xr:uid="{E7DD1395-4FF3-489F-85A1-AB74BB75CDA9}">
      <formula1>"Enschede,Enschede (werkzaam Losser),Losser"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051E-EF96-461E-99F4-F02607750637}">
  <dimension ref="A1:AA53"/>
  <sheetViews>
    <sheetView workbookViewId="0">
      <selection activeCell="B6" sqref="B6"/>
    </sheetView>
  </sheetViews>
  <sheetFormatPr defaultRowHeight="15" x14ac:dyDescent="0.25"/>
  <cols>
    <col min="2" max="4" width="21" customWidth="1"/>
    <col min="5" max="5" width="26.7109375" customWidth="1"/>
    <col min="6" max="6" width="41.5703125" customWidth="1"/>
    <col min="7" max="8" width="26" customWidth="1"/>
    <col min="10" max="10" width="24.140625" bestFit="1" customWidth="1"/>
    <col min="11" max="11" width="14.85546875" bestFit="1" customWidth="1"/>
    <col min="12" max="12" width="10.140625" bestFit="1" customWidth="1"/>
  </cols>
  <sheetData>
    <row r="1" spans="1:27" ht="21" x14ac:dyDescent="0.35">
      <c r="A1" s="76" t="s">
        <v>1116</v>
      </c>
      <c r="B1" s="8"/>
      <c r="C1" s="8"/>
      <c r="D1" s="8"/>
      <c r="E1" s="8"/>
    </row>
    <row r="2" spans="1:27" ht="15.75" thickBot="1" x14ac:dyDescent="0.3"/>
    <row r="3" spans="1:27" ht="16.5" thickBot="1" x14ac:dyDescent="0.3">
      <c r="A3" s="155" t="s">
        <v>1113</v>
      </c>
      <c r="B3" s="156"/>
      <c r="C3" s="156"/>
      <c r="D3" s="156"/>
      <c r="E3" s="157"/>
      <c r="F3" s="10"/>
      <c r="G3" s="11"/>
      <c r="H3" s="11"/>
      <c r="I3" s="10"/>
      <c r="J3" s="12"/>
      <c r="K3" s="12"/>
      <c r="L3" s="10"/>
      <c r="M3" s="10"/>
      <c r="N3" s="10"/>
      <c r="O3" s="10"/>
      <c r="P3" s="13"/>
      <c r="Q3" s="13"/>
      <c r="R3" s="13"/>
    </row>
    <row r="4" spans="1:27" ht="106.5" thickBot="1" x14ac:dyDescent="0.3">
      <c r="A4" s="72" t="s">
        <v>1093</v>
      </c>
      <c r="B4" s="73" t="s">
        <v>1094</v>
      </c>
      <c r="C4" s="73" t="s">
        <v>1095</v>
      </c>
      <c r="D4" s="73" t="s">
        <v>1096</v>
      </c>
      <c r="E4" s="74" t="s">
        <v>1097</v>
      </c>
      <c r="F4" s="14" t="s">
        <v>1098</v>
      </c>
      <c r="G4" s="14" t="s">
        <v>1099</v>
      </c>
      <c r="H4" s="14" t="s">
        <v>1100</v>
      </c>
      <c r="I4" s="12"/>
      <c r="J4" s="15"/>
      <c r="K4" s="16"/>
      <c r="L4" s="17">
        <v>2020</v>
      </c>
      <c r="M4" s="18">
        <v>2021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.75" x14ac:dyDescent="0.25">
      <c r="A5" s="67"/>
      <c r="B5" s="19"/>
      <c r="C5" s="20"/>
      <c r="D5" s="20"/>
      <c r="E5" s="70"/>
      <c r="F5" s="14"/>
      <c r="G5" s="21"/>
      <c r="H5" s="21"/>
      <c r="I5" s="12"/>
      <c r="J5" s="22"/>
      <c r="K5" s="23"/>
      <c r="L5" s="24"/>
      <c r="M5" s="2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.75" x14ac:dyDescent="0.25">
      <c r="A6" s="68">
        <v>1</v>
      </c>
      <c r="B6" s="26">
        <v>35170</v>
      </c>
      <c r="C6" s="26">
        <v>37755</v>
      </c>
      <c r="D6" s="27">
        <v>38812</v>
      </c>
      <c r="E6" s="71">
        <v>39394</v>
      </c>
      <c r="F6" s="12">
        <v>1.0735001421666193</v>
      </c>
      <c r="G6" s="21">
        <v>1.028</v>
      </c>
      <c r="H6" s="21">
        <v>1.0149999999999999</v>
      </c>
      <c r="I6" s="12"/>
      <c r="J6" s="28" t="s">
        <v>1101</v>
      </c>
      <c r="K6" s="29" t="s">
        <v>1102</v>
      </c>
      <c r="L6" s="24" t="s">
        <v>1103</v>
      </c>
      <c r="M6" s="30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x14ac:dyDescent="0.25">
      <c r="A7" s="68">
        <v>2</v>
      </c>
      <c r="B7" s="26">
        <v>38535</v>
      </c>
      <c r="C7" s="26">
        <v>41367</v>
      </c>
      <c r="D7" s="27">
        <v>42525</v>
      </c>
      <c r="E7" s="71">
        <v>43163</v>
      </c>
      <c r="F7" s="12">
        <v>1.073491630984819</v>
      </c>
      <c r="G7" s="21">
        <v>1.028</v>
      </c>
      <c r="H7" s="21">
        <v>1.0149999999999999</v>
      </c>
      <c r="I7" s="12"/>
      <c r="J7" s="31">
        <v>43739</v>
      </c>
      <c r="K7" s="32">
        <v>3.2500000000000001E-2</v>
      </c>
      <c r="L7" s="33">
        <v>3.2500000000000001E-2</v>
      </c>
      <c r="M7" s="34">
        <v>3.2500000000000001E-2</v>
      </c>
      <c r="N7" s="13"/>
      <c r="O7" s="13"/>
      <c r="P7" s="13"/>
      <c r="Q7" s="13"/>
      <c r="R7" s="13"/>
      <c r="S7" s="13"/>
      <c r="U7" s="13"/>
      <c r="V7" s="13"/>
      <c r="W7" s="13"/>
      <c r="X7" s="13"/>
      <c r="Y7" s="13"/>
      <c r="Z7" s="13"/>
      <c r="AA7" s="13"/>
    </row>
    <row r="8" spans="1:27" ht="15.75" x14ac:dyDescent="0.25">
      <c r="A8" s="68">
        <v>3</v>
      </c>
      <c r="B8" s="26">
        <v>41810</v>
      </c>
      <c r="C8" s="26">
        <v>44883</v>
      </c>
      <c r="D8" s="27">
        <v>46140</v>
      </c>
      <c r="E8" s="71">
        <v>46832</v>
      </c>
      <c r="F8" s="12">
        <v>1.0734991628796939</v>
      </c>
      <c r="G8" s="21">
        <v>1.028</v>
      </c>
      <c r="H8" s="21">
        <v>1.0149999999999999</v>
      </c>
      <c r="I8" s="12"/>
      <c r="J8" s="31">
        <v>43831</v>
      </c>
      <c r="K8" s="32">
        <v>0.01</v>
      </c>
      <c r="L8" s="33">
        <v>0.01</v>
      </c>
      <c r="M8" s="34">
        <v>0.01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x14ac:dyDescent="0.25">
      <c r="A9" s="68">
        <v>4</v>
      </c>
      <c r="B9" s="26">
        <v>44039</v>
      </c>
      <c r="C9" s="26">
        <v>47276</v>
      </c>
      <c r="D9" s="27">
        <v>48600</v>
      </c>
      <c r="E9" s="71">
        <v>49329</v>
      </c>
      <c r="F9" s="12">
        <v>1.0735030314039828</v>
      </c>
      <c r="G9" s="21">
        <v>1.028</v>
      </c>
      <c r="H9" s="21">
        <v>1.0149999999999999</v>
      </c>
      <c r="I9" s="12"/>
      <c r="J9" s="31">
        <v>44013</v>
      </c>
      <c r="K9" s="32">
        <v>0.01</v>
      </c>
      <c r="L9" s="33">
        <v>5.0000000000000001E-3</v>
      </c>
      <c r="M9" s="34">
        <v>0.01</v>
      </c>
    </row>
    <row r="10" spans="1:27" ht="15.75" x14ac:dyDescent="0.25">
      <c r="A10" s="68">
        <v>5</v>
      </c>
      <c r="B10" s="26">
        <v>46312</v>
      </c>
      <c r="C10" s="26">
        <v>49716</v>
      </c>
      <c r="D10" s="27">
        <v>51108</v>
      </c>
      <c r="E10" s="71">
        <v>51875</v>
      </c>
      <c r="F10" s="12">
        <v>1.0735014683019519</v>
      </c>
      <c r="G10" s="21">
        <v>1.028</v>
      </c>
      <c r="H10" s="21">
        <v>1.0149999999999999</v>
      </c>
      <c r="I10" s="12"/>
      <c r="J10" s="31">
        <v>44105</v>
      </c>
      <c r="K10" s="32">
        <v>0.01</v>
      </c>
      <c r="L10" s="35">
        <v>2.5000000000000001E-3</v>
      </c>
      <c r="M10" s="36">
        <v>0.01</v>
      </c>
    </row>
    <row r="11" spans="1:27" ht="15.75" x14ac:dyDescent="0.25">
      <c r="A11" s="68">
        <v>6</v>
      </c>
      <c r="B11" s="26">
        <v>48704</v>
      </c>
      <c r="C11" s="26">
        <v>52284</v>
      </c>
      <c r="D11" s="27">
        <v>53748</v>
      </c>
      <c r="E11" s="71">
        <v>54554</v>
      </c>
      <c r="F11" s="12">
        <v>1.0735052562417871</v>
      </c>
      <c r="G11" s="21">
        <v>1.028</v>
      </c>
      <c r="H11" s="21">
        <v>1.0149999999999999</v>
      </c>
      <c r="I11" s="12"/>
      <c r="J11" s="37"/>
      <c r="L11" s="38">
        <v>0.05</v>
      </c>
      <c r="M11" s="39">
        <v>6.25E-2</v>
      </c>
    </row>
    <row r="12" spans="1:27" ht="15.75" x14ac:dyDescent="0.25">
      <c r="A12" s="68">
        <v>7</v>
      </c>
      <c r="B12" s="26">
        <v>53236</v>
      </c>
      <c r="C12" s="26">
        <v>57149</v>
      </c>
      <c r="D12" s="27">
        <v>58749</v>
      </c>
      <c r="E12" s="71">
        <v>59630</v>
      </c>
      <c r="F12" s="12">
        <v>1.0735028927793222</v>
      </c>
      <c r="G12" s="21">
        <v>1.028</v>
      </c>
      <c r="H12" s="21">
        <v>1.0149999999999999</v>
      </c>
      <c r="I12" s="12"/>
      <c r="J12" s="37" t="s">
        <v>1104</v>
      </c>
      <c r="L12" s="35">
        <v>1.0999999999999999E-2</v>
      </c>
      <c r="M12" s="36">
        <v>1.0999999999999999E-2</v>
      </c>
    </row>
    <row r="13" spans="1:27" ht="16.5" thickBot="1" x14ac:dyDescent="0.3">
      <c r="A13" s="68">
        <v>8</v>
      </c>
      <c r="B13" s="26">
        <v>60396</v>
      </c>
      <c r="C13" s="26">
        <v>64835</v>
      </c>
      <c r="D13" s="27">
        <v>66650</v>
      </c>
      <c r="E13" s="71">
        <v>67650</v>
      </c>
      <c r="F13" s="12">
        <v>1.0734982449168819</v>
      </c>
      <c r="G13" s="21">
        <v>1.028</v>
      </c>
      <c r="H13" s="21">
        <v>1.0149999999999999</v>
      </c>
      <c r="I13" s="12"/>
      <c r="J13" s="40"/>
      <c r="K13" s="41"/>
      <c r="L13" s="42">
        <v>6.0999999999999999E-2</v>
      </c>
      <c r="M13" s="43">
        <v>7.3499999999999996E-2</v>
      </c>
    </row>
    <row r="14" spans="1:27" ht="15.75" x14ac:dyDescent="0.25">
      <c r="A14" s="68">
        <v>9</v>
      </c>
      <c r="B14" s="26">
        <v>68296</v>
      </c>
      <c r="C14" s="26">
        <v>73316</v>
      </c>
      <c r="D14" s="27">
        <v>75369</v>
      </c>
      <c r="E14" s="71">
        <v>76500</v>
      </c>
      <c r="F14" s="12">
        <v>1.0735035726836124</v>
      </c>
      <c r="G14" s="21">
        <v>1.028</v>
      </c>
      <c r="H14" s="21">
        <v>1.0149999999999999</v>
      </c>
      <c r="I14" s="12"/>
      <c r="J14" s="44"/>
      <c r="K14" s="45"/>
    </row>
    <row r="15" spans="1:27" ht="15.75" x14ac:dyDescent="0.25">
      <c r="A15" s="68">
        <v>10</v>
      </c>
      <c r="B15" s="26">
        <v>75484</v>
      </c>
      <c r="C15" s="26">
        <v>81032</v>
      </c>
      <c r="D15" s="27">
        <v>83301</v>
      </c>
      <c r="E15" s="71">
        <v>84551</v>
      </c>
      <c r="F15" s="12">
        <v>1.0734990196597956</v>
      </c>
      <c r="G15" s="21">
        <v>1.028</v>
      </c>
      <c r="H15" s="21">
        <v>1.0149999999999999</v>
      </c>
      <c r="I15" s="12"/>
      <c r="J15" s="44"/>
    </row>
    <row r="16" spans="1:27" ht="15.75" x14ac:dyDescent="0.25">
      <c r="A16" s="68">
        <v>11</v>
      </c>
      <c r="B16" s="26">
        <v>86299</v>
      </c>
      <c r="C16" s="26">
        <v>92642</v>
      </c>
      <c r="D16" s="27">
        <v>95236</v>
      </c>
      <c r="E16" s="71">
        <v>96665</v>
      </c>
      <c r="F16" s="12">
        <v>1.073500272309065</v>
      </c>
      <c r="G16" s="21">
        <v>1.028</v>
      </c>
      <c r="H16" s="21">
        <v>1.0149999999999999</v>
      </c>
      <c r="I16" s="12"/>
      <c r="J16" s="45"/>
      <c r="K16" s="46"/>
    </row>
    <row r="17" spans="1:16" ht="15.75" x14ac:dyDescent="0.25">
      <c r="A17" s="68">
        <v>12</v>
      </c>
      <c r="B17" s="26">
        <v>97217</v>
      </c>
      <c r="C17" s="26">
        <v>104362</v>
      </c>
      <c r="D17" s="27">
        <v>107284</v>
      </c>
      <c r="E17" s="71">
        <v>108893</v>
      </c>
      <c r="F17" s="12">
        <v>1.073495376323071</v>
      </c>
      <c r="G17" s="21">
        <v>1.028</v>
      </c>
      <c r="H17" s="21">
        <v>1.0149999999999999</v>
      </c>
      <c r="I17" s="12"/>
      <c r="J17" s="47"/>
      <c r="K17" s="10"/>
      <c r="L17" s="10"/>
      <c r="M17" s="10"/>
      <c r="N17" s="13"/>
      <c r="O17" s="13"/>
      <c r="P17" s="13"/>
    </row>
    <row r="18" spans="1:16" ht="15.75" x14ac:dyDescent="0.25">
      <c r="A18" s="68">
        <v>13</v>
      </c>
      <c r="B18" s="26">
        <v>104844</v>
      </c>
      <c r="C18" s="26">
        <v>112550</v>
      </c>
      <c r="D18" s="27">
        <v>115701</v>
      </c>
      <c r="E18" s="71">
        <v>117437</v>
      </c>
      <c r="F18" s="12">
        <v>1.0734996757086719</v>
      </c>
      <c r="G18" s="21">
        <v>1.028</v>
      </c>
      <c r="H18" s="21">
        <v>1.0149999999999999</v>
      </c>
      <c r="I18" s="12"/>
      <c r="J18" s="10"/>
      <c r="K18" s="10"/>
      <c r="L18" s="10"/>
      <c r="M18" s="10"/>
      <c r="N18" s="13"/>
      <c r="O18" s="13"/>
      <c r="P18" s="13"/>
    </row>
    <row r="19" spans="1:16" ht="15.75" x14ac:dyDescent="0.25">
      <c r="A19" s="68">
        <v>14</v>
      </c>
      <c r="B19" s="26">
        <v>114568</v>
      </c>
      <c r="C19" s="26">
        <v>122989</v>
      </c>
      <c r="D19" s="27">
        <v>126433</v>
      </c>
      <c r="E19" s="71">
        <v>128329</v>
      </c>
      <c r="F19" s="12">
        <v>1.0735021995670693</v>
      </c>
      <c r="G19" s="21">
        <v>1.028</v>
      </c>
      <c r="H19" s="21">
        <v>1.0149999999999999</v>
      </c>
      <c r="I19" s="12"/>
      <c r="J19" s="10"/>
      <c r="K19" s="10"/>
      <c r="L19" s="10"/>
      <c r="M19" s="10"/>
      <c r="N19" s="13"/>
      <c r="O19" s="13"/>
      <c r="P19" s="13"/>
    </row>
    <row r="20" spans="1:16" ht="15.75" x14ac:dyDescent="0.25">
      <c r="A20" s="68">
        <v>15</v>
      </c>
      <c r="B20" s="26">
        <v>125112</v>
      </c>
      <c r="C20" s="26">
        <v>134308</v>
      </c>
      <c r="D20" s="27">
        <v>138069</v>
      </c>
      <c r="E20" s="71">
        <v>140140</v>
      </c>
      <c r="F20" s="12">
        <v>1.0735021420806956</v>
      </c>
      <c r="G20" s="21">
        <v>1.028</v>
      </c>
      <c r="H20" s="21">
        <v>1.0149999999999999</v>
      </c>
      <c r="I20" s="12"/>
      <c r="J20" s="10"/>
      <c r="K20" s="10"/>
      <c r="L20" s="10"/>
      <c r="M20" s="10"/>
      <c r="N20" s="13"/>
      <c r="O20" s="13"/>
      <c r="P20" s="13"/>
    </row>
    <row r="21" spans="1:16" ht="15.75" x14ac:dyDescent="0.25">
      <c r="A21" s="68">
        <v>16</v>
      </c>
      <c r="B21" s="26">
        <v>136239</v>
      </c>
      <c r="C21" s="26">
        <v>146253</v>
      </c>
      <c r="D21" s="27">
        <v>150348</v>
      </c>
      <c r="E21" s="71">
        <v>152603</v>
      </c>
      <c r="F21" s="12">
        <v>1.0735031819082641</v>
      </c>
      <c r="G21" s="21">
        <v>1.028</v>
      </c>
      <c r="H21" s="21">
        <v>1.0149999999999999</v>
      </c>
      <c r="I21" s="12"/>
      <c r="J21" s="10"/>
      <c r="K21" s="10"/>
      <c r="L21" s="10"/>
      <c r="M21" s="10"/>
      <c r="N21" s="13"/>
      <c r="O21" s="13"/>
      <c r="P21" s="13"/>
    </row>
    <row r="22" spans="1:16" ht="15.75" x14ac:dyDescent="0.25">
      <c r="A22" s="68">
        <v>17</v>
      </c>
      <c r="B22" s="26">
        <v>147550</v>
      </c>
      <c r="C22" s="26">
        <v>158395</v>
      </c>
      <c r="D22" s="27">
        <v>162830</v>
      </c>
      <c r="E22" s="71">
        <v>165272</v>
      </c>
      <c r="F22" s="12">
        <v>1.0735005083022704</v>
      </c>
      <c r="G22" s="21">
        <v>1.028</v>
      </c>
      <c r="H22" s="21">
        <v>1.0149999999999999</v>
      </c>
      <c r="I22" s="12"/>
      <c r="J22" s="10"/>
      <c r="K22" s="10"/>
      <c r="L22" s="10"/>
      <c r="M22" s="10"/>
      <c r="N22" s="13"/>
      <c r="O22" s="13"/>
      <c r="P22" s="13"/>
    </row>
    <row r="23" spans="1:16" ht="16.5" thickBot="1" x14ac:dyDescent="0.3">
      <c r="A23" s="69">
        <v>18</v>
      </c>
      <c r="B23" s="48">
        <v>160020</v>
      </c>
      <c r="C23" s="48">
        <v>171781</v>
      </c>
      <c r="D23" s="27">
        <v>176591</v>
      </c>
      <c r="E23" s="71">
        <v>179240</v>
      </c>
      <c r="F23" s="12">
        <v>1.0734970628671416</v>
      </c>
      <c r="G23" s="21">
        <v>1.028</v>
      </c>
      <c r="H23" s="21">
        <v>1.0149999999999999</v>
      </c>
      <c r="I23" s="12"/>
      <c r="J23" s="10"/>
      <c r="K23" s="10"/>
      <c r="L23" s="10"/>
      <c r="M23" s="10"/>
      <c r="N23" s="13"/>
      <c r="O23" s="13"/>
      <c r="P23" s="13"/>
    </row>
    <row r="24" spans="1:16" x14ac:dyDescent="0.25">
      <c r="G24" s="49"/>
      <c r="H24" s="49"/>
      <c r="J24" s="44"/>
      <c r="K24" s="44"/>
    </row>
    <row r="25" spans="1:16" ht="15.75" customHeight="1" x14ac:dyDescent="0.25">
      <c r="G25" s="49"/>
      <c r="H25" s="49"/>
      <c r="J25" s="44"/>
      <c r="K25" s="44"/>
    </row>
    <row r="26" spans="1:16" x14ac:dyDescent="0.25">
      <c r="G26" s="49"/>
      <c r="H26" s="49"/>
      <c r="J26" s="44"/>
      <c r="K26" s="44"/>
    </row>
    <row r="27" spans="1:16" ht="15" customHeight="1" thickBot="1" x14ac:dyDescent="0.3">
      <c r="G27" s="49"/>
      <c r="H27" s="49"/>
      <c r="J27" s="44"/>
      <c r="K27" s="44"/>
    </row>
    <row r="28" spans="1:16" ht="15" customHeight="1" x14ac:dyDescent="0.25">
      <c r="B28" s="158" t="s">
        <v>1105</v>
      </c>
      <c r="C28" s="159"/>
      <c r="D28" s="159"/>
      <c r="E28" s="159"/>
      <c r="F28" s="50" t="s">
        <v>1106</v>
      </c>
      <c r="G28" s="51">
        <v>73316</v>
      </c>
      <c r="H28" s="52"/>
      <c r="J28" s="44"/>
      <c r="K28" s="44"/>
    </row>
    <row r="29" spans="1:16" ht="15" customHeight="1" x14ac:dyDescent="0.25">
      <c r="A29" s="53"/>
      <c r="B29" s="160"/>
      <c r="C29" s="161"/>
      <c r="D29" s="161"/>
      <c r="E29" s="161"/>
      <c r="F29" s="54" t="s">
        <v>1107</v>
      </c>
      <c r="G29" s="55">
        <v>-916.45</v>
      </c>
      <c r="H29" s="52"/>
      <c r="J29" s="44"/>
      <c r="K29" s="44"/>
    </row>
    <row r="30" spans="1:16" ht="15" customHeight="1" x14ac:dyDescent="0.25">
      <c r="A30" s="53"/>
      <c r="B30" s="56" t="s">
        <v>1108</v>
      </c>
      <c r="C30" s="57"/>
      <c r="D30" s="57"/>
      <c r="E30" s="13"/>
      <c r="G30" s="58"/>
      <c r="H30" s="49"/>
      <c r="J30" s="44"/>
      <c r="K30" s="44"/>
    </row>
    <row r="31" spans="1:16" ht="18.75" x14ac:dyDescent="0.3">
      <c r="A31" s="59">
        <v>2021</v>
      </c>
      <c r="B31" s="60" t="s">
        <v>1109</v>
      </c>
      <c r="C31" s="60"/>
      <c r="D31" s="60"/>
      <c r="E31" s="61" t="s">
        <v>1110</v>
      </c>
      <c r="F31" s="62"/>
      <c r="G31" s="63"/>
      <c r="H31" s="63"/>
      <c r="I31" s="62"/>
      <c r="J31" s="64"/>
      <c r="K31" s="64"/>
      <c r="L31" s="62"/>
      <c r="M31" s="65"/>
    </row>
    <row r="32" spans="1:16" ht="18.75" x14ac:dyDescent="0.3">
      <c r="A32" s="59">
        <v>2020</v>
      </c>
      <c r="B32" s="60" t="s">
        <v>1111</v>
      </c>
      <c r="C32" s="60"/>
      <c r="D32" s="60"/>
      <c r="E32" s="61" t="s">
        <v>1114</v>
      </c>
      <c r="F32" s="62"/>
      <c r="G32" s="63"/>
      <c r="H32" s="63"/>
      <c r="I32" s="62"/>
      <c r="J32" s="64"/>
      <c r="K32" s="64"/>
      <c r="L32" s="62"/>
      <c r="M32" s="65"/>
    </row>
    <row r="33" spans="6:11" x14ac:dyDescent="0.25">
      <c r="G33" s="49"/>
      <c r="H33" s="49"/>
      <c r="J33" s="44"/>
      <c r="K33" s="44"/>
    </row>
    <row r="34" spans="6:11" x14ac:dyDescent="0.25">
      <c r="G34" s="49"/>
      <c r="H34" s="49"/>
      <c r="J34" s="44"/>
      <c r="K34" s="44"/>
    </row>
    <row r="36" spans="6:11" x14ac:dyDescent="0.25">
      <c r="F36" s="66"/>
    </row>
    <row r="37" spans="6:11" x14ac:dyDescent="0.25">
      <c r="F37" s="66"/>
    </row>
    <row r="38" spans="6:11" x14ac:dyDescent="0.25">
      <c r="F38" s="66"/>
    </row>
    <row r="39" spans="6:11" x14ac:dyDescent="0.25">
      <c r="F39" s="66"/>
    </row>
    <row r="40" spans="6:11" x14ac:dyDescent="0.25">
      <c r="F40" s="66"/>
    </row>
    <row r="41" spans="6:11" x14ac:dyDescent="0.25">
      <c r="F41" s="66"/>
    </row>
    <row r="42" spans="6:11" x14ac:dyDescent="0.25">
      <c r="F42" s="66"/>
    </row>
    <row r="43" spans="6:11" x14ac:dyDescent="0.25">
      <c r="F43" s="66"/>
    </row>
    <row r="44" spans="6:11" x14ac:dyDescent="0.25">
      <c r="F44" s="66"/>
    </row>
    <row r="45" spans="6:11" x14ac:dyDescent="0.25">
      <c r="F45" s="66"/>
    </row>
    <row r="46" spans="6:11" x14ac:dyDescent="0.25">
      <c r="F46" s="66"/>
    </row>
    <row r="47" spans="6:11" x14ac:dyDescent="0.25">
      <c r="F47" s="66"/>
    </row>
    <row r="48" spans="6:11" x14ac:dyDescent="0.25">
      <c r="F48" s="66"/>
    </row>
    <row r="49" spans="6:6" x14ac:dyDescent="0.25">
      <c r="F49" s="66"/>
    </row>
    <row r="50" spans="6:6" x14ac:dyDescent="0.25">
      <c r="F50" s="66"/>
    </row>
    <row r="51" spans="6:6" x14ac:dyDescent="0.25">
      <c r="F51" s="66"/>
    </row>
    <row r="52" spans="6:6" x14ac:dyDescent="0.25">
      <c r="F52" s="66"/>
    </row>
    <row r="53" spans="6:6" x14ac:dyDescent="0.25">
      <c r="F53" s="66"/>
    </row>
  </sheetData>
  <mergeCells count="2">
    <mergeCell ref="A3:E3"/>
    <mergeCell ref="B28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EBE8-A944-42D4-82F0-70F8BD7EAF72}">
  <dimension ref="A1:M23"/>
  <sheetViews>
    <sheetView workbookViewId="0">
      <selection activeCell="B6" sqref="B6"/>
    </sheetView>
  </sheetViews>
  <sheetFormatPr defaultRowHeight="15" x14ac:dyDescent="0.25"/>
  <sheetData>
    <row r="1" spans="1:13" ht="21" x14ac:dyDescent="0.35">
      <c r="A1" s="76" t="s">
        <v>1123</v>
      </c>
      <c r="B1" s="8"/>
      <c r="C1" s="8"/>
      <c r="D1" s="8"/>
      <c r="E1" s="8"/>
    </row>
    <row r="3" spans="1:13" ht="60" x14ac:dyDescent="0.25">
      <c r="A3" s="77" t="s">
        <v>1117</v>
      </c>
      <c r="B3" s="78" t="s">
        <v>1118</v>
      </c>
      <c r="C3" s="78" t="s">
        <v>1119</v>
      </c>
    </row>
    <row r="4" spans="1:13" x14ac:dyDescent="0.25">
      <c r="A4" s="79">
        <v>1</v>
      </c>
      <c r="B4" s="80">
        <v>37755</v>
      </c>
      <c r="C4" s="97">
        <f>B4*(1+$H$6)</f>
        <v>38434.590000000004</v>
      </c>
      <c r="H4" t="s">
        <v>1120</v>
      </c>
    </row>
    <row r="5" spans="1:13" x14ac:dyDescent="0.25">
      <c r="A5" s="79">
        <v>2</v>
      </c>
      <c r="B5" s="80">
        <v>41367</v>
      </c>
      <c r="C5" s="97">
        <f t="shared" ref="C5:C23" si="0">B5*(1+$H$6)</f>
        <v>42111.606</v>
      </c>
      <c r="G5" s="81"/>
      <c r="H5" s="81">
        <v>2021</v>
      </c>
      <c r="I5" s="81">
        <v>2022</v>
      </c>
      <c r="J5" s="81">
        <v>2023</v>
      </c>
      <c r="K5" s="81">
        <v>2024</v>
      </c>
      <c r="L5" s="81">
        <v>2025</v>
      </c>
    </row>
    <row r="6" spans="1:13" x14ac:dyDescent="0.25">
      <c r="A6" s="79">
        <v>3</v>
      </c>
      <c r="B6" s="80">
        <v>44883</v>
      </c>
      <c r="C6" s="97">
        <f t="shared" si="0"/>
        <v>45690.894</v>
      </c>
      <c r="G6" s="82"/>
      <c r="H6" s="83">
        <v>1.7999999999999999E-2</v>
      </c>
      <c r="I6" s="83">
        <v>1.2999999999999999E-2</v>
      </c>
      <c r="J6" s="83">
        <v>1.4999999999999999E-2</v>
      </c>
      <c r="K6" s="83">
        <v>1.4999999999999999E-2</v>
      </c>
      <c r="L6" s="83">
        <v>1.7999999999999999E-2</v>
      </c>
      <c r="M6" t="s">
        <v>1121</v>
      </c>
    </row>
    <row r="7" spans="1:13" x14ac:dyDescent="0.25">
      <c r="A7" s="79">
        <v>4</v>
      </c>
      <c r="B7" s="80">
        <v>47276</v>
      </c>
      <c r="C7" s="97">
        <f t="shared" si="0"/>
        <v>48126.968000000001</v>
      </c>
      <c r="G7" s="84"/>
      <c r="H7" s="85">
        <f>H6</f>
        <v>1.7999999999999999E-2</v>
      </c>
      <c r="I7" s="85">
        <f>(I6*(H7+1))+H7</f>
        <v>3.1233999999999998E-2</v>
      </c>
      <c r="J7" s="85">
        <f>(J6*(I7+1))+I7</f>
        <v>4.6702509999999996E-2</v>
      </c>
      <c r="K7" s="85">
        <f>(K6*(J7+1))+J7</f>
        <v>6.2403047649999994E-2</v>
      </c>
      <c r="L7" s="85">
        <f>(L6*(K7+1))+K7</f>
        <v>8.1526302507699988E-2</v>
      </c>
      <c r="M7" t="s">
        <v>1122</v>
      </c>
    </row>
    <row r="8" spans="1:13" x14ac:dyDescent="0.25">
      <c r="A8" s="79">
        <v>5</v>
      </c>
      <c r="B8" s="80">
        <v>49716</v>
      </c>
      <c r="C8" s="97">
        <f t="shared" si="0"/>
        <v>50610.887999999999</v>
      </c>
    </row>
    <row r="9" spans="1:13" x14ac:dyDescent="0.25">
      <c r="A9" s="79">
        <v>6</v>
      </c>
      <c r="B9" s="80">
        <v>52284</v>
      </c>
      <c r="C9" s="97">
        <f t="shared" si="0"/>
        <v>53225.112000000001</v>
      </c>
      <c r="I9" s="86"/>
      <c r="J9" s="86"/>
      <c r="K9" s="86"/>
      <c r="L9" s="86"/>
    </row>
    <row r="10" spans="1:13" x14ac:dyDescent="0.25">
      <c r="A10" s="79">
        <v>7</v>
      </c>
      <c r="B10" s="80">
        <v>57149</v>
      </c>
      <c r="C10" s="97">
        <f t="shared" si="0"/>
        <v>58177.682000000001</v>
      </c>
    </row>
    <row r="11" spans="1:13" x14ac:dyDescent="0.25">
      <c r="A11" s="79">
        <v>8</v>
      </c>
      <c r="B11" s="80">
        <v>64835</v>
      </c>
      <c r="C11" s="97">
        <f t="shared" si="0"/>
        <v>66002.03</v>
      </c>
    </row>
    <row r="12" spans="1:13" x14ac:dyDescent="0.25">
      <c r="A12" s="79">
        <v>9</v>
      </c>
      <c r="B12" s="80">
        <v>73316</v>
      </c>
      <c r="C12" s="97">
        <f t="shared" si="0"/>
        <v>74635.687999999995</v>
      </c>
      <c r="D12" s="87"/>
    </row>
    <row r="13" spans="1:13" x14ac:dyDescent="0.25">
      <c r="A13" s="79">
        <v>10</v>
      </c>
      <c r="B13" s="80">
        <v>81032</v>
      </c>
      <c r="C13" s="97">
        <f t="shared" si="0"/>
        <v>82490.576000000001</v>
      </c>
    </row>
    <row r="14" spans="1:13" x14ac:dyDescent="0.25">
      <c r="A14" s="88" t="s">
        <v>104</v>
      </c>
      <c r="B14" s="80">
        <v>81032</v>
      </c>
      <c r="C14" s="97">
        <f t="shared" si="0"/>
        <v>82490.576000000001</v>
      </c>
    </row>
    <row r="15" spans="1:13" x14ac:dyDescent="0.25">
      <c r="A15" s="79">
        <v>11</v>
      </c>
      <c r="B15" s="80">
        <v>92642</v>
      </c>
      <c r="C15" s="97">
        <f t="shared" si="0"/>
        <v>94309.555999999997</v>
      </c>
    </row>
    <row r="16" spans="1:13" x14ac:dyDescent="0.25">
      <c r="A16" s="88" t="s">
        <v>158</v>
      </c>
      <c r="B16" s="80">
        <v>92642</v>
      </c>
      <c r="C16" s="97">
        <f t="shared" si="0"/>
        <v>94309.555999999997</v>
      </c>
    </row>
    <row r="17" spans="1:3" x14ac:dyDescent="0.25">
      <c r="A17" s="79">
        <v>12</v>
      </c>
      <c r="B17" s="80">
        <v>104362</v>
      </c>
      <c r="C17" s="97">
        <f t="shared" si="0"/>
        <v>106240.516</v>
      </c>
    </row>
    <row r="18" spans="1:3" x14ac:dyDescent="0.25">
      <c r="A18" s="79">
        <v>13</v>
      </c>
      <c r="B18" s="80">
        <v>112550</v>
      </c>
      <c r="C18" s="97">
        <f t="shared" si="0"/>
        <v>114575.90000000001</v>
      </c>
    </row>
    <row r="19" spans="1:3" x14ac:dyDescent="0.25">
      <c r="A19" s="79">
        <v>14</v>
      </c>
      <c r="B19" s="80">
        <v>122989</v>
      </c>
      <c r="C19" s="97">
        <f t="shared" si="0"/>
        <v>125202.802</v>
      </c>
    </row>
    <row r="20" spans="1:3" x14ac:dyDescent="0.25">
      <c r="A20" s="79">
        <v>15</v>
      </c>
      <c r="B20" s="80">
        <v>134308</v>
      </c>
      <c r="C20" s="97">
        <f t="shared" si="0"/>
        <v>136725.54399999999</v>
      </c>
    </row>
    <row r="21" spans="1:3" x14ac:dyDescent="0.25">
      <c r="A21" s="79">
        <v>16</v>
      </c>
      <c r="B21" s="80">
        <v>146253</v>
      </c>
      <c r="C21" s="97">
        <f t="shared" si="0"/>
        <v>148885.554</v>
      </c>
    </row>
    <row r="22" spans="1:3" x14ac:dyDescent="0.25">
      <c r="A22" s="79">
        <v>17</v>
      </c>
      <c r="B22" s="80">
        <v>158395</v>
      </c>
      <c r="C22" s="97">
        <f t="shared" si="0"/>
        <v>161246.11000000002</v>
      </c>
    </row>
    <row r="23" spans="1:3" x14ac:dyDescent="0.25">
      <c r="A23" s="79">
        <v>18</v>
      </c>
      <c r="B23" s="80">
        <v>171781</v>
      </c>
      <c r="C23" s="97">
        <f t="shared" si="0"/>
        <v>174873.05799999999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7615-DD19-4543-8453-AFD8501750C6}">
  <dimension ref="A1:D89"/>
  <sheetViews>
    <sheetView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35.8554687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75" t="s">
        <v>24</v>
      </c>
      <c r="B2" t="s">
        <v>25</v>
      </c>
      <c r="D2" s="89" t="s">
        <v>1132</v>
      </c>
    </row>
    <row r="3" spans="1:4" x14ac:dyDescent="0.25">
      <c r="A3" s="75" t="s">
        <v>9</v>
      </c>
      <c r="B3" t="s">
        <v>55</v>
      </c>
    </row>
    <row r="4" spans="1:4" x14ac:dyDescent="0.25">
      <c r="A4" s="75" t="s">
        <v>71</v>
      </c>
      <c r="B4" t="s">
        <v>72</v>
      </c>
      <c r="D4" t="s">
        <v>1133</v>
      </c>
    </row>
    <row r="5" spans="1:4" x14ac:dyDescent="0.25">
      <c r="A5" s="75" t="s">
        <v>84</v>
      </c>
      <c r="B5" t="s">
        <v>85</v>
      </c>
    </row>
    <row r="6" spans="1:4" x14ac:dyDescent="0.25">
      <c r="A6" s="75" t="s">
        <v>110</v>
      </c>
      <c r="B6" t="s">
        <v>111</v>
      </c>
    </row>
    <row r="7" spans="1:4" x14ac:dyDescent="0.25">
      <c r="A7" s="75" t="s">
        <v>119</v>
      </c>
      <c r="B7" t="s">
        <v>120</v>
      </c>
    </row>
    <row r="8" spans="1:4" x14ac:dyDescent="0.25">
      <c r="A8" s="75" t="s">
        <v>125</v>
      </c>
      <c r="B8" t="s">
        <v>126</v>
      </c>
    </row>
    <row r="9" spans="1:4" x14ac:dyDescent="0.25">
      <c r="A9" s="75" t="s">
        <v>130</v>
      </c>
      <c r="B9" t="s">
        <v>131</v>
      </c>
    </row>
    <row r="10" spans="1:4" x14ac:dyDescent="0.25">
      <c r="A10" s="75" t="s">
        <v>145</v>
      </c>
      <c r="B10" t="s">
        <v>146</v>
      </c>
    </row>
    <row r="11" spans="1:4" x14ac:dyDescent="0.25">
      <c r="A11" s="75" t="s">
        <v>155</v>
      </c>
      <c r="B11" t="s">
        <v>156</v>
      </c>
    </row>
    <row r="12" spans="1:4" x14ac:dyDescent="0.25">
      <c r="A12" s="75" t="s">
        <v>171</v>
      </c>
      <c r="B12" t="s">
        <v>172</v>
      </c>
    </row>
    <row r="13" spans="1:4" x14ac:dyDescent="0.25">
      <c r="A13" s="75" t="s">
        <v>181</v>
      </c>
      <c r="B13" t="s">
        <v>182</v>
      </c>
    </row>
    <row r="14" spans="1:4" x14ac:dyDescent="0.25">
      <c r="A14" s="75" t="s">
        <v>204</v>
      </c>
      <c r="B14" t="s">
        <v>205</v>
      </c>
    </row>
    <row r="15" spans="1:4" x14ac:dyDescent="0.25">
      <c r="A15" s="75" t="s">
        <v>250</v>
      </c>
      <c r="B15" t="s">
        <v>251</v>
      </c>
    </row>
    <row r="16" spans="1:4" x14ac:dyDescent="0.25">
      <c r="A16" s="75" t="s">
        <v>255</v>
      </c>
      <c r="B16" t="s">
        <v>256</v>
      </c>
    </row>
    <row r="17" spans="1:2" x14ac:dyDescent="0.25">
      <c r="A17" s="75" t="s">
        <v>272</v>
      </c>
      <c r="B17" t="s">
        <v>273</v>
      </c>
    </row>
    <row r="18" spans="1:2" x14ac:dyDescent="0.25">
      <c r="A18" s="75" t="s">
        <v>309</v>
      </c>
      <c r="B18" t="s">
        <v>310</v>
      </c>
    </row>
    <row r="19" spans="1:2" x14ac:dyDescent="0.25">
      <c r="A19" s="75" t="s">
        <v>339</v>
      </c>
      <c r="B19" t="s">
        <v>340</v>
      </c>
    </row>
    <row r="20" spans="1:2" x14ac:dyDescent="0.25">
      <c r="A20" s="75" t="s">
        <v>389</v>
      </c>
      <c r="B20" t="s">
        <v>390</v>
      </c>
    </row>
    <row r="21" spans="1:2" x14ac:dyDescent="0.25">
      <c r="A21" s="75" t="s">
        <v>395</v>
      </c>
      <c r="B21" t="s">
        <v>396</v>
      </c>
    </row>
    <row r="22" spans="1:2" x14ac:dyDescent="0.25">
      <c r="A22" s="75" t="s">
        <v>431</v>
      </c>
      <c r="B22" t="s">
        <v>432</v>
      </c>
    </row>
    <row r="23" spans="1:2" x14ac:dyDescent="0.25">
      <c r="A23" s="75" t="s">
        <v>454</v>
      </c>
      <c r="B23" t="s">
        <v>455</v>
      </c>
    </row>
    <row r="24" spans="1:2" x14ac:dyDescent="0.25">
      <c r="A24" s="75" t="s">
        <v>458</v>
      </c>
      <c r="B24" t="s">
        <v>459</v>
      </c>
    </row>
    <row r="25" spans="1:2" x14ac:dyDescent="0.25">
      <c r="A25" s="75" t="s">
        <v>470</v>
      </c>
      <c r="B25" t="s">
        <v>471</v>
      </c>
    </row>
    <row r="26" spans="1:2" x14ac:dyDescent="0.25">
      <c r="A26" s="75" t="s">
        <v>474</v>
      </c>
      <c r="B26" t="s">
        <v>475</v>
      </c>
    </row>
    <row r="27" spans="1:2" x14ac:dyDescent="0.25">
      <c r="A27" s="75" t="s">
        <v>478</v>
      </c>
      <c r="B27" t="s">
        <v>479</v>
      </c>
    </row>
    <row r="28" spans="1:2" x14ac:dyDescent="0.25">
      <c r="A28" s="75" t="s">
        <v>495</v>
      </c>
      <c r="B28" t="s">
        <v>496</v>
      </c>
    </row>
    <row r="29" spans="1:2" x14ac:dyDescent="0.25">
      <c r="A29" s="75" t="s">
        <v>500</v>
      </c>
      <c r="B29" t="s">
        <v>501</v>
      </c>
    </row>
    <row r="30" spans="1:2" x14ac:dyDescent="0.25">
      <c r="A30" s="75" t="s">
        <v>508</v>
      </c>
      <c r="B30" t="s">
        <v>509</v>
      </c>
    </row>
    <row r="31" spans="1:2" x14ac:dyDescent="0.25">
      <c r="A31" s="75" t="s">
        <v>523</v>
      </c>
      <c r="B31" t="s">
        <v>131</v>
      </c>
    </row>
    <row r="32" spans="1:2" x14ac:dyDescent="0.25">
      <c r="A32" s="75" t="s">
        <v>531</v>
      </c>
      <c r="B32" t="s">
        <v>512</v>
      </c>
    </row>
    <row r="33" spans="1:2" x14ac:dyDescent="0.25">
      <c r="A33" s="75" t="s">
        <v>536</v>
      </c>
      <c r="B33" t="s">
        <v>537</v>
      </c>
    </row>
    <row r="34" spans="1:2" x14ac:dyDescent="0.25">
      <c r="A34" s="75" t="s">
        <v>540</v>
      </c>
      <c r="B34" t="s">
        <v>520</v>
      </c>
    </row>
    <row r="35" spans="1:2" x14ac:dyDescent="0.25">
      <c r="A35" s="75" t="s">
        <v>542</v>
      </c>
      <c r="B35" t="s">
        <v>543</v>
      </c>
    </row>
    <row r="36" spans="1:2" x14ac:dyDescent="0.25">
      <c r="A36" s="75" t="s">
        <v>549</v>
      </c>
      <c r="B36" t="s">
        <v>550</v>
      </c>
    </row>
    <row r="37" spans="1:2" x14ac:dyDescent="0.25">
      <c r="A37" s="75" t="s">
        <v>555</v>
      </c>
      <c r="B37" t="s">
        <v>556</v>
      </c>
    </row>
    <row r="38" spans="1:2" x14ac:dyDescent="0.25">
      <c r="A38" s="75" t="s">
        <v>561</v>
      </c>
      <c r="B38" t="s">
        <v>562</v>
      </c>
    </row>
    <row r="39" spans="1:2" x14ac:dyDescent="0.25">
      <c r="A39" s="75" t="s">
        <v>570</v>
      </c>
      <c r="B39" t="s">
        <v>571</v>
      </c>
    </row>
    <row r="40" spans="1:2" x14ac:dyDescent="0.25">
      <c r="A40" s="75" t="s">
        <v>577</v>
      </c>
      <c r="B40" t="s">
        <v>578</v>
      </c>
    </row>
    <row r="41" spans="1:2" x14ac:dyDescent="0.25">
      <c r="A41" s="75" t="s">
        <v>583</v>
      </c>
      <c r="B41" t="s">
        <v>584</v>
      </c>
    </row>
    <row r="42" spans="1:2" x14ac:dyDescent="0.25">
      <c r="A42" s="75" t="s">
        <v>589</v>
      </c>
      <c r="B42" t="s">
        <v>590</v>
      </c>
    </row>
    <row r="43" spans="1:2" x14ac:dyDescent="0.25">
      <c r="A43" s="75" t="s">
        <v>595</v>
      </c>
      <c r="B43" t="s">
        <v>596</v>
      </c>
    </row>
    <row r="44" spans="1:2" x14ac:dyDescent="0.25">
      <c r="A44" s="75" t="s">
        <v>600</v>
      </c>
      <c r="B44" t="s">
        <v>601</v>
      </c>
    </row>
    <row r="45" spans="1:2" x14ac:dyDescent="0.25">
      <c r="A45" s="75" t="s">
        <v>613</v>
      </c>
      <c r="B45" t="s">
        <v>614</v>
      </c>
    </row>
    <row r="46" spans="1:2" x14ac:dyDescent="0.25">
      <c r="A46" s="75" t="s">
        <v>622</v>
      </c>
      <c r="B46" t="s">
        <v>623</v>
      </c>
    </row>
    <row r="47" spans="1:2" x14ac:dyDescent="0.25">
      <c r="A47" s="75" t="s">
        <v>634</v>
      </c>
      <c r="B47" t="s">
        <v>635</v>
      </c>
    </row>
    <row r="48" spans="1:2" x14ac:dyDescent="0.25">
      <c r="A48" s="75" t="s">
        <v>645</v>
      </c>
      <c r="B48" t="s">
        <v>646</v>
      </c>
    </row>
    <row r="49" spans="1:2" x14ac:dyDescent="0.25">
      <c r="A49" s="75" t="s">
        <v>655</v>
      </c>
      <c r="B49" t="s">
        <v>146</v>
      </c>
    </row>
    <row r="50" spans="1:2" x14ac:dyDescent="0.25">
      <c r="A50" s="75" t="s">
        <v>666</v>
      </c>
      <c r="B50" t="s">
        <v>667</v>
      </c>
    </row>
    <row r="51" spans="1:2" x14ac:dyDescent="0.25">
      <c r="A51" s="75" t="s">
        <v>673</v>
      </c>
      <c r="B51" t="s">
        <v>674</v>
      </c>
    </row>
    <row r="52" spans="1:2" x14ac:dyDescent="0.25">
      <c r="A52" s="75" t="s">
        <v>682</v>
      </c>
      <c r="B52" t="s">
        <v>683</v>
      </c>
    </row>
    <row r="53" spans="1:2" x14ac:dyDescent="0.25">
      <c r="A53" s="75" t="s">
        <v>689</v>
      </c>
      <c r="B53" t="s">
        <v>690</v>
      </c>
    </row>
    <row r="54" spans="1:2" x14ac:dyDescent="0.25">
      <c r="A54" s="75" t="s">
        <v>701</v>
      </c>
      <c r="B54" t="s">
        <v>702</v>
      </c>
    </row>
    <row r="55" spans="1:2" x14ac:dyDescent="0.25">
      <c r="A55" s="75" t="s">
        <v>709</v>
      </c>
      <c r="B55" t="s">
        <v>710</v>
      </c>
    </row>
    <row r="56" spans="1:2" x14ac:dyDescent="0.25">
      <c r="A56" s="75" t="s">
        <v>715</v>
      </c>
      <c r="B56" t="s">
        <v>716</v>
      </c>
    </row>
    <row r="57" spans="1:2" x14ac:dyDescent="0.25">
      <c r="A57" s="75" t="s">
        <v>720</v>
      </c>
      <c r="B57" t="s">
        <v>721</v>
      </c>
    </row>
    <row r="58" spans="1:2" x14ac:dyDescent="0.25">
      <c r="A58" s="75" t="s">
        <v>727</v>
      </c>
      <c r="B58" t="s">
        <v>728</v>
      </c>
    </row>
    <row r="59" spans="1:2" x14ac:dyDescent="0.25">
      <c r="A59" s="75" t="s">
        <v>731</v>
      </c>
      <c r="B59" t="s">
        <v>732</v>
      </c>
    </row>
    <row r="60" spans="1:2" x14ac:dyDescent="0.25">
      <c r="A60" s="75" t="s">
        <v>738</v>
      </c>
      <c r="B60" t="s">
        <v>739</v>
      </c>
    </row>
    <row r="61" spans="1:2" x14ac:dyDescent="0.25">
      <c r="A61" s="75" t="s">
        <v>742</v>
      </c>
      <c r="B61" t="s">
        <v>743</v>
      </c>
    </row>
    <row r="62" spans="1:2" x14ac:dyDescent="0.25">
      <c r="A62" s="75" t="s">
        <v>748</v>
      </c>
      <c r="B62" t="s">
        <v>749</v>
      </c>
    </row>
    <row r="63" spans="1:2" x14ac:dyDescent="0.25">
      <c r="A63" s="75" t="s">
        <v>763</v>
      </c>
      <c r="B63" t="s">
        <v>764</v>
      </c>
    </row>
    <row r="64" spans="1:2" x14ac:dyDescent="0.25">
      <c r="A64" s="75" t="s">
        <v>774</v>
      </c>
      <c r="B64" t="s">
        <v>131</v>
      </c>
    </row>
    <row r="65" spans="1:2" x14ac:dyDescent="0.25">
      <c r="A65" s="75" t="s">
        <v>781</v>
      </c>
      <c r="B65" t="s">
        <v>782</v>
      </c>
    </row>
    <row r="66" spans="1:2" x14ac:dyDescent="0.25">
      <c r="A66" s="75" t="s">
        <v>786</v>
      </c>
      <c r="B66" t="s">
        <v>787</v>
      </c>
    </row>
    <row r="67" spans="1:2" x14ac:dyDescent="0.25">
      <c r="A67" s="75" t="s">
        <v>791</v>
      </c>
      <c r="B67" t="s">
        <v>792</v>
      </c>
    </row>
    <row r="68" spans="1:2" x14ac:dyDescent="0.25">
      <c r="A68" s="75" t="s">
        <v>825</v>
      </c>
      <c r="B68" t="s">
        <v>826</v>
      </c>
    </row>
    <row r="69" spans="1:2" x14ac:dyDescent="0.25">
      <c r="A69" s="75" t="s">
        <v>911</v>
      </c>
      <c r="B69" t="s">
        <v>912</v>
      </c>
    </row>
    <row r="70" spans="1:2" x14ac:dyDescent="0.25">
      <c r="A70" s="75" t="s">
        <v>923</v>
      </c>
      <c r="B70" t="s">
        <v>924</v>
      </c>
    </row>
    <row r="71" spans="1:2" x14ac:dyDescent="0.25">
      <c r="A71" s="75" t="s">
        <v>929</v>
      </c>
      <c r="B71" t="s">
        <v>930</v>
      </c>
    </row>
    <row r="72" spans="1:2" x14ac:dyDescent="0.25">
      <c r="A72" s="75" t="s">
        <v>937</v>
      </c>
      <c r="B72" t="s">
        <v>938</v>
      </c>
    </row>
    <row r="73" spans="1:2" x14ac:dyDescent="0.25">
      <c r="A73" s="75" t="s">
        <v>945</v>
      </c>
      <c r="B73" t="s">
        <v>946</v>
      </c>
    </row>
    <row r="74" spans="1:2" x14ac:dyDescent="0.25">
      <c r="A74" s="75" t="s">
        <v>956</v>
      </c>
      <c r="B74" t="s">
        <v>957</v>
      </c>
    </row>
    <row r="75" spans="1:2" x14ac:dyDescent="0.25">
      <c r="A75" s="75" t="s">
        <v>961</v>
      </c>
      <c r="B75" t="s">
        <v>962</v>
      </c>
    </row>
    <row r="76" spans="1:2" x14ac:dyDescent="0.25">
      <c r="A76" s="75" t="s">
        <v>969</v>
      </c>
      <c r="B76" t="s">
        <v>970</v>
      </c>
    </row>
    <row r="77" spans="1:2" x14ac:dyDescent="0.25">
      <c r="A77" s="75" t="s">
        <v>979</v>
      </c>
      <c r="B77" t="s">
        <v>980</v>
      </c>
    </row>
    <row r="78" spans="1:2" x14ac:dyDescent="0.25">
      <c r="A78" s="75" t="s">
        <v>998</v>
      </c>
      <c r="B78" t="s">
        <v>999</v>
      </c>
    </row>
    <row r="79" spans="1:2" x14ac:dyDescent="0.25">
      <c r="A79" s="75" t="s">
        <v>1000</v>
      </c>
      <c r="B79" t="s">
        <v>1001</v>
      </c>
    </row>
    <row r="80" spans="1:2" x14ac:dyDescent="0.25">
      <c r="A80" s="75" t="s">
        <v>1004</v>
      </c>
      <c r="B80" t="s">
        <v>1005</v>
      </c>
    </row>
    <row r="81" spans="1:2" x14ac:dyDescent="0.25">
      <c r="A81" s="75" t="s">
        <v>1011</v>
      </c>
      <c r="B81" t="s">
        <v>1012</v>
      </c>
    </row>
    <row r="82" spans="1:2" x14ac:dyDescent="0.25">
      <c r="A82" s="75" t="s">
        <v>1018</v>
      </c>
      <c r="B82" t="s">
        <v>1019</v>
      </c>
    </row>
    <row r="83" spans="1:2" x14ac:dyDescent="0.25">
      <c r="A83" s="75" t="s">
        <v>1025</v>
      </c>
      <c r="B83" t="s">
        <v>1026</v>
      </c>
    </row>
    <row r="84" spans="1:2" x14ac:dyDescent="0.25">
      <c r="A84" s="75" t="s">
        <v>1032</v>
      </c>
      <c r="B84" t="s">
        <v>1033</v>
      </c>
    </row>
    <row r="85" spans="1:2" x14ac:dyDescent="0.25">
      <c r="A85" s="75" t="s">
        <v>1039</v>
      </c>
      <c r="B85" t="s">
        <v>1040</v>
      </c>
    </row>
    <row r="86" spans="1:2" x14ac:dyDescent="0.25">
      <c r="A86" s="75" t="s">
        <v>1050</v>
      </c>
      <c r="B86" t="s">
        <v>1051</v>
      </c>
    </row>
    <row r="87" spans="1:2" x14ac:dyDescent="0.25">
      <c r="A87" s="75" t="s">
        <v>1064</v>
      </c>
      <c r="B87" t="s">
        <v>1065</v>
      </c>
    </row>
    <row r="88" spans="1:2" x14ac:dyDescent="0.25">
      <c r="A88" s="75" t="s">
        <v>1071</v>
      </c>
      <c r="B88" t="s">
        <v>1072</v>
      </c>
    </row>
    <row r="89" spans="1:2" x14ac:dyDescent="0.25">
      <c r="A89" s="75" t="s">
        <v>1075</v>
      </c>
      <c r="B89" t="s">
        <v>1075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1B98-82D1-4E47-8307-0352ABC5668D}">
  <dimension ref="A1:I185"/>
  <sheetViews>
    <sheetView topLeftCell="C1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48.85546875" bestFit="1" customWidth="1"/>
    <col min="3" max="3" width="4.28515625" customWidth="1"/>
    <col min="4" max="4" width="19.85546875" bestFit="1" customWidth="1"/>
    <col min="5" max="5" width="18.28515625" bestFit="1" customWidth="1"/>
    <col min="6" max="6" width="51" bestFit="1" customWidth="1"/>
    <col min="7" max="7" width="29.28515625" bestFit="1" customWidth="1"/>
    <col min="8" max="8" width="6.140625" customWidth="1"/>
  </cols>
  <sheetData>
    <row r="1" spans="1:9" x14ac:dyDescent="0.25">
      <c r="A1" t="s">
        <v>0</v>
      </c>
      <c r="B1" t="s">
        <v>2</v>
      </c>
      <c r="D1" s="2" t="s">
        <v>0</v>
      </c>
      <c r="E1" s="2" t="s">
        <v>17</v>
      </c>
      <c r="F1" s="2" t="s">
        <v>2</v>
      </c>
      <c r="G1" s="2" t="s">
        <v>21</v>
      </c>
      <c r="H1" s="2"/>
    </row>
    <row r="2" spans="1:9" x14ac:dyDescent="0.25">
      <c r="A2" s="3" t="str">
        <f>LEFT(D2,7)</f>
        <v>5012200</v>
      </c>
      <c r="B2" s="1" t="str">
        <f t="shared" ref="B2:B33" si="0">F2</f>
        <v>Beheer Fysieke Ruimte</v>
      </c>
      <c r="D2" t="s">
        <v>24</v>
      </c>
      <c r="E2" t="s">
        <v>29</v>
      </c>
      <c r="F2" t="s">
        <v>26</v>
      </c>
      <c r="G2" t="s">
        <v>31</v>
      </c>
    </row>
    <row r="3" spans="1:9" x14ac:dyDescent="0.25">
      <c r="A3" s="3" t="str">
        <f t="shared" ref="A3:A66" si="1">LEFT(D3,7)</f>
        <v>5012300</v>
      </c>
      <c r="B3" s="1" t="str">
        <f t="shared" si="0"/>
        <v>Beheer fysieke ruimte - Servicebedrijf</v>
      </c>
      <c r="D3" t="s">
        <v>9</v>
      </c>
      <c r="E3" t="s">
        <v>29</v>
      </c>
      <c r="F3" t="s">
        <v>56</v>
      </c>
      <c r="G3" t="s">
        <v>59</v>
      </c>
      <c r="I3" s="89" t="s">
        <v>1132</v>
      </c>
    </row>
    <row r="4" spans="1:9" x14ac:dyDescent="0.25">
      <c r="A4" s="3" t="str">
        <f t="shared" si="1"/>
        <v>5012400</v>
      </c>
      <c r="B4" s="1" t="str">
        <f t="shared" si="0"/>
        <v>Beheer fysieke ruimte - Binnensport</v>
      </c>
      <c r="D4" t="s">
        <v>71</v>
      </c>
      <c r="E4" t="s">
        <v>29</v>
      </c>
      <c r="F4" t="s">
        <v>73</v>
      </c>
      <c r="G4" t="s">
        <v>77</v>
      </c>
    </row>
    <row r="5" spans="1:9" x14ac:dyDescent="0.25">
      <c r="A5" s="3" t="str">
        <f t="shared" si="1"/>
        <v>5012600</v>
      </c>
      <c r="B5" s="1" t="str">
        <f t="shared" si="0"/>
        <v>Plannen, vergunnen en handhaven</v>
      </c>
      <c r="D5" t="s">
        <v>84</v>
      </c>
      <c r="E5" t="s">
        <v>29</v>
      </c>
      <c r="F5" t="s">
        <v>85</v>
      </c>
      <c r="G5" t="s">
        <v>88</v>
      </c>
      <c r="I5" t="s">
        <v>1133</v>
      </c>
    </row>
    <row r="6" spans="1:9" x14ac:dyDescent="0.25">
      <c r="A6" s="3" t="str">
        <f t="shared" si="1"/>
        <v>5013100</v>
      </c>
      <c r="B6" s="1" t="s">
        <v>1180</v>
      </c>
      <c r="D6" t="s">
        <v>110</v>
      </c>
      <c r="E6" t="s">
        <v>29</v>
      </c>
      <c r="F6" t="s">
        <v>111</v>
      </c>
      <c r="G6" t="s">
        <v>113</v>
      </c>
      <c r="I6" t="s">
        <v>1131</v>
      </c>
    </row>
    <row r="7" spans="1:9" x14ac:dyDescent="0.25">
      <c r="A7" s="3" t="str">
        <f t="shared" si="1"/>
        <v>5013100</v>
      </c>
      <c r="B7" s="1" t="str">
        <f t="shared" si="0"/>
        <v>Plannen, vergunnen en handhaven</v>
      </c>
      <c r="D7" t="s">
        <v>110</v>
      </c>
      <c r="E7" t="s">
        <v>29</v>
      </c>
      <c r="F7" t="s">
        <v>85</v>
      </c>
      <c r="G7" t="s">
        <v>88</v>
      </c>
    </row>
    <row r="8" spans="1:9" x14ac:dyDescent="0.25">
      <c r="A8" s="3" t="str">
        <f t="shared" si="1"/>
        <v>5013400</v>
      </c>
      <c r="B8" s="1" t="str">
        <f t="shared" si="0"/>
        <v>Werk en Inkomen</v>
      </c>
      <c r="D8" t="s">
        <v>119</v>
      </c>
      <c r="E8" t="s">
        <v>29</v>
      </c>
      <c r="F8" t="s">
        <v>120</v>
      </c>
      <c r="G8" t="s">
        <v>121</v>
      </c>
    </row>
    <row r="9" spans="1:9" x14ac:dyDescent="0.25">
      <c r="A9" s="3" t="str">
        <f t="shared" si="1"/>
        <v>5013500</v>
      </c>
      <c r="B9" s="1" t="str">
        <f t="shared" si="0"/>
        <v>Zorg</v>
      </c>
      <c r="D9" t="s">
        <v>125</v>
      </c>
      <c r="E9" t="s">
        <v>29</v>
      </c>
      <c r="F9" t="s">
        <v>126</v>
      </c>
      <c r="G9" t="s">
        <v>127</v>
      </c>
    </row>
    <row r="10" spans="1:9" x14ac:dyDescent="0.25">
      <c r="A10" s="3" t="str">
        <f t="shared" si="1"/>
        <v>5013500</v>
      </c>
      <c r="B10" s="1" t="str">
        <f t="shared" si="0"/>
        <v>Zorg</v>
      </c>
      <c r="D10" t="s">
        <v>125</v>
      </c>
      <c r="E10" t="s">
        <v>1075</v>
      </c>
      <c r="F10" t="s">
        <v>126</v>
      </c>
      <c r="G10" t="s">
        <v>127</v>
      </c>
    </row>
    <row r="11" spans="1:9" x14ac:dyDescent="0.25">
      <c r="A11" s="3" t="str">
        <f t="shared" si="1"/>
        <v>5013600</v>
      </c>
      <c r="B11" s="1" t="str">
        <f t="shared" si="0"/>
        <v>Bedrijfsbureau</v>
      </c>
      <c r="D11" t="s">
        <v>130</v>
      </c>
      <c r="E11" t="s">
        <v>29</v>
      </c>
      <c r="F11" t="s">
        <v>131</v>
      </c>
      <c r="G11" t="s">
        <v>132</v>
      </c>
    </row>
    <row r="12" spans="1:9" x14ac:dyDescent="0.25">
      <c r="A12" s="3" t="str">
        <f t="shared" si="1"/>
        <v>5014000</v>
      </c>
      <c r="B12" s="1" t="str">
        <f t="shared" si="0"/>
        <v>Directieteam</v>
      </c>
      <c r="D12" t="s">
        <v>145</v>
      </c>
      <c r="E12" t="s">
        <v>29</v>
      </c>
      <c r="F12" t="s">
        <v>147</v>
      </c>
      <c r="G12" t="s">
        <v>151</v>
      </c>
    </row>
    <row r="13" spans="1:9" x14ac:dyDescent="0.25">
      <c r="A13" s="3" t="str">
        <f t="shared" si="1"/>
        <v>5014001</v>
      </c>
      <c r="B13" s="1" t="str">
        <f t="shared" si="0"/>
        <v>Bedrijfsbureau</v>
      </c>
      <c r="D13" t="s">
        <v>155</v>
      </c>
      <c r="E13" t="s">
        <v>29</v>
      </c>
      <c r="F13" t="s">
        <v>131</v>
      </c>
      <c r="G13" t="s">
        <v>132</v>
      </c>
    </row>
    <row r="14" spans="1:9" x14ac:dyDescent="0.25">
      <c r="A14" s="3" t="str">
        <f t="shared" si="1"/>
        <v>5014001</v>
      </c>
      <c r="B14" s="1" t="str">
        <f t="shared" si="0"/>
        <v>Beheer Fysieke Ruimte</v>
      </c>
      <c r="D14" t="s">
        <v>155</v>
      </c>
      <c r="E14" t="s">
        <v>29</v>
      </c>
      <c r="F14" t="s">
        <v>26</v>
      </c>
      <c r="G14" t="s">
        <v>31</v>
      </c>
    </row>
    <row r="15" spans="1:9" x14ac:dyDescent="0.25">
      <c r="A15" s="3" t="str">
        <f t="shared" si="1"/>
        <v>5014001</v>
      </c>
      <c r="B15" s="1" t="str">
        <f t="shared" si="0"/>
        <v>Directiestaf</v>
      </c>
      <c r="D15" t="s">
        <v>155</v>
      </c>
      <c r="E15" t="s">
        <v>29</v>
      </c>
      <c r="F15" t="s">
        <v>160</v>
      </c>
      <c r="G15" t="s">
        <v>164</v>
      </c>
    </row>
    <row r="16" spans="1:9" x14ac:dyDescent="0.25">
      <c r="A16" s="3" t="str">
        <f t="shared" si="1"/>
        <v>5014001</v>
      </c>
      <c r="B16" s="1" t="str">
        <f t="shared" si="0"/>
        <v>Plannen, vergunnen en handhaven</v>
      </c>
      <c r="D16" t="s">
        <v>155</v>
      </c>
      <c r="E16" t="s">
        <v>29</v>
      </c>
      <c r="F16" t="s">
        <v>85</v>
      </c>
      <c r="G16" t="s">
        <v>88</v>
      </c>
    </row>
    <row r="17" spans="1:7" x14ac:dyDescent="0.25">
      <c r="A17" s="3" t="str">
        <f t="shared" si="1"/>
        <v>5014001</v>
      </c>
      <c r="B17" s="1" t="str">
        <f t="shared" si="0"/>
        <v>Werk en Inkomen</v>
      </c>
      <c r="D17" t="s">
        <v>155</v>
      </c>
      <c r="E17" t="s">
        <v>29</v>
      </c>
      <c r="F17" t="s">
        <v>120</v>
      </c>
      <c r="G17" t="s">
        <v>121</v>
      </c>
    </row>
    <row r="18" spans="1:7" x14ac:dyDescent="0.25">
      <c r="A18" s="3" t="str">
        <f t="shared" si="1"/>
        <v>5014001</v>
      </c>
      <c r="B18" s="1" t="str">
        <f t="shared" si="0"/>
        <v>Zorg</v>
      </c>
      <c r="D18" t="s">
        <v>155</v>
      </c>
      <c r="E18" t="s">
        <v>29</v>
      </c>
      <c r="F18" t="s">
        <v>126</v>
      </c>
      <c r="G18" t="s">
        <v>127</v>
      </c>
    </row>
    <row r="19" spans="1:7" x14ac:dyDescent="0.25">
      <c r="A19" s="3" t="str">
        <f t="shared" si="1"/>
        <v>5015500</v>
      </c>
      <c r="B19" s="1" t="str">
        <f t="shared" si="0"/>
        <v>Griffie Losser</v>
      </c>
      <c r="D19" t="s">
        <v>171</v>
      </c>
      <c r="E19" t="s">
        <v>29</v>
      </c>
      <c r="F19" t="s">
        <v>173</v>
      </c>
      <c r="G19" t="s">
        <v>177</v>
      </c>
    </row>
    <row r="20" spans="1:7" x14ac:dyDescent="0.25">
      <c r="A20" s="3" t="str">
        <f t="shared" si="1"/>
        <v>5771100</v>
      </c>
      <c r="B20" s="1" t="str">
        <f t="shared" si="0"/>
        <v>Veiligheid</v>
      </c>
      <c r="D20" t="s">
        <v>181</v>
      </c>
      <c r="E20" t="s">
        <v>29</v>
      </c>
      <c r="F20" t="s">
        <v>188</v>
      </c>
      <c r="G20" t="s">
        <v>187</v>
      </c>
    </row>
    <row r="21" spans="1:7" x14ac:dyDescent="0.25">
      <c r="A21" s="3" t="str">
        <f t="shared" si="1"/>
        <v>5771100</v>
      </c>
      <c r="B21" s="1" t="str">
        <f t="shared" si="0"/>
        <v># Veiligheid</v>
      </c>
      <c r="D21" t="s">
        <v>181</v>
      </c>
      <c r="E21" t="s">
        <v>1075</v>
      </c>
      <c r="F21" t="s">
        <v>183</v>
      </c>
      <c r="G21" t="s">
        <v>187</v>
      </c>
    </row>
    <row r="22" spans="1:7" x14ac:dyDescent="0.25">
      <c r="A22" s="3" t="str">
        <f t="shared" si="1"/>
        <v>5771100</v>
      </c>
      <c r="B22" s="1" t="str">
        <f t="shared" si="0"/>
        <v>Veiligheid</v>
      </c>
      <c r="D22" t="s">
        <v>181</v>
      </c>
      <c r="E22" t="s">
        <v>1075</v>
      </c>
      <c r="F22" t="s">
        <v>188</v>
      </c>
      <c r="G22" t="s">
        <v>187</v>
      </c>
    </row>
    <row r="23" spans="1:7" x14ac:dyDescent="0.25">
      <c r="A23" s="3" t="str">
        <f t="shared" si="1"/>
        <v>5771200</v>
      </c>
      <c r="B23" s="1" t="str">
        <f t="shared" si="0"/>
        <v>Bestuursondersteuning</v>
      </c>
      <c r="D23" t="s">
        <v>204</v>
      </c>
      <c r="E23" t="s">
        <v>29</v>
      </c>
      <c r="F23" t="s">
        <v>214</v>
      </c>
      <c r="G23" t="s">
        <v>218</v>
      </c>
    </row>
    <row r="24" spans="1:7" x14ac:dyDescent="0.25">
      <c r="A24" s="3" t="str">
        <f t="shared" si="1"/>
        <v>5771200</v>
      </c>
      <c r="B24" s="1" t="str">
        <f t="shared" si="0"/>
        <v>Strategie en Control</v>
      </c>
      <c r="D24" t="s">
        <v>204</v>
      </c>
      <c r="E24" t="s">
        <v>29</v>
      </c>
      <c r="F24" t="s">
        <v>226</v>
      </c>
      <c r="G24" t="s">
        <v>229</v>
      </c>
    </row>
    <row r="25" spans="1:7" x14ac:dyDescent="0.25">
      <c r="A25" s="3" t="str">
        <f t="shared" si="1"/>
        <v>5771200</v>
      </c>
      <c r="B25" s="1" t="str">
        <f t="shared" si="0"/>
        <v># Concernstaf</v>
      </c>
      <c r="D25" t="s">
        <v>204</v>
      </c>
      <c r="E25" t="s">
        <v>1075</v>
      </c>
      <c r="F25" t="s">
        <v>206</v>
      </c>
      <c r="G25" t="s">
        <v>210</v>
      </c>
    </row>
    <row r="26" spans="1:7" x14ac:dyDescent="0.25">
      <c r="A26" s="3" t="str">
        <f t="shared" si="1"/>
        <v>5771200</v>
      </c>
      <c r="B26" s="1" t="str">
        <f t="shared" si="0"/>
        <v># Externe Betrekkingen &amp; Kabinet</v>
      </c>
      <c r="D26" t="s">
        <v>204</v>
      </c>
      <c r="E26" t="s">
        <v>1075</v>
      </c>
      <c r="F26" t="s">
        <v>211</v>
      </c>
      <c r="G26" t="s">
        <v>213</v>
      </c>
    </row>
    <row r="27" spans="1:7" x14ac:dyDescent="0.25">
      <c r="A27" s="3" t="str">
        <f t="shared" si="1"/>
        <v>5771200</v>
      </c>
      <c r="B27" s="1" t="str">
        <f t="shared" si="0"/>
        <v>Bestuursondersteuning</v>
      </c>
      <c r="D27" t="s">
        <v>204</v>
      </c>
      <c r="E27" t="s">
        <v>1075</v>
      </c>
      <c r="F27" t="s">
        <v>214</v>
      </c>
      <c r="G27" t="s">
        <v>218</v>
      </c>
    </row>
    <row r="28" spans="1:7" x14ac:dyDescent="0.25">
      <c r="A28" s="3" t="str">
        <f t="shared" si="1"/>
        <v>5771200</v>
      </c>
      <c r="B28" s="1" t="str">
        <f t="shared" si="0"/>
        <v>Concerncontroller</v>
      </c>
      <c r="D28" t="s">
        <v>204</v>
      </c>
      <c r="E28" t="s">
        <v>1075</v>
      </c>
      <c r="F28" t="s">
        <v>221</v>
      </c>
      <c r="G28" t="s">
        <v>225</v>
      </c>
    </row>
    <row r="29" spans="1:7" x14ac:dyDescent="0.25">
      <c r="A29" s="3" t="str">
        <f t="shared" si="1"/>
        <v>5771200</v>
      </c>
      <c r="B29" s="1" t="str">
        <f t="shared" si="0"/>
        <v>Strategie en Control</v>
      </c>
      <c r="D29" t="s">
        <v>204</v>
      </c>
      <c r="E29" t="s">
        <v>1075</v>
      </c>
      <c r="F29" t="s">
        <v>226</v>
      </c>
      <c r="G29" t="s">
        <v>229</v>
      </c>
    </row>
    <row r="30" spans="1:7" x14ac:dyDescent="0.25">
      <c r="A30" s="3" t="str">
        <f t="shared" si="1"/>
        <v>5771400</v>
      </c>
      <c r="B30" s="1" t="str">
        <f t="shared" si="0"/>
        <v>Controller Bedrijfsvoering en Dienstverlening</v>
      </c>
      <c r="D30" t="s">
        <v>250</v>
      </c>
      <c r="E30" t="s">
        <v>1075</v>
      </c>
      <c r="F30" t="s">
        <v>252</v>
      </c>
      <c r="G30" t="s">
        <v>254</v>
      </c>
    </row>
    <row r="31" spans="1:7" x14ac:dyDescent="0.25">
      <c r="A31" s="3" t="str">
        <f t="shared" si="1"/>
        <v>5771500</v>
      </c>
      <c r="B31" s="1" t="str">
        <f t="shared" si="0"/>
        <v>Communicatie</v>
      </c>
      <c r="D31" t="s">
        <v>255</v>
      </c>
      <c r="E31" t="s">
        <v>29</v>
      </c>
      <c r="F31" t="s">
        <v>256</v>
      </c>
      <c r="G31" t="s">
        <v>259</v>
      </c>
    </row>
    <row r="32" spans="1:7" x14ac:dyDescent="0.25">
      <c r="A32" s="3" t="str">
        <f t="shared" si="1"/>
        <v>5771500</v>
      </c>
      <c r="B32" s="1" t="str">
        <f t="shared" si="0"/>
        <v># Communicatie</v>
      </c>
      <c r="D32" t="s">
        <v>255</v>
      </c>
      <c r="E32" t="s">
        <v>1075</v>
      </c>
      <c r="F32" t="s">
        <v>257</v>
      </c>
      <c r="G32" t="s">
        <v>259</v>
      </c>
    </row>
    <row r="33" spans="1:7" x14ac:dyDescent="0.25">
      <c r="A33" s="3" t="str">
        <f t="shared" si="1"/>
        <v>5771500</v>
      </c>
      <c r="B33" s="1" t="str">
        <f t="shared" si="0"/>
        <v>Communicatie</v>
      </c>
      <c r="D33" t="s">
        <v>255</v>
      </c>
      <c r="E33" t="s">
        <v>1075</v>
      </c>
      <c r="F33" t="s">
        <v>256</v>
      </c>
      <c r="G33" t="s">
        <v>259</v>
      </c>
    </row>
    <row r="34" spans="1:7" x14ac:dyDescent="0.25">
      <c r="A34" s="3" t="str">
        <f t="shared" si="1"/>
        <v>5771600</v>
      </c>
      <c r="B34" s="1" t="str">
        <f t="shared" ref="B34:B65" si="2">F34</f>
        <v>Team Financiële Administratie</v>
      </c>
      <c r="D34" t="s">
        <v>272</v>
      </c>
      <c r="E34" t="s">
        <v>29</v>
      </c>
      <c r="F34" t="s">
        <v>282</v>
      </c>
      <c r="G34" t="s">
        <v>277</v>
      </c>
    </row>
    <row r="35" spans="1:7" x14ac:dyDescent="0.25">
      <c r="A35" s="3" t="str">
        <f t="shared" si="1"/>
        <v>5771600</v>
      </c>
      <c r="B35" s="1" t="str">
        <f t="shared" si="2"/>
        <v>Team Planning &amp; Control DFB</v>
      </c>
      <c r="D35" t="s">
        <v>272</v>
      </c>
      <c r="E35" t="s">
        <v>29</v>
      </c>
      <c r="F35" t="s">
        <v>293</v>
      </c>
      <c r="G35" t="s">
        <v>281</v>
      </c>
    </row>
    <row r="36" spans="1:7" x14ac:dyDescent="0.25">
      <c r="A36" s="3" t="str">
        <f t="shared" si="1"/>
        <v>5771600</v>
      </c>
      <c r="B36" s="1" t="str">
        <f t="shared" si="2"/>
        <v># Team Financiële Administratie</v>
      </c>
      <c r="D36" t="s">
        <v>272</v>
      </c>
      <c r="E36" t="s">
        <v>1075</v>
      </c>
      <c r="F36" t="s">
        <v>274</v>
      </c>
      <c r="G36" t="s">
        <v>277</v>
      </c>
    </row>
    <row r="37" spans="1:7" x14ac:dyDescent="0.25">
      <c r="A37" s="3" t="str">
        <f t="shared" si="1"/>
        <v>5771600</v>
      </c>
      <c r="B37" s="1" t="str">
        <f t="shared" si="2"/>
        <v># Team Planning &amp; Control DFB</v>
      </c>
      <c r="D37" t="s">
        <v>272</v>
      </c>
      <c r="E37" t="s">
        <v>1075</v>
      </c>
      <c r="F37" t="s">
        <v>278</v>
      </c>
      <c r="G37" t="s">
        <v>281</v>
      </c>
    </row>
    <row r="38" spans="1:7" x14ac:dyDescent="0.25">
      <c r="A38" s="3" t="str">
        <f t="shared" si="1"/>
        <v>5771600</v>
      </c>
      <c r="B38" s="1" t="str">
        <f t="shared" si="2"/>
        <v>Team Financiële Administratie</v>
      </c>
      <c r="D38" t="s">
        <v>272</v>
      </c>
      <c r="E38" t="s">
        <v>1075</v>
      </c>
      <c r="F38" t="s">
        <v>282</v>
      </c>
      <c r="G38" t="s">
        <v>277</v>
      </c>
    </row>
    <row r="39" spans="1:7" x14ac:dyDescent="0.25">
      <c r="A39" s="3" t="str">
        <f t="shared" si="1"/>
        <v>5771600</v>
      </c>
      <c r="B39" s="1" t="str">
        <f t="shared" si="2"/>
        <v>Team Planning &amp; Control DFB</v>
      </c>
      <c r="D39" t="s">
        <v>272</v>
      </c>
      <c r="E39" t="s">
        <v>1075</v>
      </c>
      <c r="F39" t="s">
        <v>293</v>
      </c>
      <c r="G39" t="s">
        <v>281</v>
      </c>
    </row>
    <row r="40" spans="1:7" x14ac:dyDescent="0.25">
      <c r="A40" s="3" t="str">
        <f t="shared" si="1"/>
        <v>5771700</v>
      </c>
      <c r="B40" s="1" t="str">
        <f t="shared" si="2"/>
        <v>Ondersteuning &amp; Uitvoering</v>
      </c>
      <c r="D40" t="s">
        <v>309</v>
      </c>
      <c r="E40" t="s">
        <v>29</v>
      </c>
      <c r="F40" t="s">
        <v>311</v>
      </c>
      <c r="G40" t="s">
        <v>313</v>
      </c>
    </row>
    <row r="41" spans="1:7" x14ac:dyDescent="0.25">
      <c r="A41" s="3" t="str">
        <f t="shared" si="1"/>
        <v>5771700</v>
      </c>
      <c r="B41" s="1" t="str">
        <f t="shared" si="2"/>
        <v>Ondersteuning &amp; Uitvoering</v>
      </c>
      <c r="D41" t="s">
        <v>309</v>
      </c>
      <c r="E41" t="s">
        <v>1075</v>
      </c>
      <c r="F41" t="s">
        <v>311</v>
      </c>
      <c r="G41" t="s">
        <v>313</v>
      </c>
    </row>
    <row r="42" spans="1:7" x14ac:dyDescent="0.25">
      <c r="A42" s="3" t="str">
        <f t="shared" si="1"/>
        <v>5771800</v>
      </c>
      <c r="B42" s="1" t="str">
        <f t="shared" si="2"/>
        <v>Beheer</v>
      </c>
      <c r="D42" t="s">
        <v>339</v>
      </c>
      <c r="E42" t="s">
        <v>29</v>
      </c>
      <c r="F42" t="s">
        <v>347</v>
      </c>
      <c r="G42" t="s">
        <v>350</v>
      </c>
    </row>
    <row r="43" spans="1:7" x14ac:dyDescent="0.25">
      <c r="A43" s="3" t="str">
        <f t="shared" si="1"/>
        <v>5771800</v>
      </c>
      <c r="B43" s="1" t="str">
        <f t="shared" si="2"/>
        <v>Datacenter &amp; Desktopmanagement</v>
      </c>
      <c r="D43" t="s">
        <v>339</v>
      </c>
      <c r="E43" t="s">
        <v>29</v>
      </c>
      <c r="F43" t="s">
        <v>378</v>
      </c>
      <c r="G43" t="s">
        <v>346</v>
      </c>
    </row>
    <row r="44" spans="1:7" x14ac:dyDescent="0.25">
      <c r="A44" s="3" t="str">
        <f t="shared" si="1"/>
        <v>5771800</v>
      </c>
      <c r="B44" s="1" t="str">
        <f t="shared" si="2"/>
        <v># Beleid &amp; Integratie</v>
      </c>
      <c r="D44" t="s">
        <v>339</v>
      </c>
      <c r="E44" t="s">
        <v>1075</v>
      </c>
      <c r="F44" t="s">
        <v>341</v>
      </c>
      <c r="G44" t="s">
        <v>343</v>
      </c>
    </row>
    <row r="45" spans="1:7" x14ac:dyDescent="0.25">
      <c r="A45" s="3" t="str">
        <f t="shared" si="1"/>
        <v>5771800</v>
      </c>
      <c r="B45" s="1" t="str">
        <f t="shared" si="2"/>
        <v># Datacenter &amp; Desktopmanagement</v>
      </c>
      <c r="D45" t="s">
        <v>339</v>
      </c>
      <c r="E45" t="s">
        <v>1075</v>
      </c>
      <c r="F45" t="s">
        <v>344</v>
      </c>
      <c r="G45" t="s">
        <v>346</v>
      </c>
    </row>
    <row r="46" spans="1:7" x14ac:dyDescent="0.25">
      <c r="A46" s="3" t="str">
        <f t="shared" si="1"/>
        <v>5771800</v>
      </c>
      <c r="B46" s="1" t="str">
        <f t="shared" si="2"/>
        <v>Beheer</v>
      </c>
      <c r="D46" t="s">
        <v>339</v>
      </c>
      <c r="E46" t="s">
        <v>1075</v>
      </c>
      <c r="F46" t="s">
        <v>347</v>
      </c>
      <c r="G46" t="s">
        <v>350</v>
      </c>
    </row>
    <row r="47" spans="1:7" x14ac:dyDescent="0.25">
      <c r="A47" s="3" t="str">
        <f t="shared" si="1"/>
        <v>5771800</v>
      </c>
      <c r="B47" s="1" t="str">
        <f t="shared" si="2"/>
        <v>Beleid &amp; Integratie</v>
      </c>
      <c r="D47" t="s">
        <v>339</v>
      </c>
      <c r="E47" t="s">
        <v>1075</v>
      </c>
      <c r="F47" t="s">
        <v>361</v>
      </c>
      <c r="G47" t="s">
        <v>343</v>
      </c>
    </row>
    <row r="48" spans="1:7" x14ac:dyDescent="0.25">
      <c r="A48" s="3" t="str">
        <f t="shared" si="1"/>
        <v>5771800</v>
      </c>
      <c r="B48" s="1" t="str">
        <f t="shared" si="2"/>
        <v>Datacenter &amp; Desktopmanagement</v>
      </c>
      <c r="D48" t="s">
        <v>339</v>
      </c>
      <c r="E48" t="s">
        <v>1075</v>
      </c>
      <c r="F48" t="s">
        <v>378</v>
      </c>
      <c r="G48" t="s">
        <v>346</v>
      </c>
    </row>
    <row r="49" spans="1:7" x14ac:dyDescent="0.25">
      <c r="A49" s="3" t="str">
        <f t="shared" si="1"/>
        <v>5771900</v>
      </c>
      <c r="B49" s="1" t="str">
        <f t="shared" si="2"/>
        <v>Inkoop</v>
      </c>
      <c r="D49" t="s">
        <v>389</v>
      </c>
      <c r="E49" t="s">
        <v>29</v>
      </c>
      <c r="F49" t="s">
        <v>390</v>
      </c>
      <c r="G49" t="s">
        <v>392</v>
      </c>
    </row>
    <row r="50" spans="1:7" x14ac:dyDescent="0.25">
      <c r="A50" s="3" t="str">
        <f t="shared" si="1"/>
        <v>5771900</v>
      </c>
      <c r="B50" s="1" t="str">
        <f t="shared" si="2"/>
        <v>Inkoop</v>
      </c>
      <c r="D50" t="s">
        <v>389</v>
      </c>
      <c r="E50" t="s">
        <v>1075</v>
      </c>
      <c r="F50" t="s">
        <v>390</v>
      </c>
      <c r="G50" t="s">
        <v>392</v>
      </c>
    </row>
    <row r="51" spans="1:7" x14ac:dyDescent="0.25">
      <c r="A51" s="3" t="str">
        <f t="shared" si="1"/>
        <v>5772000</v>
      </c>
      <c r="B51" s="1" t="str">
        <f t="shared" si="2"/>
        <v>Juridisch Advies &amp; Control</v>
      </c>
      <c r="D51" t="s">
        <v>395</v>
      </c>
      <c r="E51" t="s">
        <v>29</v>
      </c>
      <c r="F51" t="s">
        <v>407</v>
      </c>
      <c r="G51" t="s">
        <v>411</v>
      </c>
    </row>
    <row r="52" spans="1:7" x14ac:dyDescent="0.25">
      <c r="A52" s="3" t="str">
        <f t="shared" si="1"/>
        <v>5772000</v>
      </c>
      <c r="B52" s="1" t="str">
        <f t="shared" si="2"/>
        <v># Juridische Zaken</v>
      </c>
      <c r="D52" t="s">
        <v>395</v>
      </c>
      <c r="E52" t="s">
        <v>1075</v>
      </c>
      <c r="F52" t="s">
        <v>397</v>
      </c>
      <c r="G52" t="s">
        <v>403</v>
      </c>
    </row>
    <row r="53" spans="1:7" x14ac:dyDescent="0.25">
      <c r="A53" s="3" t="str">
        <f t="shared" si="1"/>
        <v>5772000</v>
      </c>
      <c r="B53" s="1" t="str">
        <f t="shared" si="2"/>
        <v># Rechtsbescherming &amp; Mediation</v>
      </c>
      <c r="D53" t="s">
        <v>395</v>
      </c>
      <c r="E53" t="s">
        <v>1075</v>
      </c>
      <c r="F53" t="s">
        <v>404</v>
      </c>
      <c r="G53" t="s">
        <v>406</v>
      </c>
    </row>
    <row r="54" spans="1:7" x14ac:dyDescent="0.25">
      <c r="A54" s="3" t="str">
        <f t="shared" si="1"/>
        <v>5772000</v>
      </c>
      <c r="B54" s="1" t="str">
        <f t="shared" si="2"/>
        <v>Juridisch Advies &amp; Control</v>
      </c>
      <c r="D54" t="s">
        <v>395</v>
      </c>
      <c r="E54" t="s">
        <v>1075</v>
      </c>
      <c r="F54" t="s">
        <v>407</v>
      </c>
      <c r="G54" t="s">
        <v>411</v>
      </c>
    </row>
    <row r="55" spans="1:7" x14ac:dyDescent="0.25">
      <c r="A55" s="3" t="str">
        <f t="shared" si="1"/>
        <v>5772000</v>
      </c>
      <c r="B55" s="1" t="str">
        <f t="shared" si="2"/>
        <v>Rechtsbescherming &amp; Mediation</v>
      </c>
      <c r="D55" t="s">
        <v>395</v>
      </c>
      <c r="E55" t="s">
        <v>1075</v>
      </c>
      <c r="F55" t="s">
        <v>425</v>
      </c>
      <c r="G55" t="s">
        <v>406</v>
      </c>
    </row>
    <row r="56" spans="1:7" x14ac:dyDescent="0.25">
      <c r="A56" s="3" t="str">
        <f t="shared" si="1"/>
        <v>5772100</v>
      </c>
      <c r="B56" s="1" t="str">
        <f t="shared" si="2"/>
        <v>Personeel &amp; Organisatie</v>
      </c>
      <c r="D56" t="s">
        <v>431</v>
      </c>
      <c r="E56" t="s">
        <v>29</v>
      </c>
      <c r="F56" t="s">
        <v>432</v>
      </c>
      <c r="G56" t="s">
        <v>435</v>
      </c>
    </row>
    <row r="57" spans="1:7" x14ac:dyDescent="0.25">
      <c r="A57" s="3" t="str">
        <f t="shared" si="1"/>
        <v>5772100</v>
      </c>
      <c r="B57" s="1" t="str">
        <f t="shared" si="2"/>
        <v># Personeel &amp; Organisatie</v>
      </c>
      <c r="D57" t="s">
        <v>431</v>
      </c>
      <c r="E57" t="s">
        <v>1075</v>
      </c>
      <c r="F57" t="s">
        <v>433</v>
      </c>
      <c r="G57" t="s">
        <v>435</v>
      </c>
    </row>
    <row r="58" spans="1:7" x14ac:dyDescent="0.25">
      <c r="A58" s="3" t="str">
        <f t="shared" si="1"/>
        <v>5772100</v>
      </c>
      <c r="B58" s="1" t="str">
        <f t="shared" si="2"/>
        <v>Personeel &amp; Organisatie</v>
      </c>
      <c r="D58" t="s">
        <v>431</v>
      </c>
      <c r="E58" t="s">
        <v>1075</v>
      </c>
      <c r="F58" t="s">
        <v>432</v>
      </c>
      <c r="G58" t="s">
        <v>435</v>
      </c>
    </row>
    <row r="59" spans="1:7" x14ac:dyDescent="0.25">
      <c r="A59" s="3" t="str">
        <f t="shared" si="1"/>
        <v>5772200</v>
      </c>
      <c r="B59" s="1" t="str">
        <f t="shared" si="2"/>
        <v># Advies</v>
      </c>
      <c r="D59" t="s">
        <v>454</v>
      </c>
      <c r="E59" t="s">
        <v>1075</v>
      </c>
      <c r="F59" t="s">
        <v>456</v>
      </c>
      <c r="G59" t="s">
        <v>457</v>
      </c>
    </row>
    <row r="60" spans="1:7" x14ac:dyDescent="0.25">
      <c r="A60" s="3" t="str">
        <f t="shared" si="1"/>
        <v>5772300</v>
      </c>
      <c r="B60" s="1" t="str">
        <f t="shared" si="2"/>
        <v># Vastgoedbedrijf Enschede</v>
      </c>
      <c r="D60" t="s">
        <v>458</v>
      </c>
      <c r="E60" t="s">
        <v>1075</v>
      </c>
      <c r="F60" t="s">
        <v>460</v>
      </c>
      <c r="G60" t="s">
        <v>461</v>
      </c>
    </row>
    <row r="61" spans="1:7" x14ac:dyDescent="0.25">
      <c r="A61" s="3" t="str">
        <f t="shared" si="1"/>
        <v>5772300</v>
      </c>
      <c r="B61" s="1" t="str">
        <f t="shared" si="2"/>
        <v>Vastgoedbedrijf Enschede</v>
      </c>
      <c r="D61" t="s">
        <v>458</v>
      </c>
      <c r="E61" t="s">
        <v>1075</v>
      </c>
      <c r="F61" t="s">
        <v>462</v>
      </c>
      <c r="G61" t="s">
        <v>461</v>
      </c>
    </row>
    <row r="62" spans="1:7" x14ac:dyDescent="0.25">
      <c r="A62" s="3" t="str">
        <f t="shared" si="1"/>
        <v>5772400</v>
      </c>
      <c r="B62" s="1" t="str">
        <f t="shared" si="2"/>
        <v># IT &amp; Voorzieningen</v>
      </c>
      <c r="D62" t="s">
        <v>470</v>
      </c>
      <c r="E62" t="s">
        <v>1075</v>
      </c>
      <c r="F62" t="s">
        <v>472</v>
      </c>
      <c r="G62" t="s">
        <v>473</v>
      </c>
    </row>
    <row r="63" spans="1:7" x14ac:dyDescent="0.25">
      <c r="A63" s="3" t="str">
        <f t="shared" si="1"/>
        <v>5772600</v>
      </c>
      <c r="B63" s="1" t="str">
        <f t="shared" si="2"/>
        <v># Dienstverlening</v>
      </c>
      <c r="D63" t="s">
        <v>474</v>
      </c>
      <c r="E63" t="s">
        <v>1075</v>
      </c>
      <c r="F63" t="s">
        <v>476</v>
      </c>
      <c r="G63" t="s">
        <v>477</v>
      </c>
    </row>
    <row r="64" spans="1:7" x14ac:dyDescent="0.25">
      <c r="A64" s="3" t="str">
        <f t="shared" si="1"/>
        <v>5772700</v>
      </c>
      <c r="B64" s="1" t="str">
        <f t="shared" si="2"/>
        <v>Frontoffice</v>
      </c>
      <c r="D64" t="s">
        <v>478</v>
      </c>
      <c r="E64" t="s">
        <v>29</v>
      </c>
      <c r="F64" t="s">
        <v>479</v>
      </c>
      <c r="G64" t="s">
        <v>482</v>
      </c>
    </row>
    <row r="65" spans="1:7" x14ac:dyDescent="0.25">
      <c r="A65" s="3" t="str">
        <f t="shared" si="1"/>
        <v>5772700</v>
      </c>
      <c r="B65" s="1" t="str">
        <f t="shared" si="2"/>
        <v># Frontoffice</v>
      </c>
      <c r="D65" t="s">
        <v>478</v>
      </c>
      <c r="E65" t="s">
        <v>1075</v>
      </c>
      <c r="F65" t="s">
        <v>480</v>
      </c>
      <c r="G65" t="s">
        <v>482</v>
      </c>
    </row>
    <row r="66" spans="1:7" x14ac:dyDescent="0.25">
      <c r="A66" s="3" t="str">
        <f t="shared" si="1"/>
        <v>5772700</v>
      </c>
      <c r="B66" s="1" t="str">
        <f t="shared" ref="B66:B97" si="3">F66</f>
        <v>Frontoffice</v>
      </c>
      <c r="D66" t="s">
        <v>478</v>
      </c>
      <c r="E66" t="s">
        <v>1075</v>
      </c>
      <c r="F66" t="s">
        <v>479</v>
      </c>
      <c r="G66" t="s">
        <v>482</v>
      </c>
    </row>
    <row r="67" spans="1:7" x14ac:dyDescent="0.25">
      <c r="A67" s="3" t="str">
        <f t="shared" ref="A67:A130" si="4">LEFT(D67,7)</f>
        <v>5772710</v>
      </c>
      <c r="B67" s="1" t="str">
        <f t="shared" si="3"/>
        <v># KCC</v>
      </c>
      <c r="D67" t="s">
        <v>495</v>
      </c>
      <c r="E67" t="s">
        <v>1075</v>
      </c>
      <c r="F67" t="s">
        <v>497</v>
      </c>
      <c r="G67" t="s">
        <v>498</v>
      </c>
    </row>
    <row r="68" spans="1:7" x14ac:dyDescent="0.25">
      <c r="A68" s="3" t="str">
        <f t="shared" si="4"/>
        <v>5772710</v>
      </c>
      <c r="B68" s="1" t="str">
        <f t="shared" si="3"/>
        <v>KCC</v>
      </c>
      <c r="D68" t="s">
        <v>495</v>
      </c>
      <c r="E68" t="s">
        <v>1075</v>
      </c>
      <c r="F68" t="s">
        <v>496</v>
      </c>
      <c r="G68" t="s">
        <v>498</v>
      </c>
    </row>
    <row r="69" spans="1:7" x14ac:dyDescent="0.25">
      <c r="A69" s="3" t="str">
        <f t="shared" si="4"/>
        <v>5772720</v>
      </c>
      <c r="B69" s="1" t="str">
        <f t="shared" si="3"/>
        <v>Ontvangst</v>
      </c>
      <c r="D69" t="s">
        <v>500</v>
      </c>
      <c r="E69" t="s">
        <v>29</v>
      </c>
      <c r="F69" t="s">
        <v>501</v>
      </c>
      <c r="G69" t="s">
        <v>504</v>
      </c>
    </row>
    <row r="70" spans="1:7" x14ac:dyDescent="0.25">
      <c r="A70" s="3" t="str">
        <f t="shared" si="4"/>
        <v>5772720</v>
      </c>
      <c r="B70" s="1" t="str">
        <f t="shared" si="3"/>
        <v># Ontvangst</v>
      </c>
      <c r="D70" t="s">
        <v>500</v>
      </c>
      <c r="E70" t="s">
        <v>1075</v>
      </c>
      <c r="F70" t="s">
        <v>502</v>
      </c>
      <c r="G70" t="s">
        <v>504</v>
      </c>
    </row>
    <row r="71" spans="1:7" x14ac:dyDescent="0.25">
      <c r="A71" s="3" t="str">
        <f t="shared" si="4"/>
        <v>5772720</v>
      </c>
      <c r="B71" s="1" t="str">
        <f t="shared" si="3"/>
        <v>Ontvangst</v>
      </c>
      <c r="D71" t="s">
        <v>500</v>
      </c>
      <c r="E71" t="s">
        <v>1075</v>
      </c>
      <c r="F71" t="s">
        <v>501</v>
      </c>
      <c r="G71" t="s">
        <v>504</v>
      </c>
    </row>
    <row r="72" spans="1:7" x14ac:dyDescent="0.25">
      <c r="A72" s="3" t="str">
        <f t="shared" si="4"/>
        <v>5772800</v>
      </c>
      <c r="B72" s="1" t="str">
        <f t="shared" si="3"/>
        <v>Documentair Diensten Centrum</v>
      </c>
      <c r="D72" t="s">
        <v>508</v>
      </c>
      <c r="E72" t="s">
        <v>29</v>
      </c>
      <c r="F72" t="s">
        <v>512</v>
      </c>
      <c r="G72" t="s">
        <v>513</v>
      </c>
    </row>
    <row r="73" spans="1:7" x14ac:dyDescent="0.25">
      <c r="A73" s="3" t="str">
        <f t="shared" si="4"/>
        <v>5772800</v>
      </c>
      <c r="B73" s="1" t="str">
        <f t="shared" si="3"/>
        <v>Gegevensbeheer (VERVALLEN)</v>
      </c>
      <c r="D73" t="s">
        <v>508</v>
      </c>
      <c r="E73" t="s">
        <v>29</v>
      </c>
      <c r="F73" t="s">
        <v>515</v>
      </c>
      <c r="G73" t="s">
        <v>517</v>
      </c>
    </row>
    <row r="74" spans="1:7" x14ac:dyDescent="0.25">
      <c r="A74" s="3" t="str">
        <f t="shared" si="4"/>
        <v>5772800</v>
      </c>
      <c r="B74" s="1" t="str">
        <f t="shared" si="3"/>
        <v>Handhaving PD</v>
      </c>
      <c r="D74" t="s">
        <v>508</v>
      </c>
      <c r="E74" t="s">
        <v>29</v>
      </c>
      <c r="F74" t="s">
        <v>520</v>
      </c>
      <c r="G74" t="s">
        <v>522</v>
      </c>
    </row>
    <row r="75" spans="1:7" x14ac:dyDescent="0.25">
      <c r="A75" s="3" t="str">
        <f t="shared" si="4"/>
        <v>5772800</v>
      </c>
      <c r="B75" s="1" t="str">
        <f t="shared" si="3"/>
        <v># Backoffice DV</v>
      </c>
      <c r="D75" t="s">
        <v>508</v>
      </c>
      <c r="E75" t="s">
        <v>1075</v>
      </c>
      <c r="F75" t="s">
        <v>510</v>
      </c>
      <c r="G75" t="s">
        <v>511</v>
      </c>
    </row>
    <row r="76" spans="1:7" x14ac:dyDescent="0.25">
      <c r="A76" s="3" t="str">
        <f t="shared" si="4"/>
        <v>5772810</v>
      </c>
      <c r="B76" s="1" t="str">
        <f t="shared" si="3"/>
        <v>Bedrijfsbureau</v>
      </c>
      <c r="D76" t="s">
        <v>523</v>
      </c>
      <c r="E76" t="s">
        <v>1075</v>
      </c>
      <c r="F76" t="s">
        <v>131</v>
      </c>
      <c r="G76" t="s">
        <v>525</v>
      </c>
    </row>
    <row r="77" spans="1:7" x14ac:dyDescent="0.25">
      <c r="A77" s="3" t="str">
        <f t="shared" si="4"/>
        <v>5772820</v>
      </c>
      <c r="B77" s="1" t="str">
        <f t="shared" si="3"/>
        <v>Documentair Diensten Centrum</v>
      </c>
      <c r="D77" t="s">
        <v>531</v>
      </c>
      <c r="E77" t="s">
        <v>1075</v>
      </c>
      <c r="F77" t="s">
        <v>512</v>
      </c>
      <c r="G77" t="s">
        <v>513</v>
      </c>
    </row>
    <row r="78" spans="1:7" x14ac:dyDescent="0.25">
      <c r="A78" s="3" t="str">
        <f t="shared" si="4"/>
        <v>5772830</v>
      </c>
      <c r="B78" s="1" t="str">
        <f t="shared" si="3"/>
        <v>Gegevensbeheer (VERVALLEN)</v>
      </c>
      <c r="D78" t="s">
        <v>536</v>
      </c>
      <c r="E78" t="s">
        <v>1075</v>
      </c>
      <c r="F78" t="s">
        <v>515</v>
      </c>
      <c r="G78" t="s">
        <v>517</v>
      </c>
    </row>
    <row r="79" spans="1:7" x14ac:dyDescent="0.25">
      <c r="A79" s="3" t="str">
        <f t="shared" si="4"/>
        <v>5772840</v>
      </c>
      <c r="B79" s="1" t="str">
        <f t="shared" si="3"/>
        <v>Handhaving PD</v>
      </c>
      <c r="D79" t="s">
        <v>540</v>
      </c>
      <c r="E79" t="s">
        <v>1075</v>
      </c>
      <c r="F79" t="s">
        <v>520</v>
      </c>
      <c r="G79" t="s">
        <v>522</v>
      </c>
    </row>
    <row r="80" spans="1:7" x14ac:dyDescent="0.25">
      <c r="A80" s="3" t="str">
        <f t="shared" si="4"/>
        <v>5772850</v>
      </c>
      <c r="B80" s="1" t="str">
        <f t="shared" si="3"/>
        <v>Stadsarchief Enschede</v>
      </c>
      <c r="D80" t="s">
        <v>542</v>
      </c>
      <c r="E80" t="s">
        <v>1075</v>
      </c>
      <c r="F80" t="s">
        <v>543</v>
      </c>
      <c r="G80" t="s">
        <v>545</v>
      </c>
    </row>
    <row r="81" spans="1:7" x14ac:dyDescent="0.25">
      <c r="A81" s="3" t="str">
        <f t="shared" si="4"/>
        <v>5772860</v>
      </c>
      <c r="B81" s="1" t="str">
        <f t="shared" si="3"/>
        <v>Gegevensbeheer GI</v>
      </c>
      <c r="D81" t="s">
        <v>549</v>
      </c>
      <c r="E81" t="s">
        <v>1075</v>
      </c>
      <c r="F81" t="s">
        <v>550</v>
      </c>
      <c r="G81" t="s">
        <v>552</v>
      </c>
    </row>
    <row r="82" spans="1:7" x14ac:dyDescent="0.25">
      <c r="A82" s="3" t="str">
        <f t="shared" si="4"/>
        <v>5775600</v>
      </c>
      <c r="B82" s="1" t="str">
        <f t="shared" si="3"/>
        <v>Vastgoedbedrijf Enschede</v>
      </c>
      <c r="D82" t="s">
        <v>555</v>
      </c>
      <c r="E82" t="s">
        <v>1075</v>
      </c>
      <c r="F82" t="s">
        <v>462</v>
      </c>
      <c r="G82" t="s">
        <v>461</v>
      </c>
    </row>
    <row r="83" spans="1:7" x14ac:dyDescent="0.25">
      <c r="A83" s="3" t="str">
        <f t="shared" si="4"/>
        <v>5775800</v>
      </c>
      <c r="B83" s="1" t="str">
        <f t="shared" si="3"/>
        <v>Vastgoedbedrijf Enschede</v>
      </c>
      <c r="D83" t="s">
        <v>561</v>
      </c>
      <c r="E83" t="s">
        <v>1075</v>
      </c>
      <c r="F83" t="s">
        <v>462</v>
      </c>
      <c r="G83" t="s">
        <v>461</v>
      </c>
    </row>
    <row r="84" spans="1:7" x14ac:dyDescent="0.25">
      <c r="A84" s="3" t="str">
        <f t="shared" si="4"/>
        <v>5777800</v>
      </c>
      <c r="B84" s="1" t="str">
        <f t="shared" si="3"/>
        <v>Stadsdeelmanagement West</v>
      </c>
      <c r="D84" t="s">
        <v>570</v>
      </c>
      <c r="E84" t="s">
        <v>1075</v>
      </c>
      <c r="F84" t="s">
        <v>572</v>
      </c>
      <c r="G84" t="s">
        <v>574</v>
      </c>
    </row>
    <row r="85" spans="1:7" x14ac:dyDescent="0.25">
      <c r="A85" s="3" t="str">
        <f t="shared" si="4"/>
        <v>5777900</v>
      </c>
      <c r="B85" s="1" t="str">
        <f t="shared" si="3"/>
        <v>Stadsdeelmanagement Centrum</v>
      </c>
      <c r="D85" t="s">
        <v>577</v>
      </c>
      <c r="E85" t="s">
        <v>1075</v>
      </c>
      <c r="F85" t="s">
        <v>579</v>
      </c>
      <c r="G85" t="s">
        <v>581</v>
      </c>
    </row>
    <row r="86" spans="1:7" x14ac:dyDescent="0.25">
      <c r="A86" s="3" t="str">
        <f t="shared" si="4"/>
        <v>5778000</v>
      </c>
      <c r="B86" s="1" t="str">
        <f t="shared" si="3"/>
        <v>Stadsdeelmanagement Noord</v>
      </c>
      <c r="D86" t="s">
        <v>583</v>
      </c>
      <c r="E86" t="s">
        <v>1075</v>
      </c>
      <c r="F86" t="s">
        <v>585</v>
      </c>
      <c r="G86" t="s">
        <v>587</v>
      </c>
    </row>
    <row r="87" spans="1:7" x14ac:dyDescent="0.25">
      <c r="A87" s="3" t="str">
        <f t="shared" si="4"/>
        <v>5778100</v>
      </c>
      <c r="B87" s="1" t="str">
        <f t="shared" si="3"/>
        <v>Stadsdeelmanagement Oost</v>
      </c>
      <c r="D87" t="s">
        <v>589</v>
      </c>
      <c r="E87" t="s">
        <v>1075</v>
      </c>
      <c r="F87" t="s">
        <v>591</v>
      </c>
      <c r="G87" t="s">
        <v>593</v>
      </c>
    </row>
    <row r="88" spans="1:7" x14ac:dyDescent="0.25">
      <c r="A88" s="3" t="str">
        <f t="shared" si="4"/>
        <v>5778200</v>
      </c>
      <c r="B88" s="1" t="str">
        <f t="shared" si="3"/>
        <v>Stadsdeelmanagement West</v>
      </c>
      <c r="D88" t="s">
        <v>595</v>
      </c>
      <c r="E88" t="s">
        <v>1075</v>
      </c>
      <c r="F88" t="s">
        <v>572</v>
      </c>
      <c r="G88" t="s">
        <v>574</v>
      </c>
    </row>
    <row r="89" spans="1:7" x14ac:dyDescent="0.25">
      <c r="A89" s="3" t="str">
        <f t="shared" si="4"/>
        <v>5778300</v>
      </c>
      <c r="B89" s="1" t="str">
        <f t="shared" si="3"/>
        <v>Stadsdeelmanagement Zuid</v>
      </c>
      <c r="D89" t="s">
        <v>600</v>
      </c>
      <c r="E89" t="s">
        <v>1075</v>
      </c>
      <c r="F89" t="s">
        <v>602</v>
      </c>
      <c r="G89" t="s">
        <v>604</v>
      </c>
    </row>
    <row r="90" spans="1:7" x14ac:dyDescent="0.25">
      <c r="A90" s="3" t="str">
        <f t="shared" si="4"/>
        <v>5779000</v>
      </c>
      <c r="B90" s="1" t="str">
        <f t="shared" si="3"/>
        <v>Bedrijfsbureau WI</v>
      </c>
      <c r="D90" t="s">
        <v>613</v>
      </c>
      <c r="E90" t="s">
        <v>1075</v>
      </c>
      <c r="F90" t="s">
        <v>615</v>
      </c>
      <c r="G90" t="s">
        <v>617</v>
      </c>
    </row>
    <row r="91" spans="1:7" x14ac:dyDescent="0.25">
      <c r="A91" s="3" t="str">
        <f t="shared" si="4"/>
        <v>5779100</v>
      </c>
      <c r="B91" s="1" t="str">
        <f t="shared" si="3"/>
        <v>Inkomensvoorziening</v>
      </c>
      <c r="D91" t="s">
        <v>622</v>
      </c>
      <c r="E91" t="s">
        <v>1075</v>
      </c>
      <c r="F91" t="s">
        <v>624</v>
      </c>
      <c r="G91" t="s">
        <v>626</v>
      </c>
    </row>
    <row r="92" spans="1:7" x14ac:dyDescent="0.25">
      <c r="A92" s="3" t="str">
        <f t="shared" si="4"/>
        <v>5779300</v>
      </c>
      <c r="B92" s="1" t="str">
        <f t="shared" si="3"/>
        <v>Claimbeoordeling</v>
      </c>
      <c r="D92" t="s">
        <v>634</v>
      </c>
      <c r="E92" t="s">
        <v>1075</v>
      </c>
      <c r="F92" t="s">
        <v>636</v>
      </c>
      <c r="G92" t="s">
        <v>638</v>
      </c>
    </row>
    <row r="93" spans="1:7" x14ac:dyDescent="0.25">
      <c r="A93" s="3" t="str">
        <f t="shared" si="4"/>
        <v>5779400</v>
      </c>
      <c r="B93" s="1" t="str">
        <f t="shared" si="3"/>
        <v>Handhaving WI</v>
      </c>
      <c r="D93" t="s">
        <v>645</v>
      </c>
      <c r="E93" t="s">
        <v>1075</v>
      </c>
      <c r="F93" t="s">
        <v>647</v>
      </c>
      <c r="G93" t="s">
        <v>649</v>
      </c>
    </row>
    <row r="94" spans="1:7" x14ac:dyDescent="0.25">
      <c r="A94" s="3" t="str">
        <f t="shared" si="4"/>
        <v>5779700</v>
      </c>
      <c r="B94" s="1" t="str">
        <f t="shared" si="3"/>
        <v># Directie</v>
      </c>
      <c r="D94" t="s">
        <v>655</v>
      </c>
      <c r="E94" t="s">
        <v>1075</v>
      </c>
      <c r="F94" t="s">
        <v>656</v>
      </c>
      <c r="G94" t="s">
        <v>660</v>
      </c>
    </row>
    <row r="95" spans="1:7" x14ac:dyDescent="0.25">
      <c r="A95" s="3" t="str">
        <f t="shared" si="4"/>
        <v>5779700</v>
      </c>
      <c r="B95" s="1" t="str">
        <f t="shared" si="3"/>
        <v>Directie</v>
      </c>
      <c r="D95" t="s">
        <v>655</v>
      </c>
      <c r="E95" t="s">
        <v>1075</v>
      </c>
      <c r="F95" t="s">
        <v>146</v>
      </c>
      <c r="G95" t="s">
        <v>660</v>
      </c>
    </row>
    <row r="96" spans="1:7" x14ac:dyDescent="0.25">
      <c r="A96" s="3" t="str">
        <f t="shared" si="4"/>
        <v>5779800</v>
      </c>
      <c r="B96" s="1" t="str">
        <f t="shared" si="3"/>
        <v>Subsidies</v>
      </c>
      <c r="D96" t="s">
        <v>666</v>
      </c>
      <c r="E96" t="s">
        <v>1075</v>
      </c>
      <c r="F96" t="s">
        <v>668</v>
      </c>
      <c r="G96" t="s">
        <v>670</v>
      </c>
    </row>
    <row r="97" spans="1:7" x14ac:dyDescent="0.25">
      <c r="A97" s="3" t="str">
        <f t="shared" si="4"/>
        <v>5780000</v>
      </c>
      <c r="B97" s="1" t="str">
        <f t="shared" si="3"/>
        <v># Griffie</v>
      </c>
      <c r="D97" t="s">
        <v>673</v>
      </c>
      <c r="E97" t="s">
        <v>1075</v>
      </c>
      <c r="F97" t="s">
        <v>675</v>
      </c>
      <c r="G97" t="s">
        <v>676</v>
      </c>
    </row>
    <row r="98" spans="1:7" x14ac:dyDescent="0.25">
      <c r="A98" s="3" t="str">
        <f t="shared" si="4"/>
        <v>5780000</v>
      </c>
      <c r="B98" s="1" t="str">
        <f t="shared" ref="B98:B129" si="5">F98</f>
        <v>Griffie</v>
      </c>
      <c r="D98" t="s">
        <v>673</v>
      </c>
      <c r="E98" t="s">
        <v>1075</v>
      </c>
      <c r="F98" t="s">
        <v>677</v>
      </c>
      <c r="G98" t="s">
        <v>676</v>
      </c>
    </row>
    <row r="99" spans="1:7" x14ac:dyDescent="0.25">
      <c r="A99" s="3" t="str">
        <f t="shared" si="4"/>
        <v>5781500</v>
      </c>
      <c r="B99" s="1" t="str">
        <f t="shared" si="5"/>
        <v>Onderwijs</v>
      </c>
      <c r="D99" t="s">
        <v>682</v>
      </c>
      <c r="E99" t="s">
        <v>1075</v>
      </c>
      <c r="F99" t="s">
        <v>684</v>
      </c>
      <c r="G99" t="s">
        <v>686</v>
      </c>
    </row>
    <row r="100" spans="1:7" x14ac:dyDescent="0.25">
      <c r="A100" s="3" t="str">
        <f t="shared" si="4"/>
        <v>5781600</v>
      </c>
      <c r="B100" s="1" t="str">
        <f t="shared" si="5"/>
        <v>Beschut</v>
      </c>
      <c r="D100" t="s">
        <v>689</v>
      </c>
      <c r="E100" t="s">
        <v>1075</v>
      </c>
      <c r="F100" t="s">
        <v>690</v>
      </c>
      <c r="G100" t="s">
        <v>692</v>
      </c>
    </row>
    <row r="101" spans="1:7" x14ac:dyDescent="0.25">
      <c r="A101" s="3" t="str">
        <f t="shared" si="4"/>
        <v>5782000</v>
      </c>
      <c r="B101" s="1" t="str">
        <f t="shared" si="5"/>
        <v>Personeelszaken</v>
      </c>
      <c r="D101" t="s">
        <v>701</v>
      </c>
      <c r="E101" t="s">
        <v>1075</v>
      </c>
      <c r="F101" t="s">
        <v>703</v>
      </c>
      <c r="G101" t="s">
        <v>705</v>
      </c>
    </row>
    <row r="102" spans="1:7" x14ac:dyDescent="0.25">
      <c r="A102" s="3" t="str">
        <f t="shared" si="4"/>
        <v>5782400</v>
      </c>
      <c r="B102" s="1" t="str">
        <f t="shared" si="5"/>
        <v>Werkzoekendenbegeleiding, Diagnose &amp; Projecten</v>
      </c>
      <c r="D102" t="s">
        <v>709</v>
      </c>
      <c r="E102" t="s">
        <v>1075</v>
      </c>
      <c r="F102" t="s">
        <v>711</v>
      </c>
      <c r="G102" t="s">
        <v>713</v>
      </c>
    </row>
    <row r="103" spans="1:7" x14ac:dyDescent="0.25">
      <c r="A103" s="3" t="str">
        <f t="shared" si="4"/>
        <v>5782500</v>
      </c>
      <c r="B103" s="1" t="str">
        <f t="shared" si="5"/>
        <v>Adviseurs Werk</v>
      </c>
      <c r="D103" t="s">
        <v>715</v>
      </c>
      <c r="E103" t="s">
        <v>1075</v>
      </c>
      <c r="F103" t="s">
        <v>717</v>
      </c>
      <c r="G103" t="s">
        <v>719</v>
      </c>
    </row>
    <row r="104" spans="1:7" x14ac:dyDescent="0.25">
      <c r="A104" s="3" t="str">
        <f t="shared" si="4"/>
        <v>5782600</v>
      </c>
      <c r="B104" s="1" t="str">
        <f t="shared" si="5"/>
        <v>Detacheringen</v>
      </c>
      <c r="D104" t="s">
        <v>720</v>
      </c>
      <c r="E104" t="s">
        <v>1075</v>
      </c>
      <c r="F104" t="s">
        <v>721</v>
      </c>
      <c r="G104" t="s">
        <v>723</v>
      </c>
    </row>
    <row r="105" spans="1:7" x14ac:dyDescent="0.25">
      <c r="A105" s="3" t="str">
        <f t="shared" si="4"/>
        <v>5782700</v>
      </c>
      <c r="B105" s="1" t="str">
        <f t="shared" si="5"/>
        <v>Werkzoekendenbegeleiding, Diagnose &amp; Projecten</v>
      </c>
      <c r="D105" t="s">
        <v>727</v>
      </c>
      <c r="E105" t="s">
        <v>1075</v>
      </c>
      <c r="F105" t="s">
        <v>711</v>
      </c>
      <c r="G105" t="s">
        <v>713</v>
      </c>
    </row>
    <row r="106" spans="1:7" x14ac:dyDescent="0.25">
      <c r="A106" s="3" t="str">
        <f t="shared" si="4"/>
        <v>5783000</v>
      </c>
      <c r="B106" s="1" t="str">
        <f t="shared" si="5"/>
        <v># CIO</v>
      </c>
      <c r="D106" t="s">
        <v>731</v>
      </c>
      <c r="E106" t="s">
        <v>1075</v>
      </c>
      <c r="F106" t="s">
        <v>733</v>
      </c>
      <c r="G106" t="s">
        <v>734</v>
      </c>
    </row>
    <row r="107" spans="1:7" x14ac:dyDescent="0.25">
      <c r="A107" s="3" t="str">
        <f t="shared" si="4"/>
        <v>5783000</v>
      </c>
      <c r="B107" s="1" t="str">
        <f t="shared" si="5"/>
        <v>CIO</v>
      </c>
      <c r="D107" t="s">
        <v>731</v>
      </c>
      <c r="E107" t="s">
        <v>1075</v>
      </c>
      <c r="F107" t="s">
        <v>735</v>
      </c>
      <c r="G107" t="s">
        <v>734</v>
      </c>
    </row>
    <row r="108" spans="1:7" x14ac:dyDescent="0.25">
      <c r="A108" s="3" t="str">
        <f t="shared" si="4"/>
        <v>5784500</v>
      </c>
      <c r="B108" s="1" t="str">
        <f t="shared" si="5"/>
        <v>Klachtencommissariaat</v>
      </c>
      <c r="D108" t="s">
        <v>738</v>
      </c>
      <c r="E108" t="s">
        <v>1075</v>
      </c>
      <c r="F108" t="s">
        <v>739</v>
      </c>
      <c r="G108" t="s">
        <v>740</v>
      </c>
    </row>
    <row r="109" spans="1:7" x14ac:dyDescent="0.25">
      <c r="A109" s="3" t="str">
        <f t="shared" si="4"/>
        <v>5784600</v>
      </c>
      <c r="B109" s="1" t="str">
        <f t="shared" si="5"/>
        <v>Strategie en Beleid (Sociaal)</v>
      </c>
      <c r="D109" t="s">
        <v>742</v>
      </c>
      <c r="E109" t="s">
        <v>1075</v>
      </c>
      <c r="F109" t="s">
        <v>744</v>
      </c>
      <c r="G109" t="s">
        <v>746</v>
      </c>
    </row>
    <row r="110" spans="1:7" x14ac:dyDescent="0.25">
      <c r="A110" s="3" t="str">
        <f t="shared" si="4"/>
        <v>5784700</v>
      </c>
      <c r="B110" s="1" t="str">
        <f t="shared" si="5"/>
        <v>Team Toezicht &amp; Handhaving</v>
      </c>
      <c r="D110" t="s">
        <v>748</v>
      </c>
      <c r="E110" t="s">
        <v>1075</v>
      </c>
      <c r="F110" t="s">
        <v>750</v>
      </c>
      <c r="G110" t="s">
        <v>752</v>
      </c>
    </row>
    <row r="111" spans="1:7" x14ac:dyDescent="0.25">
      <c r="A111" s="3" t="str">
        <f t="shared" si="4"/>
        <v>5784800</v>
      </c>
      <c r="B111" s="1" t="str">
        <f t="shared" si="5"/>
        <v>Team Backoffice</v>
      </c>
      <c r="D111" t="s">
        <v>763</v>
      </c>
      <c r="E111" t="s">
        <v>1075</v>
      </c>
      <c r="F111" t="s">
        <v>765</v>
      </c>
      <c r="G111" t="s">
        <v>767</v>
      </c>
    </row>
    <row r="112" spans="1:7" x14ac:dyDescent="0.25">
      <c r="A112" s="3" t="str">
        <f t="shared" si="4"/>
        <v>5784900</v>
      </c>
      <c r="B112" s="1" t="str">
        <f t="shared" si="5"/>
        <v>Bedrijfsbureau WT</v>
      </c>
      <c r="D112" t="s">
        <v>774</v>
      </c>
      <c r="E112" t="s">
        <v>1075</v>
      </c>
      <c r="F112" t="s">
        <v>775</v>
      </c>
      <c r="G112" t="s">
        <v>777</v>
      </c>
    </row>
    <row r="113" spans="1:7" x14ac:dyDescent="0.25">
      <c r="A113" s="3" t="str">
        <f t="shared" si="4"/>
        <v>5784900</v>
      </c>
      <c r="B113" s="1" t="str">
        <f t="shared" si="5"/>
        <v>Team Backoffice</v>
      </c>
      <c r="D113" t="s">
        <v>774</v>
      </c>
      <c r="E113" t="s">
        <v>1075</v>
      </c>
      <c r="F113" t="s">
        <v>765</v>
      </c>
      <c r="G113" t="s">
        <v>767</v>
      </c>
    </row>
    <row r="114" spans="1:7" x14ac:dyDescent="0.25">
      <c r="A114" s="3" t="str">
        <f t="shared" si="4"/>
        <v>5785000</v>
      </c>
      <c r="B114" s="1" t="str">
        <f t="shared" si="5"/>
        <v>Team Frontoffice</v>
      </c>
      <c r="D114" t="s">
        <v>781</v>
      </c>
      <c r="E114" t="s">
        <v>1075</v>
      </c>
      <c r="F114" t="s">
        <v>783</v>
      </c>
      <c r="G114" t="s">
        <v>785</v>
      </c>
    </row>
    <row r="115" spans="1:7" x14ac:dyDescent="0.25">
      <c r="A115" s="3" t="str">
        <f t="shared" si="4"/>
        <v>5785200</v>
      </c>
      <c r="B115" s="1" t="str">
        <f t="shared" si="5"/>
        <v>Wijkteams</v>
      </c>
      <c r="D115" t="s">
        <v>786</v>
      </c>
      <c r="E115" t="s">
        <v>1075</v>
      </c>
      <c r="F115" t="s">
        <v>788</v>
      </c>
      <c r="G115" t="s">
        <v>790</v>
      </c>
    </row>
    <row r="116" spans="1:7" x14ac:dyDescent="0.25">
      <c r="A116" s="3" t="str">
        <f t="shared" si="4"/>
        <v>5785300</v>
      </c>
      <c r="B116" s="1" t="str">
        <f t="shared" si="5"/>
        <v>MO Overheid AANV FORMATIE</v>
      </c>
      <c r="D116" t="s">
        <v>791</v>
      </c>
      <c r="E116" t="s">
        <v>1075</v>
      </c>
      <c r="F116" t="s">
        <v>793</v>
      </c>
      <c r="G116" t="s">
        <v>795</v>
      </c>
    </row>
    <row r="117" spans="1:7" x14ac:dyDescent="0.25">
      <c r="A117" s="3" t="str">
        <f t="shared" si="4"/>
        <v>5786100</v>
      </c>
      <c r="B117" s="1" t="str">
        <f t="shared" si="5"/>
        <v># Accountmanagement</v>
      </c>
      <c r="D117" t="s">
        <v>825</v>
      </c>
      <c r="E117" t="s">
        <v>1075</v>
      </c>
      <c r="F117" t="s">
        <v>827</v>
      </c>
      <c r="G117" t="s">
        <v>829</v>
      </c>
    </row>
    <row r="118" spans="1:7" x14ac:dyDescent="0.25">
      <c r="A118" s="3" t="str">
        <f t="shared" si="4"/>
        <v>5786100</v>
      </c>
      <c r="B118" s="1" t="str">
        <f t="shared" si="5"/>
        <v># Bestemmen</v>
      </c>
      <c r="D118" t="s">
        <v>825</v>
      </c>
      <c r="E118" t="s">
        <v>1075</v>
      </c>
      <c r="F118" t="s">
        <v>830</v>
      </c>
      <c r="G118" t="s">
        <v>832</v>
      </c>
    </row>
    <row r="119" spans="1:7" x14ac:dyDescent="0.25">
      <c r="A119" s="3" t="str">
        <f t="shared" si="4"/>
        <v>5786100</v>
      </c>
      <c r="B119" s="1" t="str">
        <f t="shared" si="5"/>
        <v># Gebieds- &amp; Projectontwikkeling</v>
      </c>
      <c r="D119" t="s">
        <v>825</v>
      </c>
      <c r="E119" t="s">
        <v>1075</v>
      </c>
      <c r="F119" t="s">
        <v>833</v>
      </c>
      <c r="G119" t="s">
        <v>835</v>
      </c>
    </row>
    <row r="120" spans="1:7" x14ac:dyDescent="0.25">
      <c r="A120" s="3" t="str">
        <f t="shared" si="4"/>
        <v>5786100</v>
      </c>
      <c r="B120" s="1" t="str">
        <f t="shared" si="5"/>
        <v># Handhaven Openbare Ruimte</v>
      </c>
      <c r="D120" t="s">
        <v>825</v>
      </c>
      <c r="E120" t="s">
        <v>1075</v>
      </c>
      <c r="F120" t="s">
        <v>836</v>
      </c>
      <c r="G120" t="s">
        <v>838</v>
      </c>
    </row>
    <row r="121" spans="1:7" x14ac:dyDescent="0.25">
      <c r="A121" s="3" t="str">
        <f t="shared" si="4"/>
        <v>5786100</v>
      </c>
      <c r="B121" s="1" t="str">
        <f t="shared" si="5"/>
        <v># Omgeving &amp; Recht</v>
      </c>
      <c r="D121" t="s">
        <v>825</v>
      </c>
      <c r="E121" t="s">
        <v>1075</v>
      </c>
      <c r="F121" t="s">
        <v>839</v>
      </c>
      <c r="G121" t="s">
        <v>842</v>
      </c>
    </row>
    <row r="122" spans="1:7" x14ac:dyDescent="0.25">
      <c r="A122" s="3" t="str">
        <f t="shared" si="4"/>
        <v>5786100</v>
      </c>
      <c r="B122" s="1" t="str">
        <f t="shared" si="5"/>
        <v># Parkeerbedrijf</v>
      </c>
      <c r="D122" t="s">
        <v>825</v>
      </c>
      <c r="E122" t="s">
        <v>1075</v>
      </c>
      <c r="F122" t="s">
        <v>843</v>
      </c>
      <c r="G122" t="s">
        <v>846</v>
      </c>
    </row>
    <row r="123" spans="1:7" x14ac:dyDescent="0.25">
      <c r="A123" s="3" t="str">
        <f t="shared" si="4"/>
        <v>5786100</v>
      </c>
      <c r="B123" s="1" t="str">
        <f t="shared" si="5"/>
        <v># Programmabureau Fysiek</v>
      </c>
      <c r="D123" t="s">
        <v>825</v>
      </c>
      <c r="E123" t="s">
        <v>1075</v>
      </c>
      <c r="F123" t="s">
        <v>847</v>
      </c>
      <c r="G123" t="s">
        <v>848</v>
      </c>
    </row>
    <row r="124" spans="1:7" x14ac:dyDescent="0.25">
      <c r="A124" s="3" t="str">
        <f t="shared" si="4"/>
        <v>5786100</v>
      </c>
      <c r="B124" s="1" t="str">
        <f t="shared" si="5"/>
        <v># Ruimtelijke Ontwikkeling &amp; Beheer</v>
      </c>
      <c r="D124" t="s">
        <v>825</v>
      </c>
      <c r="E124" t="s">
        <v>1075</v>
      </c>
      <c r="F124" t="s">
        <v>849</v>
      </c>
      <c r="G124" t="s">
        <v>850</v>
      </c>
    </row>
    <row r="125" spans="1:7" x14ac:dyDescent="0.25">
      <c r="A125" s="3" t="str">
        <f t="shared" si="4"/>
        <v>5786100</v>
      </c>
      <c r="B125" s="1" t="str">
        <f t="shared" si="5"/>
        <v># Stadsdeelbeheer</v>
      </c>
      <c r="D125" t="s">
        <v>825</v>
      </c>
      <c r="E125" t="s">
        <v>1075</v>
      </c>
      <c r="F125" t="s">
        <v>851</v>
      </c>
      <c r="G125" t="s">
        <v>852</v>
      </c>
    </row>
    <row r="126" spans="1:7" x14ac:dyDescent="0.25">
      <c r="A126" s="3" t="str">
        <f t="shared" si="4"/>
        <v>5786100</v>
      </c>
      <c r="B126" s="1" t="str">
        <f t="shared" si="5"/>
        <v># Stadsdeelbeheer Centrum</v>
      </c>
      <c r="D126" t="s">
        <v>825</v>
      </c>
      <c r="E126" t="s">
        <v>1075</v>
      </c>
      <c r="F126" t="s">
        <v>853</v>
      </c>
      <c r="G126" t="s">
        <v>854</v>
      </c>
    </row>
    <row r="127" spans="1:7" x14ac:dyDescent="0.25">
      <c r="A127" s="3" t="str">
        <f t="shared" si="4"/>
        <v>5786100</v>
      </c>
      <c r="B127" s="1" t="str">
        <f t="shared" si="5"/>
        <v># Stadsdeelbeheer Oost</v>
      </c>
      <c r="D127" t="s">
        <v>825</v>
      </c>
      <c r="E127" t="s">
        <v>1075</v>
      </c>
      <c r="F127" t="s">
        <v>855</v>
      </c>
      <c r="G127" t="s">
        <v>856</v>
      </c>
    </row>
    <row r="128" spans="1:7" x14ac:dyDescent="0.25">
      <c r="A128" s="3" t="str">
        <f t="shared" si="4"/>
        <v>5786100</v>
      </c>
      <c r="B128" s="1" t="str">
        <f t="shared" si="5"/>
        <v># Stadsdeelbeheer Zuid</v>
      </c>
      <c r="D128" t="s">
        <v>825</v>
      </c>
      <c r="E128" t="s">
        <v>1075</v>
      </c>
      <c r="F128" t="s">
        <v>857</v>
      </c>
      <c r="G128" t="s">
        <v>858</v>
      </c>
    </row>
    <row r="129" spans="1:7" x14ac:dyDescent="0.25">
      <c r="A129" s="3" t="str">
        <f t="shared" si="4"/>
        <v>5786100</v>
      </c>
      <c r="B129" s="1" t="str">
        <f t="shared" si="5"/>
        <v># Stadsingenieurs &amp; Ontwerp</v>
      </c>
      <c r="D129" t="s">
        <v>825</v>
      </c>
      <c r="E129" t="s">
        <v>1075</v>
      </c>
      <c r="F129" t="s">
        <v>859</v>
      </c>
      <c r="G129" t="s">
        <v>860</v>
      </c>
    </row>
    <row r="130" spans="1:7" x14ac:dyDescent="0.25">
      <c r="A130" s="3" t="str">
        <f t="shared" si="4"/>
        <v>5786100</v>
      </c>
      <c r="B130" s="1" t="str">
        <f t="shared" ref="B130:B161" si="6">F130</f>
        <v># Strategie en Beleid (Fysiek)</v>
      </c>
      <c r="D130" t="s">
        <v>825</v>
      </c>
      <c r="E130" t="s">
        <v>1075</v>
      </c>
      <c r="F130" t="s">
        <v>861</v>
      </c>
      <c r="G130" t="s">
        <v>863</v>
      </c>
    </row>
    <row r="131" spans="1:7" x14ac:dyDescent="0.25">
      <c r="A131" s="3" t="str">
        <f t="shared" ref="A131:A169" si="7">LEFT(D131,7)</f>
        <v>5786100</v>
      </c>
      <c r="B131" s="1" t="str">
        <f t="shared" si="6"/>
        <v># Team GOG Fysiek</v>
      </c>
      <c r="D131" t="s">
        <v>825</v>
      </c>
      <c r="E131" t="s">
        <v>1075</v>
      </c>
      <c r="F131" t="s">
        <v>864</v>
      </c>
      <c r="G131" t="s">
        <v>865</v>
      </c>
    </row>
    <row r="132" spans="1:7" x14ac:dyDescent="0.25">
      <c r="A132" s="3" t="str">
        <f t="shared" si="7"/>
        <v>5786100</v>
      </c>
      <c r="B132" s="1" t="str">
        <f t="shared" si="6"/>
        <v># Team GOG Programmatisch</v>
      </c>
      <c r="D132" t="s">
        <v>825</v>
      </c>
      <c r="E132" t="s">
        <v>1075</v>
      </c>
      <c r="F132" t="s">
        <v>866</v>
      </c>
      <c r="G132" t="s">
        <v>867</v>
      </c>
    </row>
    <row r="133" spans="1:7" x14ac:dyDescent="0.25">
      <c r="A133" s="3" t="str">
        <f t="shared" si="7"/>
        <v>5786100</v>
      </c>
      <c r="B133" s="1" t="str">
        <f t="shared" si="6"/>
        <v># Team Handhaving</v>
      </c>
      <c r="D133" t="s">
        <v>825</v>
      </c>
      <c r="E133" t="s">
        <v>1075</v>
      </c>
      <c r="F133" t="s">
        <v>868</v>
      </c>
      <c r="G133" t="s">
        <v>870</v>
      </c>
    </row>
    <row r="134" spans="1:7" x14ac:dyDescent="0.25">
      <c r="A134" s="3" t="str">
        <f t="shared" si="7"/>
        <v>5786100</v>
      </c>
      <c r="B134" s="1" t="str">
        <f t="shared" si="6"/>
        <v># Team Vergunningen Leefomgeving VERVALLEN</v>
      </c>
      <c r="D134" t="s">
        <v>825</v>
      </c>
      <c r="E134" t="s">
        <v>1075</v>
      </c>
      <c r="F134" t="s">
        <v>871</v>
      </c>
      <c r="G134" t="s">
        <v>873</v>
      </c>
    </row>
    <row r="135" spans="1:7" x14ac:dyDescent="0.25">
      <c r="A135" s="3" t="str">
        <f t="shared" si="7"/>
        <v>5786100</v>
      </c>
      <c r="B135" s="1" t="str">
        <f t="shared" si="6"/>
        <v>Accountmanagement</v>
      </c>
      <c r="D135" t="s">
        <v>825</v>
      </c>
      <c r="E135" t="s">
        <v>1075</v>
      </c>
      <c r="F135" t="s">
        <v>874</v>
      </c>
      <c r="G135" t="s">
        <v>829</v>
      </c>
    </row>
    <row r="136" spans="1:7" x14ac:dyDescent="0.25">
      <c r="A136" s="3" t="str">
        <f t="shared" si="7"/>
        <v>5786100</v>
      </c>
      <c r="B136" s="1" t="str">
        <f t="shared" si="6"/>
        <v>Controller Fysiek</v>
      </c>
      <c r="D136" t="s">
        <v>825</v>
      </c>
      <c r="E136" t="s">
        <v>1075</v>
      </c>
      <c r="F136" t="s">
        <v>876</v>
      </c>
      <c r="G136" t="s">
        <v>877</v>
      </c>
    </row>
    <row r="137" spans="1:7" x14ac:dyDescent="0.25">
      <c r="A137" s="3" t="str">
        <f t="shared" si="7"/>
        <v>5786100</v>
      </c>
      <c r="B137" s="1" t="str">
        <f t="shared" si="6"/>
        <v>Fysiek Overhead AANV FORMATIE</v>
      </c>
      <c r="D137" t="s">
        <v>825</v>
      </c>
      <c r="E137" t="s">
        <v>1075</v>
      </c>
      <c r="F137" t="s">
        <v>878</v>
      </c>
      <c r="G137" t="s">
        <v>879</v>
      </c>
    </row>
    <row r="138" spans="1:7" x14ac:dyDescent="0.25">
      <c r="A138" s="3" t="str">
        <f t="shared" si="7"/>
        <v>5786100</v>
      </c>
      <c r="B138" s="1" t="str">
        <f t="shared" si="6"/>
        <v>Omgeving &amp; Recht</v>
      </c>
      <c r="D138" t="s">
        <v>825</v>
      </c>
      <c r="E138" t="s">
        <v>1075</v>
      </c>
      <c r="F138" t="s">
        <v>880</v>
      </c>
      <c r="G138" t="s">
        <v>842</v>
      </c>
    </row>
    <row r="139" spans="1:7" x14ac:dyDescent="0.25">
      <c r="A139" s="3" t="str">
        <f t="shared" si="7"/>
        <v>5786100</v>
      </c>
      <c r="B139" s="1" t="str">
        <f t="shared" si="6"/>
        <v>Opdrachtgevers Ontwikkeling</v>
      </c>
      <c r="D139" t="s">
        <v>825</v>
      </c>
      <c r="E139" t="s">
        <v>1075</v>
      </c>
      <c r="F139" t="s">
        <v>884</v>
      </c>
      <c r="G139" t="s">
        <v>885</v>
      </c>
    </row>
    <row r="140" spans="1:7" x14ac:dyDescent="0.25">
      <c r="A140" s="3" t="str">
        <f t="shared" si="7"/>
        <v>5786100</v>
      </c>
      <c r="B140" s="1" t="str">
        <f t="shared" si="6"/>
        <v>Parkeerbedrijf</v>
      </c>
      <c r="D140" t="s">
        <v>825</v>
      </c>
      <c r="E140" t="s">
        <v>1075</v>
      </c>
      <c r="F140" t="s">
        <v>886</v>
      </c>
      <c r="G140" t="s">
        <v>846</v>
      </c>
    </row>
    <row r="141" spans="1:7" x14ac:dyDescent="0.25">
      <c r="A141" s="3" t="str">
        <f t="shared" si="7"/>
        <v>5786100</v>
      </c>
      <c r="B141" s="1" t="str">
        <f t="shared" si="6"/>
        <v>Programmabureau Fysiek</v>
      </c>
      <c r="D141" t="s">
        <v>825</v>
      </c>
      <c r="E141" t="s">
        <v>1075</v>
      </c>
      <c r="F141" t="s">
        <v>887</v>
      </c>
      <c r="G141" t="s">
        <v>848</v>
      </c>
    </row>
    <row r="142" spans="1:7" x14ac:dyDescent="0.25">
      <c r="A142" s="3" t="str">
        <f t="shared" si="7"/>
        <v>5786100</v>
      </c>
      <c r="B142" s="1" t="str">
        <f t="shared" si="6"/>
        <v>Ruimtelijke Ontwikkeling &amp; Beheer</v>
      </c>
      <c r="D142" t="s">
        <v>825</v>
      </c>
      <c r="E142" t="s">
        <v>1075</v>
      </c>
      <c r="F142" t="s">
        <v>892</v>
      </c>
      <c r="G142" t="s">
        <v>850</v>
      </c>
    </row>
    <row r="143" spans="1:7" x14ac:dyDescent="0.25">
      <c r="A143" s="3" t="str">
        <f t="shared" si="7"/>
        <v>5786100</v>
      </c>
      <c r="B143" s="1" t="str">
        <f t="shared" si="6"/>
        <v>Stadsdeelbeheer</v>
      </c>
      <c r="D143" t="s">
        <v>825</v>
      </c>
      <c r="E143" t="s">
        <v>1075</v>
      </c>
      <c r="F143" t="s">
        <v>893</v>
      </c>
      <c r="G143" t="s">
        <v>852</v>
      </c>
    </row>
    <row r="144" spans="1:7" x14ac:dyDescent="0.25">
      <c r="A144" s="3" t="str">
        <f t="shared" si="7"/>
        <v>5786100</v>
      </c>
      <c r="B144" s="1" t="str">
        <f t="shared" si="6"/>
        <v>Stadsdeelbeheer Centrum</v>
      </c>
      <c r="D144" t="s">
        <v>825</v>
      </c>
      <c r="E144" t="s">
        <v>1075</v>
      </c>
      <c r="F144" t="s">
        <v>895</v>
      </c>
      <c r="G144" t="s">
        <v>854</v>
      </c>
    </row>
    <row r="145" spans="1:7" x14ac:dyDescent="0.25">
      <c r="A145" s="3" t="str">
        <f t="shared" si="7"/>
        <v>5786100</v>
      </c>
      <c r="B145" s="1" t="str">
        <f t="shared" si="6"/>
        <v>Stadsdeelbeheer Noord</v>
      </c>
      <c r="D145" t="s">
        <v>825</v>
      </c>
      <c r="E145" t="s">
        <v>1075</v>
      </c>
      <c r="F145" t="s">
        <v>896</v>
      </c>
      <c r="G145" t="s">
        <v>897</v>
      </c>
    </row>
    <row r="146" spans="1:7" x14ac:dyDescent="0.25">
      <c r="A146" s="3" t="str">
        <f t="shared" si="7"/>
        <v>5786100</v>
      </c>
      <c r="B146" s="1" t="str">
        <f t="shared" si="6"/>
        <v>Stadsdeelbeheer Oost</v>
      </c>
      <c r="D146" t="s">
        <v>825</v>
      </c>
      <c r="E146" t="s">
        <v>1075</v>
      </c>
      <c r="F146" t="s">
        <v>898</v>
      </c>
      <c r="G146" t="s">
        <v>856</v>
      </c>
    </row>
    <row r="147" spans="1:7" x14ac:dyDescent="0.25">
      <c r="A147" s="3" t="str">
        <f t="shared" si="7"/>
        <v>5786100</v>
      </c>
      <c r="B147" s="1" t="str">
        <f t="shared" si="6"/>
        <v>Stadsdeelbeheer West</v>
      </c>
      <c r="D147" t="s">
        <v>825</v>
      </c>
      <c r="E147" t="s">
        <v>1075</v>
      </c>
      <c r="F147" t="s">
        <v>899</v>
      </c>
      <c r="G147" t="s">
        <v>900</v>
      </c>
    </row>
    <row r="148" spans="1:7" x14ac:dyDescent="0.25">
      <c r="A148" s="3" t="str">
        <f t="shared" si="7"/>
        <v>5786100</v>
      </c>
      <c r="B148" s="1" t="str">
        <f t="shared" si="6"/>
        <v>Stadsdeelbeheer Zuid</v>
      </c>
      <c r="D148" t="s">
        <v>825</v>
      </c>
      <c r="E148" t="s">
        <v>1075</v>
      </c>
      <c r="F148" t="s">
        <v>901</v>
      </c>
      <c r="G148" t="s">
        <v>858</v>
      </c>
    </row>
    <row r="149" spans="1:7" x14ac:dyDescent="0.25">
      <c r="A149" s="3" t="str">
        <f t="shared" si="7"/>
        <v>5786100</v>
      </c>
      <c r="B149" s="1" t="str">
        <f t="shared" si="6"/>
        <v>Stadsingenieurs &amp; Ontwerp</v>
      </c>
      <c r="D149" t="s">
        <v>825</v>
      </c>
      <c r="E149" t="s">
        <v>1075</v>
      </c>
      <c r="F149" t="s">
        <v>902</v>
      </c>
      <c r="G149" t="s">
        <v>860</v>
      </c>
    </row>
    <row r="150" spans="1:7" x14ac:dyDescent="0.25">
      <c r="A150" s="3" t="str">
        <f t="shared" si="7"/>
        <v>5786100</v>
      </c>
      <c r="B150" s="1" t="str">
        <f t="shared" si="6"/>
        <v>Strategie en Beleid (Fysiek)</v>
      </c>
      <c r="D150" t="s">
        <v>825</v>
      </c>
      <c r="E150" t="s">
        <v>1075</v>
      </c>
      <c r="F150" t="s">
        <v>908</v>
      </c>
      <c r="G150" t="s">
        <v>863</v>
      </c>
    </row>
    <row r="151" spans="1:7" x14ac:dyDescent="0.25">
      <c r="A151" s="3" t="str">
        <f t="shared" si="7"/>
        <v>5786400</v>
      </c>
      <c r="B151" s="1" t="str">
        <f t="shared" si="6"/>
        <v>Strategie en Beleid (Fysiek)</v>
      </c>
      <c r="D151" t="s">
        <v>911</v>
      </c>
      <c r="E151" t="s">
        <v>1075</v>
      </c>
      <c r="F151" t="s">
        <v>908</v>
      </c>
      <c r="G151" t="s">
        <v>863</v>
      </c>
    </row>
    <row r="152" spans="1:7" x14ac:dyDescent="0.25">
      <c r="A152" s="3" t="str">
        <f t="shared" si="7"/>
        <v>5786600</v>
      </c>
      <c r="B152" s="1" t="str">
        <f t="shared" si="6"/>
        <v>Omgeving &amp; Recht AANV FORMATIE</v>
      </c>
      <c r="D152" t="s">
        <v>923</v>
      </c>
      <c r="E152" t="s">
        <v>1075</v>
      </c>
      <c r="F152" t="s">
        <v>925</v>
      </c>
      <c r="G152" t="s">
        <v>926</v>
      </c>
    </row>
    <row r="153" spans="1:7" x14ac:dyDescent="0.25">
      <c r="A153" s="3" t="str">
        <f t="shared" si="7"/>
        <v>5786700</v>
      </c>
      <c r="B153" s="1" t="str">
        <f t="shared" si="6"/>
        <v># Team Vergunningen Leefomgeving VERVALLEN</v>
      </c>
      <c r="D153" t="s">
        <v>929</v>
      </c>
      <c r="E153" t="s">
        <v>1075</v>
      </c>
      <c r="F153" t="s">
        <v>871</v>
      </c>
      <c r="G153" t="s">
        <v>873</v>
      </c>
    </row>
    <row r="154" spans="1:7" x14ac:dyDescent="0.25">
      <c r="A154" s="3" t="str">
        <f t="shared" si="7"/>
        <v>5786700</v>
      </c>
      <c r="B154" s="1" t="str">
        <f t="shared" si="6"/>
        <v>Team Vergunningen Bouwen &amp; Milieu VERVALLEN</v>
      </c>
      <c r="D154" t="s">
        <v>929</v>
      </c>
      <c r="E154" t="s">
        <v>1075</v>
      </c>
      <c r="F154" t="s">
        <v>932</v>
      </c>
      <c r="G154" t="s">
        <v>934</v>
      </c>
    </row>
    <row r="155" spans="1:7" x14ac:dyDescent="0.25">
      <c r="A155" s="3" t="str">
        <f t="shared" si="7"/>
        <v>5786700</v>
      </c>
      <c r="B155" s="1" t="str">
        <f t="shared" si="6"/>
        <v>Team Vergunningen Leefomgeving VERVALLEN</v>
      </c>
      <c r="D155" t="s">
        <v>929</v>
      </c>
      <c r="E155" t="s">
        <v>1075</v>
      </c>
      <c r="F155" t="s">
        <v>935</v>
      </c>
      <c r="G155" t="s">
        <v>873</v>
      </c>
    </row>
    <row r="156" spans="1:7" x14ac:dyDescent="0.25">
      <c r="A156" s="3" t="str">
        <f t="shared" si="7"/>
        <v>5786800</v>
      </c>
      <c r="B156" s="1" t="str">
        <f t="shared" si="6"/>
        <v>Team Handhaving</v>
      </c>
      <c r="D156" t="s">
        <v>937</v>
      </c>
      <c r="E156" t="s">
        <v>1075</v>
      </c>
      <c r="F156" t="s">
        <v>939</v>
      </c>
      <c r="G156" t="s">
        <v>870</v>
      </c>
    </row>
    <row r="157" spans="1:7" x14ac:dyDescent="0.25">
      <c r="A157" s="3" t="str">
        <f t="shared" si="7"/>
        <v>5786800</v>
      </c>
      <c r="B157" s="1" t="str">
        <f t="shared" si="6"/>
        <v>Team Toezicht</v>
      </c>
      <c r="D157" t="s">
        <v>937</v>
      </c>
      <c r="E157" t="s">
        <v>1075</v>
      </c>
      <c r="F157" t="s">
        <v>941</v>
      </c>
      <c r="G157" t="s">
        <v>943</v>
      </c>
    </row>
    <row r="158" spans="1:7" x14ac:dyDescent="0.25">
      <c r="A158" s="3" t="str">
        <f t="shared" si="7"/>
        <v>5786900</v>
      </c>
      <c r="B158" s="1" t="str">
        <f t="shared" si="6"/>
        <v>Handhaven Openbare Ruimte</v>
      </c>
      <c r="D158" t="s">
        <v>945</v>
      </c>
      <c r="E158" t="s">
        <v>1075</v>
      </c>
      <c r="F158" t="s">
        <v>947</v>
      </c>
      <c r="G158" t="s">
        <v>838</v>
      </c>
    </row>
    <row r="159" spans="1:7" x14ac:dyDescent="0.25">
      <c r="A159" s="3" t="str">
        <f t="shared" si="7"/>
        <v>5787100</v>
      </c>
      <c r="B159" s="1" t="str">
        <f t="shared" si="6"/>
        <v>Opdrachtgevers Ontwikkeling</v>
      </c>
      <c r="D159" t="s">
        <v>956</v>
      </c>
      <c r="E159" t="s">
        <v>1075</v>
      </c>
      <c r="F159" t="s">
        <v>884</v>
      </c>
      <c r="G159" t="s">
        <v>885</v>
      </c>
    </row>
    <row r="160" spans="1:7" x14ac:dyDescent="0.25">
      <c r="A160" s="3" t="str">
        <f t="shared" si="7"/>
        <v>5787100</v>
      </c>
      <c r="B160" s="1" t="str">
        <f t="shared" si="6"/>
        <v>Ruimtelijke Ontwikkeling &amp; Beheer</v>
      </c>
      <c r="D160" t="s">
        <v>956</v>
      </c>
      <c r="E160" t="s">
        <v>1075</v>
      </c>
      <c r="F160" t="s">
        <v>892</v>
      </c>
      <c r="G160" t="s">
        <v>850</v>
      </c>
    </row>
    <row r="161" spans="1:7" x14ac:dyDescent="0.25">
      <c r="A161" s="3" t="str">
        <f t="shared" si="7"/>
        <v>5787200</v>
      </c>
      <c r="B161" s="1" t="str">
        <f t="shared" si="6"/>
        <v>Gebieds- &amp; Projectontwikkeling</v>
      </c>
      <c r="D161" t="s">
        <v>961</v>
      </c>
      <c r="E161" t="s">
        <v>1075</v>
      </c>
      <c r="F161" t="s">
        <v>963</v>
      </c>
      <c r="G161" t="s">
        <v>835</v>
      </c>
    </row>
    <row r="162" spans="1:7" x14ac:dyDescent="0.25">
      <c r="A162" s="3" t="str">
        <f t="shared" si="7"/>
        <v>5787300</v>
      </c>
      <c r="B162" s="1" t="str">
        <f t="shared" ref="B162:B185" si="8">F162</f>
        <v>Stadsingenieurs &amp; Ontwerp</v>
      </c>
      <c r="D162" t="s">
        <v>969</v>
      </c>
      <c r="E162" t="s">
        <v>1075</v>
      </c>
      <c r="F162" t="s">
        <v>902</v>
      </c>
      <c r="G162" t="s">
        <v>860</v>
      </c>
    </row>
    <row r="163" spans="1:7" x14ac:dyDescent="0.25">
      <c r="A163" s="3" t="str">
        <f t="shared" si="7"/>
        <v>5787400</v>
      </c>
      <c r="B163" s="1" t="str">
        <f t="shared" si="8"/>
        <v># Stadsdeelbeheer</v>
      </c>
      <c r="D163" t="s">
        <v>979</v>
      </c>
      <c r="E163" t="s">
        <v>1075</v>
      </c>
      <c r="F163" t="s">
        <v>851</v>
      </c>
      <c r="G163" t="s">
        <v>852</v>
      </c>
    </row>
    <row r="164" spans="1:7" x14ac:dyDescent="0.25">
      <c r="A164" s="3" t="str">
        <f t="shared" si="7"/>
        <v>5787400</v>
      </c>
      <c r="B164" s="1" t="str">
        <f t="shared" si="8"/>
        <v># Stadsdeelbeheer Noord</v>
      </c>
      <c r="D164" t="s">
        <v>979</v>
      </c>
      <c r="E164" t="s">
        <v>1075</v>
      </c>
      <c r="F164" t="s">
        <v>982</v>
      </c>
      <c r="G164" t="s">
        <v>897</v>
      </c>
    </row>
    <row r="165" spans="1:7" x14ac:dyDescent="0.25">
      <c r="A165" s="3" t="str">
        <f t="shared" si="7"/>
        <v>5787400</v>
      </c>
      <c r="B165" s="1" t="str">
        <f t="shared" si="8"/>
        <v>Ruimtelijke Ontwikkeling &amp; Beheer AANV FORMATIE</v>
      </c>
      <c r="D165" t="s">
        <v>979</v>
      </c>
      <c r="E165" t="s">
        <v>1075</v>
      </c>
      <c r="F165" t="s">
        <v>985</v>
      </c>
      <c r="G165" t="s">
        <v>987</v>
      </c>
    </row>
    <row r="166" spans="1:7" x14ac:dyDescent="0.25">
      <c r="A166" s="3" t="str">
        <f t="shared" si="7"/>
        <v>5787400</v>
      </c>
      <c r="B166" s="1" t="str">
        <f t="shared" si="8"/>
        <v>Stadsdeelbeheer</v>
      </c>
      <c r="D166" t="s">
        <v>979</v>
      </c>
      <c r="E166" t="s">
        <v>1075</v>
      </c>
      <c r="F166" t="s">
        <v>893</v>
      </c>
      <c r="G166" t="s">
        <v>852</v>
      </c>
    </row>
    <row r="167" spans="1:7" x14ac:dyDescent="0.25">
      <c r="A167" s="3" t="str">
        <f t="shared" si="7"/>
        <v>5787400</v>
      </c>
      <c r="B167" s="1" t="str">
        <f t="shared" si="8"/>
        <v>Stadsdeelbeheer Centrum</v>
      </c>
      <c r="D167" t="s">
        <v>979</v>
      </c>
      <c r="E167" t="s">
        <v>1075</v>
      </c>
      <c r="F167" t="s">
        <v>895</v>
      </c>
      <c r="G167" t="s">
        <v>854</v>
      </c>
    </row>
    <row r="168" spans="1:7" x14ac:dyDescent="0.25">
      <c r="A168" s="3" t="str">
        <f t="shared" si="7"/>
        <v>5787400</v>
      </c>
      <c r="B168" s="1" t="str">
        <f t="shared" si="8"/>
        <v>Stadsdeelbeheer Noord</v>
      </c>
      <c r="D168" t="s">
        <v>979</v>
      </c>
      <c r="E168" t="s">
        <v>1075</v>
      </c>
      <c r="F168" t="s">
        <v>896</v>
      </c>
      <c r="G168" t="s">
        <v>897</v>
      </c>
    </row>
    <row r="169" spans="1:7" x14ac:dyDescent="0.25">
      <c r="A169" s="3" t="str">
        <f t="shared" si="7"/>
        <v>5787400</v>
      </c>
      <c r="B169" s="1" t="str">
        <f t="shared" si="8"/>
        <v>Stadsdeelbeheer Oost</v>
      </c>
      <c r="D169" t="s">
        <v>979</v>
      </c>
      <c r="E169" t="s">
        <v>1075</v>
      </c>
      <c r="F169" t="s">
        <v>898</v>
      </c>
      <c r="G169" t="s">
        <v>856</v>
      </c>
    </row>
    <row r="170" spans="1:7" x14ac:dyDescent="0.25">
      <c r="A170" s="3" t="str">
        <f t="shared" ref="A170:A185" si="9">LEFT(D170,7)</f>
        <v>5787400</v>
      </c>
      <c r="B170" s="1" t="str">
        <f t="shared" si="8"/>
        <v>Stadsdeelbeheer West</v>
      </c>
      <c r="D170" t="s">
        <v>979</v>
      </c>
      <c r="E170" t="s">
        <v>1075</v>
      </c>
      <c r="F170" t="s">
        <v>899</v>
      </c>
      <c r="G170" t="s">
        <v>900</v>
      </c>
    </row>
    <row r="171" spans="1:7" x14ac:dyDescent="0.25">
      <c r="A171" s="143" t="str">
        <f t="shared" si="9"/>
        <v>5787400</v>
      </c>
      <c r="B171" s="1" t="str">
        <f t="shared" si="8"/>
        <v>Stadsdeelbeheer Zuid</v>
      </c>
      <c r="D171" t="s">
        <v>979</v>
      </c>
      <c r="E171" t="s">
        <v>1075</v>
      </c>
      <c r="F171" t="s">
        <v>901</v>
      </c>
      <c r="G171" t="s">
        <v>858</v>
      </c>
    </row>
    <row r="172" spans="1:7" x14ac:dyDescent="0.25">
      <c r="A172" s="143" t="str">
        <f t="shared" si="9"/>
        <v>5787400</v>
      </c>
      <c r="B172" s="1" t="str">
        <f t="shared" si="8"/>
        <v>Team GOG Fysiek</v>
      </c>
      <c r="D172" t="s">
        <v>979</v>
      </c>
      <c r="E172" t="s">
        <v>1075</v>
      </c>
      <c r="F172" t="s">
        <v>994</v>
      </c>
      <c r="G172" t="s">
        <v>865</v>
      </c>
    </row>
    <row r="173" spans="1:7" x14ac:dyDescent="0.25">
      <c r="A173" s="143" t="str">
        <f t="shared" si="9"/>
        <v>5787400</v>
      </c>
      <c r="B173" s="1" t="str">
        <f t="shared" si="8"/>
        <v>Team GOG Programmatisch</v>
      </c>
      <c r="D173" t="s">
        <v>979</v>
      </c>
      <c r="E173" t="s">
        <v>1075</v>
      </c>
      <c r="F173" t="s">
        <v>997</v>
      </c>
      <c r="G173" t="s">
        <v>867</v>
      </c>
    </row>
    <row r="174" spans="1:7" x14ac:dyDescent="0.25">
      <c r="A174" s="143" t="str">
        <f t="shared" si="9"/>
        <v>5788200</v>
      </c>
      <c r="B174" s="1" t="str">
        <f t="shared" si="8"/>
        <v>Parkeerbedrijf</v>
      </c>
      <c r="D174" t="s">
        <v>998</v>
      </c>
      <c r="E174" t="s">
        <v>1075</v>
      </c>
      <c r="F174" t="s">
        <v>886</v>
      </c>
      <c r="G174" t="s">
        <v>846</v>
      </c>
    </row>
    <row r="175" spans="1:7" x14ac:dyDescent="0.25">
      <c r="A175" s="143" t="str">
        <f t="shared" si="9"/>
        <v>5788400</v>
      </c>
      <c r="B175" s="1" t="str">
        <f t="shared" si="8"/>
        <v>Accountmanagement</v>
      </c>
      <c r="D175" t="s">
        <v>1000</v>
      </c>
      <c r="E175" t="s">
        <v>1075</v>
      </c>
      <c r="F175" t="s">
        <v>874</v>
      </c>
      <c r="G175" t="s">
        <v>829</v>
      </c>
    </row>
    <row r="176" spans="1:7" x14ac:dyDescent="0.25">
      <c r="A176" s="143" t="str">
        <f t="shared" si="9"/>
        <v>5788500</v>
      </c>
      <c r="B176" s="1" t="str">
        <f t="shared" si="8"/>
        <v>Centrum</v>
      </c>
      <c r="D176" t="s">
        <v>1004</v>
      </c>
      <c r="E176" t="s">
        <v>1075</v>
      </c>
      <c r="F176" t="s">
        <v>1006</v>
      </c>
      <c r="G176" t="s">
        <v>1008</v>
      </c>
    </row>
    <row r="177" spans="1:7" x14ac:dyDescent="0.25">
      <c r="A177" s="143" t="str">
        <f t="shared" si="9"/>
        <v>5788600</v>
      </c>
      <c r="B177" s="1" t="str">
        <f t="shared" si="8"/>
        <v>West Boswinkel-Boekelo</v>
      </c>
      <c r="D177" t="s">
        <v>1011</v>
      </c>
      <c r="E177" t="s">
        <v>1075</v>
      </c>
      <c r="F177" t="s">
        <v>1013</v>
      </c>
      <c r="G177" t="s">
        <v>1015</v>
      </c>
    </row>
    <row r="178" spans="1:7" x14ac:dyDescent="0.25">
      <c r="A178" s="143" t="str">
        <f t="shared" si="9"/>
        <v>5788700</v>
      </c>
      <c r="B178" s="1" t="str">
        <f t="shared" si="8"/>
        <v>Oost Binnen</v>
      </c>
      <c r="D178" t="s">
        <v>1018</v>
      </c>
      <c r="E178" t="s">
        <v>1075</v>
      </c>
      <c r="F178" t="s">
        <v>1020</v>
      </c>
      <c r="G178" t="s">
        <v>1022</v>
      </c>
    </row>
    <row r="179" spans="1:7" x14ac:dyDescent="0.25">
      <c r="A179" s="143" t="str">
        <f t="shared" si="9"/>
        <v>5788800</v>
      </c>
      <c r="B179" s="1" t="str">
        <f t="shared" si="8"/>
        <v>Noord Noord</v>
      </c>
      <c r="D179" t="s">
        <v>1025</v>
      </c>
      <c r="E179" t="s">
        <v>1075</v>
      </c>
      <c r="F179" t="s">
        <v>1027</v>
      </c>
      <c r="G179" t="s">
        <v>1029</v>
      </c>
    </row>
    <row r="180" spans="1:7" x14ac:dyDescent="0.25">
      <c r="A180" s="143" t="str">
        <f t="shared" si="9"/>
        <v>5788900</v>
      </c>
      <c r="B180" s="1" t="str">
        <f t="shared" si="8"/>
        <v>Zuid Wesselerbrink</v>
      </c>
      <c r="D180" t="s">
        <v>1032</v>
      </c>
      <c r="E180" t="s">
        <v>1075</v>
      </c>
      <c r="F180" t="s">
        <v>1034</v>
      </c>
      <c r="G180" t="s">
        <v>1036</v>
      </c>
    </row>
    <row r="181" spans="1:7" x14ac:dyDescent="0.25">
      <c r="A181" s="143" t="str">
        <f t="shared" si="9"/>
        <v>5789000</v>
      </c>
      <c r="B181" s="1" t="str">
        <f t="shared" si="8"/>
        <v>Team Algemene Voorzieningen</v>
      </c>
      <c r="D181" t="s">
        <v>1039</v>
      </c>
      <c r="E181" t="s">
        <v>1075</v>
      </c>
      <c r="F181" t="s">
        <v>1041</v>
      </c>
      <c r="G181" t="s">
        <v>1043</v>
      </c>
    </row>
    <row r="182" spans="1:7" x14ac:dyDescent="0.25">
      <c r="A182" s="143" t="str">
        <f t="shared" si="9"/>
        <v>5789100</v>
      </c>
      <c r="B182" s="1" t="str">
        <f t="shared" si="8"/>
        <v>Team Beleid Jeugd &amp; WMO</v>
      </c>
      <c r="D182" t="s">
        <v>1050</v>
      </c>
      <c r="E182" t="s">
        <v>1075</v>
      </c>
      <c r="F182" t="s">
        <v>1052</v>
      </c>
      <c r="G182" t="s">
        <v>1053</v>
      </c>
    </row>
    <row r="183" spans="1:7" x14ac:dyDescent="0.25">
      <c r="A183" s="143" t="str">
        <f t="shared" si="9"/>
        <v>5789200</v>
      </c>
      <c r="B183" s="1" t="str">
        <f t="shared" si="8"/>
        <v>Omgeving &amp; Recht AANV FORMATIE</v>
      </c>
      <c r="D183" t="s">
        <v>1064</v>
      </c>
      <c r="E183" t="s">
        <v>1075</v>
      </c>
      <c r="F183" t="s">
        <v>925</v>
      </c>
      <c r="G183" t="s">
        <v>926</v>
      </c>
    </row>
    <row r="184" spans="1:7" x14ac:dyDescent="0.25">
      <c r="A184" s="143" t="str">
        <f t="shared" si="9"/>
        <v>6000112</v>
      </c>
      <c r="B184" s="1" t="str">
        <f t="shared" si="8"/>
        <v>Welzijn</v>
      </c>
      <c r="D184" t="s">
        <v>1071</v>
      </c>
      <c r="E184" t="s">
        <v>29</v>
      </c>
      <c r="F184" t="s">
        <v>1073</v>
      </c>
      <c r="G184" t="s">
        <v>1074</v>
      </c>
    </row>
    <row r="185" spans="1:7" x14ac:dyDescent="0.25">
      <c r="A185" s="143" t="str">
        <f t="shared" si="9"/>
        <v>(leeg)</v>
      </c>
      <c r="B185" s="1" t="str">
        <f t="shared" si="8"/>
        <v>(leeg)</v>
      </c>
      <c r="D185" t="s">
        <v>1075</v>
      </c>
      <c r="E185" t="s">
        <v>1075</v>
      </c>
      <c r="F185" t="s">
        <v>1075</v>
      </c>
      <c r="G185" t="s">
        <v>1075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B0F0-C0D5-4B58-82F7-1D754F47D0B3}">
  <dimension ref="A1:D523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3" max="3" width="2.85546875" customWidth="1"/>
    <col min="4" max="4" width="166.140625" bestFit="1" customWidth="1"/>
  </cols>
  <sheetData>
    <row r="1" spans="1:4" s="4" customFormat="1" ht="12.75" x14ac:dyDescent="0.2">
      <c r="A1" s="4" t="s">
        <v>13</v>
      </c>
      <c r="B1" s="4" t="s">
        <v>3</v>
      </c>
    </row>
    <row r="2" spans="1:4" s="4" customFormat="1" x14ac:dyDescent="0.25">
      <c r="A2" t="s">
        <v>10</v>
      </c>
      <c r="B2" t="s">
        <v>149</v>
      </c>
      <c r="D2" s="89" t="s">
        <v>1132</v>
      </c>
    </row>
    <row r="3" spans="1:4" x14ac:dyDescent="0.25">
      <c r="A3" t="s">
        <v>161</v>
      </c>
      <c r="B3" t="s">
        <v>153</v>
      </c>
    </row>
    <row r="4" spans="1:4" x14ac:dyDescent="0.25">
      <c r="A4" t="s">
        <v>165</v>
      </c>
      <c r="B4" t="s">
        <v>162</v>
      </c>
      <c r="D4" t="s">
        <v>1163</v>
      </c>
    </row>
    <row r="5" spans="1:4" ht="15.75" x14ac:dyDescent="0.25">
      <c r="A5" t="s">
        <v>86</v>
      </c>
      <c r="B5" t="s">
        <v>108</v>
      </c>
      <c r="D5" s="5"/>
    </row>
    <row r="6" spans="1:4" x14ac:dyDescent="0.25">
      <c r="A6" t="s">
        <v>12</v>
      </c>
      <c r="B6" t="s">
        <v>36</v>
      </c>
    </row>
    <row r="7" spans="1:4" x14ac:dyDescent="0.25">
      <c r="A7" t="s">
        <v>299</v>
      </c>
      <c r="B7" t="s">
        <v>39</v>
      </c>
    </row>
    <row r="8" spans="1:4" ht="15.75" x14ac:dyDescent="0.25">
      <c r="A8" t="s">
        <v>801</v>
      </c>
      <c r="B8" t="s">
        <v>661</v>
      </c>
      <c r="D8" s="6"/>
    </row>
    <row r="9" spans="1:4" x14ac:dyDescent="0.25">
      <c r="A9" t="s">
        <v>840</v>
      </c>
      <c r="B9" t="s">
        <v>223</v>
      </c>
    </row>
    <row r="10" spans="1:4" ht="15.75" x14ac:dyDescent="0.25">
      <c r="A10" t="s">
        <v>184</v>
      </c>
      <c r="B10" t="s">
        <v>149</v>
      </c>
      <c r="D10" s="5"/>
    </row>
    <row r="11" spans="1:4" x14ac:dyDescent="0.25">
      <c r="A11" t="s">
        <v>279</v>
      </c>
      <c r="B11" t="s">
        <v>153</v>
      </c>
    </row>
    <row r="12" spans="1:4" ht="15.75" x14ac:dyDescent="0.25">
      <c r="A12" t="s">
        <v>215</v>
      </c>
      <c r="B12" t="s">
        <v>33</v>
      </c>
      <c r="D12" s="5"/>
    </row>
    <row r="13" spans="1:4" x14ac:dyDescent="0.25">
      <c r="A13" t="s">
        <v>94</v>
      </c>
      <c r="B13" t="s">
        <v>75</v>
      </c>
    </row>
    <row r="14" spans="1:4" ht="15.75" x14ac:dyDescent="0.25">
      <c r="A14" t="s">
        <v>27</v>
      </c>
      <c r="B14" t="s">
        <v>28</v>
      </c>
      <c r="D14" s="5"/>
    </row>
    <row r="15" spans="1:4" x14ac:dyDescent="0.25">
      <c r="A15" t="s">
        <v>563</v>
      </c>
      <c r="B15" t="s">
        <v>61</v>
      </c>
    </row>
    <row r="16" spans="1:4" x14ac:dyDescent="0.25">
      <c r="A16" t="s">
        <v>1076</v>
      </c>
      <c r="B16" t="s">
        <v>1077</v>
      </c>
    </row>
    <row r="17" spans="1:4" x14ac:dyDescent="0.25">
      <c r="A17" t="s">
        <v>605</v>
      </c>
      <c r="B17" t="s">
        <v>606</v>
      </c>
    </row>
    <row r="18" spans="1:4" x14ac:dyDescent="0.25">
      <c r="A18" t="s">
        <v>133</v>
      </c>
      <c r="B18" t="s">
        <v>39</v>
      </c>
    </row>
    <row r="19" spans="1:4" x14ac:dyDescent="0.25">
      <c r="A19" t="s">
        <v>238</v>
      </c>
      <c r="B19" t="s">
        <v>44</v>
      </c>
    </row>
    <row r="20" spans="1:4" x14ac:dyDescent="0.25">
      <c r="A20" t="s">
        <v>122</v>
      </c>
      <c r="B20" t="s">
        <v>33</v>
      </c>
    </row>
    <row r="21" spans="1:4" x14ac:dyDescent="0.25">
      <c r="A21" t="s">
        <v>135</v>
      </c>
      <c r="B21" t="s">
        <v>75</v>
      </c>
    </row>
    <row r="22" spans="1:4" x14ac:dyDescent="0.25">
      <c r="A22" t="s">
        <v>290</v>
      </c>
      <c r="B22" t="s">
        <v>28</v>
      </c>
    </row>
    <row r="23" spans="1:4" x14ac:dyDescent="0.25">
      <c r="A23" t="s">
        <v>417</v>
      </c>
      <c r="B23" t="s">
        <v>36</v>
      </c>
    </row>
    <row r="24" spans="1:4" ht="15.75" x14ac:dyDescent="0.25">
      <c r="A24" t="s">
        <v>96</v>
      </c>
      <c r="B24" t="s">
        <v>39</v>
      </c>
      <c r="D24" s="5"/>
    </row>
    <row r="25" spans="1:4" x14ac:dyDescent="0.25">
      <c r="A25" t="s">
        <v>90</v>
      </c>
      <c r="B25" t="s">
        <v>44</v>
      </c>
    </row>
    <row r="26" spans="1:4" x14ac:dyDescent="0.25">
      <c r="A26" t="s">
        <v>447</v>
      </c>
      <c r="B26" t="s">
        <v>33</v>
      </c>
    </row>
    <row r="27" spans="1:4" x14ac:dyDescent="0.25">
      <c r="A27" t="s">
        <v>319</v>
      </c>
      <c r="B27" t="s">
        <v>33</v>
      </c>
    </row>
    <row r="28" spans="1:4" x14ac:dyDescent="0.25">
      <c r="A28" t="s">
        <v>566</v>
      </c>
      <c r="B28" t="s">
        <v>75</v>
      </c>
    </row>
    <row r="29" spans="1:4" x14ac:dyDescent="0.25">
      <c r="A29" t="s">
        <v>322</v>
      </c>
      <c r="B29" t="s">
        <v>28</v>
      </c>
    </row>
    <row r="30" spans="1:4" ht="15.75" x14ac:dyDescent="0.25">
      <c r="A30" t="s">
        <v>368</v>
      </c>
      <c r="B30" t="s">
        <v>44</v>
      </c>
      <c r="D30" s="5"/>
    </row>
    <row r="31" spans="1:4" x14ac:dyDescent="0.25">
      <c r="A31" t="s">
        <v>32</v>
      </c>
      <c r="B31" t="s">
        <v>33</v>
      </c>
    </row>
    <row r="32" spans="1:4" x14ac:dyDescent="0.25">
      <c r="A32" t="s">
        <v>533</v>
      </c>
      <c r="B32" t="s">
        <v>75</v>
      </c>
    </row>
    <row r="33" spans="1:4" x14ac:dyDescent="0.25">
      <c r="A33" t="s">
        <v>139</v>
      </c>
      <c r="B33" t="s">
        <v>39</v>
      </c>
    </row>
    <row r="34" spans="1:4" x14ac:dyDescent="0.25">
      <c r="A34" t="s">
        <v>101</v>
      </c>
      <c r="B34" t="s">
        <v>44</v>
      </c>
    </row>
    <row r="35" spans="1:4" x14ac:dyDescent="0.25">
      <c r="A35" t="s">
        <v>950</v>
      </c>
      <c r="B35" t="s">
        <v>75</v>
      </c>
    </row>
    <row r="36" spans="1:4" x14ac:dyDescent="0.25">
      <c r="A36" t="s">
        <v>608</v>
      </c>
      <c r="B36" t="s">
        <v>33</v>
      </c>
    </row>
    <row r="37" spans="1:4" x14ac:dyDescent="0.25">
      <c r="A37" t="s">
        <v>78</v>
      </c>
      <c r="B37" t="s">
        <v>28</v>
      </c>
    </row>
    <row r="38" spans="1:4" x14ac:dyDescent="0.25">
      <c r="A38" t="s">
        <v>913</v>
      </c>
      <c r="B38" t="s">
        <v>162</v>
      </c>
    </row>
    <row r="39" spans="1:4" x14ac:dyDescent="0.25">
      <c r="A39" t="s">
        <v>971</v>
      </c>
      <c r="B39" t="s">
        <v>108</v>
      </c>
    </row>
    <row r="40" spans="1:4" x14ac:dyDescent="0.25">
      <c r="A40" t="s">
        <v>35</v>
      </c>
      <c r="B40" t="s">
        <v>36</v>
      </c>
    </row>
    <row r="41" spans="1:4" x14ac:dyDescent="0.25">
      <c r="A41" t="s">
        <v>38</v>
      </c>
      <c r="B41" t="s">
        <v>39</v>
      </c>
    </row>
    <row r="42" spans="1:4" x14ac:dyDescent="0.25">
      <c r="A42" t="s">
        <v>905</v>
      </c>
      <c r="B42" t="s">
        <v>44</v>
      </c>
    </row>
    <row r="43" spans="1:4" x14ac:dyDescent="0.25">
      <c r="A43" t="s">
        <v>112</v>
      </c>
      <c r="B43" t="s">
        <v>162</v>
      </c>
    </row>
    <row r="44" spans="1:4" x14ac:dyDescent="0.25">
      <c r="A44" t="s">
        <v>114</v>
      </c>
      <c r="B44" t="s">
        <v>108</v>
      </c>
    </row>
    <row r="45" spans="1:4" x14ac:dyDescent="0.25">
      <c r="A45" t="s">
        <v>41</v>
      </c>
      <c r="B45" t="s">
        <v>36</v>
      </c>
    </row>
    <row r="46" spans="1:4" x14ac:dyDescent="0.25">
      <c r="A46" t="s">
        <v>485</v>
      </c>
      <c r="B46" t="s">
        <v>44</v>
      </c>
    </row>
    <row r="47" spans="1:4" x14ac:dyDescent="0.25">
      <c r="A47" t="s">
        <v>488</v>
      </c>
      <c r="B47" t="s">
        <v>33</v>
      </c>
    </row>
    <row r="48" spans="1:4" ht="15.75" x14ac:dyDescent="0.25">
      <c r="A48" t="s">
        <v>492</v>
      </c>
      <c r="B48" t="s">
        <v>75</v>
      </c>
      <c r="D48" s="5"/>
    </row>
    <row r="49" spans="1:4" x14ac:dyDescent="0.25">
      <c r="A49" t="s">
        <v>326</v>
      </c>
      <c r="B49" t="s">
        <v>28</v>
      </c>
    </row>
    <row r="50" spans="1:4" ht="15.75" x14ac:dyDescent="0.25">
      <c r="A50" t="s">
        <v>381</v>
      </c>
      <c r="B50" t="s">
        <v>36</v>
      </c>
      <c r="D50" s="5"/>
    </row>
    <row r="51" spans="1:4" x14ac:dyDescent="0.25">
      <c r="A51" t="s">
        <v>141</v>
      </c>
      <c r="B51" t="s">
        <v>39</v>
      </c>
    </row>
    <row r="52" spans="1:4" ht="15.75" x14ac:dyDescent="0.25">
      <c r="A52" t="s">
        <v>351</v>
      </c>
      <c r="B52" t="s">
        <v>44</v>
      </c>
      <c r="D52" s="5"/>
    </row>
    <row r="53" spans="1:4" ht="15.75" x14ac:dyDescent="0.25">
      <c r="A53" t="s">
        <v>354</v>
      </c>
      <c r="B53" t="s">
        <v>33</v>
      </c>
      <c r="D53" s="5"/>
    </row>
    <row r="54" spans="1:4" x14ac:dyDescent="0.25">
      <c r="A54" t="s">
        <v>1078</v>
      </c>
      <c r="B54" t="s">
        <v>108</v>
      </c>
    </row>
    <row r="55" spans="1:4" x14ac:dyDescent="0.25">
      <c r="A55" t="s">
        <v>43</v>
      </c>
      <c r="B55" t="s">
        <v>44</v>
      </c>
    </row>
    <row r="56" spans="1:4" x14ac:dyDescent="0.25">
      <c r="A56" t="s">
        <v>275</v>
      </c>
      <c r="B56" t="s">
        <v>108</v>
      </c>
    </row>
    <row r="57" spans="1:4" x14ac:dyDescent="0.25">
      <c r="A57" t="s">
        <v>695</v>
      </c>
      <c r="B57" t="s">
        <v>39</v>
      </c>
    </row>
    <row r="58" spans="1:4" x14ac:dyDescent="0.25">
      <c r="A58" t="s">
        <v>698</v>
      </c>
      <c r="B58" t="s">
        <v>44</v>
      </c>
    </row>
    <row r="59" spans="1:4" x14ac:dyDescent="0.25">
      <c r="A59" t="s">
        <v>983</v>
      </c>
      <c r="B59" t="s">
        <v>33</v>
      </c>
    </row>
    <row r="60" spans="1:4" x14ac:dyDescent="0.25">
      <c r="A60" t="s">
        <v>958</v>
      </c>
      <c r="B60" t="s">
        <v>149</v>
      </c>
    </row>
    <row r="61" spans="1:4" x14ac:dyDescent="0.25">
      <c r="A61" t="s">
        <v>844</v>
      </c>
      <c r="B61" t="s">
        <v>153</v>
      </c>
    </row>
    <row r="62" spans="1:4" x14ac:dyDescent="0.25">
      <c r="A62" t="s">
        <v>919</v>
      </c>
      <c r="B62" t="s">
        <v>153</v>
      </c>
    </row>
    <row r="63" spans="1:4" x14ac:dyDescent="0.25">
      <c r="A63" t="s">
        <v>967</v>
      </c>
      <c r="B63" t="s">
        <v>162</v>
      </c>
    </row>
    <row r="64" spans="1:4" x14ac:dyDescent="0.25">
      <c r="A64" t="s">
        <v>117</v>
      </c>
      <c r="B64" t="s">
        <v>108</v>
      </c>
    </row>
    <row r="65" spans="1:4" x14ac:dyDescent="0.25">
      <c r="A65" t="s">
        <v>53</v>
      </c>
      <c r="B65" t="s">
        <v>36</v>
      </c>
    </row>
    <row r="66" spans="1:4" x14ac:dyDescent="0.25">
      <c r="A66" t="s">
        <v>222</v>
      </c>
      <c r="B66" t="s">
        <v>223</v>
      </c>
    </row>
    <row r="67" spans="1:4" x14ac:dyDescent="0.25">
      <c r="A67" t="s">
        <v>817</v>
      </c>
      <c r="B67" t="s">
        <v>149</v>
      </c>
    </row>
    <row r="68" spans="1:4" x14ac:dyDescent="0.25">
      <c r="A68" t="s">
        <v>398</v>
      </c>
      <c r="B68" t="s">
        <v>153</v>
      </c>
    </row>
    <row r="69" spans="1:4" x14ac:dyDescent="0.25">
      <c r="A69" t="s">
        <v>157</v>
      </c>
      <c r="B69" t="s">
        <v>162</v>
      </c>
    </row>
    <row r="70" spans="1:4" x14ac:dyDescent="0.25">
      <c r="A70" t="s">
        <v>143</v>
      </c>
      <c r="B70" t="s">
        <v>108</v>
      </c>
    </row>
    <row r="71" spans="1:4" x14ac:dyDescent="0.25">
      <c r="A71" t="s">
        <v>1079</v>
      </c>
      <c r="B71" t="s">
        <v>66</v>
      </c>
    </row>
    <row r="72" spans="1:4" ht="15.75" x14ac:dyDescent="0.25">
      <c r="A72" t="s">
        <v>1080</v>
      </c>
      <c r="B72" t="s">
        <v>61</v>
      </c>
      <c r="D72" s="5"/>
    </row>
    <row r="73" spans="1:4" x14ac:dyDescent="0.25">
      <c r="A73" t="s">
        <v>1081</v>
      </c>
      <c r="B73" t="s">
        <v>28</v>
      </c>
    </row>
    <row r="74" spans="1:4" ht="15.75" x14ac:dyDescent="0.25">
      <c r="A74" t="s">
        <v>1082</v>
      </c>
      <c r="B74" t="s">
        <v>75</v>
      </c>
      <c r="D74" s="6"/>
    </row>
    <row r="75" spans="1:4" x14ac:dyDescent="0.25">
      <c r="A75" t="s">
        <v>1083</v>
      </c>
      <c r="B75" t="s">
        <v>33</v>
      </c>
    </row>
    <row r="76" spans="1:4" ht="15.75" x14ac:dyDescent="0.25">
      <c r="A76" t="s">
        <v>1084</v>
      </c>
      <c r="B76" t="s">
        <v>44</v>
      </c>
      <c r="D76" s="5"/>
    </row>
    <row r="77" spans="1:4" x14ac:dyDescent="0.25">
      <c r="A77" t="s">
        <v>1085</v>
      </c>
      <c r="B77" t="s">
        <v>39</v>
      </c>
    </row>
    <row r="78" spans="1:4" ht="15.75" x14ac:dyDescent="0.25">
      <c r="A78" t="s">
        <v>1086</v>
      </c>
      <c r="B78" t="s">
        <v>36</v>
      </c>
      <c r="D78" s="6"/>
    </row>
    <row r="79" spans="1:4" x14ac:dyDescent="0.25">
      <c r="A79" t="s">
        <v>1087</v>
      </c>
      <c r="B79" t="s">
        <v>108</v>
      </c>
    </row>
    <row r="80" spans="1:4" x14ac:dyDescent="0.25">
      <c r="A80" t="s">
        <v>1088</v>
      </c>
      <c r="B80" t="s">
        <v>162</v>
      </c>
    </row>
    <row r="81" spans="1:4" ht="15.75" x14ac:dyDescent="0.25">
      <c r="A81" t="s">
        <v>1089</v>
      </c>
      <c r="B81" t="s">
        <v>149</v>
      </c>
      <c r="D81" s="5"/>
    </row>
    <row r="82" spans="1:4" x14ac:dyDescent="0.25">
      <c r="A82" t="s">
        <v>1090</v>
      </c>
      <c r="B82" t="s">
        <v>223</v>
      </c>
    </row>
    <row r="83" spans="1:4" x14ac:dyDescent="0.25">
      <c r="A83" t="s">
        <v>1091</v>
      </c>
      <c r="B83" t="s">
        <v>661</v>
      </c>
    </row>
    <row r="84" spans="1:4" x14ac:dyDescent="0.25">
      <c r="A84" t="s">
        <v>1092</v>
      </c>
      <c r="B84" t="s">
        <v>657</v>
      </c>
    </row>
    <row r="86" spans="1:4" ht="15.75" x14ac:dyDescent="0.25">
      <c r="D86" s="5"/>
    </row>
    <row r="100" spans="4:4" ht="15.75" x14ac:dyDescent="0.25">
      <c r="D100" s="5"/>
    </row>
    <row r="102" spans="4:4" ht="15.75" x14ac:dyDescent="0.25">
      <c r="D102" s="5"/>
    </row>
    <row r="104" spans="4:4" ht="15.75" x14ac:dyDescent="0.25">
      <c r="D104" s="5"/>
    </row>
    <row r="106" spans="4:4" ht="15.75" x14ac:dyDescent="0.25">
      <c r="D106" s="5"/>
    </row>
    <row r="111" spans="4:4" ht="18" x14ac:dyDescent="0.25">
      <c r="D111" s="7"/>
    </row>
    <row r="130" spans="4:4" ht="15.75" x14ac:dyDescent="0.25">
      <c r="D130" s="5"/>
    </row>
    <row r="137" spans="4:4" x14ac:dyDescent="0.25">
      <c r="D137" s="8"/>
    </row>
    <row r="139" spans="4:4" ht="15.75" x14ac:dyDescent="0.25">
      <c r="D139" s="5"/>
    </row>
    <row r="141" spans="4:4" ht="15.75" x14ac:dyDescent="0.25">
      <c r="D141" s="5"/>
    </row>
    <row r="143" spans="4:4" ht="15.75" x14ac:dyDescent="0.25">
      <c r="D143" s="5"/>
    </row>
    <row r="145" spans="4:4" ht="15.75" x14ac:dyDescent="0.25">
      <c r="D145" s="5"/>
    </row>
    <row r="178" spans="4:4" ht="15.75" x14ac:dyDescent="0.25">
      <c r="D178" s="5"/>
    </row>
    <row r="184" spans="4:4" ht="15.75" x14ac:dyDescent="0.25">
      <c r="D184" s="5"/>
    </row>
    <row r="186" spans="4:4" ht="15.75" x14ac:dyDescent="0.25">
      <c r="D186" s="5"/>
    </row>
    <row r="188" spans="4:4" ht="15.75" x14ac:dyDescent="0.25">
      <c r="D188" s="5"/>
    </row>
    <row r="190" spans="4:4" ht="15.75" x14ac:dyDescent="0.25">
      <c r="D190" s="5"/>
    </row>
    <row r="198" spans="4:4" ht="15.75" x14ac:dyDescent="0.25">
      <c r="D198" s="9"/>
    </row>
    <row r="451" spans="3:3" x14ac:dyDescent="0.25">
      <c r="C451" t="s">
        <v>1115</v>
      </c>
    </row>
    <row r="452" spans="3:3" x14ac:dyDescent="0.25">
      <c r="C452" t="s">
        <v>1115</v>
      </c>
    </row>
    <row r="453" spans="3:3" x14ac:dyDescent="0.25">
      <c r="C453" t="s">
        <v>1115</v>
      </c>
    </row>
    <row r="454" spans="3:3" x14ac:dyDescent="0.25">
      <c r="C454" t="s">
        <v>1115</v>
      </c>
    </row>
    <row r="455" spans="3:3" x14ac:dyDescent="0.25">
      <c r="C455" t="s">
        <v>1115</v>
      </c>
    </row>
    <row r="456" spans="3:3" x14ac:dyDescent="0.25">
      <c r="C456" t="s">
        <v>1115</v>
      </c>
    </row>
    <row r="457" spans="3:3" x14ac:dyDescent="0.25">
      <c r="C457" t="s">
        <v>1115</v>
      </c>
    </row>
    <row r="458" spans="3:3" x14ac:dyDescent="0.25">
      <c r="C458" t="s">
        <v>1115</v>
      </c>
    </row>
    <row r="459" spans="3:3" x14ac:dyDescent="0.25">
      <c r="C459" t="s">
        <v>1115</v>
      </c>
    </row>
    <row r="460" spans="3:3" x14ac:dyDescent="0.25">
      <c r="C460" t="s">
        <v>1115</v>
      </c>
    </row>
    <row r="461" spans="3:3" x14ac:dyDescent="0.25">
      <c r="C461" t="s">
        <v>1115</v>
      </c>
    </row>
    <row r="462" spans="3:3" x14ac:dyDescent="0.25">
      <c r="C462" t="s">
        <v>1115</v>
      </c>
    </row>
    <row r="463" spans="3:3" x14ac:dyDescent="0.25">
      <c r="C463" t="s">
        <v>1115</v>
      </c>
    </row>
    <row r="464" spans="3:3" x14ac:dyDescent="0.25">
      <c r="C464" t="s">
        <v>1115</v>
      </c>
    </row>
    <row r="465" spans="3:3" x14ac:dyDescent="0.25">
      <c r="C465" t="s">
        <v>1115</v>
      </c>
    </row>
    <row r="466" spans="3:3" x14ac:dyDescent="0.25">
      <c r="C466" t="s">
        <v>1115</v>
      </c>
    </row>
    <row r="467" spans="3:3" x14ac:dyDescent="0.25">
      <c r="C467" t="s">
        <v>1115</v>
      </c>
    </row>
    <row r="468" spans="3:3" x14ac:dyDescent="0.25">
      <c r="C468" t="s">
        <v>1115</v>
      </c>
    </row>
    <row r="469" spans="3:3" x14ac:dyDescent="0.25">
      <c r="C469" t="s">
        <v>1115</v>
      </c>
    </row>
    <row r="470" spans="3:3" x14ac:dyDescent="0.25">
      <c r="C470" t="s">
        <v>1115</v>
      </c>
    </row>
    <row r="471" spans="3:3" x14ac:dyDescent="0.25">
      <c r="C471" t="s">
        <v>1115</v>
      </c>
    </row>
    <row r="472" spans="3:3" x14ac:dyDescent="0.25">
      <c r="C472" t="s">
        <v>1115</v>
      </c>
    </row>
    <row r="473" spans="3:3" x14ac:dyDescent="0.25">
      <c r="C473" t="s">
        <v>1115</v>
      </c>
    </row>
    <row r="474" spans="3:3" x14ac:dyDescent="0.25">
      <c r="C474" t="s">
        <v>1115</v>
      </c>
    </row>
    <row r="475" spans="3:3" x14ac:dyDescent="0.25">
      <c r="C475" t="s">
        <v>1115</v>
      </c>
    </row>
    <row r="476" spans="3:3" x14ac:dyDescent="0.25">
      <c r="C476" t="s">
        <v>1115</v>
      </c>
    </row>
    <row r="477" spans="3:3" x14ac:dyDescent="0.25">
      <c r="C477" t="s">
        <v>1115</v>
      </c>
    </row>
    <row r="478" spans="3:3" x14ac:dyDescent="0.25">
      <c r="C478" t="s">
        <v>1115</v>
      </c>
    </row>
    <row r="479" spans="3:3" x14ac:dyDescent="0.25">
      <c r="C479" t="s">
        <v>1115</v>
      </c>
    </row>
    <row r="480" spans="3:3" x14ac:dyDescent="0.25">
      <c r="C480" t="s">
        <v>1115</v>
      </c>
    </row>
    <row r="481" spans="3:3" x14ac:dyDescent="0.25">
      <c r="C481" t="s">
        <v>1115</v>
      </c>
    </row>
    <row r="482" spans="3:3" x14ac:dyDescent="0.25">
      <c r="C482" t="s">
        <v>1115</v>
      </c>
    </row>
    <row r="483" spans="3:3" x14ac:dyDescent="0.25">
      <c r="C483" t="s">
        <v>1115</v>
      </c>
    </row>
    <row r="484" spans="3:3" x14ac:dyDescent="0.25">
      <c r="C484" t="s">
        <v>1115</v>
      </c>
    </row>
    <row r="485" spans="3:3" x14ac:dyDescent="0.25">
      <c r="C485" t="s">
        <v>1115</v>
      </c>
    </row>
    <row r="486" spans="3:3" x14ac:dyDescent="0.25">
      <c r="C486" t="s">
        <v>1115</v>
      </c>
    </row>
    <row r="487" spans="3:3" x14ac:dyDescent="0.25">
      <c r="C487" t="s">
        <v>1115</v>
      </c>
    </row>
    <row r="488" spans="3:3" x14ac:dyDescent="0.25">
      <c r="C488" t="s">
        <v>1115</v>
      </c>
    </row>
    <row r="489" spans="3:3" x14ac:dyDescent="0.25">
      <c r="C489" t="s">
        <v>1115</v>
      </c>
    </row>
    <row r="490" spans="3:3" x14ac:dyDescent="0.25">
      <c r="C490" t="s">
        <v>1115</v>
      </c>
    </row>
    <row r="491" spans="3:3" x14ac:dyDescent="0.25">
      <c r="C491" t="s">
        <v>1115</v>
      </c>
    </row>
    <row r="492" spans="3:3" x14ac:dyDescent="0.25">
      <c r="C492" t="s">
        <v>1115</v>
      </c>
    </row>
    <row r="493" spans="3:3" x14ac:dyDescent="0.25">
      <c r="C493" t="s">
        <v>1115</v>
      </c>
    </row>
    <row r="494" spans="3:3" x14ac:dyDescent="0.25">
      <c r="C494" t="s">
        <v>1115</v>
      </c>
    </row>
    <row r="495" spans="3:3" x14ac:dyDescent="0.25">
      <c r="C495" t="s">
        <v>1115</v>
      </c>
    </row>
    <row r="496" spans="3:3" x14ac:dyDescent="0.25">
      <c r="C496" t="s">
        <v>1115</v>
      </c>
    </row>
    <row r="497" spans="3:3" x14ac:dyDescent="0.25">
      <c r="C497" t="s">
        <v>1115</v>
      </c>
    </row>
    <row r="498" spans="3:3" x14ac:dyDescent="0.25">
      <c r="C498" t="s">
        <v>1115</v>
      </c>
    </row>
    <row r="499" spans="3:3" x14ac:dyDescent="0.25">
      <c r="C499" t="s">
        <v>1115</v>
      </c>
    </row>
    <row r="500" spans="3:3" x14ac:dyDescent="0.25">
      <c r="C500" t="s">
        <v>1115</v>
      </c>
    </row>
    <row r="501" spans="3:3" x14ac:dyDescent="0.25">
      <c r="C501" t="s">
        <v>1115</v>
      </c>
    </row>
    <row r="502" spans="3:3" x14ac:dyDescent="0.25">
      <c r="C502" t="s">
        <v>1115</v>
      </c>
    </row>
    <row r="503" spans="3:3" x14ac:dyDescent="0.25">
      <c r="C503" t="s">
        <v>1115</v>
      </c>
    </row>
    <row r="504" spans="3:3" x14ac:dyDescent="0.25">
      <c r="C504" t="s">
        <v>1115</v>
      </c>
    </row>
    <row r="505" spans="3:3" x14ac:dyDescent="0.25">
      <c r="C505" t="s">
        <v>1115</v>
      </c>
    </row>
    <row r="506" spans="3:3" x14ac:dyDescent="0.25">
      <c r="C506" t="s">
        <v>1115</v>
      </c>
    </row>
    <row r="507" spans="3:3" x14ac:dyDescent="0.25">
      <c r="C507" t="s">
        <v>1115</v>
      </c>
    </row>
    <row r="508" spans="3:3" x14ac:dyDescent="0.25">
      <c r="C508" t="s">
        <v>1115</v>
      </c>
    </row>
    <row r="509" spans="3:3" x14ac:dyDescent="0.25">
      <c r="C509" t="s">
        <v>1115</v>
      </c>
    </row>
    <row r="510" spans="3:3" x14ac:dyDescent="0.25">
      <c r="C510" t="s">
        <v>1115</v>
      </c>
    </row>
    <row r="511" spans="3:3" x14ac:dyDescent="0.25">
      <c r="C511" t="s">
        <v>1115</v>
      </c>
    </row>
    <row r="512" spans="3:3" x14ac:dyDescent="0.25">
      <c r="C512" t="s">
        <v>1115</v>
      </c>
    </row>
    <row r="513" spans="3:3" x14ac:dyDescent="0.25">
      <c r="C513" t="s">
        <v>1115</v>
      </c>
    </row>
    <row r="514" spans="3:3" x14ac:dyDescent="0.25">
      <c r="C514" t="s">
        <v>1115</v>
      </c>
    </row>
    <row r="515" spans="3:3" x14ac:dyDescent="0.25">
      <c r="C515" t="s">
        <v>1115</v>
      </c>
    </row>
    <row r="516" spans="3:3" x14ac:dyDescent="0.25">
      <c r="C516" t="s">
        <v>1115</v>
      </c>
    </row>
    <row r="517" spans="3:3" x14ac:dyDescent="0.25">
      <c r="C517" t="s">
        <v>1115</v>
      </c>
    </row>
    <row r="518" spans="3:3" x14ac:dyDescent="0.25">
      <c r="C518" t="s">
        <v>1115</v>
      </c>
    </row>
    <row r="519" spans="3:3" x14ac:dyDescent="0.25">
      <c r="C519" t="s">
        <v>1115</v>
      </c>
    </row>
    <row r="520" spans="3:3" x14ac:dyDescent="0.25">
      <c r="C520" t="s">
        <v>1115</v>
      </c>
    </row>
    <row r="521" spans="3:3" x14ac:dyDescent="0.25">
      <c r="C521" t="s">
        <v>1115</v>
      </c>
    </row>
    <row r="522" spans="3:3" x14ac:dyDescent="0.25">
      <c r="C522" t="s">
        <v>1115</v>
      </c>
    </row>
    <row r="523" spans="3:3" x14ac:dyDescent="0.25">
      <c r="C523" t="s">
        <v>1115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5CC4-43A0-450A-A1C4-C46BD2B08E3C}">
  <dimension ref="B2:L88"/>
  <sheetViews>
    <sheetView workbookViewId="0">
      <selection activeCell="B6" sqref="B6"/>
    </sheetView>
  </sheetViews>
  <sheetFormatPr defaultRowHeight="15" x14ac:dyDescent="0.25"/>
  <cols>
    <col min="1" max="1" width="3.5703125" customWidth="1"/>
    <col min="2" max="2" width="43.7109375" bestFit="1" customWidth="1"/>
    <col min="3" max="3" width="19.140625" bestFit="1" customWidth="1"/>
    <col min="4" max="4" width="8.85546875" bestFit="1" customWidth="1"/>
    <col min="5" max="5" width="14.5703125" bestFit="1" customWidth="1"/>
    <col min="6" max="6" width="4.7109375" customWidth="1"/>
    <col min="7" max="7" width="43.7109375" bestFit="1" customWidth="1"/>
    <col min="8" max="8" width="19.140625" bestFit="1" customWidth="1"/>
    <col min="9" max="9" width="8.85546875" bestFit="1" customWidth="1"/>
    <col min="10" max="10" width="14.5703125" bestFit="1" customWidth="1"/>
  </cols>
  <sheetData>
    <row r="2" spans="2:12" x14ac:dyDescent="0.25">
      <c r="B2" s="150" t="s">
        <v>1207</v>
      </c>
      <c r="C2" s="8"/>
      <c r="D2" s="8"/>
      <c r="E2" s="8"/>
      <c r="G2" s="150" t="s">
        <v>1206</v>
      </c>
      <c r="H2" s="8"/>
      <c r="I2" s="8"/>
      <c r="J2" s="8"/>
    </row>
    <row r="4" spans="2:12" x14ac:dyDescent="0.25">
      <c r="B4" s="2" t="s">
        <v>0</v>
      </c>
      <c r="C4" t="s">
        <v>1205</v>
      </c>
      <c r="G4" s="2" t="s">
        <v>0</v>
      </c>
      <c r="H4" t="s">
        <v>1205</v>
      </c>
    </row>
    <row r="6" spans="2:12" x14ac:dyDescent="0.25">
      <c r="B6" s="2" t="s">
        <v>13</v>
      </c>
      <c r="C6" s="2" t="s">
        <v>19</v>
      </c>
      <c r="D6" s="2" t="s">
        <v>3</v>
      </c>
      <c r="E6" s="2" t="s">
        <v>20</v>
      </c>
      <c r="G6" s="2" t="s">
        <v>13</v>
      </c>
      <c r="H6" s="2" t="s">
        <v>19</v>
      </c>
      <c r="I6" s="2" t="s">
        <v>3</v>
      </c>
      <c r="J6" s="2" t="s">
        <v>20</v>
      </c>
      <c r="L6" s="89" t="s">
        <v>1132</v>
      </c>
    </row>
    <row r="7" spans="2:12" x14ac:dyDescent="0.25">
      <c r="B7" t="s">
        <v>10</v>
      </c>
      <c r="C7" t="s">
        <v>228</v>
      </c>
      <c r="D7" t="s">
        <v>149</v>
      </c>
      <c r="E7" t="s">
        <v>228</v>
      </c>
      <c r="G7" t="s">
        <v>161</v>
      </c>
      <c r="H7" t="s">
        <v>163</v>
      </c>
      <c r="I7" t="s">
        <v>162</v>
      </c>
      <c r="J7" t="s">
        <v>163</v>
      </c>
    </row>
    <row r="8" spans="2:12" x14ac:dyDescent="0.25">
      <c r="B8" t="s">
        <v>161</v>
      </c>
      <c r="C8" t="s">
        <v>231</v>
      </c>
      <c r="D8" t="s">
        <v>153</v>
      </c>
      <c r="E8" t="s">
        <v>231</v>
      </c>
      <c r="G8" t="s">
        <v>165</v>
      </c>
      <c r="H8" t="s">
        <v>166</v>
      </c>
      <c r="I8" t="s">
        <v>108</v>
      </c>
      <c r="J8" t="s">
        <v>166</v>
      </c>
      <c r="L8" t="s">
        <v>1133</v>
      </c>
    </row>
    <row r="9" spans="2:12" x14ac:dyDescent="0.25">
      <c r="B9" t="s">
        <v>165</v>
      </c>
      <c r="C9" t="s">
        <v>190</v>
      </c>
      <c r="D9" t="s">
        <v>162</v>
      </c>
      <c r="E9" t="s">
        <v>190</v>
      </c>
      <c r="G9" t="s">
        <v>86</v>
      </c>
      <c r="H9" t="s">
        <v>87</v>
      </c>
      <c r="I9" t="s">
        <v>36</v>
      </c>
      <c r="J9" t="s">
        <v>87</v>
      </c>
      <c r="L9" t="s">
        <v>1208</v>
      </c>
    </row>
    <row r="10" spans="2:12" x14ac:dyDescent="0.25">
      <c r="B10" t="s">
        <v>86</v>
      </c>
      <c r="C10" t="s">
        <v>192</v>
      </c>
      <c r="D10" t="s">
        <v>108</v>
      </c>
      <c r="E10" t="s">
        <v>192</v>
      </c>
      <c r="G10" t="s">
        <v>148</v>
      </c>
      <c r="H10" t="s">
        <v>150</v>
      </c>
      <c r="I10" t="s">
        <v>149</v>
      </c>
      <c r="J10" t="s">
        <v>150</v>
      </c>
      <c r="L10" t="s">
        <v>1209</v>
      </c>
    </row>
    <row r="11" spans="2:12" x14ac:dyDescent="0.25">
      <c r="B11" t="s">
        <v>12</v>
      </c>
      <c r="C11" t="s">
        <v>195</v>
      </c>
      <c r="D11" t="s">
        <v>36</v>
      </c>
      <c r="E11" t="s">
        <v>195</v>
      </c>
      <c r="G11" t="s">
        <v>92</v>
      </c>
      <c r="H11" t="s">
        <v>93</v>
      </c>
      <c r="I11" t="s">
        <v>44</v>
      </c>
      <c r="J11" t="s">
        <v>93</v>
      </c>
    </row>
    <row r="12" spans="2:12" x14ac:dyDescent="0.25">
      <c r="B12" t="s">
        <v>299</v>
      </c>
      <c r="C12" t="s">
        <v>301</v>
      </c>
      <c r="D12" t="s">
        <v>39</v>
      </c>
      <c r="E12" t="s">
        <v>301</v>
      </c>
      <c r="G12" t="s">
        <v>94</v>
      </c>
      <c r="H12" t="s">
        <v>95</v>
      </c>
      <c r="I12" t="s">
        <v>75</v>
      </c>
      <c r="J12" t="s">
        <v>95</v>
      </c>
    </row>
    <row r="13" spans="2:12" x14ac:dyDescent="0.25">
      <c r="B13" t="s">
        <v>801</v>
      </c>
      <c r="C13" t="s">
        <v>803</v>
      </c>
      <c r="D13" t="s">
        <v>661</v>
      </c>
      <c r="E13" t="s">
        <v>803</v>
      </c>
      <c r="G13" t="s">
        <v>27</v>
      </c>
      <c r="H13" t="s">
        <v>30</v>
      </c>
      <c r="I13" t="s">
        <v>28</v>
      </c>
      <c r="J13" t="s">
        <v>30</v>
      </c>
    </row>
    <row r="14" spans="2:12" x14ac:dyDescent="0.25">
      <c r="B14" t="s">
        <v>840</v>
      </c>
      <c r="C14" t="s">
        <v>841</v>
      </c>
      <c r="D14" t="s">
        <v>223</v>
      </c>
      <c r="E14" t="s">
        <v>841</v>
      </c>
      <c r="G14" t="s">
        <v>133</v>
      </c>
      <c r="H14" t="s">
        <v>134</v>
      </c>
      <c r="I14" t="s">
        <v>39</v>
      </c>
      <c r="J14" t="s">
        <v>134</v>
      </c>
    </row>
    <row r="15" spans="2:12" x14ac:dyDescent="0.25">
      <c r="B15" t="s">
        <v>184</v>
      </c>
      <c r="C15" t="s">
        <v>186</v>
      </c>
      <c r="D15" t="s">
        <v>149</v>
      </c>
      <c r="E15" t="s">
        <v>186</v>
      </c>
      <c r="G15" t="s">
        <v>122</v>
      </c>
      <c r="H15" t="s">
        <v>123</v>
      </c>
      <c r="I15" t="s">
        <v>33</v>
      </c>
      <c r="J15" t="s">
        <v>123</v>
      </c>
    </row>
    <row r="16" spans="2:12" x14ac:dyDescent="0.25">
      <c r="B16" t="s">
        <v>279</v>
      </c>
      <c r="C16" t="s">
        <v>280</v>
      </c>
      <c r="D16" t="s">
        <v>153</v>
      </c>
      <c r="E16" t="s">
        <v>280</v>
      </c>
      <c r="G16" t="s">
        <v>135</v>
      </c>
      <c r="H16" t="s">
        <v>136</v>
      </c>
      <c r="I16" t="s">
        <v>75</v>
      </c>
      <c r="J16" t="s">
        <v>136</v>
      </c>
    </row>
    <row r="17" spans="2:10" x14ac:dyDescent="0.25">
      <c r="B17" t="s">
        <v>215</v>
      </c>
      <c r="C17" t="s">
        <v>217</v>
      </c>
      <c r="D17" t="s">
        <v>33</v>
      </c>
      <c r="E17" t="s">
        <v>217</v>
      </c>
      <c r="G17" t="s">
        <v>96</v>
      </c>
      <c r="H17" t="s">
        <v>97</v>
      </c>
      <c r="I17" t="s">
        <v>39</v>
      </c>
      <c r="J17" t="s">
        <v>97</v>
      </c>
    </row>
    <row r="18" spans="2:10" x14ac:dyDescent="0.25">
      <c r="B18" t="s">
        <v>94</v>
      </c>
      <c r="C18" t="s">
        <v>197</v>
      </c>
      <c r="D18" t="s">
        <v>75</v>
      </c>
      <c r="E18" t="s">
        <v>197</v>
      </c>
      <c r="G18" t="s">
        <v>89</v>
      </c>
      <c r="H18" t="s">
        <v>91</v>
      </c>
      <c r="I18" t="s">
        <v>44</v>
      </c>
      <c r="J18" t="s">
        <v>91</v>
      </c>
    </row>
    <row r="19" spans="2:10" x14ac:dyDescent="0.25">
      <c r="B19" t="s">
        <v>27</v>
      </c>
      <c r="C19" t="s">
        <v>283</v>
      </c>
      <c r="D19" t="s">
        <v>28</v>
      </c>
      <c r="E19" t="s">
        <v>283</v>
      </c>
      <c r="G19" t="s">
        <v>74</v>
      </c>
      <c r="H19" t="s">
        <v>76</v>
      </c>
      <c r="I19" t="s">
        <v>75</v>
      </c>
      <c r="J19" t="s">
        <v>76</v>
      </c>
    </row>
    <row r="20" spans="2:10" x14ac:dyDescent="0.25">
      <c r="B20" t="s">
        <v>563</v>
      </c>
      <c r="C20" t="s">
        <v>565</v>
      </c>
      <c r="D20" t="s">
        <v>61</v>
      </c>
      <c r="E20" t="s">
        <v>565</v>
      </c>
      <c r="G20" t="s">
        <v>137</v>
      </c>
      <c r="H20" t="s">
        <v>138</v>
      </c>
      <c r="I20" t="s">
        <v>61</v>
      </c>
      <c r="J20" t="s">
        <v>138</v>
      </c>
    </row>
    <row r="21" spans="2:10" x14ac:dyDescent="0.25">
      <c r="B21" t="s">
        <v>605</v>
      </c>
      <c r="C21" t="s">
        <v>607</v>
      </c>
      <c r="D21" t="s">
        <v>606</v>
      </c>
      <c r="E21" t="s">
        <v>607</v>
      </c>
      <c r="G21" t="s">
        <v>32</v>
      </c>
      <c r="H21" t="s">
        <v>34</v>
      </c>
      <c r="I21" t="s">
        <v>33</v>
      </c>
      <c r="J21" t="s">
        <v>34</v>
      </c>
    </row>
    <row r="22" spans="2:10" x14ac:dyDescent="0.25">
      <c r="B22" t="s">
        <v>133</v>
      </c>
      <c r="C22" t="s">
        <v>443</v>
      </c>
      <c r="D22" t="s">
        <v>39</v>
      </c>
      <c r="E22" t="s">
        <v>443</v>
      </c>
      <c r="G22" t="s">
        <v>98</v>
      </c>
      <c r="H22" t="s">
        <v>100</v>
      </c>
      <c r="I22" t="s">
        <v>33</v>
      </c>
      <c r="J22" t="s">
        <v>100</v>
      </c>
    </row>
    <row r="23" spans="2:10" x14ac:dyDescent="0.25">
      <c r="B23" t="s">
        <v>238</v>
      </c>
      <c r="C23" t="s">
        <v>240</v>
      </c>
      <c r="D23" t="s">
        <v>44</v>
      </c>
      <c r="E23" t="s">
        <v>240</v>
      </c>
      <c r="G23" t="s">
        <v>139</v>
      </c>
      <c r="H23" t="s">
        <v>140</v>
      </c>
      <c r="I23" t="s">
        <v>39</v>
      </c>
      <c r="J23" t="s">
        <v>140</v>
      </c>
    </row>
    <row r="24" spans="2:10" x14ac:dyDescent="0.25">
      <c r="B24" t="s">
        <v>122</v>
      </c>
      <c r="C24" t="s">
        <v>242</v>
      </c>
      <c r="D24" t="s">
        <v>33</v>
      </c>
      <c r="E24" t="s">
        <v>242</v>
      </c>
      <c r="G24" t="s">
        <v>101</v>
      </c>
      <c r="H24" t="s">
        <v>102</v>
      </c>
      <c r="I24" t="s">
        <v>44</v>
      </c>
      <c r="J24" t="s">
        <v>102</v>
      </c>
    </row>
    <row r="25" spans="2:10" x14ac:dyDescent="0.25">
      <c r="B25" t="s">
        <v>135</v>
      </c>
      <c r="C25" t="s">
        <v>288</v>
      </c>
      <c r="D25" t="s">
        <v>75</v>
      </c>
      <c r="E25" t="s">
        <v>288</v>
      </c>
      <c r="G25" t="s">
        <v>78</v>
      </c>
      <c r="H25" t="s">
        <v>79</v>
      </c>
      <c r="I25" t="s">
        <v>28</v>
      </c>
      <c r="J25" t="s">
        <v>79</v>
      </c>
    </row>
    <row r="26" spans="2:10" x14ac:dyDescent="0.25">
      <c r="B26" t="s">
        <v>290</v>
      </c>
      <c r="C26" t="s">
        <v>292</v>
      </c>
      <c r="D26" t="s">
        <v>28</v>
      </c>
      <c r="E26" t="s">
        <v>292</v>
      </c>
      <c r="G26" t="s">
        <v>35</v>
      </c>
      <c r="H26" t="s">
        <v>37</v>
      </c>
      <c r="I26" t="s">
        <v>36</v>
      </c>
      <c r="J26" t="s">
        <v>37</v>
      </c>
    </row>
    <row r="27" spans="2:10" x14ac:dyDescent="0.25">
      <c r="B27" t="s">
        <v>417</v>
      </c>
      <c r="C27" t="s">
        <v>419</v>
      </c>
      <c r="D27" t="s">
        <v>36</v>
      </c>
      <c r="E27" t="s">
        <v>419</v>
      </c>
      <c r="G27" t="s">
        <v>38</v>
      </c>
      <c r="H27" t="s">
        <v>40</v>
      </c>
      <c r="I27" t="s">
        <v>39</v>
      </c>
      <c r="J27" t="s">
        <v>40</v>
      </c>
    </row>
    <row r="28" spans="2:10" x14ac:dyDescent="0.25">
      <c r="B28" t="s">
        <v>96</v>
      </c>
      <c r="C28" t="s">
        <v>318</v>
      </c>
      <c r="D28" t="s">
        <v>39</v>
      </c>
      <c r="E28" t="s">
        <v>318</v>
      </c>
      <c r="G28" t="s">
        <v>114</v>
      </c>
      <c r="H28" t="s">
        <v>115</v>
      </c>
      <c r="I28" t="s">
        <v>104</v>
      </c>
      <c r="J28" t="s">
        <v>115</v>
      </c>
    </row>
    <row r="29" spans="2:10" x14ac:dyDescent="0.25">
      <c r="B29" t="s">
        <v>89</v>
      </c>
      <c r="C29" t="s">
        <v>430</v>
      </c>
      <c r="D29" t="s">
        <v>44</v>
      </c>
      <c r="E29" t="s">
        <v>430</v>
      </c>
      <c r="G29" t="s">
        <v>41</v>
      </c>
      <c r="H29" t="s">
        <v>42</v>
      </c>
      <c r="I29" t="s">
        <v>36</v>
      </c>
      <c r="J29" t="s">
        <v>42</v>
      </c>
    </row>
    <row r="30" spans="2:10" x14ac:dyDescent="0.25">
      <c r="B30" t="s">
        <v>447</v>
      </c>
      <c r="C30" t="s">
        <v>449</v>
      </c>
      <c r="D30" t="s">
        <v>33</v>
      </c>
      <c r="E30" t="s">
        <v>449</v>
      </c>
      <c r="G30" t="s">
        <v>80</v>
      </c>
      <c r="H30" t="s">
        <v>81</v>
      </c>
      <c r="I30" t="s">
        <v>61</v>
      </c>
      <c r="J30" t="s">
        <v>81</v>
      </c>
    </row>
    <row r="31" spans="2:10" x14ac:dyDescent="0.25">
      <c r="B31" t="s">
        <v>319</v>
      </c>
      <c r="C31" t="s">
        <v>321</v>
      </c>
      <c r="D31" t="s">
        <v>33</v>
      </c>
      <c r="E31" t="s">
        <v>321</v>
      </c>
      <c r="G31" t="s">
        <v>141</v>
      </c>
      <c r="H31" t="s">
        <v>142</v>
      </c>
      <c r="I31" t="s">
        <v>39</v>
      </c>
      <c r="J31" t="s">
        <v>142</v>
      </c>
    </row>
    <row r="32" spans="2:10" x14ac:dyDescent="0.25">
      <c r="B32" t="s">
        <v>566</v>
      </c>
      <c r="C32" t="s">
        <v>567</v>
      </c>
      <c r="D32" t="s">
        <v>75</v>
      </c>
      <c r="E32" t="s">
        <v>567</v>
      </c>
      <c r="G32" t="s">
        <v>57</v>
      </c>
      <c r="H32" t="s">
        <v>58</v>
      </c>
      <c r="I32" t="s">
        <v>28</v>
      </c>
      <c r="J32" t="s">
        <v>58</v>
      </c>
    </row>
    <row r="33" spans="2:10" x14ac:dyDescent="0.25">
      <c r="B33" t="s">
        <v>322</v>
      </c>
      <c r="C33" t="s">
        <v>324</v>
      </c>
      <c r="D33" t="s">
        <v>28</v>
      </c>
      <c r="E33" t="s">
        <v>324</v>
      </c>
      <c r="G33" t="s">
        <v>60</v>
      </c>
      <c r="H33" t="s">
        <v>62</v>
      </c>
      <c r="I33" t="s">
        <v>61</v>
      </c>
      <c r="J33" t="s">
        <v>62</v>
      </c>
    </row>
    <row r="34" spans="2:10" x14ac:dyDescent="0.25">
      <c r="B34" t="s">
        <v>368</v>
      </c>
      <c r="C34" t="s">
        <v>370</v>
      </c>
      <c r="D34" t="s">
        <v>44</v>
      </c>
      <c r="E34" t="s">
        <v>370</v>
      </c>
      <c r="G34" t="s">
        <v>43</v>
      </c>
      <c r="H34" t="s">
        <v>46</v>
      </c>
      <c r="I34" t="s">
        <v>44</v>
      </c>
      <c r="J34" t="s">
        <v>46</v>
      </c>
    </row>
    <row r="35" spans="2:10" x14ac:dyDescent="0.25">
      <c r="B35" t="s">
        <v>32</v>
      </c>
      <c r="C35" t="s">
        <v>519</v>
      </c>
      <c r="D35" t="s">
        <v>33</v>
      </c>
      <c r="E35" t="s">
        <v>519</v>
      </c>
      <c r="G35" t="s">
        <v>63</v>
      </c>
      <c r="H35" t="s">
        <v>64</v>
      </c>
      <c r="I35" t="s">
        <v>33</v>
      </c>
      <c r="J35" t="s">
        <v>64</v>
      </c>
    </row>
    <row r="36" spans="2:10" x14ac:dyDescent="0.25">
      <c r="B36" t="s">
        <v>533</v>
      </c>
      <c r="C36" t="s">
        <v>535</v>
      </c>
      <c r="D36" t="s">
        <v>75</v>
      </c>
      <c r="E36" t="s">
        <v>535</v>
      </c>
      <c r="G36" t="s">
        <v>47</v>
      </c>
      <c r="H36" t="s">
        <v>49</v>
      </c>
      <c r="I36" t="s">
        <v>36</v>
      </c>
      <c r="J36" t="s">
        <v>49</v>
      </c>
    </row>
    <row r="37" spans="2:10" x14ac:dyDescent="0.25">
      <c r="B37" t="s">
        <v>139</v>
      </c>
      <c r="C37" t="s">
        <v>654</v>
      </c>
      <c r="D37" t="s">
        <v>39</v>
      </c>
      <c r="E37" t="s">
        <v>654</v>
      </c>
      <c r="G37" t="s">
        <v>103</v>
      </c>
      <c r="H37" t="s">
        <v>106</v>
      </c>
      <c r="I37" t="s">
        <v>104</v>
      </c>
      <c r="J37" t="s">
        <v>106</v>
      </c>
    </row>
    <row r="38" spans="2:10" x14ac:dyDescent="0.25">
      <c r="B38" t="s">
        <v>101</v>
      </c>
      <c r="C38" t="s">
        <v>539</v>
      </c>
      <c r="D38" t="s">
        <v>44</v>
      </c>
      <c r="E38" t="s">
        <v>539</v>
      </c>
      <c r="G38" t="s">
        <v>107</v>
      </c>
      <c r="H38" t="s">
        <v>109</v>
      </c>
      <c r="I38" t="s">
        <v>108</v>
      </c>
      <c r="J38" t="s">
        <v>109</v>
      </c>
    </row>
    <row r="39" spans="2:10" x14ac:dyDescent="0.25">
      <c r="B39" t="s">
        <v>950</v>
      </c>
      <c r="C39" t="s">
        <v>952</v>
      </c>
      <c r="D39" t="s">
        <v>75</v>
      </c>
      <c r="E39" t="s">
        <v>952</v>
      </c>
      <c r="G39" t="s">
        <v>167</v>
      </c>
      <c r="H39" t="s">
        <v>168</v>
      </c>
      <c r="I39" t="s">
        <v>158</v>
      </c>
      <c r="J39" t="s">
        <v>168</v>
      </c>
    </row>
    <row r="40" spans="2:10" x14ac:dyDescent="0.25">
      <c r="B40" t="s">
        <v>608</v>
      </c>
      <c r="C40" t="s">
        <v>609</v>
      </c>
      <c r="D40" t="s">
        <v>33</v>
      </c>
      <c r="E40" t="s">
        <v>609</v>
      </c>
      <c r="G40" t="s">
        <v>169</v>
      </c>
      <c r="H40" t="s">
        <v>170</v>
      </c>
      <c r="I40" t="s">
        <v>162</v>
      </c>
      <c r="J40" t="s">
        <v>170</v>
      </c>
    </row>
    <row r="41" spans="2:10" x14ac:dyDescent="0.25">
      <c r="B41" t="s">
        <v>78</v>
      </c>
      <c r="C41" t="s">
        <v>569</v>
      </c>
      <c r="D41" t="s">
        <v>28</v>
      </c>
      <c r="E41" t="s">
        <v>569</v>
      </c>
      <c r="G41" t="s">
        <v>65</v>
      </c>
      <c r="H41" t="s">
        <v>67</v>
      </c>
      <c r="I41" t="s">
        <v>66</v>
      </c>
      <c r="J41" t="s">
        <v>67</v>
      </c>
    </row>
    <row r="42" spans="2:10" x14ac:dyDescent="0.25">
      <c r="B42" t="s">
        <v>913</v>
      </c>
      <c r="C42" t="s">
        <v>914</v>
      </c>
      <c r="D42" t="s">
        <v>162</v>
      </c>
      <c r="E42" t="s">
        <v>914</v>
      </c>
      <c r="G42" t="s">
        <v>82</v>
      </c>
      <c r="H42" t="s">
        <v>83</v>
      </c>
      <c r="I42" t="s">
        <v>33</v>
      </c>
      <c r="J42" t="s">
        <v>83</v>
      </c>
    </row>
    <row r="43" spans="2:10" x14ac:dyDescent="0.25">
      <c r="B43" t="s">
        <v>971</v>
      </c>
      <c r="C43" t="s">
        <v>973</v>
      </c>
      <c r="D43" t="s">
        <v>108</v>
      </c>
      <c r="E43" t="s">
        <v>973</v>
      </c>
      <c r="G43" t="s">
        <v>50</v>
      </c>
      <c r="H43" t="s">
        <v>52</v>
      </c>
      <c r="I43" t="s">
        <v>44</v>
      </c>
      <c r="J43" t="s">
        <v>52</v>
      </c>
    </row>
    <row r="44" spans="2:10" x14ac:dyDescent="0.25">
      <c r="B44" t="s">
        <v>35</v>
      </c>
      <c r="C44" t="s">
        <v>975</v>
      </c>
      <c r="D44" t="s">
        <v>36</v>
      </c>
      <c r="E44" t="s">
        <v>975</v>
      </c>
      <c r="G44" t="s">
        <v>128</v>
      </c>
      <c r="H44" t="s">
        <v>129</v>
      </c>
      <c r="I44" t="s">
        <v>39</v>
      </c>
      <c r="J44" t="s">
        <v>129</v>
      </c>
    </row>
    <row r="45" spans="2:10" x14ac:dyDescent="0.25">
      <c r="B45" t="s">
        <v>38</v>
      </c>
      <c r="C45" t="s">
        <v>977</v>
      </c>
      <c r="D45" t="s">
        <v>39</v>
      </c>
      <c r="E45" t="s">
        <v>977</v>
      </c>
      <c r="G45" t="s">
        <v>69</v>
      </c>
      <c r="H45" t="s">
        <v>70</v>
      </c>
      <c r="I45" t="s">
        <v>36</v>
      </c>
      <c r="J45" t="s">
        <v>70</v>
      </c>
    </row>
    <row r="46" spans="2:10" x14ac:dyDescent="0.25">
      <c r="B46" t="s">
        <v>905</v>
      </c>
      <c r="C46" t="s">
        <v>907</v>
      </c>
      <c r="D46" t="s">
        <v>44</v>
      </c>
      <c r="E46" t="s">
        <v>907</v>
      </c>
      <c r="G46" t="s">
        <v>117</v>
      </c>
      <c r="H46" t="s">
        <v>118</v>
      </c>
      <c r="I46" t="s">
        <v>108</v>
      </c>
      <c r="J46" t="s">
        <v>118</v>
      </c>
    </row>
    <row r="47" spans="2:10" x14ac:dyDescent="0.25">
      <c r="B47" t="s">
        <v>112</v>
      </c>
      <c r="C47" t="s">
        <v>199</v>
      </c>
      <c r="D47" t="s">
        <v>162</v>
      </c>
      <c r="E47" t="s">
        <v>199</v>
      </c>
      <c r="G47" t="s">
        <v>53</v>
      </c>
      <c r="H47" t="s">
        <v>54</v>
      </c>
      <c r="I47" t="s">
        <v>36</v>
      </c>
      <c r="J47" t="s">
        <v>54</v>
      </c>
    </row>
    <row r="48" spans="2:10" x14ac:dyDescent="0.25">
      <c r="B48" t="s">
        <v>114</v>
      </c>
      <c r="C48" t="s">
        <v>201</v>
      </c>
      <c r="D48" t="s">
        <v>108</v>
      </c>
      <c r="E48" t="s">
        <v>201</v>
      </c>
      <c r="G48" t="s">
        <v>152</v>
      </c>
      <c r="H48" t="s">
        <v>154</v>
      </c>
      <c r="I48" t="s">
        <v>153</v>
      </c>
      <c r="J48" t="s">
        <v>154</v>
      </c>
    </row>
    <row r="49" spans="2:10" x14ac:dyDescent="0.25">
      <c r="B49" t="s">
        <v>41</v>
      </c>
      <c r="C49" t="s">
        <v>548</v>
      </c>
      <c r="D49" t="s">
        <v>36</v>
      </c>
      <c r="E49" t="s">
        <v>548</v>
      </c>
      <c r="G49" t="s">
        <v>157</v>
      </c>
      <c r="H49" t="s">
        <v>159</v>
      </c>
      <c r="I49" t="s">
        <v>158</v>
      </c>
      <c r="J49" t="s">
        <v>159</v>
      </c>
    </row>
    <row r="50" spans="2:10" x14ac:dyDescent="0.25">
      <c r="B50" t="s">
        <v>485</v>
      </c>
      <c r="C50" t="s">
        <v>487</v>
      </c>
      <c r="D50" t="s">
        <v>44</v>
      </c>
      <c r="E50" t="s">
        <v>487</v>
      </c>
      <c r="G50" t="s">
        <v>143</v>
      </c>
      <c r="H50" t="s">
        <v>144</v>
      </c>
      <c r="I50" t="s">
        <v>108</v>
      </c>
      <c r="J50" t="s">
        <v>144</v>
      </c>
    </row>
    <row r="51" spans="2:10" x14ac:dyDescent="0.25">
      <c r="B51" t="s">
        <v>488</v>
      </c>
      <c r="C51" t="s">
        <v>490</v>
      </c>
      <c r="D51" t="s">
        <v>33</v>
      </c>
      <c r="E51" t="s">
        <v>490</v>
      </c>
      <c r="G51" t="s">
        <v>1075</v>
      </c>
      <c r="H51" t="s">
        <v>1075</v>
      </c>
      <c r="I51" t="s">
        <v>75</v>
      </c>
      <c r="J51" t="s">
        <v>180</v>
      </c>
    </row>
    <row r="52" spans="2:10" x14ac:dyDescent="0.25">
      <c r="B52" t="s">
        <v>492</v>
      </c>
      <c r="C52" t="s">
        <v>494</v>
      </c>
      <c r="D52" t="s">
        <v>75</v>
      </c>
      <c r="E52" t="s">
        <v>494</v>
      </c>
      <c r="I52" t="s">
        <v>162</v>
      </c>
      <c r="J52" t="s">
        <v>176</v>
      </c>
    </row>
    <row r="53" spans="2:10" x14ac:dyDescent="0.25">
      <c r="B53" t="s">
        <v>326</v>
      </c>
      <c r="C53" t="s">
        <v>328</v>
      </c>
      <c r="D53" t="s">
        <v>28</v>
      </c>
      <c r="E53" t="s">
        <v>328</v>
      </c>
    </row>
    <row r="54" spans="2:10" x14ac:dyDescent="0.25">
      <c r="B54" t="s">
        <v>381</v>
      </c>
      <c r="C54" t="s">
        <v>383</v>
      </c>
      <c r="D54" t="s">
        <v>36</v>
      </c>
      <c r="E54" t="s">
        <v>383</v>
      </c>
    </row>
    <row r="55" spans="2:10" x14ac:dyDescent="0.25">
      <c r="B55" t="s">
        <v>141</v>
      </c>
      <c r="C55" t="s">
        <v>349</v>
      </c>
      <c r="D55" t="s">
        <v>39</v>
      </c>
      <c r="E55" t="s">
        <v>349</v>
      </c>
    </row>
    <row r="56" spans="2:10" x14ac:dyDescent="0.25">
      <c r="B56" t="s">
        <v>351</v>
      </c>
      <c r="C56" t="s">
        <v>353</v>
      </c>
      <c r="D56" t="s">
        <v>44</v>
      </c>
      <c r="E56" t="s">
        <v>353</v>
      </c>
    </row>
    <row r="57" spans="2:10" x14ac:dyDescent="0.25">
      <c r="B57" t="s">
        <v>354</v>
      </c>
      <c r="C57" t="s">
        <v>356</v>
      </c>
      <c r="D57" t="s">
        <v>33</v>
      </c>
      <c r="E57" t="s">
        <v>356</v>
      </c>
    </row>
    <row r="58" spans="2:10" x14ac:dyDescent="0.25">
      <c r="B58" t="s">
        <v>60</v>
      </c>
      <c r="C58" t="s">
        <v>986</v>
      </c>
      <c r="D58" t="s">
        <v>61</v>
      </c>
      <c r="E58" t="s">
        <v>986</v>
      </c>
    </row>
    <row r="59" spans="2:10" x14ac:dyDescent="0.25">
      <c r="B59" t="s">
        <v>43</v>
      </c>
      <c r="C59" t="s">
        <v>990</v>
      </c>
      <c r="D59" t="s">
        <v>44</v>
      </c>
      <c r="E59" t="s">
        <v>990</v>
      </c>
    </row>
    <row r="60" spans="2:10" x14ac:dyDescent="0.25">
      <c r="B60" t="s">
        <v>275</v>
      </c>
      <c r="C60" t="s">
        <v>276</v>
      </c>
      <c r="D60" t="s">
        <v>108</v>
      </c>
      <c r="E60" t="s">
        <v>276</v>
      </c>
    </row>
    <row r="61" spans="2:10" x14ac:dyDescent="0.25">
      <c r="B61" t="s">
        <v>695</v>
      </c>
      <c r="C61" t="s">
        <v>697</v>
      </c>
      <c r="D61" t="s">
        <v>39</v>
      </c>
      <c r="E61" t="s">
        <v>697</v>
      </c>
    </row>
    <row r="62" spans="2:10" x14ac:dyDescent="0.25">
      <c r="B62" t="s">
        <v>698</v>
      </c>
      <c r="C62" t="s">
        <v>700</v>
      </c>
      <c r="D62" t="s">
        <v>44</v>
      </c>
      <c r="E62" t="s">
        <v>700</v>
      </c>
    </row>
    <row r="63" spans="2:10" x14ac:dyDescent="0.25">
      <c r="B63" t="s">
        <v>983</v>
      </c>
      <c r="C63" t="s">
        <v>984</v>
      </c>
      <c r="D63" t="s">
        <v>33</v>
      </c>
      <c r="E63" t="s">
        <v>984</v>
      </c>
    </row>
    <row r="64" spans="2:10" x14ac:dyDescent="0.25">
      <c r="B64" t="s">
        <v>958</v>
      </c>
      <c r="C64" t="s">
        <v>959</v>
      </c>
      <c r="D64" t="s">
        <v>149</v>
      </c>
      <c r="E64" t="s">
        <v>959</v>
      </c>
    </row>
    <row r="65" spans="2:5" x14ac:dyDescent="0.25">
      <c r="B65" t="s">
        <v>844</v>
      </c>
      <c r="C65" t="s">
        <v>845</v>
      </c>
      <c r="D65" t="s">
        <v>153</v>
      </c>
      <c r="E65" t="s">
        <v>845</v>
      </c>
    </row>
    <row r="66" spans="2:5" x14ac:dyDescent="0.25">
      <c r="B66" t="s">
        <v>919</v>
      </c>
      <c r="C66" t="s">
        <v>920</v>
      </c>
      <c r="D66" t="s">
        <v>153</v>
      </c>
      <c r="E66" t="s">
        <v>920</v>
      </c>
    </row>
    <row r="67" spans="2:5" x14ac:dyDescent="0.25">
      <c r="B67" t="s">
        <v>967</v>
      </c>
      <c r="C67" t="s">
        <v>968</v>
      </c>
      <c r="D67" t="s">
        <v>162</v>
      </c>
      <c r="E67" t="s">
        <v>968</v>
      </c>
    </row>
    <row r="68" spans="2:5" x14ac:dyDescent="0.25">
      <c r="B68" t="s">
        <v>117</v>
      </c>
      <c r="C68" t="s">
        <v>203</v>
      </c>
      <c r="D68" t="s">
        <v>108</v>
      </c>
      <c r="E68" t="s">
        <v>203</v>
      </c>
    </row>
    <row r="69" spans="2:5" x14ac:dyDescent="0.25">
      <c r="B69" t="s">
        <v>53</v>
      </c>
      <c r="C69" t="s">
        <v>377</v>
      </c>
      <c r="D69" t="s">
        <v>36</v>
      </c>
      <c r="E69" t="s">
        <v>377</v>
      </c>
    </row>
    <row r="70" spans="2:5" x14ac:dyDescent="0.25">
      <c r="B70" t="s">
        <v>152</v>
      </c>
      <c r="C70" t="s">
        <v>224</v>
      </c>
      <c r="D70" t="s">
        <v>223</v>
      </c>
      <c r="E70" t="s">
        <v>224</v>
      </c>
    </row>
    <row r="71" spans="2:5" x14ac:dyDescent="0.25">
      <c r="B71" t="s">
        <v>817</v>
      </c>
      <c r="C71" t="s">
        <v>819</v>
      </c>
      <c r="D71" t="s">
        <v>149</v>
      </c>
      <c r="E71" t="s">
        <v>819</v>
      </c>
    </row>
    <row r="72" spans="2:5" x14ac:dyDescent="0.25">
      <c r="B72" t="s">
        <v>398</v>
      </c>
      <c r="C72" t="s">
        <v>401</v>
      </c>
      <c r="D72" t="s">
        <v>153</v>
      </c>
      <c r="E72" t="s">
        <v>401</v>
      </c>
    </row>
    <row r="73" spans="2:5" x14ac:dyDescent="0.25">
      <c r="B73" t="s">
        <v>157</v>
      </c>
      <c r="C73" t="s">
        <v>212</v>
      </c>
      <c r="D73" t="s">
        <v>162</v>
      </c>
      <c r="E73" t="s">
        <v>212</v>
      </c>
    </row>
    <row r="74" spans="2:5" x14ac:dyDescent="0.25">
      <c r="B74" t="s">
        <v>143</v>
      </c>
      <c r="C74" t="s">
        <v>405</v>
      </c>
      <c r="D74" t="s">
        <v>108</v>
      </c>
      <c r="E74" t="s">
        <v>405</v>
      </c>
    </row>
    <row r="75" spans="2:5" x14ac:dyDescent="0.25">
      <c r="B75" t="s">
        <v>1075</v>
      </c>
      <c r="C75" t="s">
        <v>1075</v>
      </c>
      <c r="D75" t="s">
        <v>66</v>
      </c>
      <c r="E75" t="s">
        <v>612</v>
      </c>
    </row>
    <row r="76" spans="2:5" x14ac:dyDescent="0.25">
      <c r="B76" t="s">
        <v>1075</v>
      </c>
      <c r="C76" t="s">
        <v>1075</v>
      </c>
      <c r="D76" t="s">
        <v>61</v>
      </c>
      <c r="E76" t="s">
        <v>338</v>
      </c>
    </row>
    <row r="77" spans="2:5" x14ac:dyDescent="0.25">
      <c r="B77" t="s">
        <v>1075</v>
      </c>
      <c r="C77" t="s">
        <v>1075</v>
      </c>
      <c r="D77" t="s">
        <v>28</v>
      </c>
      <c r="E77" t="s">
        <v>360</v>
      </c>
    </row>
    <row r="78" spans="2:5" x14ac:dyDescent="0.25">
      <c r="B78" t="s">
        <v>1075</v>
      </c>
      <c r="C78" t="s">
        <v>1075</v>
      </c>
      <c r="D78" t="s">
        <v>75</v>
      </c>
      <c r="E78" t="s">
        <v>180</v>
      </c>
    </row>
    <row r="79" spans="2:5" x14ac:dyDescent="0.25">
      <c r="B79" t="s">
        <v>1075</v>
      </c>
      <c r="C79" t="s">
        <v>1075</v>
      </c>
      <c r="D79" t="s">
        <v>33</v>
      </c>
      <c r="E79" t="s">
        <v>334</v>
      </c>
    </row>
    <row r="80" spans="2:5" x14ac:dyDescent="0.25">
      <c r="B80" t="s">
        <v>1075</v>
      </c>
      <c r="C80" t="s">
        <v>1075</v>
      </c>
      <c r="D80" t="s">
        <v>44</v>
      </c>
      <c r="E80" t="s">
        <v>270</v>
      </c>
    </row>
    <row r="81" spans="2:5" x14ac:dyDescent="0.25">
      <c r="B81" t="s">
        <v>1075</v>
      </c>
      <c r="C81" t="s">
        <v>1075</v>
      </c>
      <c r="D81" t="s">
        <v>39</v>
      </c>
      <c r="E81" t="s">
        <v>249</v>
      </c>
    </row>
    <row r="82" spans="2:5" x14ac:dyDescent="0.25">
      <c r="B82" t="s">
        <v>1075</v>
      </c>
      <c r="C82" t="s">
        <v>1075</v>
      </c>
      <c r="D82" t="s">
        <v>36</v>
      </c>
      <c r="E82" t="s">
        <v>308</v>
      </c>
    </row>
    <row r="83" spans="2:5" x14ac:dyDescent="0.25">
      <c r="B83" t="s">
        <v>1075</v>
      </c>
      <c r="C83" t="s">
        <v>1075</v>
      </c>
      <c r="D83" t="s">
        <v>108</v>
      </c>
      <c r="E83" t="s">
        <v>305</v>
      </c>
    </row>
    <row r="84" spans="2:5" x14ac:dyDescent="0.25">
      <c r="B84" t="s">
        <v>1075</v>
      </c>
      <c r="C84" t="s">
        <v>1075</v>
      </c>
      <c r="D84" t="s">
        <v>162</v>
      </c>
      <c r="E84" t="s">
        <v>176</v>
      </c>
    </row>
    <row r="85" spans="2:5" x14ac:dyDescent="0.25">
      <c r="B85" t="s">
        <v>1075</v>
      </c>
      <c r="C85" t="s">
        <v>1075</v>
      </c>
      <c r="D85" t="s">
        <v>149</v>
      </c>
      <c r="E85" t="s">
        <v>209</v>
      </c>
    </row>
    <row r="86" spans="2:5" x14ac:dyDescent="0.25">
      <c r="B86" t="s">
        <v>1075</v>
      </c>
      <c r="C86" t="s">
        <v>1075</v>
      </c>
      <c r="D86" t="s">
        <v>223</v>
      </c>
      <c r="E86" t="s">
        <v>246</v>
      </c>
    </row>
    <row r="87" spans="2:5" x14ac:dyDescent="0.25">
      <c r="B87" t="s">
        <v>1075</v>
      </c>
      <c r="C87" t="s">
        <v>1075</v>
      </c>
      <c r="D87" t="s">
        <v>661</v>
      </c>
      <c r="E87" t="s">
        <v>664</v>
      </c>
    </row>
    <row r="88" spans="2:5" x14ac:dyDescent="0.25">
      <c r="B88" t="s">
        <v>1075</v>
      </c>
      <c r="C88" t="s">
        <v>1075</v>
      </c>
      <c r="D88" t="s">
        <v>657</v>
      </c>
      <c r="E88" t="s">
        <v>659</v>
      </c>
    </row>
  </sheetData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2102-5A72-4AEE-B57D-B4DB4EC3C001}">
  <dimension ref="A1:K55"/>
  <sheetViews>
    <sheetView topLeftCell="A28" workbookViewId="0">
      <selection activeCell="B16" sqref="B16:Q17"/>
    </sheetView>
  </sheetViews>
  <sheetFormatPr defaultRowHeight="15" x14ac:dyDescent="0.25"/>
  <cols>
    <col min="1" max="1" width="10.5703125" bestFit="1" customWidth="1"/>
  </cols>
  <sheetData>
    <row r="1" spans="1:11" ht="21" x14ac:dyDescent="0.35">
      <c r="A1" s="93" t="s">
        <v>1134</v>
      </c>
    </row>
    <row r="3" spans="1:11" ht="18.75" x14ac:dyDescent="0.3">
      <c r="A3" s="95" t="s">
        <v>1217</v>
      </c>
      <c r="B3" s="91"/>
      <c r="C3" s="91"/>
      <c r="D3" s="91"/>
      <c r="E3" s="92"/>
      <c r="F3" s="92"/>
      <c r="G3" s="92"/>
      <c r="H3" s="92"/>
      <c r="I3" s="92"/>
      <c r="J3" s="92"/>
      <c r="K3" s="92"/>
    </row>
    <row r="5" spans="1:11" x14ac:dyDescent="0.25">
      <c r="A5" s="153" t="s">
        <v>1181</v>
      </c>
    </row>
    <row r="6" spans="1:11" x14ac:dyDescent="0.25">
      <c r="A6" t="s">
        <v>1219</v>
      </c>
    </row>
    <row r="7" spans="1:11" x14ac:dyDescent="0.25">
      <c r="A7" t="s">
        <v>1221</v>
      </c>
    </row>
    <row r="8" spans="1:11" x14ac:dyDescent="0.25">
      <c r="A8" t="s">
        <v>1220</v>
      </c>
    </row>
    <row r="10" spans="1:11" x14ac:dyDescent="0.25">
      <c r="A10" s="154" t="s">
        <v>1228</v>
      </c>
    </row>
    <row r="11" spans="1:11" x14ac:dyDescent="0.25">
      <c r="A11" t="s">
        <v>1222</v>
      </c>
    </row>
    <row r="12" spans="1:11" x14ac:dyDescent="0.25">
      <c r="A12" t="s">
        <v>1223</v>
      </c>
    </row>
    <row r="13" spans="1:11" x14ac:dyDescent="0.25">
      <c r="A13" t="s">
        <v>1232</v>
      </c>
    </row>
    <row r="14" spans="1:11" x14ac:dyDescent="0.25">
      <c r="A14" t="s">
        <v>1224</v>
      </c>
    </row>
    <row r="15" spans="1:11" x14ac:dyDescent="0.25">
      <c r="A15" t="s">
        <v>1225</v>
      </c>
    </row>
    <row r="16" spans="1:11" x14ac:dyDescent="0.25">
      <c r="A16" t="s">
        <v>1226</v>
      </c>
    </row>
    <row r="17" spans="1:11" x14ac:dyDescent="0.25">
      <c r="A17" t="s">
        <v>1227</v>
      </c>
    </row>
    <row r="19" spans="1:11" ht="18.75" x14ac:dyDescent="0.3">
      <c r="A19" s="95" t="s">
        <v>1229</v>
      </c>
      <c r="B19" s="91"/>
      <c r="C19" s="91"/>
      <c r="D19" s="91"/>
      <c r="E19" s="92"/>
      <c r="F19" s="92"/>
      <c r="G19" s="92"/>
      <c r="H19" s="92"/>
      <c r="I19" s="92"/>
      <c r="J19" s="92"/>
      <c r="K19" s="92"/>
    </row>
    <row r="21" spans="1:11" x14ac:dyDescent="0.25">
      <c r="A21" t="s">
        <v>1218</v>
      </c>
    </row>
    <row r="23" spans="1:11" x14ac:dyDescent="0.25">
      <c r="A23" t="s">
        <v>1164</v>
      </c>
    </row>
    <row r="24" spans="1:11" x14ac:dyDescent="0.25">
      <c r="A24" t="s">
        <v>1165</v>
      </c>
    </row>
    <row r="25" spans="1:11" x14ac:dyDescent="0.25">
      <c r="A25" t="s">
        <v>1166</v>
      </c>
    </row>
    <row r="35" spans="1:1" x14ac:dyDescent="0.25">
      <c r="A35" t="s">
        <v>1167</v>
      </c>
    </row>
    <row r="36" spans="1:1" x14ac:dyDescent="0.25">
      <c r="A36" t="s">
        <v>1168</v>
      </c>
    </row>
    <row r="38" spans="1:1" x14ac:dyDescent="0.25">
      <c r="A38" t="s">
        <v>1169</v>
      </c>
    </row>
    <row r="39" spans="1:1" x14ac:dyDescent="0.25">
      <c r="A39" s="94" t="s">
        <v>1136</v>
      </c>
    </row>
    <row r="40" spans="1:1" x14ac:dyDescent="0.25">
      <c r="A40" s="94" t="s">
        <v>1137</v>
      </c>
    </row>
    <row r="41" spans="1:1" x14ac:dyDescent="0.25">
      <c r="A41" s="94"/>
    </row>
    <row r="42" spans="1:1" x14ac:dyDescent="0.25">
      <c r="A42" s="94" t="s">
        <v>1170</v>
      </c>
    </row>
    <row r="43" spans="1:1" x14ac:dyDescent="0.25">
      <c r="A43" s="94" t="s">
        <v>1171</v>
      </c>
    </row>
    <row r="44" spans="1:1" x14ac:dyDescent="0.25">
      <c r="A44" s="94" t="s">
        <v>1172</v>
      </c>
    </row>
    <row r="45" spans="1:1" x14ac:dyDescent="0.25">
      <c r="A45" t="s">
        <v>1173</v>
      </c>
    </row>
    <row r="47" spans="1:1" x14ac:dyDescent="0.25">
      <c r="A47" s="90" t="s">
        <v>1135</v>
      </c>
    </row>
    <row r="49" spans="1:1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</row>
    <row r="51" spans="1:11" ht="18.75" x14ac:dyDescent="0.3">
      <c r="A51" s="95" t="s">
        <v>1230</v>
      </c>
      <c r="B51" s="91"/>
      <c r="C51" s="91"/>
      <c r="D51" s="91"/>
      <c r="E51" s="92"/>
      <c r="F51" s="92"/>
      <c r="G51" s="92"/>
      <c r="H51" s="92"/>
      <c r="I51" s="92"/>
      <c r="J51" s="92"/>
      <c r="K51" s="92"/>
    </row>
    <row r="53" spans="1:11" x14ac:dyDescent="0.25">
      <c r="A53" t="s">
        <v>1212</v>
      </c>
    </row>
    <row r="55" spans="1:11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9D82-6EB6-42B8-8AF4-1A53BC4876C4}">
  <sheetPr filterMode="1">
    <tabColor rgb="FF00B050"/>
  </sheetPr>
  <dimension ref="A1:Q618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33.28515625" bestFit="1" customWidth="1"/>
    <col min="3" max="3" width="44.5703125" bestFit="1" customWidth="1"/>
    <col min="4" max="4" width="38.140625" bestFit="1" customWidth="1"/>
    <col min="5" max="5" width="6.42578125" bestFit="1" customWidth="1"/>
    <col min="6" max="6" width="10.42578125" bestFit="1" customWidth="1"/>
    <col min="7" max="7" width="9.85546875" bestFit="1" customWidth="1"/>
    <col min="8" max="8" width="38.140625" bestFit="1" customWidth="1"/>
    <col min="9" max="9" width="14.85546875" bestFit="1" customWidth="1"/>
    <col min="10" max="10" width="224.42578125" bestFit="1" customWidth="1"/>
    <col min="11" max="11" width="15.28515625" bestFit="1" customWidth="1"/>
    <col min="12" max="12" width="11.28515625" bestFit="1" customWidth="1"/>
    <col min="13" max="13" width="24.7109375" bestFit="1" customWidth="1"/>
    <col min="14" max="14" width="16.140625" bestFit="1" customWidth="1"/>
    <col min="15" max="15" width="15.5703125" bestFit="1" customWidth="1"/>
    <col min="16" max="16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22</v>
      </c>
      <c r="Q1" t="s">
        <v>23</v>
      </c>
    </row>
    <row r="2" spans="1:17" x14ac:dyDescent="0.25">
      <c r="A2" t="s">
        <v>24</v>
      </c>
      <c r="B2" t="s">
        <v>25</v>
      </c>
      <c r="C2" t="s">
        <v>26</v>
      </c>
      <c r="D2" t="s">
        <v>86</v>
      </c>
      <c r="E2" t="s">
        <v>36</v>
      </c>
      <c r="F2" s="46">
        <v>36</v>
      </c>
      <c r="G2" s="46">
        <v>1</v>
      </c>
      <c r="H2" t="s">
        <v>86</v>
      </c>
      <c r="I2" t="s">
        <v>29</v>
      </c>
      <c r="J2" t="s">
        <v>364</v>
      </c>
      <c r="K2" t="s">
        <v>87</v>
      </c>
      <c r="L2" t="s">
        <v>87</v>
      </c>
      <c r="M2" t="s">
        <v>31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96">
        <v>38.159999999999997</v>
      </c>
      <c r="G3" s="96">
        <v>1.06</v>
      </c>
      <c r="H3" t="s">
        <v>27</v>
      </c>
      <c r="I3" t="s">
        <v>29</v>
      </c>
      <c r="K3" t="s">
        <v>30</v>
      </c>
      <c r="L3" t="s">
        <v>30</v>
      </c>
      <c r="M3" t="s">
        <v>31</v>
      </c>
    </row>
    <row r="4" spans="1:17" x14ac:dyDescent="0.25">
      <c r="A4" t="s">
        <v>24</v>
      </c>
      <c r="B4" t="s">
        <v>25</v>
      </c>
      <c r="C4" t="s">
        <v>26</v>
      </c>
      <c r="D4" t="s">
        <v>32</v>
      </c>
      <c r="E4" t="s">
        <v>33</v>
      </c>
      <c r="F4" s="96">
        <v>68.040000000000006</v>
      </c>
      <c r="G4" s="96">
        <v>1.89</v>
      </c>
      <c r="H4" t="s">
        <v>32</v>
      </c>
      <c r="I4" t="s">
        <v>29</v>
      </c>
      <c r="K4" t="s">
        <v>34</v>
      </c>
      <c r="L4" t="s">
        <v>34</v>
      </c>
      <c r="M4" t="s">
        <v>31</v>
      </c>
    </row>
    <row r="5" spans="1:17" x14ac:dyDescent="0.25">
      <c r="A5" t="s">
        <v>24</v>
      </c>
      <c r="B5" t="s">
        <v>25</v>
      </c>
      <c r="C5" t="s">
        <v>26</v>
      </c>
      <c r="D5" t="s">
        <v>35</v>
      </c>
      <c r="E5" t="s">
        <v>36</v>
      </c>
      <c r="F5" s="96">
        <v>68.040000000000006</v>
      </c>
      <c r="G5" s="96">
        <v>1.89</v>
      </c>
      <c r="H5" t="s">
        <v>35</v>
      </c>
      <c r="I5" t="s">
        <v>29</v>
      </c>
      <c r="K5" t="s">
        <v>37</v>
      </c>
      <c r="L5" t="s">
        <v>37</v>
      </c>
      <c r="M5" t="s">
        <v>31</v>
      </c>
    </row>
    <row r="6" spans="1:17" x14ac:dyDescent="0.25">
      <c r="A6" t="s">
        <v>24</v>
      </c>
      <c r="B6" t="s">
        <v>25</v>
      </c>
      <c r="C6" t="s">
        <v>26</v>
      </c>
      <c r="D6" t="s">
        <v>38</v>
      </c>
      <c r="E6" t="s">
        <v>39</v>
      </c>
      <c r="F6" s="46">
        <v>36</v>
      </c>
      <c r="G6" s="46">
        <v>1</v>
      </c>
      <c r="H6" t="s">
        <v>38</v>
      </c>
      <c r="I6" t="s">
        <v>29</v>
      </c>
      <c r="J6" t="s">
        <v>1138</v>
      </c>
      <c r="K6" t="s">
        <v>40</v>
      </c>
      <c r="L6" t="s">
        <v>40</v>
      </c>
      <c r="M6" t="s">
        <v>31</v>
      </c>
    </row>
    <row r="7" spans="1:17" x14ac:dyDescent="0.25">
      <c r="A7" t="s">
        <v>24</v>
      </c>
      <c r="B7" t="s">
        <v>25</v>
      </c>
      <c r="C7" t="s">
        <v>26</v>
      </c>
      <c r="D7" t="s">
        <v>41</v>
      </c>
      <c r="E7" t="s">
        <v>36</v>
      </c>
      <c r="F7" s="46">
        <v>36</v>
      </c>
      <c r="G7" s="46">
        <v>1</v>
      </c>
      <c r="H7" t="s">
        <v>41</v>
      </c>
      <c r="I7" t="s">
        <v>29</v>
      </c>
      <c r="K7" t="s">
        <v>42</v>
      </c>
      <c r="L7" t="s">
        <v>42</v>
      </c>
      <c r="M7" t="s">
        <v>31</v>
      </c>
    </row>
    <row r="8" spans="1:17" x14ac:dyDescent="0.25">
      <c r="A8" t="s">
        <v>24</v>
      </c>
      <c r="B8" t="s">
        <v>25</v>
      </c>
      <c r="C8" t="s">
        <v>26</v>
      </c>
      <c r="D8" t="s">
        <v>43</v>
      </c>
      <c r="E8" t="s">
        <v>44</v>
      </c>
      <c r="F8" s="46">
        <v>72</v>
      </c>
      <c r="G8" s="46">
        <v>2</v>
      </c>
      <c r="H8" t="s">
        <v>43</v>
      </c>
      <c r="I8" t="s">
        <v>29</v>
      </c>
      <c r="J8" t="s">
        <v>45</v>
      </c>
      <c r="K8" t="s">
        <v>46</v>
      </c>
      <c r="L8" t="s">
        <v>46</v>
      </c>
      <c r="M8" t="s">
        <v>31</v>
      </c>
    </row>
    <row r="9" spans="1:17" x14ac:dyDescent="0.25">
      <c r="A9" t="s">
        <v>24</v>
      </c>
      <c r="B9" t="s">
        <v>25</v>
      </c>
      <c r="C9" t="s">
        <v>26</v>
      </c>
      <c r="D9" t="s">
        <v>47</v>
      </c>
      <c r="E9" t="s">
        <v>36</v>
      </c>
      <c r="F9" s="46">
        <v>36</v>
      </c>
      <c r="G9" s="46">
        <v>1</v>
      </c>
      <c r="H9" t="s">
        <v>47</v>
      </c>
      <c r="I9" t="s">
        <v>29</v>
      </c>
      <c r="J9" t="s">
        <v>48</v>
      </c>
      <c r="K9" t="s">
        <v>49</v>
      </c>
      <c r="L9" t="s">
        <v>49</v>
      </c>
      <c r="M9" t="s">
        <v>31</v>
      </c>
    </row>
    <row r="10" spans="1:17" x14ac:dyDescent="0.25">
      <c r="A10" t="s">
        <v>24</v>
      </c>
      <c r="B10" t="s">
        <v>25</v>
      </c>
      <c r="C10" t="s">
        <v>26</v>
      </c>
      <c r="D10" t="s">
        <v>50</v>
      </c>
      <c r="E10" t="s">
        <v>44</v>
      </c>
      <c r="F10" s="46">
        <v>60</v>
      </c>
      <c r="G10" s="96">
        <v>1.6667000000000001</v>
      </c>
      <c r="H10" t="s">
        <v>50</v>
      </c>
      <c r="I10" t="s">
        <v>29</v>
      </c>
      <c r="J10" t="s">
        <v>1139</v>
      </c>
      <c r="K10" t="s">
        <v>52</v>
      </c>
      <c r="L10" t="s">
        <v>52</v>
      </c>
      <c r="M10" t="s">
        <v>31</v>
      </c>
    </row>
    <row r="11" spans="1:17" x14ac:dyDescent="0.25">
      <c r="A11" t="s">
        <v>24</v>
      </c>
      <c r="B11" t="s">
        <v>25</v>
      </c>
      <c r="C11" t="s">
        <v>26</v>
      </c>
      <c r="D11" t="s">
        <v>50</v>
      </c>
      <c r="E11" t="s">
        <v>44</v>
      </c>
      <c r="F11" s="96">
        <v>24.48</v>
      </c>
      <c r="G11" s="96">
        <v>0.68</v>
      </c>
      <c r="H11" t="s">
        <v>50</v>
      </c>
      <c r="I11" t="s">
        <v>29</v>
      </c>
      <c r="J11" t="s">
        <v>51</v>
      </c>
      <c r="K11" t="s">
        <v>52</v>
      </c>
      <c r="L11" t="s">
        <v>52</v>
      </c>
      <c r="M11" t="s">
        <v>31</v>
      </c>
    </row>
    <row r="12" spans="1:17" x14ac:dyDescent="0.25">
      <c r="A12" t="s">
        <v>24</v>
      </c>
      <c r="B12" t="s">
        <v>25</v>
      </c>
      <c r="C12" t="s">
        <v>26</v>
      </c>
      <c r="D12" t="s">
        <v>128</v>
      </c>
      <c r="E12" t="s">
        <v>39</v>
      </c>
      <c r="F12" s="46">
        <v>36</v>
      </c>
      <c r="G12" s="46">
        <v>1</v>
      </c>
      <c r="H12" t="s">
        <v>128</v>
      </c>
      <c r="I12" t="s">
        <v>29</v>
      </c>
      <c r="J12" t="s">
        <v>364</v>
      </c>
      <c r="K12" t="s">
        <v>129</v>
      </c>
      <c r="L12" t="s">
        <v>129</v>
      </c>
      <c r="M12" t="s">
        <v>31</v>
      </c>
    </row>
    <row r="13" spans="1:17" x14ac:dyDescent="0.25">
      <c r="A13" t="s">
        <v>24</v>
      </c>
      <c r="B13" t="s">
        <v>25</v>
      </c>
      <c r="C13" t="s">
        <v>26</v>
      </c>
      <c r="D13" t="s">
        <v>53</v>
      </c>
      <c r="E13" t="s">
        <v>36</v>
      </c>
      <c r="F13" s="46">
        <v>36</v>
      </c>
      <c r="G13" s="46">
        <v>1</v>
      </c>
      <c r="H13" t="s">
        <v>53</v>
      </c>
      <c r="I13" t="s">
        <v>29</v>
      </c>
      <c r="K13" t="s">
        <v>54</v>
      </c>
      <c r="L13" t="s">
        <v>54</v>
      </c>
      <c r="M13" t="s">
        <v>31</v>
      </c>
      <c r="N13" s="96">
        <v>546.72</v>
      </c>
      <c r="O13" s="96">
        <v>15.1867</v>
      </c>
    </row>
    <row r="14" spans="1:17" x14ac:dyDescent="0.25">
      <c r="A14" t="s">
        <v>9</v>
      </c>
      <c r="B14" t="s">
        <v>55</v>
      </c>
      <c r="C14" t="s">
        <v>56</v>
      </c>
      <c r="D14" t="s">
        <v>57</v>
      </c>
      <c r="E14" t="s">
        <v>28</v>
      </c>
      <c r="F14" s="46">
        <v>252</v>
      </c>
      <c r="G14" s="46">
        <v>7</v>
      </c>
      <c r="H14" t="s">
        <v>57</v>
      </c>
      <c r="I14" t="s">
        <v>29</v>
      </c>
      <c r="K14" t="s">
        <v>58</v>
      </c>
      <c r="L14" t="s">
        <v>58</v>
      </c>
      <c r="M14" t="s">
        <v>59</v>
      </c>
    </row>
    <row r="15" spans="1:17" x14ac:dyDescent="0.25">
      <c r="A15" t="s">
        <v>9</v>
      </c>
      <c r="B15" t="s">
        <v>55</v>
      </c>
      <c r="C15" t="s">
        <v>56</v>
      </c>
      <c r="D15" t="s">
        <v>60</v>
      </c>
      <c r="E15" t="s">
        <v>61</v>
      </c>
      <c r="F15" s="96">
        <v>248.04</v>
      </c>
      <c r="G15" s="96">
        <v>6.89</v>
      </c>
      <c r="H15" t="s">
        <v>60</v>
      </c>
      <c r="I15" t="s">
        <v>29</v>
      </c>
      <c r="K15" t="s">
        <v>62</v>
      </c>
      <c r="L15" t="s">
        <v>62</v>
      </c>
      <c r="M15" t="s">
        <v>59</v>
      </c>
    </row>
    <row r="16" spans="1:17" x14ac:dyDescent="0.25">
      <c r="A16" t="s">
        <v>9</v>
      </c>
      <c r="B16" t="s">
        <v>55</v>
      </c>
      <c r="C16" t="s">
        <v>56</v>
      </c>
      <c r="D16" t="s">
        <v>63</v>
      </c>
      <c r="E16" t="s">
        <v>33</v>
      </c>
      <c r="F16" s="46">
        <v>36</v>
      </c>
      <c r="G16" s="46">
        <v>1</v>
      </c>
      <c r="H16" t="s">
        <v>63</v>
      </c>
      <c r="I16" t="s">
        <v>29</v>
      </c>
      <c r="K16" t="s">
        <v>64</v>
      </c>
      <c r="L16" t="s">
        <v>64</v>
      </c>
      <c r="M16" t="s">
        <v>59</v>
      </c>
    </row>
    <row r="17" spans="1:15" x14ac:dyDescent="0.25">
      <c r="A17" t="s">
        <v>9</v>
      </c>
      <c r="B17" t="s">
        <v>55</v>
      </c>
      <c r="C17" t="s">
        <v>56</v>
      </c>
      <c r="D17" t="s">
        <v>65</v>
      </c>
      <c r="E17" t="s">
        <v>66</v>
      </c>
      <c r="F17" s="46">
        <v>72</v>
      </c>
      <c r="G17" s="46">
        <v>2</v>
      </c>
      <c r="H17" t="s">
        <v>65</v>
      </c>
      <c r="I17" t="s">
        <v>29</v>
      </c>
      <c r="K17" t="s">
        <v>67</v>
      </c>
      <c r="L17" t="s">
        <v>67</v>
      </c>
      <c r="M17" t="s">
        <v>59</v>
      </c>
    </row>
    <row r="18" spans="1:15" x14ac:dyDescent="0.25">
      <c r="A18" t="s">
        <v>9</v>
      </c>
      <c r="B18" t="s">
        <v>55</v>
      </c>
      <c r="C18" t="s">
        <v>56</v>
      </c>
      <c r="D18" t="s">
        <v>50</v>
      </c>
      <c r="E18" t="s">
        <v>44</v>
      </c>
      <c r="F18" s="46">
        <v>36</v>
      </c>
      <c r="G18" s="46">
        <v>1</v>
      </c>
      <c r="H18" t="s">
        <v>50</v>
      </c>
      <c r="I18" t="s">
        <v>29</v>
      </c>
      <c r="J18" t="s">
        <v>68</v>
      </c>
      <c r="K18" t="s">
        <v>52</v>
      </c>
      <c r="L18" t="s">
        <v>52</v>
      </c>
      <c r="M18" t="s">
        <v>59</v>
      </c>
    </row>
    <row r="19" spans="1:15" x14ac:dyDescent="0.25">
      <c r="A19" t="s">
        <v>9</v>
      </c>
      <c r="B19" t="s">
        <v>55</v>
      </c>
      <c r="C19" t="s">
        <v>56</v>
      </c>
      <c r="D19" t="s">
        <v>69</v>
      </c>
      <c r="E19" t="s">
        <v>36</v>
      </c>
      <c r="F19" s="46">
        <v>36</v>
      </c>
      <c r="G19" s="46">
        <v>1</v>
      </c>
      <c r="H19" t="s">
        <v>69</v>
      </c>
      <c r="I19" t="s">
        <v>29</v>
      </c>
      <c r="K19" t="s">
        <v>70</v>
      </c>
      <c r="L19" t="s">
        <v>70</v>
      </c>
      <c r="M19" t="s">
        <v>59</v>
      </c>
      <c r="N19" s="96">
        <v>680.04</v>
      </c>
      <c r="O19" s="96">
        <v>18.89</v>
      </c>
    </row>
    <row r="20" spans="1:15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s="96">
        <v>83.84</v>
      </c>
      <c r="G20" s="96">
        <v>2.3289</v>
      </c>
      <c r="H20" t="s">
        <v>74</v>
      </c>
      <c r="I20" t="s">
        <v>29</v>
      </c>
      <c r="J20" t="s">
        <v>1140</v>
      </c>
      <c r="K20" t="s">
        <v>76</v>
      </c>
      <c r="L20" t="s">
        <v>76</v>
      </c>
      <c r="M20" t="s">
        <v>77</v>
      </c>
    </row>
    <row r="21" spans="1:15" x14ac:dyDescent="0.25">
      <c r="A21" t="s">
        <v>71</v>
      </c>
      <c r="B21" t="s">
        <v>72</v>
      </c>
      <c r="C21" t="s">
        <v>73</v>
      </c>
      <c r="D21" t="s">
        <v>78</v>
      </c>
      <c r="E21" t="s">
        <v>28</v>
      </c>
      <c r="F21" s="46">
        <v>72</v>
      </c>
      <c r="G21" s="46">
        <v>2</v>
      </c>
      <c r="H21" t="s">
        <v>78</v>
      </c>
      <c r="I21" t="s">
        <v>29</v>
      </c>
      <c r="K21" t="s">
        <v>79</v>
      </c>
      <c r="L21" t="s">
        <v>79</v>
      </c>
      <c r="M21" t="s">
        <v>77</v>
      </c>
    </row>
    <row r="22" spans="1:15" x14ac:dyDescent="0.25">
      <c r="A22" t="s">
        <v>71</v>
      </c>
      <c r="B22" t="s">
        <v>72</v>
      </c>
      <c r="C22" t="s">
        <v>73</v>
      </c>
      <c r="D22" t="s">
        <v>80</v>
      </c>
      <c r="E22" t="s">
        <v>61</v>
      </c>
      <c r="F22" s="46">
        <v>36</v>
      </c>
      <c r="G22" s="46">
        <v>1</v>
      </c>
      <c r="H22" t="s">
        <v>80</v>
      </c>
      <c r="I22" t="s">
        <v>29</v>
      </c>
      <c r="K22" t="s">
        <v>81</v>
      </c>
      <c r="L22" t="s">
        <v>81</v>
      </c>
      <c r="M22" t="s">
        <v>77</v>
      </c>
    </row>
    <row r="23" spans="1:15" x14ac:dyDescent="0.25">
      <c r="A23" t="s">
        <v>71</v>
      </c>
      <c r="B23" t="s">
        <v>72</v>
      </c>
      <c r="C23" t="s">
        <v>73</v>
      </c>
      <c r="D23" t="s">
        <v>82</v>
      </c>
      <c r="E23" t="s">
        <v>33</v>
      </c>
      <c r="F23" s="46">
        <v>58</v>
      </c>
      <c r="G23" s="96">
        <v>1.6111</v>
      </c>
      <c r="H23" t="s">
        <v>82</v>
      </c>
      <c r="I23" t="s">
        <v>29</v>
      </c>
      <c r="J23" t="s">
        <v>1141</v>
      </c>
      <c r="K23" t="s">
        <v>83</v>
      </c>
      <c r="L23" t="s">
        <v>83</v>
      </c>
      <c r="M23" t="s">
        <v>77</v>
      </c>
    </row>
    <row r="24" spans="1:15" x14ac:dyDescent="0.25">
      <c r="A24" t="s">
        <v>71</v>
      </c>
      <c r="B24" t="s">
        <v>72</v>
      </c>
      <c r="C24" t="s">
        <v>73</v>
      </c>
      <c r="D24" t="s">
        <v>82</v>
      </c>
      <c r="E24" t="s">
        <v>33</v>
      </c>
      <c r="F24" s="46">
        <v>36</v>
      </c>
      <c r="G24" s="46">
        <v>1</v>
      </c>
      <c r="H24" t="s">
        <v>82</v>
      </c>
      <c r="I24" t="s">
        <v>29</v>
      </c>
      <c r="K24" t="s">
        <v>83</v>
      </c>
      <c r="L24" t="s">
        <v>83</v>
      </c>
      <c r="M24" t="s">
        <v>77</v>
      </c>
    </row>
    <row r="25" spans="1:15" x14ac:dyDescent="0.25">
      <c r="A25" t="s">
        <v>71</v>
      </c>
      <c r="B25" t="s">
        <v>72</v>
      </c>
      <c r="C25" t="s">
        <v>73</v>
      </c>
      <c r="D25" t="s">
        <v>69</v>
      </c>
      <c r="E25" t="s">
        <v>36</v>
      </c>
      <c r="F25" s="46">
        <v>36</v>
      </c>
      <c r="G25" s="46">
        <v>1</v>
      </c>
      <c r="H25" t="s">
        <v>69</v>
      </c>
      <c r="I25" t="s">
        <v>29</v>
      </c>
      <c r="K25" t="s">
        <v>70</v>
      </c>
      <c r="L25" t="s">
        <v>70</v>
      </c>
      <c r="M25" t="s">
        <v>77</v>
      </c>
      <c r="N25" s="96">
        <v>321.83999999999997</v>
      </c>
      <c r="O25" s="96">
        <v>8.94</v>
      </c>
    </row>
    <row r="26" spans="1:15" x14ac:dyDescent="0.25">
      <c r="A26" t="s">
        <v>84</v>
      </c>
      <c r="B26" t="s">
        <v>85</v>
      </c>
      <c r="C26" t="s">
        <v>85</v>
      </c>
      <c r="D26" t="s">
        <v>86</v>
      </c>
      <c r="E26" t="s">
        <v>36</v>
      </c>
      <c r="F26" s="46">
        <v>90</v>
      </c>
      <c r="G26" s="96">
        <v>2.5</v>
      </c>
      <c r="H26" t="s">
        <v>86</v>
      </c>
      <c r="I26" t="s">
        <v>29</v>
      </c>
      <c r="K26" t="s">
        <v>87</v>
      </c>
      <c r="L26" t="s">
        <v>87</v>
      </c>
      <c r="M26" t="s">
        <v>88</v>
      </c>
    </row>
    <row r="27" spans="1:15" x14ac:dyDescent="0.25">
      <c r="A27" t="s">
        <v>84</v>
      </c>
      <c r="B27" t="s">
        <v>85</v>
      </c>
      <c r="C27" t="s">
        <v>85</v>
      </c>
      <c r="D27" t="s">
        <v>89</v>
      </c>
      <c r="E27" t="s">
        <v>44</v>
      </c>
      <c r="F27" s="46">
        <v>36</v>
      </c>
      <c r="G27" s="46">
        <v>1</v>
      </c>
      <c r="H27" t="s">
        <v>90</v>
      </c>
      <c r="I27" t="s">
        <v>29</v>
      </c>
      <c r="J27" t="s">
        <v>364</v>
      </c>
      <c r="K27" t="s">
        <v>91</v>
      </c>
      <c r="L27" t="s">
        <v>91</v>
      </c>
      <c r="M27" t="s">
        <v>88</v>
      </c>
    </row>
    <row r="28" spans="1:15" x14ac:dyDescent="0.25">
      <c r="A28" t="s">
        <v>84</v>
      </c>
      <c r="B28" t="s">
        <v>85</v>
      </c>
      <c r="C28" t="s">
        <v>85</v>
      </c>
      <c r="D28" t="s">
        <v>89</v>
      </c>
      <c r="E28" t="s">
        <v>44</v>
      </c>
      <c r="F28" s="46">
        <v>21</v>
      </c>
      <c r="G28" s="96">
        <v>0.58330000000000004</v>
      </c>
      <c r="H28" t="s">
        <v>90</v>
      </c>
      <c r="I28" t="s">
        <v>29</v>
      </c>
      <c r="J28" t="s">
        <v>1142</v>
      </c>
      <c r="K28" t="s">
        <v>91</v>
      </c>
      <c r="L28" t="s">
        <v>91</v>
      </c>
      <c r="M28" t="s">
        <v>88</v>
      </c>
    </row>
    <row r="29" spans="1:15" x14ac:dyDescent="0.25">
      <c r="A29" t="s">
        <v>84</v>
      </c>
      <c r="B29" t="s">
        <v>85</v>
      </c>
      <c r="C29" t="s">
        <v>85</v>
      </c>
      <c r="D29" t="s">
        <v>92</v>
      </c>
      <c r="E29" t="s">
        <v>44</v>
      </c>
      <c r="F29" s="46">
        <v>6</v>
      </c>
      <c r="G29" s="96">
        <v>0.16669999999999999</v>
      </c>
      <c r="H29" t="s">
        <v>92</v>
      </c>
      <c r="I29" t="s">
        <v>29</v>
      </c>
      <c r="J29" t="s">
        <v>1143</v>
      </c>
      <c r="K29" t="s">
        <v>93</v>
      </c>
      <c r="L29" t="s">
        <v>93</v>
      </c>
      <c r="M29" t="s">
        <v>88</v>
      </c>
    </row>
    <row r="30" spans="1:15" x14ac:dyDescent="0.25">
      <c r="A30" t="s">
        <v>84</v>
      </c>
      <c r="B30" t="s">
        <v>85</v>
      </c>
      <c r="C30" t="s">
        <v>85</v>
      </c>
      <c r="D30" t="s">
        <v>92</v>
      </c>
      <c r="E30" t="s">
        <v>44</v>
      </c>
      <c r="F30" s="46">
        <v>30</v>
      </c>
      <c r="G30" s="96">
        <v>0.83330000000000004</v>
      </c>
      <c r="H30" t="s">
        <v>92</v>
      </c>
      <c r="I30" t="s">
        <v>29</v>
      </c>
      <c r="K30" t="s">
        <v>93</v>
      </c>
      <c r="L30" t="s">
        <v>93</v>
      </c>
      <c r="M30" t="s">
        <v>88</v>
      </c>
    </row>
    <row r="31" spans="1:15" x14ac:dyDescent="0.25">
      <c r="A31" t="s">
        <v>84</v>
      </c>
      <c r="B31" t="s">
        <v>85</v>
      </c>
      <c r="C31" t="s">
        <v>85</v>
      </c>
      <c r="D31" t="s">
        <v>94</v>
      </c>
      <c r="E31" t="s">
        <v>75</v>
      </c>
      <c r="F31" s="46">
        <v>10</v>
      </c>
      <c r="G31" s="96">
        <v>0.27779999999999999</v>
      </c>
      <c r="H31" t="s">
        <v>94</v>
      </c>
      <c r="I31" t="s">
        <v>29</v>
      </c>
      <c r="J31" t="s">
        <v>1144</v>
      </c>
      <c r="K31" t="s">
        <v>95</v>
      </c>
      <c r="L31" t="s">
        <v>95</v>
      </c>
      <c r="M31" t="s">
        <v>88</v>
      </c>
    </row>
    <row r="32" spans="1:15" x14ac:dyDescent="0.25">
      <c r="A32" t="s">
        <v>84</v>
      </c>
      <c r="B32" t="s">
        <v>85</v>
      </c>
      <c r="C32" t="s">
        <v>85</v>
      </c>
      <c r="D32" t="s">
        <v>94</v>
      </c>
      <c r="E32" t="s">
        <v>75</v>
      </c>
      <c r="F32" s="46">
        <v>36</v>
      </c>
      <c r="G32" s="46">
        <v>1</v>
      </c>
      <c r="H32" t="s">
        <v>94</v>
      </c>
      <c r="I32" t="s">
        <v>29</v>
      </c>
      <c r="K32" t="s">
        <v>95</v>
      </c>
      <c r="L32" t="s">
        <v>95</v>
      </c>
      <c r="M32" t="s">
        <v>88</v>
      </c>
    </row>
    <row r="33" spans="1:15" x14ac:dyDescent="0.25">
      <c r="A33" t="s">
        <v>84</v>
      </c>
      <c r="B33" t="s">
        <v>85</v>
      </c>
      <c r="C33" t="s">
        <v>85</v>
      </c>
      <c r="D33" t="s">
        <v>96</v>
      </c>
      <c r="E33" t="s">
        <v>39</v>
      </c>
      <c r="F33" s="46">
        <v>36</v>
      </c>
      <c r="G33" s="46">
        <v>1</v>
      </c>
      <c r="H33" t="s">
        <v>96</v>
      </c>
      <c r="I33" t="s">
        <v>29</v>
      </c>
      <c r="J33" t="s">
        <v>364</v>
      </c>
      <c r="K33" t="s">
        <v>97</v>
      </c>
      <c r="L33" t="s">
        <v>97</v>
      </c>
      <c r="M33" t="s">
        <v>88</v>
      </c>
    </row>
    <row r="34" spans="1:15" x14ac:dyDescent="0.25">
      <c r="A34" t="s">
        <v>84</v>
      </c>
      <c r="B34" t="s">
        <v>85</v>
      </c>
      <c r="C34" t="s">
        <v>85</v>
      </c>
      <c r="D34" t="s">
        <v>96</v>
      </c>
      <c r="E34" t="s">
        <v>39</v>
      </c>
      <c r="F34" s="46">
        <v>216</v>
      </c>
      <c r="G34" s="46">
        <v>6</v>
      </c>
      <c r="H34" t="s">
        <v>96</v>
      </c>
      <c r="I34" t="s">
        <v>29</v>
      </c>
      <c r="K34" t="s">
        <v>97</v>
      </c>
      <c r="L34" t="s">
        <v>97</v>
      </c>
      <c r="M34" t="s">
        <v>88</v>
      </c>
    </row>
    <row r="35" spans="1:15" x14ac:dyDescent="0.25">
      <c r="A35" t="s">
        <v>84</v>
      </c>
      <c r="B35" t="s">
        <v>85</v>
      </c>
      <c r="C35" t="s">
        <v>85</v>
      </c>
      <c r="D35" t="s">
        <v>98</v>
      </c>
      <c r="E35" t="s">
        <v>33</v>
      </c>
      <c r="F35" s="96">
        <v>46.8</v>
      </c>
      <c r="G35" s="96">
        <v>1.3</v>
      </c>
      <c r="H35" t="s">
        <v>99</v>
      </c>
      <c r="I35" t="s">
        <v>29</v>
      </c>
      <c r="K35" t="s">
        <v>100</v>
      </c>
      <c r="L35" t="s">
        <v>100</v>
      </c>
      <c r="M35" t="s">
        <v>88</v>
      </c>
    </row>
    <row r="36" spans="1:15" x14ac:dyDescent="0.25">
      <c r="A36" t="s">
        <v>84</v>
      </c>
      <c r="B36" t="s">
        <v>85</v>
      </c>
      <c r="C36" t="s">
        <v>85</v>
      </c>
      <c r="D36" t="s">
        <v>101</v>
      </c>
      <c r="E36" t="s">
        <v>44</v>
      </c>
      <c r="F36" s="46">
        <v>72</v>
      </c>
      <c r="G36" s="46">
        <v>2</v>
      </c>
      <c r="H36" t="s">
        <v>101</v>
      </c>
      <c r="I36" t="s">
        <v>29</v>
      </c>
      <c r="K36" t="s">
        <v>102</v>
      </c>
      <c r="L36" t="s">
        <v>102</v>
      </c>
      <c r="M36" t="s">
        <v>88</v>
      </c>
    </row>
    <row r="37" spans="1:15" x14ac:dyDescent="0.25">
      <c r="A37" t="s">
        <v>84</v>
      </c>
      <c r="B37" t="s">
        <v>85</v>
      </c>
      <c r="C37" t="s">
        <v>85</v>
      </c>
      <c r="D37" t="s">
        <v>103</v>
      </c>
      <c r="E37" t="s">
        <v>104</v>
      </c>
      <c r="F37" s="46">
        <v>72</v>
      </c>
      <c r="G37" s="46">
        <v>2</v>
      </c>
      <c r="H37" t="s">
        <v>103</v>
      </c>
      <c r="I37" t="s">
        <v>29</v>
      </c>
      <c r="J37" t="s">
        <v>105</v>
      </c>
      <c r="K37" t="s">
        <v>106</v>
      </c>
      <c r="L37" t="s">
        <v>106</v>
      </c>
      <c r="M37" t="s">
        <v>88</v>
      </c>
    </row>
    <row r="38" spans="1:15" x14ac:dyDescent="0.25">
      <c r="A38" t="s">
        <v>84</v>
      </c>
      <c r="B38" t="s">
        <v>85</v>
      </c>
      <c r="C38" t="s">
        <v>85</v>
      </c>
      <c r="D38" t="s">
        <v>107</v>
      </c>
      <c r="E38" t="s">
        <v>108</v>
      </c>
      <c r="F38" s="46">
        <v>36</v>
      </c>
      <c r="G38" s="46">
        <v>1</v>
      </c>
      <c r="H38" t="s">
        <v>107</v>
      </c>
      <c r="I38" t="s">
        <v>29</v>
      </c>
      <c r="K38" t="s">
        <v>109</v>
      </c>
      <c r="L38" t="s">
        <v>109</v>
      </c>
      <c r="M38" t="s">
        <v>88</v>
      </c>
      <c r="N38" s="96">
        <v>707.8</v>
      </c>
      <c r="O38" s="96">
        <v>19.661100000000001</v>
      </c>
    </row>
    <row r="39" spans="1:15" x14ac:dyDescent="0.25">
      <c r="A39" t="s">
        <v>110</v>
      </c>
      <c r="B39" t="s">
        <v>111</v>
      </c>
      <c r="C39" t="s">
        <v>111</v>
      </c>
      <c r="D39" t="s">
        <v>114</v>
      </c>
      <c r="E39" t="s">
        <v>104</v>
      </c>
      <c r="F39" s="46">
        <v>36</v>
      </c>
      <c r="G39" s="46">
        <v>1</v>
      </c>
      <c r="H39" t="s">
        <v>114</v>
      </c>
      <c r="I39" t="s">
        <v>29</v>
      </c>
      <c r="J39" t="s">
        <v>364</v>
      </c>
      <c r="K39" t="s">
        <v>115</v>
      </c>
      <c r="L39" t="s">
        <v>115</v>
      </c>
      <c r="M39" t="s">
        <v>113</v>
      </c>
    </row>
    <row r="40" spans="1:15" x14ac:dyDescent="0.25">
      <c r="A40" t="s">
        <v>110</v>
      </c>
      <c r="B40" t="s">
        <v>111</v>
      </c>
      <c r="C40" t="s">
        <v>111</v>
      </c>
      <c r="D40" t="s">
        <v>114</v>
      </c>
      <c r="E40" t="s">
        <v>104</v>
      </c>
      <c r="F40" s="46">
        <v>72</v>
      </c>
      <c r="G40" s="46">
        <v>2</v>
      </c>
      <c r="H40" t="s">
        <v>114</v>
      </c>
      <c r="I40" t="s">
        <v>29</v>
      </c>
      <c r="J40" t="s">
        <v>1145</v>
      </c>
      <c r="K40" t="s">
        <v>115</v>
      </c>
      <c r="L40" t="s">
        <v>115</v>
      </c>
      <c r="M40" t="s">
        <v>113</v>
      </c>
    </row>
    <row r="41" spans="1:15" x14ac:dyDescent="0.25">
      <c r="A41" t="s">
        <v>110</v>
      </c>
      <c r="B41" t="s">
        <v>111</v>
      </c>
      <c r="C41" t="s">
        <v>111</v>
      </c>
      <c r="D41" t="s">
        <v>114</v>
      </c>
      <c r="E41" t="s">
        <v>104</v>
      </c>
      <c r="F41" s="46">
        <v>144</v>
      </c>
      <c r="G41" s="46">
        <v>4</v>
      </c>
      <c r="H41" t="s">
        <v>114</v>
      </c>
      <c r="I41" t="s">
        <v>29</v>
      </c>
      <c r="K41" t="s">
        <v>115</v>
      </c>
      <c r="L41" t="s">
        <v>115</v>
      </c>
      <c r="M41" t="s">
        <v>113</v>
      </c>
    </row>
    <row r="42" spans="1:15" x14ac:dyDescent="0.25">
      <c r="A42" t="s">
        <v>110</v>
      </c>
      <c r="B42" t="s">
        <v>111</v>
      </c>
      <c r="C42" t="s">
        <v>111</v>
      </c>
      <c r="D42" t="s">
        <v>107</v>
      </c>
      <c r="E42" t="s">
        <v>108</v>
      </c>
      <c r="F42" s="46">
        <v>36</v>
      </c>
      <c r="G42" s="46">
        <v>1</v>
      </c>
      <c r="H42" t="s">
        <v>107</v>
      </c>
      <c r="I42" t="s">
        <v>29</v>
      </c>
      <c r="J42" t="s">
        <v>116</v>
      </c>
      <c r="K42" t="s">
        <v>109</v>
      </c>
      <c r="L42" t="s">
        <v>109</v>
      </c>
      <c r="M42" t="s">
        <v>113</v>
      </c>
    </row>
    <row r="43" spans="1:15" x14ac:dyDescent="0.25">
      <c r="A43" t="s">
        <v>110</v>
      </c>
      <c r="B43" t="s">
        <v>111</v>
      </c>
      <c r="C43" t="s">
        <v>111</v>
      </c>
      <c r="D43" t="s">
        <v>107</v>
      </c>
      <c r="E43" t="s">
        <v>108</v>
      </c>
      <c r="F43" s="46">
        <v>72</v>
      </c>
      <c r="G43" s="46">
        <v>2</v>
      </c>
      <c r="H43" t="s">
        <v>107</v>
      </c>
      <c r="I43" t="s">
        <v>29</v>
      </c>
      <c r="J43" t="s">
        <v>1145</v>
      </c>
      <c r="K43" t="s">
        <v>109</v>
      </c>
      <c r="L43" t="s">
        <v>109</v>
      </c>
      <c r="M43" t="s">
        <v>113</v>
      </c>
    </row>
    <row r="44" spans="1:15" x14ac:dyDescent="0.25">
      <c r="A44" t="s">
        <v>110</v>
      </c>
      <c r="B44" t="s">
        <v>111</v>
      </c>
      <c r="C44" t="s">
        <v>111</v>
      </c>
      <c r="D44" t="s">
        <v>169</v>
      </c>
      <c r="E44" t="s">
        <v>162</v>
      </c>
      <c r="F44" s="46">
        <v>36</v>
      </c>
      <c r="G44" s="46">
        <v>1</v>
      </c>
      <c r="H44" t="s">
        <v>169</v>
      </c>
      <c r="I44" t="s">
        <v>29</v>
      </c>
      <c r="J44" t="s">
        <v>364</v>
      </c>
      <c r="K44" t="s">
        <v>170</v>
      </c>
      <c r="L44" t="s">
        <v>170</v>
      </c>
      <c r="M44" t="s">
        <v>113</v>
      </c>
    </row>
    <row r="45" spans="1:15" x14ac:dyDescent="0.25">
      <c r="A45" t="s">
        <v>110</v>
      </c>
      <c r="B45" t="s">
        <v>111</v>
      </c>
      <c r="C45" t="s">
        <v>111</v>
      </c>
      <c r="D45" t="s">
        <v>117</v>
      </c>
      <c r="E45" t="s">
        <v>108</v>
      </c>
      <c r="F45" s="46">
        <v>72</v>
      </c>
      <c r="G45" s="46">
        <v>2</v>
      </c>
      <c r="H45" t="s">
        <v>117</v>
      </c>
      <c r="I45" t="s">
        <v>29</v>
      </c>
      <c r="K45" t="s">
        <v>118</v>
      </c>
      <c r="L45" t="s">
        <v>118</v>
      </c>
      <c r="M45" t="s">
        <v>113</v>
      </c>
    </row>
    <row r="46" spans="1:15" x14ac:dyDescent="0.25">
      <c r="A46" t="s">
        <v>110</v>
      </c>
      <c r="B46" t="s">
        <v>111</v>
      </c>
      <c r="C46" t="s">
        <v>85</v>
      </c>
      <c r="D46" t="s">
        <v>107</v>
      </c>
      <c r="E46" t="s">
        <v>108</v>
      </c>
      <c r="F46" s="46">
        <v>36</v>
      </c>
      <c r="G46" s="46">
        <v>1</v>
      </c>
      <c r="H46" t="s">
        <v>107</v>
      </c>
      <c r="I46" t="s">
        <v>29</v>
      </c>
      <c r="J46" t="s">
        <v>364</v>
      </c>
      <c r="K46" t="s">
        <v>109</v>
      </c>
      <c r="L46" t="s">
        <v>109</v>
      </c>
      <c r="M46" t="s">
        <v>88</v>
      </c>
      <c r="N46" s="46">
        <v>504</v>
      </c>
      <c r="O46" s="46">
        <v>14</v>
      </c>
    </row>
    <row r="47" spans="1:15" x14ac:dyDescent="0.25">
      <c r="A47" t="s">
        <v>119</v>
      </c>
      <c r="B47" t="s">
        <v>120</v>
      </c>
      <c r="C47" t="s">
        <v>120</v>
      </c>
      <c r="D47" t="s">
        <v>122</v>
      </c>
      <c r="E47" t="s">
        <v>33</v>
      </c>
      <c r="F47" s="46">
        <v>88</v>
      </c>
      <c r="G47" s="96">
        <v>2.4443999999999999</v>
      </c>
      <c r="H47" t="s">
        <v>122</v>
      </c>
      <c r="I47" t="s">
        <v>29</v>
      </c>
      <c r="K47" t="s">
        <v>123</v>
      </c>
      <c r="L47" t="s">
        <v>123</v>
      </c>
      <c r="M47" t="s">
        <v>121</v>
      </c>
    </row>
    <row r="48" spans="1:15" x14ac:dyDescent="0.25">
      <c r="A48" t="s">
        <v>119</v>
      </c>
      <c r="B48" t="s">
        <v>120</v>
      </c>
      <c r="C48" t="s">
        <v>120</v>
      </c>
      <c r="D48" t="s">
        <v>96</v>
      </c>
      <c r="E48" t="s">
        <v>39</v>
      </c>
      <c r="F48" s="96">
        <v>191.32</v>
      </c>
      <c r="G48" s="96">
        <v>5.3144</v>
      </c>
      <c r="H48" t="s">
        <v>96</v>
      </c>
      <c r="I48" t="s">
        <v>29</v>
      </c>
      <c r="J48" t="s">
        <v>1146</v>
      </c>
      <c r="K48" t="s">
        <v>97</v>
      </c>
      <c r="L48" t="s">
        <v>97</v>
      </c>
      <c r="M48" t="s">
        <v>121</v>
      </c>
    </row>
    <row r="49" spans="1:15" x14ac:dyDescent="0.25">
      <c r="A49" t="s">
        <v>119</v>
      </c>
      <c r="B49" t="s">
        <v>120</v>
      </c>
      <c r="C49" t="s">
        <v>120</v>
      </c>
      <c r="D49" t="s">
        <v>96</v>
      </c>
      <c r="E49" t="s">
        <v>39</v>
      </c>
      <c r="F49" s="46">
        <v>226</v>
      </c>
      <c r="G49" s="96">
        <v>6.2778</v>
      </c>
      <c r="H49" t="s">
        <v>96</v>
      </c>
      <c r="I49" t="s">
        <v>29</v>
      </c>
      <c r="K49" t="s">
        <v>97</v>
      </c>
      <c r="L49" t="s">
        <v>97</v>
      </c>
      <c r="M49" t="s">
        <v>121</v>
      </c>
    </row>
    <row r="50" spans="1:15" x14ac:dyDescent="0.25">
      <c r="A50" t="s">
        <v>119</v>
      </c>
      <c r="B50" t="s">
        <v>120</v>
      </c>
      <c r="C50" t="s">
        <v>120</v>
      </c>
      <c r="D50" t="s">
        <v>82</v>
      </c>
      <c r="E50" t="s">
        <v>33</v>
      </c>
      <c r="F50" s="46">
        <v>24</v>
      </c>
      <c r="G50" s="96">
        <v>0.66669999999999996</v>
      </c>
      <c r="H50" t="s">
        <v>82</v>
      </c>
      <c r="I50" t="s">
        <v>29</v>
      </c>
      <c r="J50" t="s">
        <v>124</v>
      </c>
      <c r="K50" t="s">
        <v>83</v>
      </c>
      <c r="L50" t="s">
        <v>83</v>
      </c>
      <c r="M50" t="s">
        <v>121</v>
      </c>
      <c r="N50" s="96">
        <v>529.32000000000005</v>
      </c>
      <c r="O50" s="96">
        <v>14.7033</v>
      </c>
    </row>
    <row r="51" spans="1:15" x14ac:dyDescent="0.25">
      <c r="A51" t="s">
        <v>125</v>
      </c>
      <c r="B51" t="s">
        <v>126</v>
      </c>
      <c r="C51" t="s">
        <v>126</v>
      </c>
      <c r="D51" t="s">
        <v>96</v>
      </c>
      <c r="E51" t="s">
        <v>39</v>
      </c>
      <c r="F51" s="46">
        <v>94</v>
      </c>
      <c r="G51" s="96">
        <v>2.6111</v>
      </c>
      <c r="H51" t="s">
        <v>96</v>
      </c>
      <c r="I51" t="s">
        <v>29</v>
      </c>
      <c r="J51" t="s">
        <v>1147</v>
      </c>
      <c r="K51" t="s">
        <v>97</v>
      </c>
      <c r="L51" t="s">
        <v>97</v>
      </c>
      <c r="M51" t="s">
        <v>127</v>
      </c>
    </row>
    <row r="52" spans="1:15" x14ac:dyDescent="0.25">
      <c r="A52" t="s">
        <v>125</v>
      </c>
      <c r="B52" t="s">
        <v>126</v>
      </c>
      <c r="C52" t="s">
        <v>126</v>
      </c>
      <c r="D52" t="s">
        <v>96</v>
      </c>
      <c r="E52" t="s">
        <v>39</v>
      </c>
      <c r="F52" s="96">
        <v>511.2</v>
      </c>
      <c r="G52" s="96">
        <v>14.2</v>
      </c>
      <c r="H52" t="s">
        <v>96</v>
      </c>
      <c r="I52" t="s">
        <v>29</v>
      </c>
      <c r="K52" t="s">
        <v>97</v>
      </c>
      <c r="L52" t="s">
        <v>97</v>
      </c>
      <c r="M52" t="s">
        <v>127</v>
      </c>
    </row>
    <row r="53" spans="1:15" x14ac:dyDescent="0.25">
      <c r="A53" t="s">
        <v>125</v>
      </c>
      <c r="B53" t="s">
        <v>126</v>
      </c>
      <c r="C53" t="s">
        <v>126</v>
      </c>
      <c r="D53" t="s">
        <v>47</v>
      </c>
      <c r="E53" t="s">
        <v>36</v>
      </c>
      <c r="F53" s="46">
        <v>32</v>
      </c>
      <c r="G53" s="96">
        <v>0.88890000000000002</v>
      </c>
      <c r="H53" t="s">
        <v>47</v>
      </c>
      <c r="I53" t="s">
        <v>29</v>
      </c>
      <c r="J53" t="s">
        <v>1174</v>
      </c>
      <c r="K53" t="s">
        <v>49</v>
      </c>
      <c r="L53" t="s">
        <v>49</v>
      </c>
      <c r="M53" t="s">
        <v>127</v>
      </c>
    </row>
    <row r="54" spans="1:15" x14ac:dyDescent="0.25">
      <c r="A54" t="s">
        <v>125</v>
      </c>
      <c r="B54" t="s">
        <v>126</v>
      </c>
      <c r="C54" t="s">
        <v>126</v>
      </c>
      <c r="D54" t="s">
        <v>47</v>
      </c>
      <c r="E54" t="s">
        <v>36</v>
      </c>
      <c r="F54" s="46">
        <v>32</v>
      </c>
      <c r="G54" s="96">
        <v>0.88890000000000002</v>
      </c>
      <c r="H54" t="s">
        <v>47</v>
      </c>
      <c r="J54" t="s">
        <v>1148</v>
      </c>
      <c r="K54" t="s">
        <v>49</v>
      </c>
      <c r="L54" t="s">
        <v>49</v>
      </c>
      <c r="M54" t="s">
        <v>127</v>
      </c>
    </row>
    <row r="55" spans="1:15" x14ac:dyDescent="0.25">
      <c r="A55" t="s">
        <v>125</v>
      </c>
      <c r="B55" t="s">
        <v>126</v>
      </c>
      <c r="C55" t="s">
        <v>126</v>
      </c>
      <c r="D55" t="s">
        <v>128</v>
      </c>
      <c r="E55" t="s">
        <v>39</v>
      </c>
      <c r="F55" s="96">
        <v>97.92</v>
      </c>
      <c r="G55" s="96">
        <v>2.72</v>
      </c>
      <c r="H55" t="s">
        <v>128</v>
      </c>
      <c r="I55" t="s">
        <v>29</v>
      </c>
      <c r="J55" t="s">
        <v>1149</v>
      </c>
      <c r="K55" t="s">
        <v>129</v>
      </c>
      <c r="L55" t="s">
        <v>129</v>
      </c>
      <c r="M55" t="s">
        <v>127</v>
      </c>
      <c r="N55" s="96">
        <v>767.12</v>
      </c>
      <c r="O55" s="96">
        <v>21.308900000000001</v>
      </c>
    </row>
    <row r="56" spans="1:15" x14ac:dyDescent="0.25">
      <c r="A56" t="s">
        <v>130</v>
      </c>
      <c r="B56" t="s">
        <v>131</v>
      </c>
      <c r="C56" t="s">
        <v>131</v>
      </c>
      <c r="D56" t="s">
        <v>86</v>
      </c>
      <c r="E56" t="s">
        <v>36</v>
      </c>
      <c r="F56" s="46">
        <v>36</v>
      </c>
      <c r="G56" s="46">
        <v>1</v>
      </c>
      <c r="H56" t="s">
        <v>86</v>
      </c>
      <c r="I56" t="s">
        <v>29</v>
      </c>
      <c r="J56" t="s">
        <v>364</v>
      </c>
      <c r="K56" t="s">
        <v>87</v>
      </c>
      <c r="L56" t="s">
        <v>87</v>
      </c>
      <c r="M56" t="s">
        <v>132</v>
      </c>
    </row>
    <row r="57" spans="1:15" x14ac:dyDescent="0.25">
      <c r="A57" t="s">
        <v>130</v>
      </c>
      <c r="B57" t="s">
        <v>131</v>
      </c>
      <c r="C57" t="s">
        <v>131</v>
      </c>
      <c r="D57" t="s">
        <v>86</v>
      </c>
      <c r="E57" t="s">
        <v>36</v>
      </c>
      <c r="F57" s="46">
        <v>32</v>
      </c>
      <c r="G57" s="96">
        <v>0.88890000000000002</v>
      </c>
      <c r="H57" t="s">
        <v>86</v>
      </c>
      <c r="I57" t="s">
        <v>29</v>
      </c>
      <c r="K57" t="s">
        <v>87</v>
      </c>
      <c r="L57" t="s">
        <v>87</v>
      </c>
      <c r="M57" t="s">
        <v>132</v>
      </c>
    </row>
    <row r="58" spans="1:15" x14ac:dyDescent="0.25">
      <c r="A58" t="s">
        <v>130</v>
      </c>
      <c r="B58" t="s">
        <v>131</v>
      </c>
      <c r="C58" t="s">
        <v>131</v>
      </c>
      <c r="D58" t="s">
        <v>89</v>
      </c>
      <c r="E58" t="s">
        <v>44</v>
      </c>
      <c r="F58" s="46">
        <v>24</v>
      </c>
      <c r="G58" s="96">
        <v>0.66669999999999996</v>
      </c>
      <c r="H58" t="s">
        <v>90</v>
      </c>
      <c r="I58" t="s">
        <v>29</v>
      </c>
      <c r="J58" t="s">
        <v>1175</v>
      </c>
      <c r="K58" t="s">
        <v>91</v>
      </c>
      <c r="L58" t="s">
        <v>91</v>
      </c>
      <c r="M58" t="s">
        <v>132</v>
      </c>
    </row>
    <row r="59" spans="1:15" x14ac:dyDescent="0.25">
      <c r="A59" t="s">
        <v>130</v>
      </c>
      <c r="B59" t="s">
        <v>131</v>
      </c>
      <c r="C59" t="s">
        <v>131</v>
      </c>
      <c r="D59" t="s">
        <v>94</v>
      </c>
      <c r="E59" t="s">
        <v>75</v>
      </c>
      <c r="F59" s="46">
        <v>24</v>
      </c>
      <c r="G59" s="96">
        <v>0.66669999999999996</v>
      </c>
      <c r="H59" t="s">
        <v>94</v>
      </c>
      <c r="I59" t="s">
        <v>29</v>
      </c>
      <c r="K59" t="s">
        <v>95</v>
      </c>
      <c r="L59" t="s">
        <v>95</v>
      </c>
      <c r="M59" t="s">
        <v>132</v>
      </c>
    </row>
    <row r="60" spans="1:15" x14ac:dyDescent="0.25">
      <c r="A60" t="s">
        <v>130</v>
      </c>
      <c r="B60" t="s">
        <v>131</v>
      </c>
      <c r="C60" t="s">
        <v>131</v>
      </c>
      <c r="D60" t="s">
        <v>133</v>
      </c>
      <c r="E60" t="s">
        <v>39</v>
      </c>
      <c r="F60" s="46">
        <v>32</v>
      </c>
      <c r="G60" s="96">
        <v>0.88890000000000002</v>
      </c>
      <c r="H60" t="s">
        <v>133</v>
      </c>
      <c r="I60" t="s">
        <v>29</v>
      </c>
      <c r="K60" t="s">
        <v>134</v>
      </c>
      <c r="L60" t="s">
        <v>134</v>
      </c>
      <c r="M60" t="s">
        <v>132</v>
      </c>
    </row>
    <row r="61" spans="1:15" x14ac:dyDescent="0.25">
      <c r="A61" t="s">
        <v>130</v>
      </c>
      <c r="B61" t="s">
        <v>131</v>
      </c>
      <c r="C61" t="s">
        <v>131</v>
      </c>
      <c r="D61" t="s">
        <v>122</v>
      </c>
      <c r="E61" t="s">
        <v>33</v>
      </c>
      <c r="F61" s="46">
        <v>12</v>
      </c>
      <c r="G61" s="96">
        <v>0.33329999999999999</v>
      </c>
      <c r="H61" t="s">
        <v>122</v>
      </c>
      <c r="I61" t="s">
        <v>29</v>
      </c>
      <c r="J61" t="s">
        <v>1150</v>
      </c>
      <c r="K61" t="s">
        <v>123</v>
      </c>
      <c r="L61" t="s">
        <v>123</v>
      </c>
      <c r="M61" t="s">
        <v>132</v>
      </c>
    </row>
    <row r="62" spans="1:15" x14ac:dyDescent="0.25">
      <c r="A62" t="s">
        <v>130</v>
      </c>
      <c r="B62" t="s">
        <v>131</v>
      </c>
      <c r="C62" t="s">
        <v>131</v>
      </c>
      <c r="D62" t="s">
        <v>122</v>
      </c>
      <c r="E62" t="s">
        <v>33</v>
      </c>
      <c r="F62" s="46">
        <v>24</v>
      </c>
      <c r="G62" s="96">
        <v>0.66669999999999996</v>
      </c>
      <c r="H62" t="s">
        <v>122</v>
      </c>
      <c r="I62" t="s">
        <v>29</v>
      </c>
      <c r="J62" t="s">
        <v>335</v>
      </c>
      <c r="K62" t="s">
        <v>123</v>
      </c>
      <c r="L62" t="s">
        <v>123</v>
      </c>
      <c r="M62" t="s">
        <v>132</v>
      </c>
    </row>
    <row r="63" spans="1:15" x14ac:dyDescent="0.25">
      <c r="A63" t="s">
        <v>130</v>
      </c>
      <c r="B63" t="s">
        <v>131</v>
      </c>
      <c r="C63" t="s">
        <v>131</v>
      </c>
      <c r="D63" t="s">
        <v>135</v>
      </c>
      <c r="E63" t="s">
        <v>75</v>
      </c>
      <c r="F63" s="46">
        <v>32</v>
      </c>
      <c r="G63" s="96">
        <v>0.88890000000000002</v>
      </c>
      <c r="H63" t="s">
        <v>135</v>
      </c>
      <c r="I63" t="s">
        <v>29</v>
      </c>
      <c r="J63" t="s">
        <v>1176</v>
      </c>
      <c r="K63" t="s">
        <v>136</v>
      </c>
      <c r="L63" t="s">
        <v>136</v>
      </c>
      <c r="M63" t="s">
        <v>132</v>
      </c>
    </row>
    <row r="64" spans="1:15" x14ac:dyDescent="0.25">
      <c r="A64" t="s">
        <v>130</v>
      </c>
      <c r="B64" t="s">
        <v>131</v>
      </c>
      <c r="C64" t="s">
        <v>131</v>
      </c>
      <c r="D64" t="s">
        <v>135</v>
      </c>
      <c r="E64" t="s">
        <v>75</v>
      </c>
      <c r="F64" s="46">
        <v>124</v>
      </c>
      <c r="G64" s="96">
        <v>3.4443999999999999</v>
      </c>
      <c r="H64" t="s">
        <v>135</v>
      </c>
      <c r="I64" t="s">
        <v>29</v>
      </c>
      <c r="J64" t="s">
        <v>1152</v>
      </c>
      <c r="K64" t="s">
        <v>136</v>
      </c>
      <c r="L64" t="s">
        <v>136</v>
      </c>
      <c r="M64" t="s">
        <v>132</v>
      </c>
    </row>
    <row r="65" spans="1:15" x14ac:dyDescent="0.25">
      <c r="A65" t="s">
        <v>130</v>
      </c>
      <c r="B65" t="s">
        <v>131</v>
      </c>
      <c r="C65" t="s">
        <v>131</v>
      </c>
      <c r="D65" t="s">
        <v>96</v>
      </c>
      <c r="E65" t="s">
        <v>39</v>
      </c>
      <c r="F65" s="46">
        <v>36</v>
      </c>
      <c r="G65" s="46">
        <v>1</v>
      </c>
      <c r="H65" t="s">
        <v>96</v>
      </c>
      <c r="I65" t="s">
        <v>29</v>
      </c>
      <c r="J65" t="s">
        <v>1153</v>
      </c>
      <c r="K65" t="s">
        <v>97</v>
      </c>
      <c r="L65" t="s">
        <v>97</v>
      </c>
      <c r="M65" t="s">
        <v>132</v>
      </c>
    </row>
    <row r="66" spans="1:15" x14ac:dyDescent="0.25">
      <c r="A66" t="s">
        <v>130</v>
      </c>
      <c r="B66" t="s">
        <v>131</v>
      </c>
      <c r="C66" t="s">
        <v>131</v>
      </c>
      <c r="D66" t="s">
        <v>137</v>
      </c>
      <c r="E66" t="s">
        <v>61</v>
      </c>
      <c r="F66" s="46">
        <v>40</v>
      </c>
      <c r="G66" s="96">
        <v>1.1111</v>
      </c>
      <c r="H66" t="s">
        <v>137</v>
      </c>
      <c r="I66" t="s">
        <v>29</v>
      </c>
      <c r="K66" t="s">
        <v>138</v>
      </c>
      <c r="L66" t="s">
        <v>138</v>
      </c>
      <c r="M66" t="s">
        <v>132</v>
      </c>
    </row>
    <row r="67" spans="1:15" x14ac:dyDescent="0.25">
      <c r="A67" t="s">
        <v>130</v>
      </c>
      <c r="B67" t="s">
        <v>131</v>
      </c>
      <c r="C67" t="s">
        <v>131</v>
      </c>
      <c r="D67" t="s">
        <v>139</v>
      </c>
      <c r="E67" t="s">
        <v>39</v>
      </c>
      <c r="F67" s="46">
        <v>32</v>
      </c>
      <c r="G67" s="96">
        <v>0.88890000000000002</v>
      </c>
      <c r="H67" t="s">
        <v>139</v>
      </c>
      <c r="I67" t="s">
        <v>29</v>
      </c>
      <c r="J67" t="s">
        <v>1154</v>
      </c>
      <c r="K67" t="s">
        <v>140</v>
      </c>
      <c r="L67" t="s">
        <v>140</v>
      </c>
      <c r="M67" t="s">
        <v>132</v>
      </c>
    </row>
    <row r="68" spans="1:15" x14ac:dyDescent="0.25">
      <c r="A68" t="s">
        <v>130</v>
      </c>
      <c r="B68" t="s">
        <v>131</v>
      </c>
      <c r="C68" t="s">
        <v>131</v>
      </c>
      <c r="D68" t="s">
        <v>41</v>
      </c>
      <c r="E68" t="s">
        <v>36</v>
      </c>
      <c r="F68" s="46">
        <v>28</v>
      </c>
      <c r="G68" s="96">
        <v>0.77780000000000005</v>
      </c>
      <c r="H68" t="s">
        <v>41</v>
      </c>
      <c r="I68" t="s">
        <v>29</v>
      </c>
      <c r="J68" t="s">
        <v>1155</v>
      </c>
      <c r="K68" t="s">
        <v>42</v>
      </c>
      <c r="L68" t="s">
        <v>42</v>
      </c>
      <c r="M68" t="s">
        <v>132</v>
      </c>
    </row>
    <row r="69" spans="1:15" x14ac:dyDescent="0.25">
      <c r="A69" t="s">
        <v>130</v>
      </c>
      <c r="B69" t="s">
        <v>131</v>
      </c>
      <c r="C69" t="s">
        <v>131</v>
      </c>
      <c r="D69" t="s">
        <v>41</v>
      </c>
      <c r="E69" t="s">
        <v>36</v>
      </c>
      <c r="F69" s="46">
        <v>32</v>
      </c>
      <c r="G69" s="96">
        <v>0.88890000000000002</v>
      </c>
      <c r="H69" t="s">
        <v>41</v>
      </c>
      <c r="I69" t="s">
        <v>29</v>
      </c>
      <c r="J69" t="s">
        <v>1151</v>
      </c>
      <c r="K69" t="s">
        <v>42</v>
      </c>
      <c r="L69" t="s">
        <v>42</v>
      </c>
      <c r="M69" t="s">
        <v>132</v>
      </c>
    </row>
    <row r="70" spans="1:15" x14ac:dyDescent="0.25">
      <c r="A70" t="s">
        <v>130</v>
      </c>
      <c r="B70" t="s">
        <v>131</v>
      </c>
      <c r="C70" t="s">
        <v>131</v>
      </c>
      <c r="D70" t="s">
        <v>41</v>
      </c>
      <c r="E70" t="s">
        <v>36</v>
      </c>
      <c r="F70" s="46">
        <v>4</v>
      </c>
      <c r="G70" s="96">
        <v>0.1111</v>
      </c>
      <c r="H70" t="s">
        <v>41</v>
      </c>
      <c r="I70" t="s">
        <v>29</v>
      </c>
      <c r="J70" t="s">
        <v>1156</v>
      </c>
      <c r="K70" t="s">
        <v>42</v>
      </c>
      <c r="L70" t="s">
        <v>42</v>
      </c>
      <c r="M70" t="s">
        <v>132</v>
      </c>
    </row>
    <row r="71" spans="1:15" x14ac:dyDescent="0.25">
      <c r="A71" t="s">
        <v>130</v>
      </c>
      <c r="B71" t="s">
        <v>131</v>
      </c>
      <c r="C71" t="s">
        <v>131</v>
      </c>
      <c r="D71" t="s">
        <v>41</v>
      </c>
      <c r="E71" t="s">
        <v>36</v>
      </c>
      <c r="F71" s="46">
        <v>60</v>
      </c>
      <c r="G71" s="96">
        <v>1.6667000000000001</v>
      </c>
      <c r="H71" t="s">
        <v>41</v>
      </c>
      <c r="I71" t="s">
        <v>29</v>
      </c>
      <c r="K71" t="s">
        <v>42</v>
      </c>
      <c r="L71" t="s">
        <v>42</v>
      </c>
      <c r="M71" t="s">
        <v>132</v>
      </c>
    </row>
    <row r="72" spans="1:15" x14ac:dyDescent="0.25">
      <c r="A72" t="s">
        <v>130</v>
      </c>
      <c r="B72" t="s">
        <v>131</v>
      </c>
      <c r="C72" t="s">
        <v>131</v>
      </c>
      <c r="D72" t="s">
        <v>141</v>
      </c>
      <c r="E72" t="s">
        <v>39</v>
      </c>
      <c r="F72" s="46">
        <v>72</v>
      </c>
      <c r="G72" s="46">
        <v>2</v>
      </c>
      <c r="H72" t="s">
        <v>141</v>
      </c>
      <c r="I72" t="s">
        <v>29</v>
      </c>
      <c r="K72" t="s">
        <v>142</v>
      </c>
      <c r="L72" t="s">
        <v>142</v>
      </c>
      <c r="M72" t="s">
        <v>132</v>
      </c>
    </row>
    <row r="73" spans="1:15" x14ac:dyDescent="0.25">
      <c r="A73" t="s">
        <v>130</v>
      </c>
      <c r="B73" t="s">
        <v>131</v>
      </c>
      <c r="C73" t="s">
        <v>131</v>
      </c>
      <c r="D73" t="s">
        <v>47</v>
      </c>
      <c r="E73" t="s">
        <v>36</v>
      </c>
      <c r="F73" s="46">
        <v>8</v>
      </c>
      <c r="G73" s="96">
        <v>0.22220000000000001</v>
      </c>
      <c r="H73" t="s">
        <v>47</v>
      </c>
      <c r="I73" t="s">
        <v>29</v>
      </c>
      <c r="J73" t="s">
        <v>1157</v>
      </c>
      <c r="K73" t="s">
        <v>49</v>
      </c>
      <c r="L73" t="s">
        <v>49</v>
      </c>
      <c r="M73" t="s">
        <v>132</v>
      </c>
    </row>
    <row r="74" spans="1:15" x14ac:dyDescent="0.25">
      <c r="A74" t="s">
        <v>130</v>
      </c>
      <c r="B74" t="s">
        <v>131</v>
      </c>
      <c r="C74" t="s">
        <v>131</v>
      </c>
      <c r="D74" t="s">
        <v>47</v>
      </c>
      <c r="E74" t="s">
        <v>36</v>
      </c>
      <c r="F74" s="46">
        <v>24</v>
      </c>
      <c r="G74" s="96">
        <v>0.66669999999999996</v>
      </c>
      <c r="H74" t="s">
        <v>47</v>
      </c>
      <c r="I74" t="s">
        <v>29</v>
      </c>
      <c r="K74" t="s">
        <v>49</v>
      </c>
      <c r="L74" t="s">
        <v>49</v>
      </c>
      <c r="M74" t="s">
        <v>132</v>
      </c>
    </row>
    <row r="75" spans="1:15" x14ac:dyDescent="0.25">
      <c r="A75" t="s">
        <v>130</v>
      </c>
      <c r="B75" t="s">
        <v>131</v>
      </c>
      <c r="C75" t="s">
        <v>131</v>
      </c>
      <c r="D75" t="s">
        <v>82</v>
      </c>
      <c r="E75" t="s">
        <v>33</v>
      </c>
      <c r="F75" s="46">
        <v>60</v>
      </c>
      <c r="G75" s="96">
        <v>1.6667000000000001</v>
      </c>
      <c r="H75" t="s">
        <v>82</v>
      </c>
      <c r="I75" t="s">
        <v>29</v>
      </c>
      <c r="J75" t="s">
        <v>1158</v>
      </c>
      <c r="K75" t="s">
        <v>83</v>
      </c>
      <c r="L75" t="s">
        <v>83</v>
      </c>
      <c r="M75" t="s">
        <v>132</v>
      </c>
    </row>
    <row r="76" spans="1:15" x14ac:dyDescent="0.25">
      <c r="A76" t="s">
        <v>130</v>
      </c>
      <c r="B76" t="s">
        <v>131</v>
      </c>
      <c r="C76" t="s">
        <v>131</v>
      </c>
      <c r="D76" t="s">
        <v>143</v>
      </c>
      <c r="E76" t="s">
        <v>108</v>
      </c>
      <c r="F76" s="46">
        <v>32</v>
      </c>
      <c r="G76" s="96">
        <v>0.88890000000000002</v>
      </c>
      <c r="H76" t="s">
        <v>143</v>
      </c>
      <c r="I76" t="s">
        <v>29</v>
      </c>
      <c r="K76" t="s">
        <v>144</v>
      </c>
      <c r="L76" t="s">
        <v>144</v>
      </c>
      <c r="M76" t="s">
        <v>132</v>
      </c>
      <c r="N76" s="46">
        <v>768</v>
      </c>
      <c r="O76" s="96">
        <v>21.333500000000001</v>
      </c>
    </row>
    <row r="77" spans="1:15" x14ac:dyDescent="0.25">
      <c r="A77" t="s">
        <v>145</v>
      </c>
      <c r="B77" t="s">
        <v>146</v>
      </c>
      <c r="C77" t="s">
        <v>147</v>
      </c>
      <c r="D77" t="s">
        <v>148</v>
      </c>
      <c r="E77" t="s">
        <v>149</v>
      </c>
      <c r="F77" s="46">
        <v>36</v>
      </c>
      <c r="G77" s="46">
        <v>1</v>
      </c>
      <c r="H77" t="s">
        <v>148</v>
      </c>
      <c r="I77" t="s">
        <v>29</v>
      </c>
      <c r="K77" t="s">
        <v>150</v>
      </c>
      <c r="L77" t="s">
        <v>150</v>
      </c>
      <c r="M77" t="s">
        <v>151</v>
      </c>
    </row>
    <row r="78" spans="1:15" x14ac:dyDescent="0.25">
      <c r="A78" t="s">
        <v>145</v>
      </c>
      <c r="B78" t="s">
        <v>146</v>
      </c>
      <c r="C78" t="s">
        <v>147</v>
      </c>
      <c r="D78" t="s">
        <v>152</v>
      </c>
      <c r="E78" t="s">
        <v>153</v>
      </c>
      <c r="F78" s="46">
        <v>72</v>
      </c>
      <c r="G78" s="46">
        <v>2</v>
      </c>
      <c r="H78" t="s">
        <v>152</v>
      </c>
      <c r="I78" t="s">
        <v>29</v>
      </c>
      <c r="K78" t="s">
        <v>154</v>
      </c>
      <c r="L78" t="s">
        <v>154</v>
      </c>
      <c r="M78" t="s">
        <v>151</v>
      </c>
      <c r="N78" s="46">
        <v>108</v>
      </c>
      <c r="O78" s="46">
        <v>3</v>
      </c>
    </row>
    <row r="79" spans="1:15" x14ac:dyDescent="0.25">
      <c r="A79" t="s">
        <v>155</v>
      </c>
      <c r="B79" t="s">
        <v>156</v>
      </c>
      <c r="C79" t="s">
        <v>131</v>
      </c>
      <c r="D79" t="s">
        <v>157</v>
      </c>
      <c r="E79" t="s">
        <v>158</v>
      </c>
      <c r="F79" s="46">
        <v>36</v>
      </c>
      <c r="G79" s="46">
        <v>1</v>
      </c>
      <c r="H79" t="s">
        <v>157</v>
      </c>
      <c r="I79" t="s">
        <v>29</v>
      </c>
      <c r="K79" t="s">
        <v>159</v>
      </c>
      <c r="L79" t="s">
        <v>159</v>
      </c>
      <c r="M79" t="s">
        <v>132</v>
      </c>
    </row>
    <row r="80" spans="1:15" x14ac:dyDescent="0.25">
      <c r="A80" t="s">
        <v>155</v>
      </c>
      <c r="B80" t="s">
        <v>156</v>
      </c>
      <c r="C80" t="s">
        <v>26</v>
      </c>
      <c r="D80" t="s">
        <v>157</v>
      </c>
      <c r="E80" t="s">
        <v>158</v>
      </c>
      <c r="F80" s="46">
        <v>36</v>
      </c>
      <c r="G80" s="46">
        <v>1</v>
      </c>
      <c r="H80" t="s">
        <v>157</v>
      </c>
      <c r="I80" t="s">
        <v>29</v>
      </c>
      <c r="K80" t="s">
        <v>159</v>
      </c>
      <c r="L80" t="s">
        <v>159</v>
      </c>
      <c r="M80" t="s">
        <v>31</v>
      </c>
    </row>
    <row r="81" spans="1:15" x14ac:dyDescent="0.25">
      <c r="A81" t="s">
        <v>155</v>
      </c>
      <c r="B81" t="s">
        <v>156</v>
      </c>
      <c r="C81" t="s">
        <v>160</v>
      </c>
      <c r="D81" t="s">
        <v>161</v>
      </c>
      <c r="E81" t="s">
        <v>162</v>
      </c>
      <c r="F81" s="46">
        <v>36</v>
      </c>
      <c r="G81" s="46">
        <v>1</v>
      </c>
      <c r="H81" t="s">
        <v>161</v>
      </c>
      <c r="I81" t="s">
        <v>29</v>
      </c>
      <c r="K81" t="s">
        <v>163</v>
      </c>
      <c r="L81" t="s">
        <v>163</v>
      </c>
      <c r="M81" t="s">
        <v>164</v>
      </c>
    </row>
    <row r="82" spans="1:15" x14ac:dyDescent="0.25">
      <c r="A82" t="s">
        <v>155</v>
      </c>
      <c r="B82" t="s">
        <v>156</v>
      </c>
      <c r="C82" t="s">
        <v>160</v>
      </c>
      <c r="D82" t="s">
        <v>165</v>
      </c>
      <c r="E82" t="s">
        <v>108</v>
      </c>
      <c r="F82" s="46">
        <v>18</v>
      </c>
      <c r="G82" s="96">
        <v>0.5</v>
      </c>
      <c r="H82" t="s">
        <v>165</v>
      </c>
      <c r="I82" t="s">
        <v>29</v>
      </c>
      <c r="K82" t="s">
        <v>166</v>
      </c>
      <c r="L82" t="s">
        <v>166</v>
      </c>
      <c r="M82" t="s">
        <v>164</v>
      </c>
    </row>
    <row r="83" spans="1:15" x14ac:dyDescent="0.25">
      <c r="A83" t="s">
        <v>155</v>
      </c>
      <c r="B83" t="s">
        <v>156</v>
      </c>
      <c r="C83" t="s">
        <v>160</v>
      </c>
      <c r="D83" t="s">
        <v>167</v>
      </c>
      <c r="E83" t="s">
        <v>158</v>
      </c>
      <c r="F83" s="46">
        <v>18</v>
      </c>
      <c r="G83" s="96">
        <v>0.5</v>
      </c>
      <c r="H83" t="s">
        <v>167</v>
      </c>
      <c r="I83" t="s">
        <v>29</v>
      </c>
      <c r="K83" t="s">
        <v>168</v>
      </c>
      <c r="L83" t="s">
        <v>168</v>
      </c>
      <c r="M83" t="s">
        <v>164</v>
      </c>
    </row>
    <row r="84" spans="1:15" x14ac:dyDescent="0.25">
      <c r="A84" t="s">
        <v>155</v>
      </c>
      <c r="B84" t="s">
        <v>156</v>
      </c>
      <c r="C84" t="s">
        <v>85</v>
      </c>
      <c r="D84" t="s">
        <v>157</v>
      </c>
      <c r="E84" t="s">
        <v>158</v>
      </c>
      <c r="F84" s="46">
        <v>36</v>
      </c>
      <c r="G84" s="46">
        <v>1</v>
      </c>
      <c r="H84" t="s">
        <v>157</v>
      </c>
      <c r="I84" t="s">
        <v>29</v>
      </c>
      <c r="K84" t="s">
        <v>159</v>
      </c>
      <c r="L84" t="s">
        <v>159</v>
      </c>
      <c r="M84" t="s">
        <v>88</v>
      </c>
    </row>
    <row r="85" spans="1:15" x14ac:dyDescent="0.25">
      <c r="A85" t="s">
        <v>155</v>
      </c>
      <c r="B85" t="s">
        <v>156</v>
      </c>
      <c r="C85" t="s">
        <v>120</v>
      </c>
      <c r="D85" t="s">
        <v>157</v>
      </c>
      <c r="E85" t="s">
        <v>158</v>
      </c>
      <c r="F85" s="46">
        <v>30</v>
      </c>
      <c r="G85" s="96">
        <v>0.83330000000000004</v>
      </c>
      <c r="H85" t="s">
        <v>157</v>
      </c>
      <c r="I85" t="s">
        <v>29</v>
      </c>
      <c r="K85" t="s">
        <v>159</v>
      </c>
      <c r="L85" t="s">
        <v>159</v>
      </c>
      <c r="M85" t="s">
        <v>121</v>
      </c>
    </row>
    <row r="86" spans="1:15" x14ac:dyDescent="0.25">
      <c r="A86" t="s">
        <v>155</v>
      </c>
      <c r="B86" t="s">
        <v>156</v>
      </c>
      <c r="C86" t="s">
        <v>126</v>
      </c>
      <c r="D86" t="s">
        <v>157</v>
      </c>
      <c r="E86" t="s">
        <v>158</v>
      </c>
      <c r="F86" s="46">
        <v>36</v>
      </c>
      <c r="G86" s="46">
        <v>1</v>
      </c>
      <c r="H86" t="s">
        <v>157</v>
      </c>
      <c r="I86" t="s">
        <v>29</v>
      </c>
      <c r="K86" t="s">
        <v>159</v>
      </c>
      <c r="L86" t="s">
        <v>159</v>
      </c>
      <c r="M86" t="s">
        <v>127</v>
      </c>
      <c r="N86" s="46">
        <v>246</v>
      </c>
      <c r="O86" s="96">
        <v>6.8333000000000004</v>
      </c>
    </row>
    <row r="87" spans="1:15" x14ac:dyDescent="0.25">
      <c r="A87" t="s">
        <v>171</v>
      </c>
      <c r="B87" t="s">
        <v>172</v>
      </c>
      <c r="C87" t="s">
        <v>173</v>
      </c>
      <c r="E87" t="s">
        <v>162</v>
      </c>
      <c r="F87" s="46">
        <v>36</v>
      </c>
      <c r="G87" s="46">
        <v>1</v>
      </c>
      <c r="H87" t="s">
        <v>174</v>
      </c>
      <c r="I87" t="s">
        <v>29</v>
      </c>
      <c r="J87" t="s">
        <v>175</v>
      </c>
      <c r="L87" t="s">
        <v>176</v>
      </c>
      <c r="M87" t="s">
        <v>177</v>
      </c>
    </row>
    <row r="88" spans="1:15" x14ac:dyDescent="0.25">
      <c r="A88" t="s">
        <v>171</v>
      </c>
      <c r="B88" t="s">
        <v>172</v>
      </c>
      <c r="C88" t="s">
        <v>173</v>
      </c>
      <c r="E88" t="s">
        <v>75</v>
      </c>
      <c r="F88" s="96">
        <v>24.12</v>
      </c>
      <c r="G88" s="96">
        <v>0.67</v>
      </c>
      <c r="H88" t="s">
        <v>178</v>
      </c>
      <c r="I88" t="s">
        <v>29</v>
      </c>
      <c r="J88" t="s">
        <v>179</v>
      </c>
      <c r="L88" t="s">
        <v>180</v>
      </c>
      <c r="M88" t="s">
        <v>177</v>
      </c>
      <c r="N88" s="96">
        <v>60.12</v>
      </c>
      <c r="O88" s="96">
        <v>1.67</v>
      </c>
    </row>
    <row r="89" spans="1:15" x14ac:dyDescent="0.25">
      <c r="A89" t="s">
        <v>181</v>
      </c>
      <c r="B89" t="s">
        <v>182</v>
      </c>
      <c r="C89" t="s">
        <v>183</v>
      </c>
      <c r="D89" t="s">
        <v>184</v>
      </c>
      <c r="E89" t="s">
        <v>149</v>
      </c>
      <c r="F89" s="46">
        <v>36</v>
      </c>
      <c r="G89" s="46">
        <v>1</v>
      </c>
      <c r="H89" t="s">
        <v>184</v>
      </c>
      <c r="J89" t="s">
        <v>185</v>
      </c>
      <c r="K89" t="s">
        <v>186</v>
      </c>
      <c r="L89" t="s">
        <v>186</v>
      </c>
      <c r="M89" t="s">
        <v>187</v>
      </c>
    </row>
    <row r="90" spans="1:15" x14ac:dyDescent="0.25">
      <c r="A90" t="s">
        <v>181</v>
      </c>
      <c r="B90" t="s">
        <v>182</v>
      </c>
      <c r="C90" t="s">
        <v>188</v>
      </c>
      <c r="D90" t="s">
        <v>165</v>
      </c>
      <c r="E90" t="s">
        <v>162</v>
      </c>
      <c r="F90" s="46">
        <v>28</v>
      </c>
      <c r="G90" s="96">
        <v>0.77780000000000005</v>
      </c>
      <c r="H90" t="s">
        <v>165</v>
      </c>
      <c r="J90" t="s">
        <v>189</v>
      </c>
      <c r="K90" t="s">
        <v>190</v>
      </c>
      <c r="L90" t="s">
        <v>190</v>
      </c>
      <c r="M90" t="s">
        <v>187</v>
      </c>
    </row>
    <row r="91" spans="1:15" x14ac:dyDescent="0.25">
      <c r="A91" t="s">
        <v>181</v>
      </c>
      <c r="B91" t="s">
        <v>182</v>
      </c>
      <c r="C91" t="s">
        <v>188</v>
      </c>
      <c r="D91" t="s">
        <v>86</v>
      </c>
      <c r="E91" t="s">
        <v>108</v>
      </c>
      <c r="F91" s="46">
        <v>72</v>
      </c>
      <c r="G91" s="46">
        <v>2</v>
      </c>
      <c r="H91" t="s">
        <v>86</v>
      </c>
      <c r="J91" t="s">
        <v>191</v>
      </c>
      <c r="K91" t="s">
        <v>192</v>
      </c>
      <c r="L91" t="s">
        <v>192</v>
      </c>
      <c r="M91" t="s">
        <v>187</v>
      </c>
    </row>
    <row r="92" spans="1:15" x14ac:dyDescent="0.25">
      <c r="A92" t="s">
        <v>181</v>
      </c>
      <c r="B92" t="s">
        <v>182</v>
      </c>
      <c r="C92" t="s">
        <v>188</v>
      </c>
      <c r="D92" t="s">
        <v>86</v>
      </c>
      <c r="E92" t="s">
        <v>108</v>
      </c>
      <c r="F92" s="46">
        <v>31</v>
      </c>
      <c r="G92" s="96">
        <v>0.86109999999999998</v>
      </c>
      <c r="H92" t="s">
        <v>86</v>
      </c>
      <c r="J92" t="s">
        <v>193</v>
      </c>
      <c r="K92" t="s">
        <v>192</v>
      </c>
      <c r="L92" t="s">
        <v>192</v>
      </c>
      <c r="M92" t="s">
        <v>187</v>
      </c>
    </row>
    <row r="93" spans="1:15" x14ac:dyDescent="0.25">
      <c r="A93" t="s">
        <v>181</v>
      </c>
      <c r="B93" t="s">
        <v>182</v>
      </c>
      <c r="C93" t="s">
        <v>188</v>
      </c>
      <c r="D93" t="s">
        <v>12</v>
      </c>
      <c r="E93" t="s">
        <v>36</v>
      </c>
      <c r="F93" s="46">
        <v>36</v>
      </c>
      <c r="G93" s="46">
        <v>1</v>
      </c>
      <c r="H93" t="s">
        <v>12</v>
      </c>
      <c r="I93" t="s">
        <v>29</v>
      </c>
      <c r="J93" t="s">
        <v>194</v>
      </c>
      <c r="K93" t="s">
        <v>195</v>
      </c>
      <c r="L93" t="s">
        <v>195</v>
      </c>
      <c r="M93" t="s">
        <v>187</v>
      </c>
    </row>
    <row r="94" spans="1:15" x14ac:dyDescent="0.25">
      <c r="A94" t="s">
        <v>181</v>
      </c>
      <c r="B94" t="s">
        <v>182</v>
      </c>
      <c r="C94" t="s">
        <v>188</v>
      </c>
      <c r="D94" t="s">
        <v>94</v>
      </c>
      <c r="E94" t="s">
        <v>75</v>
      </c>
      <c r="F94" s="46">
        <v>20</v>
      </c>
      <c r="G94" s="96">
        <v>0.55559999999999998</v>
      </c>
      <c r="H94" t="s">
        <v>94</v>
      </c>
      <c r="J94" t="s">
        <v>196</v>
      </c>
      <c r="K94" t="s">
        <v>197</v>
      </c>
      <c r="L94" t="s">
        <v>197</v>
      </c>
      <c r="M94" t="s">
        <v>187</v>
      </c>
    </row>
    <row r="95" spans="1:15" x14ac:dyDescent="0.25">
      <c r="A95" t="s">
        <v>181</v>
      </c>
      <c r="B95" t="s">
        <v>182</v>
      </c>
      <c r="C95" t="s">
        <v>188</v>
      </c>
      <c r="D95" t="s">
        <v>112</v>
      </c>
      <c r="E95" t="s">
        <v>162</v>
      </c>
      <c r="F95" s="46">
        <v>36</v>
      </c>
      <c r="G95" s="46">
        <v>1</v>
      </c>
      <c r="H95" t="s">
        <v>112</v>
      </c>
      <c r="J95" t="s">
        <v>198</v>
      </c>
      <c r="K95" t="s">
        <v>199</v>
      </c>
      <c r="L95" t="s">
        <v>199</v>
      </c>
      <c r="M95" t="s">
        <v>187</v>
      </c>
    </row>
    <row r="96" spans="1:15" x14ac:dyDescent="0.25">
      <c r="A96" t="s">
        <v>181</v>
      </c>
      <c r="B96" t="s">
        <v>182</v>
      </c>
      <c r="C96" t="s">
        <v>188</v>
      </c>
      <c r="D96" t="s">
        <v>114</v>
      </c>
      <c r="E96" t="s">
        <v>108</v>
      </c>
      <c r="F96" s="46">
        <v>68</v>
      </c>
      <c r="G96" s="96">
        <v>1.8889</v>
      </c>
      <c r="H96" t="s">
        <v>114</v>
      </c>
      <c r="J96" t="s">
        <v>200</v>
      </c>
      <c r="K96" t="s">
        <v>201</v>
      </c>
      <c r="L96" t="s">
        <v>201</v>
      </c>
      <c r="M96" t="s">
        <v>187</v>
      </c>
    </row>
    <row r="97" spans="1:15" x14ac:dyDescent="0.25">
      <c r="A97" t="s">
        <v>181</v>
      </c>
      <c r="B97" t="s">
        <v>182</v>
      </c>
      <c r="C97" t="s">
        <v>188</v>
      </c>
      <c r="D97" t="s">
        <v>117</v>
      </c>
      <c r="E97" t="s">
        <v>108</v>
      </c>
      <c r="F97" s="96">
        <v>22.4</v>
      </c>
      <c r="G97" s="96">
        <v>0.62219999999999998</v>
      </c>
      <c r="H97" t="s">
        <v>117</v>
      </c>
      <c r="J97" t="s">
        <v>202</v>
      </c>
      <c r="K97" t="s">
        <v>203</v>
      </c>
      <c r="L97" t="s">
        <v>203</v>
      </c>
      <c r="M97" t="s">
        <v>187</v>
      </c>
      <c r="N97" s="96">
        <v>349.4</v>
      </c>
      <c r="O97" s="96">
        <v>9.7056000000000004</v>
      </c>
    </row>
    <row r="98" spans="1:15" x14ac:dyDescent="0.25">
      <c r="A98" t="s">
        <v>204</v>
      </c>
      <c r="B98" t="s">
        <v>205</v>
      </c>
      <c r="C98" t="s">
        <v>206</v>
      </c>
      <c r="E98" t="s">
        <v>149</v>
      </c>
      <c r="F98" s="46">
        <v>36</v>
      </c>
      <c r="G98" s="46">
        <v>1</v>
      </c>
      <c r="H98" t="s">
        <v>207</v>
      </c>
      <c r="J98" t="s">
        <v>208</v>
      </c>
      <c r="L98" t="s">
        <v>209</v>
      </c>
      <c r="M98" t="s">
        <v>210</v>
      </c>
    </row>
    <row r="99" spans="1:15" x14ac:dyDescent="0.25">
      <c r="A99" t="s">
        <v>204</v>
      </c>
      <c r="B99" t="s">
        <v>205</v>
      </c>
      <c r="C99" t="s">
        <v>211</v>
      </c>
      <c r="D99" t="s">
        <v>157</v>
      </c>
      <c r="E99" t="s">
        <v>162</v>
      </c>
      <c r="F99" s="46">
        <v>36</v>
      </c>
      <c r="G99" s="46">
        <v>1</v>
      </c>
      <c r="H99" t="s">
        <v>157</v>
      </c>
      <c r="J99" t="s">
        <v>198</v>
      </c>
      <c r="K99" t="s">
        <v>212</v>
      </c>
      <c r="L99" t="s">
        <v>212</v>
      </c>
      <c r="M99" t="s">
        <v>213</v>
      </c>
    </row>
    <row r="100" spans="1:15" x14ac:dyDescent="0.25">
      <c r="A100" t="s">
        <v>204</v>
      </c>
      <c r="B100" t="s">
        <v>205</v>
      </c>
      <c r="C100" t="s">
        <v>214</v>
      </c>
      <c r="D100" t="s">
        <v>215</v>
      </c>
      <c r="E100" t="s">
        <v>33</v>
      </c>
      <c r="F100" s="46">
        <v>60</v>
      </c>
      <c r="G100" s="96">
        <v>1.6667000000000001</v>
      </c>
      <c r="H100" t="s">
        <v>215</v>
      </c>
      <c r="I100" t="s">
        <v>29</v>
      </c>
      <c r="J100" t="s">
        <v>216</v>
      </c>
      <c r="K100" t="s">
        <v>217</v>
      </c>
      <c r="L100" t="s">
        <v>217</v>
      </c>
      <c r="M100" t="s">
        <v>218</v>
      </c>
    </row>
    <row r="101" spans="1:15" x14ac:dyDescent="0.25">
      <c r="A101" t="s">
        <v>204</v>
      </c>
      <c r="B101" t="s">
        <v>205</v>
      </c>
      <c r="C101" t="s">
        <v>214</v>
      </c>
      <c r="D101" t="s">
        <v>215</v>
      </c>
      <c r="E101" t="s">
        <v>33</v>
      </c>
      <c r="F101" s="96">
        <v>239.4</v>
      </c>
      <c r="G101" s="96">
        <v>6.65</v>
      </c>
      <c r="H101" t="s">
        <v>215</v>
      </c>
      <c r="J101" t="s">
        <v>219</v>
      </c>
      <c r="K101" t="s">
        <v>217</v>
      </c>
      <c r="L101" t="s">
        <v>217</v>
      </c>
      <c r="M101" t="s">
        <v>218</v>
      </c>
    </row>
    <row r="102" spans="1:15" x14ac:dyDescent="0.25">
      <c r="A102" t="s">
        <v>204</v>
      </c>
      <c r="B102" t="s">
        <v>205</v>
      </c>
      <c r="C102" t="s">
        <v>214</v>
      </c>
      <c r="D102" t="s">
        <v>94</v>
      </c>
      <c r="E102" t="s">
        <v>75</v>
      </c>
      <c r="F102" s="46">
        <v>20</v>
      </c>
      <c r="G102" s="96">
        <v>0.55559999999999998</v>
      </c>
      <c r="H102" t="s">
        <v>94</v>
      </c>
      <c r="J102" t="s">
        <v>220</v>
      </c>
      <c r="K102" t="s">
        <v>197</v>
      </c>
      <c r="L102" t="s">
        <v>197</v>
      </c>
      <c r="M102" t="s">
        <v>218</v>
      </c>
    </row>
    <row r="103" spans="1:15" x14ac:dyDescent="0.25">
      <c r="A103" t="s">
        <v>204</v>
      </c>
      <c r="B103" t="s">
        <v>205</v>
      </c>
      <c r="C103" t="s">
        <v>221</v>
      </c>
      <c r="D103" t="s">
        <v>222</v>
      </c>
      <c r="E103" t="s">
        <v>223</v>
      </c>
      <c r="F103" s="46">
        <v>36</v>
      </c>
      <c r="G103" s="46">
        <v>1</v>
      </c>
      <c r="H103" t="s">
        <v>222</v>
      </c>
      <c r="J103" t="s">
        <v>198</v>
      </c>
      <c r="K103" t="s">
        <v>224</v>
      </c>
      <c r="L103" t="s">
        <v>224</v>
      </c>
      <c r="M103" t="s">
        <v>225</v>
      </c>
    </row>
    <row r="104" spans="1:15" x14ac:dyDescent="0.25">
      <c r="A104" t="s">
        <v>204</v>
      </c>
      <c r="B104" t="s">
        <v>205</v>
      </c>
      <c r="C104" t="s">
        <v>226</v>
      </c>
      <c r="D104" t="s">
        <v>10</v>
      </c>
      <c r="E104" t="s">
        <v>149</v>
      </c>
      <c r="F104" s="46">
        <v>36</v>
      </c>
      <c r="G104" s="46">
        <v>1</v>
      </c>
      <c r="H104" t="s">
        <v>10</v>
      </c>
      <c r="J104" t="s">
        <v>227</v>
      </c>
      <c r="K104" t="s">
        <v>228</v>
      </c>
      <c r="L104" t="s">
        <v>228</v>
      </c>
      <c r="M104" t="s">
        <v>229</v>
      </c>
    </row>
    <row r="105" spans="1:15" x14ac:dyDescent="0.25">
      <c r="A105" t="s">
        <v>204</v>
      </c>
      <c r="B105" t="s">
        <v>205</v>
      </c>
      <c r="C105" t="s">
        <v>226</v>
      </c>
      <c r="D105" t="s">
        <v>161</v>
      </c>
      <c r="E105" t="s">
        <v>153</v>
      </c>
      <c r="F105" s="46">
        <v>240</v>
      </c>
      <c r="G105" s="96">
        <v>6.6666999999999996</v>
      </c>
      <c r="H105" t="s">
        <v>161</v>
      </c>
      <c r="J105" t="s">
        <v>230</v>
      </c>
      <c r="K105" t="s">
        <v>231</v>
      </c>
      <c r="L105" t="s">
        <v>231</v>
      </c>
      <c r="M105" t="s">
        <v>229</v>
      </c>
    </row>
    <row r="106" spans="1:15" x14ac:dyDescent="0.25">
      <c r="A106" t="s">
        <v>204</v>
      </c>
      <c r="B106" t="s">
        <v>205</v>
      </c>
      <c r="C106" t="s">
        <v>226</v>
      </c>
      <c r="D106" t="s">
        <v>165</v>
      </c>
      <c r="E106" t="s">
        <v>162</v>
      </c>
      <c r="F106" s="96">
        <v>199.99</v>
      </c>
      <c r="G106" s="96">
        <v>5.5552999999999999</v>
      </c>
      <c r="H106" t="s">
        <v>165</v>
      </c>
      <c r="J106" t="s">
        <v>1159</v>
      </c>
      <c r="K106" t="s">
        <v>190</v>
      </c>
      <c r="L106" t="s">
        <v>190</v>
      </c>
      <c r="M106" t="s">
        <v>229</v>
      </c>
    </row>
    <row r="107" spans="1:15" x14ac:dyDescent="0.25">
      <c r="A107" t="s">
        <v>204</v>
      </c>
      <c r="B107" t="s">
        <v>205</v>
      </c>
      <c r="C107" t="s">
        <v>226</v>
      </c>
      <c r="D107" t="s">
        <v>86</v>
      </c>
      <c r="E107" t="s">
        <v>108</v>
      </c>
      <c r="F107" s="96">
        <v>7.2</v>
      </c>
      <c r="G107" s="96">
        <v>0.2</v>
      </c>
      <c r="H107" t="s">
        <v>86</v>
      </c>
      <c r="I107" t="s">
        <v>29</v>
      </c>
      <c r="J107" t="s">
        <v>232</v>
      </c>
      <c r="K107" t="s">
        <v>192</v>
      </c>
      <c r="L107" t="s">
        <v>192</v>
      </c>
      <c r="M107" t="s">
        <v>229</v>
      </c>
    </row>
    <row r="108" spans="1:15" x14ac:dyDescent="0.25">
      <c r="A108" t="s">
        <v>204</v>
      </c>
      <c r="B108" t="s">
        <v>205</v>
      </c>
      <c r="C108" t="s">
        <v>226</v>
      </c>
      <c r="D108" t="s">
        <v>86</v>
      </c>
      <c r="E108" t="s">
        <v>108</v>
      </c>
      <c r="F108" s="96">
        <v>28.8</v>
      </c>
      <c r="G108" s="96">
        <v>0.8</v>
      </c>
      <c r="H108" t="s">
        <v>86</v>
      </c>
      <c r="J108" t="s">
        <v>233</v>
      </c>
      <c r="K108" t="s">
        <v>192</v>
      </c>
      <c r="L108" t="s">
        <v>192</v>
      </c>
      <c r="M108" t="s">
        <v>229</v>
      </c>
    </row>
    <row r="109" spans="1:15" x14ac:dyDescent="0.25">
      <c r="A109" t="s">
        <v>204</v>
      </c>
      <c r="B109" t="s">
        <v>205</v>
      </c>
      <c r="C109" t="s">
        <v>226</v>
      </c>
      <c r="D109" t="s">
        <v>12</v>
      </c>
      <c r="E109" t="s">
        <v>36</v>
      </c>
      <c r="F109" s="46">
        <v>18</v>
      </c>
      <c r="G109" s="96">
        <v>0.5</v>
      </c>
      <c r="H109" t="s">
        <v>12</v>
      </c>
      <c r="I109" t="s">
        <v>29</v>
      </c>
      <c r="J109" t="s">
        <v>234</v>
      </c>
      <c r="K109" t="s">
        <v>195</v>
      </c>
      <c r="L109" t="s">
        <v>195</v>
      </c>
      <c r="M109" t="s">
        <v>229</v>
      </c>
    </row>
    <row r="110" spans="1:15" x14ac:dyDescent="0.25">
      <c r="A110" t="s">
        <v>204</v>
      </c>
      <c r="B110" t="s">
        <v>205</v>
      </c>
      <c r="C110" t="s">
        <v>226</v>
      </c>
      <c r="D110" t="s">
        <v>12</v>
      </c>
      <c r="E110" t="s">
        <v>36</v>
      </c>
      <c r="F110" s="96">
        <v>39.6</v>
      </c>
      <c r="G110" s="96">
        <v>1.1000000000000001</v>
      </c>
      <c r="H110" t="s">
        <v>12</v>
      </c>
      <c r="J110" t="s">
        <v>235</v>
      </c>
      <c r="K110" t="s">
        <v>195</v>
      </c>
      <c r="L110" t="s">
        <v>195</v>
      </c>
      <c r="M110" t="s">
        <v>229</v>
      </c>
    </row>
    <row r="111" spans="1:15" x14ac:dyDescent="0.25">
      <c r="A111" t="s">
        <v>204</v>
      </c>
      <c r="B111" t="s">
        <v>205</v>
      </c>
      <c r="C111" t="s">
        <v>226</v>
      </c>
      <c r="D111" t="s">
        <v>12</v>
      </c>
      <c r="E111" t="s">
        <v>36</v>
      </c>
      <c r="F111" s="96">
        <v>14.4</v>
      </c>
      <c r="G111" s="96">
        <v>0.4</v>
      </c>
      <c r="H111" t="s">
        <v>12</v>
      </c>
      <c r="J111" t="s">
        <v>236</v>
      </c>
      <c r="K111" t="s">
        <v>195</v>
      </c>
      <c r="L111" t="s">
        <v>195</v>
      </c>
      <c r="M111" t="s">
        <v>229</v>
      </c>
    </row>
    <row r="112" spans="1:15" x14ac:dyDescent="0.25">
      <c r="A112" t="s">
        <v>204</v>
      </c>
      <c r="B112" t="s">
        <v>205</v>
      </c>
      <c r="C112" t="s">
        <v>226</v>
      </c>
      <c r="D112" t="s">
        <v>215</v>
      </c>
      <c r="E112" t="s">
        <v>33</v>
      </c>
      <c r="F112" s="46">
        <v>72</v>
      </c>
      <c r="G112" s="46">
        <v>2</v>
      </c>
      <c r="H112" t="s">
        <v>215</v>
      </c>
      <c r="J112" t="s">
        <v>237</v>
      </c>
      <c r="K112" t="s">
        <v>217</v>
      </c>
      <c r="L112" t="s">
        <v>217</v>
      </c>
      <c r="M112" t="s">
        <v>229</v>
      </c>
    </row>
    <row r="113" spans="1:15" x14ac:dyDescent="0.25">
      <c r="A113" t="s">
        <v>204</v>
      </c>
      <c r="B113" t="s">
        <v>205</v>
      </c>
      <c r="C113" t="s">
        <v>226</v>
      </c>
      <c r="D113" t="s">
        <v>238</v>
      </c>
      <c r="E113" t="s">
        <v>44</v>
      </c>
      <c r="F113" s="46">
        <v>32</v>
      </c>
      <c r="G113" s="96">
        <v>0.88890000000000002</v>
      </c>
      <c r="H113" t="s">
        <v>238</v>
      </c>
      <c r="J113" t="s">
        <v>239</v>
      </c>
      <c r="K113" t="s">
        <v>240</v>
      </c>
      <c r="L113" t="s">
        <v>240</v>
      </c>
      <c r="M113" t="s">
        <v>229</v>
      </c>
    </row>
    <row r="114" spans="1:15" x14ac:dyDescent="0.25">
      <c r="A114" t="s">
        <v>204</v>
      </c>
      <c r="B114" t="s">
        <v>205</v>
      </c>
      <c r="C114" t="s">
        <v>226</v>
      </c>
      <c r="D114" t="s">
        <v>122</v>
      </c>
      <c r="E114" t="s">
        <v>33</v>
      </c>
      <c r="F114" s="46">
        <v>18</v>
      </c>
      <c r="G114" s="96">
        <v>0.5</v>
      </c>
      <c r="H114" t="s">
        <v>122</v>
      </c>
      <c r="J114" t="s">
        <v>241</v>
      </c>
      <c r="K114" t="s">
        <v>242</v>
      </c>
      <c r="L114" t="s">
        <v>242</v>
      </c>
      <c r="M114" t="s">
        <v>229</v>
      </c>
    </row>
    <row r="115" spans="1:15" x14ac:dyDescent="0.25">
      <c r="A115" t="s">
        <v>204</v>
      </c>
      <c r="B115" t="s">
        <v>205</v>
      </c>
      <c r="C115" t="s">
        <v>226</v>
      </c>
      <c r="D115" t="s">
        <v>112</v>
      </c>
      <c r="E115" t="s">
        <v>162</v>
      </c>
      <c r="F115" s="46">
        <v>36</v>
      </c>
      <c r="G115" s="46">
        <v>1</v>
      </c>
      <c r="H115" t="s">
        <v>112</v>
      </c>
      <c r="J115" t="s">
        <v>198</v>
      </c>
      <c r="K115" t="s">
        <v>199</v>
      </c>
      <c r="L115" t="s">
        <v>199</v>
      </c>
      <c r="M115" t="s">
        <v>229</v>
      </c>
    </row>
    <row r="116" spans="1:15" x14ac:dyDescent="0.25">
      <c r="A116" t="s">
        <v>204</v>
      </c>
      <c r="B116" t="s">
        <v>205</v>
      </c>
      <c r="C116" t="s">
        <v>226</v>
      </c>
      <c r="D116" t="s">
        <v>114</v>
      </c>
      <c r="E116" t="s">
        <v>108</v>
      </c>
      <c r="F116" s="96">
        <v>20.7</v>
      </c>
      <c r="G116" s="96">
        <v>0.57499999999999996</v>
      </c>
      <c r="H116" t="s">
        <v>114</v>
      </c>
      <c r="J116" t="s">
        <v>243</v>
      </c>
      <c r="K116" t="s">
        <v>201</v>
      </c>
      <c r="L116" t="s">
        <v>201</v>
      </c>
      <c r="M116" t="s">
        <v>229</v>
      </c>
    </row>
    <row r="117" spans="1:15" x14ac:dyDescent="0.25">
      <c r="A117" t="s">
        <v>204</v>
      </c>
      <c r="B117" t="s">
        <v>205</v>
      </c>
      <c r="C117" t="s">
        <v>226</v>
      </c>
      <c r="E117" t="s">
        <v>223</v>
      </c>
      <c r="F117" s="46">
        <v>36</v>
      </c>
      <c r="G117" s="46">
        <v>1</v>
      </c>
      <c r="H117" t="s">
        <v>244</v>
      </c>
      <c r="J117" t="s">
        <v>245</v>
      </c>
      <c r="L117" t="s">
        <v>246</v>
      </c>
      <c r="M117" t="s">
        <v>229</v>
      </c>
    </row>
    <row r="118" spans="1:15" x14ac:dyDescent="0.25">
      <c r="A118" t="s">
        <v>204</v>
      </c>
      <c r="B118" t="s">
        <v>205</v>
      </c>
      <c r="C118" t="s">
        <v>226</v>
      </c>
      <c r="E118" t="s">
        <v>39</v>
      </c>
      <c r="F118" s="46">
        <v>32</v>
      </c>
      <c r="G118" s="96">
        <v>0.88890000000000002</v>
      </c>
      <c r="H118" t="s">
        <v>247</v>
      </c>
      <c r="I118" t="s">
        <v>29</v>
      </c>
      <c r="J118" t="s">
        <v>248</v>
      </c>
      <c r="L118" t="s">
        <v>249</v>
      </c>
      <c r="M118" t="s">
        <v>229</v>
      </c>
      <c r="N118" s="96">
        <v>1258.0899999999999</v>
      </c>
      <c r="O118" s="96">
        <v>34.947099999999999</v>
      </c>
    </row>
    <row r="119" spans="1:15" x14ac:dyDescent="0.25">
      <c r="A119" t="s">
        <v>250</v>
      </c>
      <c r="B119" t="s">
        <v>251</v>
      </c>
      <c r="C119" t="s">
        <v>252</v>
      </c>
      <c r="D119" t="s">
        <v>184</v>
      </c>
      <c r="E119" t="s">
        <v>149</v>
      </c>
      <c r="F119" s="46">
        <v>36</v>
      </c>
      <c r="G119" s="46">
        <v>1</v>
      </c>
      <c r="H119" t="s">
        <v>184</v>
      </c>
      <c r="J119" t="s">
        <v>253</v>
      </c>
      <c r="K119" t="s">
        <v>186</v>
      </c>
      <c r="L119" t="s">
        <v>186</v>
      </c>
      <c r="M119" t="s">
        <v>254</v>
      </c>
      <c r="N119" s="46">
        <v>36</v>
      </c>
      <c r="O119" s="46">
        <v>1</v>
      </c>
    </row>
    <row r="120" spans="1:15" x14ac:dyDescent="0.25">
      <c r="A120" t="s">
        <v>255</v>
      </c>
      <c r="B120" t="s">
        <v>256</v>
      </c>
      <c r="C120" t="s">
        <v>257</v>
      </c>
      <c r="D120" t="s">
        <v>184</v>
      </c>
      <c r="E120" t="s">
        <v>149</v>
      </c>
      <c r="F120" s="46">
        <v>36</v>
      </c>
      <c r="G120" s="46">
        <v>1</v>
      </c>
      <c r="H120" t="s">
        <v>184</v>
      </c>
      <c r="J120" t="s">
        <v>258</v>
      </c>
      <c r="K120" t="s">
        <v>186</v>
      </c>
      <c r="L120" t="s">
        <v>186</v>
      </c>
      <c r="M120" t="s">
        <v>259</v>
      </c>
    </row>
    <row r="121" spans="1:15" x14ac:dyDescent="0.25">
      <c r="A121" t="s">
        <v>255</v>
      </c>
      <c r="B121" t="s">
        <v>256</v>
      </c>
      <c r="C121" t="s">
        <v>256</v>
      </c>
      <c r="D121" t="s">
        <v>165</v>
      </c>
      <c r="E121" t="s">
        <v>162</v>
      </c>
      <c r="F121" s="46">
        <v>168</v>
      </c>
      <c r="G121" s="96">
        <v>4.6666999999999996</v>
      </c>
      <c r="H121" t="s">
        <v>165</v>
      </c>
      <c r="J121" t="s">
        <v>260</v>
      </c>
      <c r="K121" t="s">
        <v>190</v>
      </c>
      <c r="L121" t="s">
        <v>190</v>
      </c>
      <c r="M121" t="s">
        <v>259</v>
      </c>
    </row>
    <row r="122" spans="1:15" x14ac:dyDescent="0.25">
      <c r="A122" t="s">
        <v>255</v>
      </c>
      <c r="B122" t="s">
        <v>256</v>
      </c>
      <c r="C122" t="s">
        <v>256</v>
      </c>
      <c r="D122" t="s">
        <v>12</v>
      </c>
      <c r="E122" t="s">
        <v>36</v>
      </c>
      <c r="F122" s="46">
        <v>50</v>
      </c>
      <c r="G122" s="96">
        <v>1.3889</v>
      </c>
      <c r="H122" t="s">
        <v>12</v>
      </c>
      <c r="I122" t="s">
        <v>29</v>
      </c>
      <c r="J122" t="s">
        <v>261</v>
      </c>
      <c r="K122" t="s">
        <v>195</v>
      </c>
      <c r="L122" t="s">
        <v>195</v>
      </c>
      <c r="M122" t="s">
        <v>259</v>
      </c>
    </row>
    <row r="123" spans="1:15" x14ac:dyDescent="0.25">
      <c r="A123" t="s">
        <v>255</v>
      </c>
      <c r="B123" t="s">
        <v>256</v>
      </c>
      <c r="C123" t="s">
        <v>256</v>
      </c>
      <c r="D123" t="s">
        <v>12</v>
      </c>
      <c r="E123" t="s">
        <v>36</v>
      </c>
      <c r="F123" s="96">
        <v>116.18</v>
      </c>
      <c r="G123" s="96">
        <v>3.2271999999999998</v>
      </c>
      <c r="H123" t="s">
        <v>12</v>
      </c>
      <c r="J123" t="s">
        <v>262</v>
      </c>
      <c r="K123" t="s">
        <v>195</v>
      </c>
      <c r="L123" t="s">
        <v>195</v>
      </c>
      <c r="M123" t="s">
        <v>259</v>
      </c>
    </row>
    <row r="124" spans="1:15" x14ac:dyDescent="0.25">
      <c r="A124" t="s">
        <v>255</v>
      </c>
      <c r="B124" t="s">
        <v>256</v>
      </c>
      <c r="C124" t="s">
        <v>256</v>
      </c>
      <c r="D124" t="s">
        <v>12</v>
      </c>
      <c r="E124" t="s">
        <v>36</v>
      </c>
      <c r="F124" s="46">
        <v>184</v>
      </c>
      <c r="G124" s="96">
        <v>5.1111000000000004</v>
      </c>
      <c r="H124" t="s">
        <v>12</v>
      </c>
      <c r="J124" t="s">
        <v>263</v>
      </c>
      <c r="K124" t="s">
        <v>195</v>
      </c>
      <c r="L124" t="s">
        <v>195</v>
      </c>
      <c r="M124" t="s">
        <v>259</v>
      </c>
    </row>
    <row r="125" spans="1:15" x14ac:dyDescent="0.25">
      <c r="A125" t="s">
        <v>255</v>
      </c>
      <c r="B125" t="s">
        <v>256</v>
      </c>
      <c r="C125" t="s">
        <v>256</v>
      </c>
      <c r="D125" t="s">
        <v>215</v>
      </c>
      <c r="E125" t="s">
        <v>33</v>
      </c>
      <c r="F125" s="46">
        <v>32</v>
      </c>
      <c r="G125" s="96">
        <v>0.88890000000000002</v>
      </c>
      <c r="H125" t="s">
        <v>215</v>
      </c>
      <c r="J125" t="s">
        <v>264</v>
      </c>
      <c r="K125" t="s">
        <v>217</v>
      </c>
      <c r="L125" t="s">
        <v>217</v>
      </c>
      <c r="M125" t="s">
        <v>259</v>
      </c>
    </row>
    <row r="126" spans="1:15" x14ac:dyDescent="0.25">
      <c r="A126" t="s">
        <v>255</v>
      </c>
      <c r="B126" t="s">
        <v>256</v>
      </c>
      <c r="C126" t="s">
        <v>256</v>
      </c>
      <c r="D126" t="s">
        <v>94</v>
      </c>
      <c r="E126" t="s">
        <v>75</v>
      </c>
      <c r="F126" s="46">
        <v>18</v>
      </c>
      <c r="G126" s="96">
        <v>0.5</v>
      </c>
      <c r="H126" t="s">
        <v>94</v>
      </c>
      <c r="J126" t="s">
        <v>265</v>
      </c>
      <c r="K126" t="s">
        <v>197</v>
      </c>
      <c r="L126" t="s">
        <v>197</v>
      </c>
      <c r="M126" t="s">
        <v>259</v>
      </c>
    </row>
    <row r="127" spans="1:15" x14ac:dyDescent="0.25">
      <c r="A127" t="s">
        <v>255</v>
      </c>
      <c r="B127" t="s">
        <v>256</v>
      </c>
      <c r="C127" t="s">
        <v>256</v>
      </c>
      <c r="D127" t="s">
        <v>157</v>
      </c>
      <c r="E127" t="s">
        <v>162</v>
      </c>
      <c r="F127" s="46">
        <v>36</v>
      </c>
      <c r="G127" s="46">
        <v>1</v>
      </c>
      <c r="H127" t="s">
        <v>157</v>
      </c>
      <c r="J127" t="s">
        <v>258</v>
      </c>
      <c r="K127" t="s">
        <v>212</v>
      </c>
      <c r="L127" t="s">
        <v>212</v>
      </c>
      <c r="M127" t="s">
        <v>259</v>
      </c>
    </row>
    <row r="128" spans="1:15" x14ac:dyDescent="0.25">
      <c r="A128" t="s">
        <v>255</v>
      </c>
      <c r="B128" t="s">
        <v>256</v>
      </c>
      <c r="C128" t="s">
        <v>256</v>
      </c>
      <c r="E128" t="s">
        <v>39</v>
      </c>
      <c r="F128" s="46">
        <v>48</v>
      </c>
      <c r="G128" s="96">
        <v>1.3332999999999999</v>
      </c>
      <c r="H128" t="s">
        <v>247</v>
      </c>
      <c r="I128" t="s">
        <v>29</v>
      </c>
      <c r="J128" t="s">
        <v>266</v>
      </c>
      <c r="L128" t="s">
        <v>249</v>
      </c>
      <c r="M128" t="s">
        <v>259</v>
      </c>
    </row>
    <row r="129" spans="1:15" x14ac:dyDescent="0.25">
      <c r="A129" t="s">
        <v>255</v>
      </c>
      <c r="B129" t="s">
        <v>256</v>
      </c>
      <c r="C129" t="s">
        <v>256</v>
      </c>
      <c r="E129" t="s">
        <v>39</v>
      </c>
      <c r="F129" s="46">
        <v>34</v>
      </c>
      <c r="G129" s="96">
        <v>0.94440000000000002</v>
      </c>
      <c r="H129" t="s">
        <v>247</v>
      </c>
      <c r="J129" t="s">
        <v>267</v>
      </c>
      <c r="L129" t="s">
        <v>249</v>
      </c>
      <c r="M129" t="s">
        <v>259</v>
      </c>
    </row>
    <row r="130" spans="1:15" x14ac:dyDescent="0.25">
      <c r="A130" t="s">
        <v>255</v>
      </c>
      <c r="B130" t="s">
        <v>256</v>
      </c>
      <c r="C130" t="s">
        <v>256</v>
      </c>
      <c r="E130" t="s">
        <v>44</v>
      </c>
      <c r="F130" s="46">
        <v>36</v>
      </c>
      <c r="G130" s="46">
        <v>1</v>
      </c>
      <c r="H130" t="s">
        <v>268</v>
      </c>
      <c r="J130" t="s">
        <v>269</v>
      </c>
      <c r="L130" t="s">
        <v>270</v>
      </c>
      <c r="M130" t="s">
        <v>259</v>
      </c>
    </row>
    <row r="131" spans="1:15" x14ac:dyDescent="0.25">
      <c r="A131" t="s">
        <v>255</v>
      </c>
      <c r="B131" t="s">
        <v>256</v>
      </c>
      <c r="C131" t="s">
        <v>256</v>
      </c>
      <c r="E131" t="s">
        <v>44</v>
      </c>
      <c r="F131" s="46">
        <v>10</v>
      </c>
      <c r="G131" s="96">
        <v>0.27779999999999999</v>
      </c>
      <c r="H131" t="s">
        <v>268</v>
      </c>
      <c r="J131" t="s">
        <v>271</v>
      </c>
      <c r="L131" t="s">
        <v>270</v>
      </c>
      <c r="M131" t="s">
        <v>259</v>
      </c>
      <c r="N131" s="96">
        <v>768.18</v>
      </c>
      <c r="O131" s="96">
        <v>21.3383</v>
      </c>
    </row>
    <row r="132" spans="1:15" x14ac:dyDescent="0.25">
      <c r="A132" t="s">
        <v>272</v>
      </c>
      <c r="B132" t="s">
        <v>273</v>
      </c>
      <c r="C132" t="s">
        <v>274</v>
      </c>
      <c r="D132" t="s">
        <v>275</v>
      </c>
      <c r="E132" t="s">
        <v>108</v>
      </c>
      <c r="F132" s="46">
        <v>36</v>
      </c>
      <c r="G132" s="46">
        <v>1</v>
      </c>
      <c r="H132" t="s">
        <v>275</v>
      </c>
      <c r="J132" t="s">
        <v>198</v>
      </c>
      <c r="K132" t="s">
        <v>276</v>
      </c>
      <c r="L132" t="s">
        <v>276</v>
      </c>
      <c r="M132" t="s">
        <v>277</v>
      </c>
    </row>
    <row r="133" spans="1:15" x14ac:dyDescent="0.25">
      <c r="A133" t="s">
        <v>272</v>
      </c>
      <c r="B133" t="s">
        <v>273</v>
      </c>
      <c r="C133" t="s">
        <v>278</v>
      </c>
      <c r="D133" t="s">
        <v>279</v>
      </c>
      <c r="E133" t="s">
        <v>153</v>
      </c>
      <c r="F133" s="46">
        <v>36</v>
      </c>
      <c r="G133" s="46">
        <v>1</v>
      </c>
      <c r="H133" t="s">
        <v>279</v>
      </c>
      <c r="J133" t="s">
        <v>198</v>
      </c>
      <c r="K133" t="s">
        <v>280</v>
      </c>
      <c r="L133" t="s">
        <v>280</v>
      </c>
      <c r="M133" t="s">
        <v>281</v>
      </c>
    </row>
    <row r="134" spans="1:15" x14ac:dyDescent="0.25">
      <c r="A134" t="s">
        <v>272</v>
      </c>
      <c r="B134" t="s">
        <v>273</v>
      </c>
      <c r="C134" t="s">
        <v>282</v>
      </c>
      <c r="D134" t="s">
        <v>94</v>
      </c>
      <c r="E134" t="s">
        <v>75</v>
      </c>
      <c r="F134" s="46">
        <v>36</v>
      </c>
      <c r="G134" s="46">
        <v>1</v>
      </c>
      <c r="H134" t="s">
        <v>94</v>
      </c>
      <c r="J134" t="s">
        <v>258</v>
      </c>
      <c r="K134" t="s">
        <v>197</v>
      </c>
      <c r="L134" t="s">
        <v>197</v>
      </c>
      <c r="M134" t="s">
        <v>277</v>
      </c>
    </row>
    <row r="135" spans="1:15" x14ac:dyDescent="0.25">
      <c r="A135" t="s">
        <v>272</v>
      </c>
      <c r="B135" t="s">
        <v>273</v>
      </c>
      <c r="C135" t="s">
        <v>282</v>
      </c>
      <c r="D135" t="s">
        <v>27</v>
      </c>
      <c r="E135" t="s">
        <v>28</v>
      </c>
      <c r="F135" s="46">
        <v>36</v>
      </c>
      <c r="G135" s="46">
        <v>1</v>
      </c>
      <c r="H135" t="s">
        <v>27</v>
      </c>
      <c r="J135" t="s">
        <v>198</v>
      </c>
      <c r="K135" t="s">
        <v>283</v>
      </c>
      <c r="L135" t="s">
        <v>283</v>
      </c>
      <c r="M135" t="s">
        <v>277</v>
      </c>
    </row>
    <row r="136" spans="1:15" x14ac:dyDescent="0.25">
      <c r="A136" t="s">
        <v>272</v>
      </c>
      <c r="B136" t="s">
        <v>273</v>
      </c>
      <c r="C136" t="s">
        <v>282</v>
      </c>
      <c r="D136" t="s">
        <v>238</v>
      </c>
      <c r="E136" t="s">
        <v>44</v>
      </c>
      <c r="F136" s="46">
        <v>16</v>
      </c>
      <c r="G136" s="96">
        <v>0.44440000000000002</v>
      </c>
      <c r="H136" t="s">
        <v>238</v>
      </c>
      <c r="I136" t="s">
        <v>29</v>
      </c>
      <c r="J136" t="s">
        <v>284</v>
      </c>
      <c r="K136" t="s">
        <v>240</v>
      </c>
      <c r="L136" t="s">
        <v>240</v>
      </c>
      <c r="M136" t="s">
        <v>277</v>
      </c>
    </row>
    <row r="137" spans="1:15" x14ac:dyDescent="0.25">
      <c r="A137" t="s">
        <v>272</v>
      </c>
      <c r="B137" t="s">
        <v>273</v>
      </c>
      <c r="C137" t="s">
        <v>282</v>
      </c>
      <c r="D137" t="s">
        <v>238</v>
      </c>
      <c r="E137" t="s">
        <v>44</v>
      </c>
      <c r="F137" s="46">
        <v>230</v>
      </c>
      <c r="G137" s="96">
        <v>6.3888999999999996</v>
      </c>
      <c r="H137" t="s">
        <v>238</v>
      </c>
      <c r="J137" t="s">
        <v>285</v>
      </c>
      <c r="K137" t="s">
        <v>240</v>
      </c>
      <c r="L137" t="s">
        <v>240</v>
      </c>
      <c r="M137" t="s">
        <v>277</v>
      </c>
    </row>
    <row r="138" spans="1:15" x14ac:dyDescent="0.25">
      <c r="A138" t="s">
        <v>272</v>
      </c>
      <c r="B138" t="s">
        <v>273</v>
      </c>
      <c r="C138" t="s">
        <v>282</v>
      </c>
      <c r="D138" t="s">
        <v>122</v>
      </c>
      <c r="E138" t="s">
        <v>33</v>
      </c>
      <c r="F138" s="96">
        <v>30.43</v>
      </c>
      <c r="G138" s="96">
        <v>0.84530000000000005</v>
      </c>
      <c r="H138" t="s">
        <v>122</v>
      </c>
      <c r="I138" t="s">
        <v>29</v>
      </c>
      <c r="J138" t="s">
        <v>286</v>
      </c>
      <c r="K138" t="s">
        <v>242</v>
      </c>
      <c r="L138" t="s">
        <v>242</v>
      </c>
      <c r="M138" t="s">
        <v>277</v>
      </c>
    </row>
    <row r="139" spans="1:15" x14ac:dyDescent="0.25">
      <c r="A139" t="s">
        <v>272</v>
      </c>
      <c r="B139" t="s">
        <v>273</v>
      </c>
      <c r="C139" t="s">
        <v>282</v>
      </c>
      <c r="D139" t="s">
        <v>122</v>
      </c>
      <c r="E139" t="s">
        <v>33</v>
      </c>
      <c r="F139" s="46">
        <v>196</v>
      </c>
      <c r="G139" s="96">
        <v>5.4443999999999999</v>
      </c>
      <c r="H139" t="s">
        <v>122</v>
      </c>
      <c r="J139" t="s">
        <v>287</v>
      </c>
      <c r="K139" t="s">
        <v>242</v>
      </c>
      <c r="L139" t="s">
        <v>242</v>
      </c>
      <c r="M139" t="s">
        <v>277</v>
      </c>
    </row>
    <row r="140" spans="1:15" x14ac:dyDescent="0.25">
      <c r="A140" t="s">
        <v>272</v>
      </c>
      <c r="B140" t="s">
        <v>273</v>
      </c>
      <c r="C140" t="s">
        <v>282</v>
      </c>
      <c r="D140" t="s">
        <v>135</v>
      </c>
      <c r="E140" t="s">
        <v>75</v>
      </c>
      <c r="F140" s="46">
        <v>36</v>
      </c>
      <c r="G140" s="46">
        <v>1</v>
      </c>
      <c r="H140" t="s">
        <v>135</v>
      </c>
      <c r="I140" t="s">
        <v>29</v>
      </c>
      <c r="J140" t="s">
        <v>258</v>
      </c>
      <c r="K140" t="s">
        <v>288</v>
      </c>
      <c r="L140" t="s">
        <v>288</v>
      </c>
      <c r="M140" t="s">
        <v>277</v>
      </c>
    </row>
    <row r="141" spans="1:15" x14ac:dyDescent="0.25">
      <c r="A141" t="s">
        <v>272</v>
      </c>
      <c r="B141" t="s">
        <v>273</v>
      </c>
      <c r="C141" t="s">
        <v>282</v>
      </c>
      <c r="D141" t="s">
        <v>135</v>
      </c>
      <c r="E141" t="s">
        <v>75</v>
      </c>
      <c r="F141" s="96">
        <v>11.5</v>
      </c>
      <c r="G141" s="96">
        <v>0.31940000000000002</v>
      </c>
      <c r="H141" t="s">
        <v>135</v>
      </c>
      <c r="J141" t="s">
        <v>289</v>
      </c>
      <c r="K141" t="s">
        <v>288</v>
      </c>
      <c r="L141" t="s">
        <v>288</v>
      </c>
      <c r="M141" t="s">
        <v>277</v>
      </c>
    </row>
    <row r="142" spans="1:15" x14ac:dyDescent="0.25">
      <c r="A142" t="s">
        <v>272</v>
      </c>
      <c r="B142" t="s">
        <v>273</v>
      </c>
      <c r="C142" t="s">
        <v>282</v>
      </c>
      <c r="D142" t="s">
        <v>290</v>
      </c>
      <c r="E142" t="s">
        <v>28</v>
      </c>
      <c r="F142" s="96">
        <v>182.09</v>
      </c>
      <c r="G142" s="96">
        <v>5.0580999999999996</v>
      </c>
      <c r="H142" t="s">
        <v>290</v>
      </c>
      <c r="J142" t="s">
        <v>291</v>
      </c>
      <c r="K142" t="s">
        <v>292</v>
      </c>
      <c r="L142" t="s">
        <v>292</v>
      </c>
      <c r="M142" t="s">
        <v>277</v>
      </c>
    </row>
    <row r="143" spans="1:15" x14ac:dyDescent="0.25">
      <c r="A143" t="s">
        <v>272</v>
      </c>
      <c r="B143" t="s">
        <v>273</v>
      </c>
      <c r="C143" t="s">
        <v>293</v>
      </c>
      <c r="D143" t="s">
        <v>165</v>
      </c>
      <c r="E143" t="s">
        <v>162</v>
      </c>
      <c r="F143" s="96">
        <v>176.04</v>
      </c>
      <c r="G143" s="96">
        <v>4.8899999999999997</v>
      </c>
      <c r="H143" t="s">
        <v>165</v>
      </c>
      <c r="J143" t="s">
        <v>294</v>
      </c>
      <c r="K143" t="s">
        <v>190</v>
      </c>
      <c r="L143" t="s">
        <v>190</v>
      </c>
      <c r="M143" t="s">
        <v>281</v>
      </c>
    </row>
    <row r="144" spans="1:15" x14ac:dyDescent="0.25">
      <c r="A144" t="s">
        <v>272</v>
      </c>
      <c r="B144" t="s">
        <v>273</v>
      </c>
      <c r="C144" t="s">
        <v>293</v>
      </c>
      <c r="D144" t="s">
        <v>86</v>
      </c>
      <c r="E144" t="s">
        <v>108</v>
      </c>
      <c r="F144" s="96">
        <v>39.200000000000003</v>
      </c>
      <c r="G144" s="96">
        <v>1.0889</v>
      </c>
      <c r="H144" t="s">
        <v>86</v>
      </c>
      <c r="J144" t="s">
        <v>295</v>
      </c>
      <c r="K144" t="s">
        <v>192</v>
      </c>
      <c r="L144" t="s">
        <v>192</v>
      </c>
      <c r="M144" t="s">
        <v>281</v>
      </c>
    </row>
    <row r="145" spans="1:15" x14ac:dyDescent="0.25">
      <c r="A145" t="s">
        <v>272</v>
      </c>
      <c r="B145" t="s">
        <v>273</v>
      </c>
      <c r="C145" t="s">
        <v>293</v>
      </c>
      <c r="D145" t="s">
        <v>12</v>
      </c>
      <c r="E145" t="s">
        <v>36</v>
      </c>
      <c r="F145" s="46">
        <v>60</v>
      </c>
      <c r="G145" s="96">
        <v>1.6667000000000001</v>
      </c>
      <c r="H145" t="s">
        <v>12</v>
      </c>
      <c r="I145" t="s">
        <v>29</v>
      </c>
      <c r="J145" t="s">
        <v>296</v>
      </c>
      <c r="K145" t="s">
        <v>195</v>
      </c>
      <c r="L145" t="s">
        <v>195</v>
      </c>
      <c r="M145" t="s">
        <v>281</v>
      </c>
    </row>
    <row r="146" spans="1:15" x14ac:dyDescent="0.25">
      <c r="A146" t="s">
        <v>272</v>
      </c>
      <c r="B146" t="s">
        <v>273</v>
      </c>
      <c r="C146" t="s">
        <v>293</v>
      </c>
      <c r="D146" t="s">
        <v>12</v>
      </c>
      <c r="E146" t="s">
        <v>36</v>
      </c>
      <c r="F146" s="96">
        <v>0.56000000000000005</v>
      </c>
      <c r="G146" s="96">
        <v>1.5599999999999999E-2</v>
      </c>
      <c r="H146" t="s">
        <v>12</v>
      </c>
      <c r="J146" t="s">
        <v>297</v>
      </c>
      <c r="K146" t="s">
        <v>195</v>
      </c>
      <c r="L146" t="s">
        <v>195</v>
      </c>
      <c r="M146" t="s">
        <v>281</v>
      </c>
    </row>
    <row r="147" spans="1:15" x14ac:dyDescent="0.25">
      <c r="A147" t="s">
        <v>272</v>
      </c>
      <c r="B147" t="s">
        <v>273</v>
      </c>
      <c r="C147" t="s">
        <v>293</v>
      </c>
      <c r="D147" t="s">
        <v>12</v>
      </c>
      <c r="E147" t="s">
        <v>36</v>
      </c>
      <c r="F147" s="96">
        <v>278.31</v>
      </c>
      <c r="G147" s="96">
        <v>7.7308000000000003</v>
      </c>
      <c r="H147" t="s">
        <v>12</v>
      </c>
      <c r="J147" t="s">
        <v>298</v>
      </c>
      <c r="K147" t="s">
        <v>195</v>
      </c>
      <c r="L147" t="s">
        <v>195</v>
      </c>
      <c r="M147" t="s">
        <v>281</v>
      </c>
    </row>
    <row r="148" spans="1:15" x14ac:dyDescent="0.25">
      <c r="A148" t="s">
        <v>272</v>
      </c>
      <c r="B148" t="s">
        <v>273</v>
      </c>
      <c r="C148" t="s">
        <v>293</v>
      </c>
      <c r="D148" t="s">
        <v>299</v>
      </c>
      <c r="E148" t="s">
        <v>39</v>
      </c>
      <c r="F148" s="46">
        <v>32</v>
      </c>
      <c r="G148" s="96">
        <v>0.88890000000000002</v>
      </c>
      <c r="H148" t="s">
        <v>299</v>
      </c>
      <c r="J148" t="s">
        <v>300</v>
      </c>
      <c r="K148" t="s">
        <v>301</v>
      </c>
      <c r="L148" t="s">
        <v>301</v>
      </c>
      <c r="M148" t="s">
        <v>281</v>
      </c>
    </row>
    <row r="149" spans="1:15" x14ac:dyDescent="0.25">
      <c r="A149" t="s">
        <v>272</v>
      </c>
      <c r="B149" t="s">
        <v>273</v>
      </c>
      <c r="C149" t="s">
        <v>293</v>
      </c>
      <c r="D149" t="s">
        <v>238</v>
      </c>
      <c r="E149" t="s">
        <v>44</v>
      </c>
      <c r="F149" s="46">
        <v>136</v>
      </c>
      <c r="G149" s="96">
        <v>3.7778</v>
      </c>
      <c r="H149" t="s">
        <v>238</v>
      </c>
      <c r="J149" t="s">
        <v>302</v>
      </c>
      <c r="K149" t="s">
        <v>240</v>
      </c>
      <c r="L149" t="s">
        <v>240</v>
      </c>
      <c r="M149" t="s">
        <v>281</v>
      </c>
    </row>
    <row r="150" spans="1:15" x14ac:dyDescent="0.25">
      <c r="A150" t="s">
        <v>272</v>
      </c>
      <c r="B150" t="s">
        <v>273</v>
      </c>
      <c r="C150" t="s">
        <v>293</v>
      </c>
      <c r="E150" t="s">
        <v>108</v>
      </c>
      <c r="F150" s="96">
        <v>9.35</v>
      </c>
      <c r="G150" s="96">
        <v>0.25969999999999999</v>
      </c>
      <c r="H150" t="s">
        <v>303</v>
      </c>
      <c r="I150" t="s">
        <v>29</v>
      </c>
      <c r="J150" t="s">
        <v>304</v>
      </c>
      <c r="L150" t="s">
        <v>305</v>
      </c>
      <c r="M150" t="s">
        <v>281</v>
      </c>
    </row>
    <row r="151" spans="1:15" x14ac:dyDescent="0.25">
      <c r="A151" t="s">
        <v>272</v>
      </c>
      <c r="B151" t="s">
        <v>273</v>
      </c>
      <c r="C151" t="s">
        <v>293</v>
      </c>
      <c r="E151" t="s">
        <v>36</v>
      </c>
      <c r="F151" s="46">
        <v>12</v>
      </c>
      <c r="G151" s="96">
        <v>0.33329999999999999</v>
      </c>
      <c r="H151" t="s">
        <v>306</v>
      </c>
      <c r="I151" t="s">
        <v>29</v>
      </c>
      <c r="J151" t="s">
        <v>307</v>
      </c>
      <c r="L151" t="s">
        <v>308</v>
      </c>
      <c r="M151" t="s">
        <v>281</v>
      </c>
      <c r="N151" s="96">
        <v>1589.48</v>
      </c>
      <c r="O151" s="96">
        <v>44.152200000000001</v>
      </c>
    </row>
    <row r="152" spans="1:15" x14ac:dyDescent="0.25">
      <c r="A152" t="s">
        <v>309</v>
      </c>
      <c r="B152" t="s">
        <v>310</v>
      </c>
      <c r="C152" t="s">
        <v>311</v>
      </c>
      <c r="D152" t="s">
        <v>215</v>
      </c>
      <c r="E152" t="s">
        <v>33</v>
      </c>
      <c r="F152" s="46">
        <v>4</v>
      </c>
      <c r="G152" s="96">
        <v>0.1111</v>
      </c>
      <c r="H152" t="s">
        <v>215</v>
      </c>
      <c r="I152" t="s">
        <v>29</v>
      </c>
      <c r="J152" t="s">
        <v>312</v>
      </c>
      <c r="K152" t="s">
        <v>217</v>
      </c>
      <c r="L152" t="s">
        <v>217</v>
      </c>
      <c r="M152" t="s">
        <v>313</v>
      </c>
    </row>
    <row r="153" spans="1:15" x14ac:dyDescent="0.25">
      <c r="A153" t="s">
        <v>309</v>
      </c>
      <c r="B153" t="s">
        <v>310</v>
      </c>
      <c r="C153" t="s">
        <v>311</v>
      </c>
      <c r="D153" t="s">
        <v>94</v>
      </c>
      <c r="E153" t="s">
        <v>75</v>
      </c>
      <c r="F153" s="96">
        <v>12.03</v>
      </c>
      <c r="G153" s="96">
        <v>0.3342</v>
      </c>
      <c r="H153" t="s">
        <v>94</v>
      </c>
      <c r="J153" t="s">
        <v>314</v>
      </c>
      <c r="K153" t="s">
        <v>197</v>
      </c>
      <c r="L153" t="s">
        <v>197</v>
      </c>
      <c r="M153" t="s">
        <v>313</v>
      </c>
    </row>
    <row r="154" spans="1:15" x14ac:dyDescent="0.25">
      <c r="A154" t="s">
        <v>309</v>
      </c>
      <c r="B154" t="s">
        <v>310</v>
      </c>
      <c r="C154" t="s">
        <v>311</v>
      </c>
      <c r="D154" t="s">
        <v>94</v>
      </c>
      <c r="E154" t="s">
        <v>75</v>
      </c>
      <c r="F154" s="46">
        <v>36</v>
      </c>
      <c r="G154" s="46">
        <v>1</v>
      </c>
      <c r="H154" t="s">
        <v>94</v>
      </c>
      <c r="J154" t="s">
        <v>315</v>
      </c>
      <c r="K154" t="s">
        <v>197</v>
      </c>
      <c r="L154" t="s">
        <v>197</v>
      </c>
      <c r="M154" t="s">
        <v>313</v>
      </c>
    </row>
    <row r="155" spans="1:15" x14ac:dyDescent="0.25">
      <c r="A155" t="s">
        <v>309</v>
      </c>
      <c r="B155" t="s">
        <v>310</v>
      </c>
      <c r="C155" t="s">
        <v>311</v>
      </c>
      <c r="D155" t="s">
        <v>27</v>
      </c>
      <c r="E155" t="s">
        <v>28</v>
      </c>
      <c r="F155" s="46">
        <v>2</v>
      </c>
      <c r="G155" s="96">
        <v>5.5599999999999997E-2</v>
      </c>
      <c r="H155" t="s">
        <v>27</v>
      </c>
      <c r="J155" t="s">
        <v>316</v>
      </c>
      <c r="K155" t="s">
        <v>283</v>
      </c>
      <c r="L155" t="s">
        <v>283</v>
      </c>
      <c r="M155" t="s">
        <v>313</v>
      </c>
    </row>
    <row r="156" spans="1:15" x14ac:dyDescent="0.25">
      <c r="A156" t="s">
        <v>309</v>
      </c>
      <c r="B156" t="s">
        <v>310</v>
      </c>
      <c r="C156" t="s">
        <v>311</v>
      </c>
      <c r="D156" t="s">
        <v>96</v>
      </c>
      <c r="E156" t="s">
        <v>39</v>
      </c>
      <c r="F156" s="46">
        <v>72</v>
      </c>
      <c r="G156" s="46">
        <v>2</v>
      </c>
      <c r="H156" t="s">
        <v>96</v>
      </c>
      <c r="J156" t="s">
        <v>317</v>
      </c>
      <c r="K156" t="s">
        <v>318</v>
      </c>
      <c r="L156" t="s">
        <v>318</v>
      </c>
      <c r="M156" t="s">
        <v>313</v>
      </c>
    </row>
    <row r="157" spans="1:15" x14ac:dyDescent="0.25">
      <c r="A157" t="s">
        <v>309</v>
      </c>
      <c r="B157" t="s">
        <v>310</v>
      </c>
      <c r="C157" t="s">
        <v>311</v>
      </c>
      <c r="D157" t="s">
        <v>96</v>
      </c>
      <c r="E157" t="s">
        <v>39</v>
      </c>
      <c r="F157" s="46">
        <v>36</v>
      </c>
      <c r="G157" s="46">
        <v>1</v>
      </c>
      <c r="H157" t="s">
        <v>96</v>
      </c>
      <c r="J157" t="s">
        <v>198</v>
      </c>
      <c r="K157" t="s">
        <v>318</v>
      </c>
      <c r="L157" t="s">
        <v>318</v>
      </c>
      <c r="M157" t="s">
        <v>313</v>
      </c>
    </row>
    <row r="158" spans="1:15" x14ac:dyDescent="0.25">
      <c r="A158" t="s">
        <v>309</v>
      </c>
      <c r="B158" t="s">
        <v>310</v>
      </c>
      <c r="C158" t="s">
        <v>311</v>
      </c>
      <c r="D158" t="s">
        <v>319</v>
      </c>
      <c r="E158" t="s">
        <v>33</v>
      </c>
      <c r="F158" s="46">
        <v>112</v>
      </c>
      <c r="G158" s="96">
        <v>3.1111</v>
      </c>
      <c r="H158" t="s">
        <v>319</v>
      </c>
      <c r="J158" t="s">
        <v>320</v>
      </c>
      <c r="K158" t="s">
        <v>321</v>
      </c>
      <c r="L158" t="s">
        <v>321</v>
      </c>
      <c r="M158" t="s">
        <v>313</v>
      </c>
    </row>
    <row r="159" spans="1:15" x14ac:dyDescent="0.25">
      <c r="A159" t="s">
        <v>309</v>
      </c>
      <c r="B159" t="s">
        <v>310</v>
      </c>
      <c r="C159" t="s">
        <v>311</v>
      </c>
      <c r="D159" t="s">
        <v>322</v>
      </c>
      <c r="E159" t="s">
        <v>28</v>
      </c>
      <c r="F159" s="96">
        <v>70.209999999999994</v>
      </c>
      <c r="G159" s="96">
        <v>1.9502999999999999</v>
      </c>
      <c r="H159" t="s">
        <v>322</v>
      </c>
      <c r="I159" t="s">
        <v>29</v>
      </c>
      <c r="J159" t="s">
        <v>323</v>
      </c>
      <c r="K159" t="s">
        <v>324</v>
      </c>
      <c r="L159" t="s">
        <v>324</v>
      </c>
      <c r="M159" t="s">
        <v>313</v>
      </c>
    </row>
    <row r="160" spans="1:15" x14ac:dyDescent="0.25">
      <c r="A160" t="s">
        <v>309</v>
      </c>
      <c r="B160" t="s">
        <v>310</v>
      </c>
      <c r="C160" t="s">
        <v>311</v>
      </c>
      <c r="D160" t="s">
        <v>322</v>
      </c>
      <c r="E160" t="s">
        <v>28</v>
      </c>
      <c r="F160" s="96">
        <v>468.04</v>
      </c>
      <c r="G160" s="96">
        <v>13.001099999999999</v>
      </c>
      <c r="H160" t="s">
        <v>322</v>
      </c>
      <c r="J160" t="s">
        <v>325</v>
      </c>
      <c r="K160" t="s">
        <v>324</v>
      </c>
      <c r="L160" t="s">
        <v>324</v>
      </c>
      <c r="M160" t="s">
        <v>313</v>
      </c>
    </row>
    <row r="161" spans="1:15" x14ac:dyDescent="0.25">
      <c r="A161" t="s">
        <v>309</v>
      </c>
      <c r="B161" t="s">
        <v>310</v>
      </c>
      <c r="C161" t="s">
        <v>311</v>
      </c>
      <c r="D161" t="s">
        <v>326</v>
      </c>
      <c r="E161" t="s">
        <v>28</v>
      </c>
      <c r="F161" s="46">
        <v>36</v>
      </c>
      <c r="G161" s="46">
        <v>1</v>
      </c>
      <c r="H161" t="s">
        <v>326</v>
      </c>
      <c r="J161" t="s">
        <v>327</v>
      </c>
      <c r="K161" t="s">
        <v>328</v>
      </c>
      <c r="L161" t="s">
        <v>328</v>
      </c>
      <c r="M161" t="s">
        <v>313</v>
      </c>
    </row>
    <row r="162" spans="1:15" x14ac:dyDescent="0.25">
      <c r="A162" t="s">
        <v>309</v>
      </c>
      <c r="B162" t="s">
        <v>310</v>
      </c>
      <c r="C162" t="s">
        <v>311</v>
      </c>
      <c r="D162" t="s">
        <v>275</v>
      </c>
      <c r="E162" t="s">
        <v>108</v>
      </c>
      <c r="F162" s="46">
        <v>36</v>
      </c>
      <c r="G162" s="46">
        <v>1</v>
      </c>
      <c r="H162" t="s">
        <v>275</v>
      </c>
      <c r="J162" t="s">
        <v>329</v>
      </c>
      <c r="K162" t="s">
        <v>276</v>
      </c>
      <c r="L162" t="s">
        <v>276</v>
      </c>
      <c r="M162" t="s">
        <v>313</v>
      </c>
    </row>
    <row r="163" spans="1:15" x14ac:dyDescent="0.25">
      <c r="A163" t="s">
        <v>309</v>
      </c>
      <c r="B163" t="s">
        <v>310</v>
      </c>
      <c r="C163" t="s">
        <v>311</v>
      </c>
      <c r="E163" t="s">
        <v>36</v>
      </c>
      <c r="F163" s="96">
        <v>30.64</v>
      </c>
      <c r="G163" s="96">
        <v>0.85109999999999997</v>
      </c>
      <c r="H163" t="s">
        <v>306</v>
      </c>
      <c r="J163" t="s">
        <v>330</v>
      </c>
      <c r="L163" t="s">
        <v>308</v>
      </c>
      <c r="M163" t="s">
        <v>313</v>
      </c>
    </row>
    <row r="164" spans="1:15" x14ac:dyDescent="0.25">
      <c r="A164" t="s">
        <v>309</v>
      </c>
      <c r="B164" t="s">
        <v>310</v>
      </c>
      <c r="C164" t="s">
        <v>311</v>
      </c>
      <c r="E164" t="s">
        <v>44</v>
      </c>
      <c r="F164" s="96">
        <v>6.65</v>
      </c>
      <c r="G164" s="96">
        <v>0.1847</v>
      </c>
      <c r="H164" t="s">
        <v>268</v>
      </c>
      <c r="J164" t="s">
        <v>331</v>
      </c>
      <c r="L164" t="s">
        <v>270</v>
      </c>
      <c r="M164" t="s">
        <v>313</v>
      </c>
    </row>
    <row r="165" spans="1:15" x14ac:dyDescent="0.25">
      <c r="A165" t="s">
        <v>309</v>
      </c>
      <c r="B165" t="s">
        <v>310</v>
      </c>
      <c r="C165" t="s">
        <v>311</v>
      </c>
      <c r="E165" t="s">
        <v>33</v>
      </c>
      <c r="F165" s="46">
        <v>82</v>
      </c>
      <c r="G165" s="96">
        <v>2.2778</v>
      </c>
      <c r="H165" t="s">
        <v>332</v>
      </c>
      <c r="J165" t="s">
        <v>333</v>
      </c>
      <c r="L165" t="s">
        <v>334</v>
      </c>
      <c r="M165" t="s">
        <v>313</v>
      </c>
    </row>
    <row r="166" spans="1:15" x14ac:dyDescent="0.25">
      <c r="A166" t="s">
        <v>309</v>
      </c>
      <c r="B166" t="s">
        <v>310</v>
      </c>
      <c r="C166" t="s">
        <v>311</v>
      </c>
      <c r="E166" t="s">
        <v>75</v>
      </c>
      <c r="F166" s="46">
        <v>24</v>
      </c>
      <c r="G166" s="96">
        <v>0.66669999999999996</v>
      </c>
      <c r="H166" t="s">
        <v>178</v>
      </c>
      <c r="J166" t="s">
        <v>335</v>
      </c>
      <c r="L166" t="s">
        <v>180</v>
      </c>
      <c r="M166" t="s">
        <v>313</v>
      </c>
    </row>
    <row r="167" spans="1:15" x14ac:dyDescent="0.25">
      <c r="A167" t="s">
        <v>309</v>
      </c>
      <c r="B167" t="s">
        <v>310</v>
      </c>
      <c r="C167" t="s">
        <v>311</v>
      </c>
      <c r="E167" t="s">
        <v>61</v>
      </c>
      <c r="F167" s="46">
        <v>24</v>
      </c>
      <c r="G167" s="96">
        <v>0.66669999999999996</v>
      </c>
      <c r="H167" t="s">
        <v>336</v>
      </c>
      <c r="J167" t="s">
        <v>337</v>
      </c>
      <c r="L167" t="s">
        <v>338</v>
      </c>
      <c r="M167" t="s">
        <v>313</v>
      </c>
      <c r="N167" s="96">
        <v>1051.57</v>
      </c>
      <c r="O167" s="96">
        <v>29.2104</v>
      </c>
    </row>
    <row r="168" spans="1:15" x14ac:dyDescent="0.25">
      <c r="A168" t="s">
        <v>339</v>
      </c>
      <c r="B168" t="s">
        <v>340</v>
      </c>
      <c r="C168" t="s">
        <v>341</v>
      </c>
      <c r="D168" t="s">
        <v>157</v>
      </c>
      <c r="E168" t="s">
        <v>162</v>
      </c>
      <c r="F168" s="46">
        <v>36</v>
      </c>
      <c r="G168" s="46">
        <v>1</v>
      </c>
      <c r="H168" t="s">
        <v>157</v>
      </c>
      <c r="J168" t="s">
        <v>342</v>
      </c>
      <c r="K168" t="s">
        <v>212</v>
      </c>
      <c r="L168" t="s">
        <v>212</v>
      </c>
      <c r="M168" t="s">
        <v>343</v>
      </c>
    </row>
    <row r="169" spans="1:15" x14ac:dyDescent="0.25">
      <c r="A169" t="s">
        <v>339</v>
      </c>
      <c r="B169" t="s">
        <v>340</v>
      </c>
      <c r="C169" t="s">
        <v>344</v>
      </c>
      <c r="D169" t="s">
        <v>279</v>
      </c>
      <c r="E169" t="s">
        <v>153</v>
      </c>
      <c r="F169" s="46">
        <v>36</v>
      </c>
      <c r="G169" s="46">
        <v>1</v>
      </c>
      <c r="H169" t="s">
        <v>279</v>
      </c>
      <c r="J169" t="s">
        <v>345</v>
      </c>
      <c r="K169" t="s">
        <v>280</v>
      </c>
      <c r="L169" t="s">
        <v>280</v>
      </c>
      <c r="M169" t="s">
        <v>346</v>
      </c>
    </row>
    <row r="170" spans="1:15" x14ac:dyDescent="0.25">
      <c r="A170" t="s">
        <v>339</v>
      </c>
      <c r="B170" t="s">
        <v>340</v>
      </c>
      <c r="C170" t="s">
        <v>347</v>
      </c>
      <c r="D170" t="s">
        <v>141</v>
      </c>
      <c r="E170" t="s">
        <v>39</v>
      </c>
      <c r="F170" s="96">
        <v>594.66</v>
      </c>
      <c r="G170" s="96">
        <v>16.5183</v>
      </c>
      <c r="H170" t="s">
        <v>141</v>
      </c>
      <c r="J170" t="s">
        <v>348</v>
      </c>
      <c r="K170" t="s">
        <v>349</v>
      </c>
      <c r="L170" t="s">
        <v>349</v>
      </c>
      <c r="M170" t="s">
        <v>350</v>
      </c>
    </row>
    <row r="171" spans="1:15" x14ac:dyDescent="0.25">
      <c r="A171" t="s">
        <v>339</v>
      </c>
      <c r="B171" t="s">
        <v>340</v>
      </c>
      <c r="C171" t="s">
        <v>347</v>
      </c>
      <c r="D171" t="s">
        <v>351</v>
      </c>
      <c r="E171" t="s">
        <v>44</v>
      </c>
      <c r="F171" s="46">
        <v>56</v>
      </c>
      <c r="G171" s="96">
        <v>1.5556000000000001</v>
      </c>
      <c r="H171" t="s">
        <v>351</v>
      </c>
      <c r="J171" t="s">
        <v>352</v>
      </c>
      <c r="K171" t="s">
        <v>353</v>
      </c>
      <c r="L171" t="s">
        <v>353</v>
      </c>
      <c r="M171" t="s">
        <v>350</v>
      </c>
    </row>
    <row r="172" spans="1:15" x14ac:dyDescent="0.25">
      <c r="A172" t="s">
        <v>339</v>
      </c>
      <c r="B172" t="s">
        <v>340</v>
      </c>
      <c r="C172" t="s">
        <v>347</v>
      </c>
      <c r="D172" t="s">
        <v>354</v>
      </c>
      <c r="E172" t="s">
        <v>33</v>
      </c>
      <c r="F172" s="46">
        <v>88</v>
      </c>
      <c r="G172" s="96">
        <v>2.4443999999999999</v>
      </c>
      <c r="H172" t="s">
        <v>354</v>
      </c>
      <c r="J172" t="s">
        <v>355</v>
      </c>
      <c r="K172" t="s">
        <v>356</v>
      </c>
      <c r="L172" t="s">
        <v>356</v>
      </c>
      <c r="M172" t="s">
        <v>350</v>
      </c>
    </row>
    <row r="173" spans="1:15" x14ac:dyDescent="0.25">
      <c r="A173" t="s">
        <v>339</v>
      </c>
      <c r="B173" t="s">
        <v>340</v>
      </c>
      <c r="C173" t="s">
        <v>347</v>
      </c>
      <c r="E173" t="s">
        <v>36</v>
      </c>
      <c r="F173" s="46">
        <v>72</v>
      </c>
      <c r="G173" s="46">
        <v>2</v>
      </c>
      <c r="H173" t="s">
        <v>306</v>
      </c>
      <c r="J173" t="s">
        <v>357</v>
      </c>
      <c r="L173" t="s">
        <v>308</v>
      </c>
      <c r="M173" t="s">
        <v>350</v>
      </c>
    </row>
    <row r="174" spans="1:15" x14ac:dyDescent="0.25">
      <c r="A174" t="s">
        <v>339</v>
      </c>
      <c r="B174" t="s">
        <v>340</v>
      </c>
      <c r="C174" t="s">
        <v>347</v>
      </c>
      <c r="E174" t="s">
        <v>39</v>
      </c>
      <c r="F174" s="46">
        <v>36</v>
      </c>
      <c r="G174" s="46">
        <v>1</v>
      </c>
      <c r="H174" t="s">
        <v>247</v>
      </c>
      <c r="I174" t="s">
        <v>29</v>
      </c>
      <c r="J174" t="s">
        <v>258</v>
      </c>
      <c r="L174" t="s">
        <v>249</v>
      </c>
      <c r="M174" t="s">
        <v>350</v>
      </c>
    </row>
    <row r="175" spans="1:15" x14ac:dyDescent="0.25">
      <c r="A175" t="s">
        <v>339</v>
      </c>
      <c r="B175" t="s">
        <v>340</v>
      </c>
      <c r="C175" t="s">
        <v>347</v>
      </c>
      <c r="E175" t="s">
        <v>28</v>
      </c>
      <c r="F175" s="46">
        <v>36</v>
      </c>
      <c r="G175" s="46">
        <v>1</v>
      </c>
      <c r="H175" t="s">
        <v>358</v>
      </c>
      <c r="J175" t="s">
        <v>359</v>
      </c>
      <c r="L175" t="s">
        <v>360</v>
      </c>
      <c r="M175" t="s">
        <v>350</v>
      </c>
    </row>
    <row r="176" spans="1:15" x14ac:dyDescent="0.25">
      <c r="A176" t="s">
        <v>339</v>
      </c>
      <c r="B176" t="s">
        <v>340</v>
      </c>
      <c r="C176" t="s">
        <v>361</v>
      </c>
      <c r="D176" t="s">
        <v>86</v>
      </c>
      <c r="E176" t="s">
        <v>108</v>
      </c>
      <c r="F176" s="46">
        <v>132</v>
      </c>
      <c r="G176" s="96">
        <v>3.6667000000000001</v>
      </c>
      <c r="H176" t="s">
        <v>86</v>
      </c>
      <c r="J176" t="s">
        <v>362</v>
      </c>
      <c r="K176" t="s">
        <v>192</v>
      </c>
      <c r="L176" t="s">
        <v>192</v>
      </c>
      <c r="M176" t="s">
        <v>343</v>
      </c>
    </row>
    <row r="177" spans="1:13" x14ac:dyDescent="0.25">
      <c r="A177" t="s">
        <v>339</v>
      </c>
      <c r="B177" t="s">
        <v>340</v>
      </c>
      <c r="C177" t="s">
        <v>361</v>
      </c>
      <c r="D177" t="s">
        <v>86</v>
      </c>
      <c r="E177" t="s">
        <v>108</v>
      </c>
      <c r="F177" s="46">
        <v>108</v>
      </c>
      <c r="G177" s="46">
        <v>3</v>
      </c>
      <c r="H177" t="s">
        <v>86</v>
      </c>
      <c r="J177" t="s">
        <v>363</v>
      </c>
      <c r="K177" t="s">
        <v>192</v>
      </c>
      <c r="L177" t="s">
        <v>192</v>
      </c>
      <c r="M177" t="s">
        <v>343</v>
      </c>
    </row>
    <row r="178" spans="1:13" x14ac:dyDescent="0.25">
      <c r="A178" t="s">
        <v>339</v>
      </c>
      <c r="B178" t="s">
        <v>340</v>
      </c>
      <c r="C178" t="s">
        <v>361</v>
      </c>
      <c r="D178" t="s">
        <v>12</v>
      </c>
      <c r="E178" t="s">
        <v>36</v>
      </c>
      <c r="F178" s="46">
        <v>36</v>
      </c>
      <c r="G178" s="46">
        <v>1</v>
      </c>
      <c r="H178" t="s">
        <v>12</v>
      </c>
      <c r="J178" t="s">
        <v>364</v>
      </c>
      <c r="K178" t="s">
        <v>195</v>
      </c>
      <c r="L178" t="s">
        <v>195</v>
      </c>
      <c r="M178" t="s">
        <v>343</v>
      </c>
    </row>
    <row r="179" spans="1:13" x14ac:dyDescent="0.25">
      <c r="A179" t="s">
        <v>339</v>
      </c>
      <c r="B179" t="s">
        <v>340</v>
      </c>
      <c r="C179" t="s">
        <v>361</v>
      </c>
      <c r="D179" t="s">
        <v>12</v>
      </c>
      <c r="E179" t="s">
        <v>36</v>
      </c>
      <c r="F179" s="96">
        <v>337.15</v>
      </c>
      <c r="G179" s="96">
        <v>9.3652999999999995</v>
      </c>
      <c r="H179" t="s">
        <v>12</v>
      </c>
      <c r="J179" t="s">
        <v>365</v>
      </c>
      <c r="K179" t="s">
        <v>195</v>
      </c>
      <c r="L179" t="s">
        <v>195</v>
      </c>
      <c r="M179" t="s">
        <v>343</v>
      </c>
    </row>
    <row r="180" spans="1:13" x14ac:dyDescent="0.25">
      <c r="A180" t="s">
        <v>339</v>
      </c>
      <c r="B180" t="s">
        <v>340</v>
      </c>
      <c r="C180" t="s">
        <v>361</v>
      </c>
      <c r="D180" t="s">
        <v>299</v>
      </c>
      <c r="E180" t="s">
        <v>39</v>
      </c>
      <c r="F180" s="46">
        <v>72</v>
      </c>
      <c r="G180" s="46">
        <v>2</v>
      </c>
      <c r="H180" t="s">
        <v>299</v>
      </c>
      <c r="J180" t="s">
        <v>366</v>
      </c>
      <c r="K180" t="s">
        <v>301</v>
      </c>
      <c r="L180" t="s">
        <v>301</v>
      </c>
      <c r="M180" t="s">
        <v>343</v>
      </c>
    </row>
    <row r="181" spans="1:13" x14ac:dyDescent="0.25">
      <c r="A181" t="s">
        <v>339</v>
      </c>
      <c r="B181" t="s">
        <v>340</v>
      </c>
      <c r="C181" t="s">
        <v>361</v>
      </c>
      <c r="D181" t="s">
        <v>94</v>
      </c>
      <c r="E181" t="s">
        <v>75</v>
      </c>
      <c r="F181" s="46">
        <v>8</v>
      </c>
      <c r="G181" s="96">
        <v>0.22220000000000001</v>
      </c>
      <c r="H181" t="s">
        <v>94</v>
      </c>
      <c r="J181" t="s">
        <v>367</v>
      </c>
      <c r="K181" t="s">
        <v>197</v>
      </c>
      <c r="L181" t="s">
        <v>197</v>
      </c>
      <c r="M181" t="s">
        <v>343</v>
      </c>
    </row>
    <row r="182" spans="1:13" x14ac:dyDescent="0.25">
      <c r="A182" t="s">
        <v>339</v>
      </c>
      <c r="B182" t="s">
        <v>340</v>
      </c>
      <c r="C182" t="s">
        <v>361</v>
      </c>
      <c r="D182" t="s">
        <v>368</v>
      </c>
      <c r="E182" t="s">
        <v>44</v>
      </c>
      <c r="F182" s="46">
        <v>36</v>
      </c>
      <c r="G182" s="46">
        <v>1</v>
      </c>
      <c r="H182" t="s">
        <v>368</v>
      </c>
      <c r="J182" t="s">
        <v>369</v>
      </c>
      <c r="K182" t="s">
        <v>370</v>
      </c>
      <c r="L182" t="s">
        <v>370</v>
      </c>
      <c r="M182" t="s">
        <v>343</v>
      </c>
    </row>
    <row r="183" spans="1:13" x14ac:dyDescent="0.25">
      <c r="A183" t="s">
        <v>339</v>
      </c>
      <c r="B183" t="s">
        <v>340</v>
      </c>
      <c r="C183" t="s">
        <v>361</v>
      </c>
      <c r="D183" t="s">
        <v>368</v>
      </c>
      <c r="E183" t="s">
        <v>44</v>
      </c>
      <c r="F183" s="46">
        <v>72</v>
      </c>
      <c r="G183" s="46">
        <v>2</v>
      </c>
      <c r="H183" t="s">
        <v>368</v>
      </c>
      <c r="J183" t="s">
        <v>191</v>
      </c>
      <c r="K183" t="s">
        <v>370</v>
      </c>
      <c r="L183" t="s">
        <v>370</v>
      </c>
      <c r="M183" t="s">
        <v>343</v>
      </c>
    </row>
    <row r="184" spans="1:13" x14ac:dyDescent="0.25">
      <c r="A184" t="s">
        <v>339</v>
      </c>
      <c r="B184" t="s">
        <v>340</v>
      </c>
      <c r="C184" t="s">
        <v>361</v>
      </c>
      <c r="D184" t="s">
        <v>141</v>
      </c>
      <c r="E184" t="s">
        <v>39</v>
      </c>
      <c r="F184" s="46">
        <v>108</v>
      </c>
      <c r="G184" s="46">
        <v>3</v>
      </c>
      <c r="H184" t="s">
        <v>371</v>
      </c>
      <c r="J184" t="s">
        <v>372</v>
      </c>
      <c r="K184" t="s">
        <v>349</v>
      </c>
      <c r="L184" t="s">
        <v>373</v>
      </c>
      <c r="M184" t="s">
        <v>343</v>
      </c>
    </row>
    <row r="185" spans="1:13" x14ac:dyDescent="0.25">
      <c r="A185" t="s">
        <v>339</v>
      </c>
      <c r="B185" t="s">
        <v>340</v>
      </c>
      <c r="C185" t="s">
        <v>361</v>
      </c>
      <c r="D185" t="s">
        <v>141</v>
      </c>
      <c r="E185" t="s">
        <v>39</v>
      </c>
      <c r="F185" s="46">
        <v>108</v>
      </c>
      <c r="G185" s="46">
        <v>3</v>
      </c>
      <c r="H185" t="s">
        <v>141</v>
      </c>
      <c r="J185" t="s">
        <v>374</v>
      </c>
      <c r="K185" t="s">
        <v>349</v>
      </c>
      <c r="L185" t="s">
        <v>349</v>
      </c>
      <c r="M185" t="s">
        <v>343</v>
      </c>
    </row>
    <row r="186" spans="1:13" x14ac:dyDescent="0.25">
      <c r="A186" t="s">
        <v>339</v>
      </c>
      <c r="B186" t="s">
        <v>340</v>
      </c>
      <c r="C186" t="s">
        <v>361</v>
      </c>
      <c r="D186" t="s">
        <v>275</v>
      </c>
      <c r="E186" t="s">
        <v>108</v>
      </c>
      <c r="F186" s="46">
        <v>36</v>
      </c>
      <c r="G186" s="46">
        <v>1</v>
      </c>
      <c r="H186" t="s">
        <v>275</v>
      </c>
      <c r="J186" t="s">
        <v>375</v>
      </c>
      <c r="K186" t="s">
        <v>276</v>
      </c>
      <c r="L186" t="s">
        <v>276</v>
      </c>
      <c r="M186" t="s">
        <v>343</v>
      </c>
    </row>
    <row r="187" spans="1:13" x14ac:dyDescent="0.25">
      <c r="A187" t="s">
        <v>339</v>
      </c>
      <c r="B187" t="s">
        <v>340</v>
      </c>
      <c r="C187" t="s">
        <v>361</v>
      </c>
      <c r="D187" t="s">
        <v>53</v>
      </c>
      <c r="E187" t="s">
        <v>36</v>
      </c>
      <c r="F187" s="46">
        <v>108</v>
      </c>
      <c r="G187" s="46">
        <v>3</v>
      </c>
      <c r="H187" t="s">
        <v>53</v>
      </c>
      <c r="J187" t="s">
        <v>376</v>
      </c>
      <c r="K187" t="s">
        <v>377</v>
      </c>
      <c r="L187" t="s">
        <v>377</v>
      </c>
      <c r="M187" t="s">
        <v>343</v>
      </c>
    </row>
    <row r="188" spans="1:13" x14ac:dyDescent="0.25">
      <c r="A188" t="s">
        <v>339</v>
      </c>
      <c r="B188" t="s">
        <v>340</v>
      </c>
      <c r="C188" t="s">
        <v>378</v>
      </c>
      <c r="D188" t="s">
        <v>165</v>
      </c>
      <c r="E188" t="s">
        <v>162</v>
      </c>
      <c r="F188" s="46">
        <v>36</v>
      </c>
      <c r="G188" s="46">
        <v>1</v>
      </c>
      <c r="H188" t="s">
        <v>165</v>
      </c>
      <c r="J188" t="s">
        <v>359</v>
      </c>
      <c r="K188" t="s">
        <v>190</v>
      </c>
      <c r="L188" t="s">
        <v>190</v>
      </c>
      <c r="M188" t="s">
        <v>346</v>
      </c>
    </row>
    <row r="189" spans="1:13" x14ac:dyDescent="0.25">
      <c r="A189" t="s">
        <v>339</v>
      </c>
      <c r="B189" t="s">
        <v>340</v>
      </c>
      <c r="C189" t="s">
        <v>378</v>
      </c>
      <c r="D189" t="s">
        <v>86</v>
      </c>
      <c r="E189" t="s">
        <v>108</v>
      </c>
      <c r="F189" s="46">
        <v>72</v>
      </c>
      <c r="G189" s="46">
        <v>2</v>
      </c>
      <c r="H189" t="s">
        <v>86</v>
      </c>
      <c r="J189" t="s">
        <v>379</v>
      </c>
      <c r="K189" t="s">
        <v>192</v>
      </c>
      <c r="L189" t="s">
        <v>192</v>
      </c>
      <c r="M189" t="s">
        <v>346</v>
      </c>
    </row>
    <row r="190" spans="1:13" x14ac:dyDescent="0.25">
      <c r="A190" t="s">
        <v>339</v>
      </c>
      <c r="B190" t="s">
        <v>340</v>
      </c>
      <c r="C190" t="s">
        <v>378</v>
      </c>
      <c r="D190" t="s">
        <v>12</v>
      </c>
      <c r="E190" t="s">
        <v>36</v>
      </c>
      <c r="F190" s="46">
        <v>36</v>
      </c>
      <c r="G190" s="46">
        <v>1</v>
      </c>
      <c r="H190" t="s">
        <v>12</v>
      </c>
      <c r="J190" t="s">
        <v>380</v>
      </c>
      <c r="K190" t="s">
        <v>195</v>
      </c>
      <c r="L190" t="s">
        <v>195</v>
      </c>
      <c r="M190" t="s">
        <v>346</v>
      </c>
    </row>
    <row r="191" spans="1:13" x14ac:dyDescent="0.25">
      <c r="A191" t="s">
        <v>339</v>
      </c>
      <c r="B191" t="s">
        <v>340</v>
      </c>
      <c r="C191" t="s">
        <v>378</v>
      </c>
      <c r="D191" t="s">
        <v>381</v>
      </c>
      <c r="E191" t="s">
        <v>36</v>
      </c>
      <c r="F191" s="46">
        <v>24</v>
      </c>
      <c r="G191" s="96">
        <v>0.66669999999999996</v>
      </c>
      <c r="H191" t="s">
        <v>381</v>
      </c>
      <c r="I191" t="s">
        <v>29</v>
      </c>
      <c r="J191" t="s">
        <v>382</v>
      </c>
      <c r="K191" t="s">
        <v>383</v>
      </c>
      <c r="L191" t="s">
        <v>383</v>
      </c>
      <c r="M191" t="s">
        <v>346</v>
      </c>
    </row>
    <row r="192" spans="1:13" x14ac:dyDescent="0.25">
      <c r="A192" t="s">
        <v>339</v>
      </c>
      <c r="B192" t="s">
        <v>340</v>
      </c>
      <c r="C192" t="s">
        <v>378</v>
      </c>
      <c r="D192" t="s">
        <v>381</v>
      </c>
      <c r="E192" t="s">
        <v>36</v>
      </c>
      <c r="F192" s="46">
        <v>276</v>
      </c>
      <c r="G192" s="96">
        <v>7.6666999999999996</v>
      </c>
      <c r="H192" t="s">
        <v>381</v>
      </c>
      <c r="J192" t="s">
        <v>384</v>
      </c>
      <c r="K192" t="s">
        <v>383</v>
      </c>
      <c r="L192" t="s">
        <v>383</v>
      </c>
      <c r="M192" t="s">
        <v>346</v>
      </c>
    </row>
    <row r="193" spans="1:15" x14ac:dyDescent="0.25">
      <c r="A193" t="s">
        <v>339</v>
      </c>
      <c r="B193" t="s">
        <v>340</v>
      </c>
      <c r="C193" t="s">
        <v>378</v>
      </c>
      <c r="D193" t="s">
        <v>141</v>
      </c>
      <c r="E193" t="s">
        <v>39</v>
      </c>
      <c r="F193" s="46">
        <v>36</v>
      </c>
      <c r="G193" s="46">
        <v>1</v>
      </c>
      <c r="H193" t="s">
        <v>141</v>
      </c>
      <c r="I193" t="s">
        <v>29</v>
      </c>
      <c r="J193" t="s">
        <v>380</v>
      </c>
      <c r="K193" t="s">
        <v>349</v>
      </c>
      <c r="L193" t="s">
        <v>349</v>
      </c>
      <c r="M193" t="s">
        <v>346</v>
      </c>
    </row>
    <row r="194" spans="1:15" x14ac:dyDescent="0.25">
      <c r="A194" t="s">
        <v>339</v>
      </c>
      <c r="B194" t="s">
        <v>340</v>
      </c>
      <c r="C194" t="s">
        <v>378</v>
      </c>
      <c r="D194" t="s">
        <v>141</v>
      </c>
      <c r="E194" t="s">
        <v>39</v>
      </c>
      <c r="F194" s="96">
        <v>746.96</v>
      </c>
      <c r="G194" s="96">
        <v>20.748899999999999</v>
      </c>
      <c r="H194" t="s">
        <v>141</v>
      </c>
      <c r="J194" t="s">
        <v>385</v>
      </c>
      <c r="K194" t="s">
        <v>349</v>
      </c>
      <c r="L194" t="s">
        <v>349</v>
      </c>
      <c r="M194" t="s">
        <v>346</v>
      </c>
    </row>
    <row r="195" spans="1:15" x14ac:dyDescent="0.25">
      <c r="A195" t="s">
        <v>339</v>
      </c>
      <c r="B195" t="s">
        <v>340</v>
      </c>
      <c r="C195" t="s">
        <v>378</v>
      </c>
      <c r="D195" t="s">
        <v>351</v>
      </c>
      <c r="E195" t="s">
        <v>44</v>
      </c>
      <c r="F195" s="46">
        <v>216</v>
      </c>
      <c r="G195" s="46">
        <v>6</v>
      </c>
      <c r="H195" t="s">
        <v>351</v>
      </c>
      <c r="J195" t="s">
        <v>386</v>
      </c>
      <c r="K195" t="s">
        <v>353</v>
      </c>
      <c r="L195" t="s">
        <v>353</v>
      </c>
      <c r="M195" t="s">
        <v>346</v>
      </c>
    </row>
    <row r="196" spans="1:15" x14ac:dyDescent="0.25">
      <c r="A196" t="s">
        <v>339</v>
      </c>
      <c r="B196" t="s">
        <v>340</v>
      </c>
      <c r="C196" t="s">
        <v>378</v>
      </c>
      <c r="D196" t="s">
        <v>354</v>
      </c>
      <c r="E196" t="s">
        <v>33</v>
      </c>
      <c r="F196" s="96">
        <v>395.65</v>
      </c>
      <c r="G196" s="96">
        <v>10.9903</v>
      </c>
      <c r="H196" t="s">
        <v>354</v>
      </c>
      <c r="J196" t="s">
        <v>387</v>
      </c>
      <c r="K196" t="s">
        <v>356</v>
      </c>
      <c r="L196" t="s">
        <v>356</v>
      </c>
      <c r="M196" t="s">
        <v>346</v>
      </c>
    </row>
    <row r="197" spans="1:15" x14ac:dyDescent="0.25">
      <c r="A197" t="s">
        <v>339</v>
      </c>
      <c r="B197" t="s">
        <v>340</v>
      </c>
      <c r="C197" t="s">
        <v>378</v>
      </c>
      <c r="E197" t="s">
        <v>108</v>
      </c>
      <c r="F197" s="96">
        <v>7.2</v>
      </c>
      <c r="G197" s="96">
        <v>0.2</v>
      </c>
      <c r="H197" t="s">
        <v>303</v>
      </c>
      <c r="I197" t="s">
        <v>29</v>
      </c>
      <c r="J197" t="s">
        <v>388</v>
      </c>
      <c r="L197" t="s">
        <v>305</v>
      </c>
      <c r="M197" t="s">
        <v>346</v>
      </c>
    </row>
    <row r="198" spans="1:15" x14ac:dyDescent="0.25">
      <c r="A198" t="s">
        <v>339</v>
      </c>
      <c r="B198" t="s">
        <v>340</v>
      </c>
      <c r="C198" t="s">
        <v>378</v>
      </c>
      <c r="E198" t="s">
        <v>36</v>
      </c>
      <c r="F198" s="96">
        <v>7.2</v>
      </c>
      <c r="G198" s="96">
        <v>0.2</v>
      </c>
      <c r="H198" t="s">
        <v>306</v>
      </c>
      <c r="I198" t="s">
        <v>29</v>
      </c>
      <c r="J198" t="s">
        <v>388</v>
      </c>
      <c r="L198" t="s">
        <v>308</v>
      </c>
      <c r="M198" t="s">
        <v>346</v>
      </c>
      <c r="N198" s="96">
        <v>3968.82</v>
      </c>
      <c r="O198" s="96">
        <v>110.24509999999999</v>
      </c>
    </row>
    <row r="199" spans="1:15" x14ac:dyDescent="0.25">
      <c r="A199" t="s">
        <v>389</v>
      </c>
      <c r="B199" t="s">
        <v>390</v>
      </c>
      <c r="C199" t="s">
        <v>390</v>
      </c>
      <c r="D199" t="s">
        <v>165</v>
      </c>
      <c r="E199" t="s">
        <v>162</v>
      </c>
      <c r="F199" s="46">
        <v>180</v>
      </c>
      <c r="G199" s="46">
        <v>5</v>
      </c>
      <c r="H199" t="s">
        <v>165</v>
      </c>
      <c r="J199" t="s">
        <v>391</v>
      </c>
      <c r="K199" t="s">
        <v>190</v>
      </c>
      <c r="L199" t="s">
        <v>190</v>
      </c>
      <c r="M199" t="s">
        <v>392</v>
      </c>
    </row>
    <row r="200" spans="1:15" x14ac:dyDescent="0.25">
      <c r="A200" t="s">
        <v>389</v>
      </c>
      <c r="B200" t="s">
        <v>390</v>
      </c>
      <c r="C200" t="s">
        <v>390</v>
      </c>
      <c r="D200" t="s">
        <v>12</v>
      </c>
      <c r="E200" t="s">
        <v>36</v>
      </c>
      <c r="F200" s="46">
        <v>32</v>
      </c>
      <c r="G200" s="96">
        <v>0.88890000000000002</v>
      </c>
      <c r="H200" t="s">
        <v>12</v>
      </c>
      <c r="J200" t="s">
        <v>393</v>
      </c>
      <c r="K200" t="s">
        <v>195</v>
      </c>
      <c r="L200" t="s">
        <v>195</v>
      </c>
      <c r="M200" t="s">
        <v>392</v>
      </c>
    </row>
    <row r="201" spans="1:15" x14ac:dyDescent="0.25">
      <c r="A201" t="s">
        <v>389</v>
      </c>
      <c r="B201" t="s">
        <v>390</v>
      </c>
      <c r="C201" t="s">
        <v>390</v>
      </c>
      <c r="D201" t="s">
        <v>299</v>
      </c>
      <c r="E201" t="s">
        <v>39</v>
      </c>
      <c r="F201" s="96">
        <v>59.4</v>
      </c>
      <c r="G201" s="96">
        <v>1.65</v>
      </c>
      <c r="H201" t="s">
        <v>299</v>
      </c>
      <c r="J201" t="s">
        <v>394</v>
      </c>
      <c r="K201" t="s">
        <v>301</v>
      </c>
      <c r="L201" t="s">
        <v>301</v>
      </c>
      <c r="M201" t="s">
        <v>392</v>
      </c>
    </row>
    <row r="202" spans="1:15" x14ac:dyDescent="0.25">
      <c r="A202" t="s">
        <v>389</v>
      </c>
      <c r="B202" t="s">
        <v>390</v>
      </c>
      <c r="C202" t="s">
        <v>390</v>
      </c>
      <c r="E202" t="s">
        <v>39</v>
      </c>
      <c r="F202" s="46">
        <v>36</v>
      </c>
      <c r="G202" s="46">
        <v>1</v>
      </c>
      <c r="H202" t="s">
        <v>247</v>
      </c>
      <c r="I202" t="s">
        <v>29</v>
      </c>
      <c r="J202" t="s">
        <v>198</v>
      </c>
      <c r="L202" t="s">
        <v>249</v>
      </c>
      <c r="M202" t="s">
        <v>392</v>
      </c>
      <c r="N202" s="96">
        <v>307.39999999999998</v>
      </c>
      <c r="O202" s="96">
        <v>8.5388999999999999</v>
      </c>
    </row>
    <row r="203" spans="1:15" x14ac:dyDescent="0.25">
      <c r="A203" t="s">
        <v>395</v>
      </c>
      <c r="B203" t="s">
        <v>396</v>
      </c>
      <c r="C203" t="s">
        <v>397</v>
      </c>
      <c r="D203" t="s">
        <v>398</v>
      </c>
      <c r="E203" t="s">
        <v>153</v>
      </c>
      <c r="F203" s="46">
        <v>36</v>
      </c>
      <c r="G203" s="46">
        <v>1</v>
      </c>
      <c r="H203" t="s">
        <v>399</v>
      </c>
      <c r="J203" t="s">
        <v>400</v>
      </c>
      <c r="K203" t="s">
        <v>401</v>
      </c>
      <c r="L203" t="s">
        <v>402</v>
      </c>
      <c r="M203" t="s">
        <v>403</v>
      </c>
    </row>
    <row r="204" spans="1:15" x14ac:dyDescent="0.25">
      <c r="A204" t="s">
        <v>395</v>
      </c>
      <c r="B204" t="s">
        <v>396</v>
      </c>
      <c r="C204" t="s">
        <v>404</v>
      </c>
      <c r="D204" t="s">
        <v>143</v>
      </c>
      <c r="E204" t="s">
        <v>108</v>
      </c>
      <c r="F204" s="46">
        <v>36</v>
      </c>
      <c r="G204" s="46">
        <v>1</v>
      </c>
      <c r="H204" t="s">
        <v>143</v>
      </c>
      <c r="J204" t="s">
        <v>198</v>
      </c>
      <c r="K204" t="s">
        <v>405</v>
      </c>
      <c r="L204" t="s">
        <v>405</v>
      </c>
      <c r="M204" t="s">
        <v>406</v>
      </c>
    </row>
    <row r="205" spans="1:15" x14ac:dyDescent="0.25">
      <c r="A205" t="s">
        <v>395</v>
      </c>
      <c r="B205" t="s">
        <v>396</v>
      </c>
      <c r="C205" t="s">
        <v>407</v>
      </c>
      <c r="D205" t="s">
        <v>161</v>
      </c>
      <c r="E205" t="s">
        <v>153</v>
      </c>
      <c r="F205" s="46">
        <v>36</v>
      </c>
      <c r="G205" s="46">
        <v>1</v>
      </c>
      <c r="H205" t="s">
        <v>408</v>
      </c>
      <c r="J205" t="s">
        <v>409</v>
      </c>
      <c r="K205" t="s">
        <v>231</v>
      </c>
      <c r="L205" t="s">
        <v>410</v>
      </c>
      <c r="M205" t="s">
        <v>411</v>
      </c>
    </row>
    <row r="206" spans="1:15" x14ac:dyDescent="0.25">
      <c r="A206" t="s">
        <v>395</v>
      </c>
      <c r="B206" t="s">
        <v>396</v>
      </c>
      <c r="C206" t="s">
        <v>407</v>
      </c>
      <c r="D206" t="s">
        <v>165</v>
      </c>
      <c r="E206" t="s">
        <v>162</v>
      </c>
      <c r="F206" s="96">
        <v>226.23</v>
      </c>
      <c r="G206" s="96">
        <v>6.2840999999999996</v>
      </c>
      <c r="H206" t="s">
        <v>165</v>
      </c>
      <c r="J206" t="s">
        <v>412</v>
      </c>
      <c r="K206" t="s">
        <v>190</v>
      </c>
      <c r="L206" t="s">
        <v>190</v>
      </c>
      <c r="M206" t="s">
        <v>411</v>
      </c>
    </row>
    <row r="207" spans="1:15" x14ac:dyDescent="0.25">
      <c r="A207" t="s">
        <v>395</v>
      </c>
      <c r="B207" t="s">
        <v>396</v>
      </c>
      <c r="C207" t="s">
        <v>407</v>
      </c>
      <c r="D207" t="s">
        <v>12</v>
      </c>
      <c r="E207" t="s">
        <v>36</v>
      </c>
      <c r="F207" s="96">
        <v>61.92</v>
      </c>
      <c r="G207" s="96">
        <v>1.72</v>
      </c>
      <c r="H207" t="s">
        <v>12</v>
      </c>
      <c r="I207" t="s">
        <v>29</v>
      </c>
      <c r="J207" t="s">
        <v>413</v>
      </c>
      <c r="K207" t="s">
        <v>195</v>
      </c>
      <c r="L207" t="s">
        <v>195</v>
      </c>
      <c r="M207" t="s">
        <v>411</v>
      </c>
    </row>
    <row r="208" spans="1:15" x14ac:dyDescent="0.25">
      <c r="A208" t="s">
        <v>395</v>
      </c>
      <c r="B208" t="s">
        <v>396</v>
      </c>
      <c r="C208" t="s">
        <v>407</v>
      </c>
      <c r="D208" t="s">
        <v>12</v>
      </c>
      <c r="E208" t="s">
        <v>36</v>
      </c>
      <c r="F208" s="96">
        <v>1.08</v>
      </c>
      <c r="G208" s="96">
        <v>0.03</v>
      </c>
      <c r="H208" t="s">
        <v>12</v>
      </c>
      <c r="I208" t="s">
        <v>29</v>
      </c>
      <c r="J208" t="s">
        <v>414</v>
      </c>
      <c r="K208" t="s">
        <v>195</v>
      </c>
      <c r="L208" t="s">
        <v>195</v>
      </c>
      <c r="M208" t="s">
        <v>411</v>
      </c>
    </row>
    <row r="209" spans="1:15" x14ac:dyDescent="0.25">
      <c r="A209" t="s">
        <v>395</v>
      </c>
      <c r="B209" t="s">
        <v>396</v>
      </c>
      <c r="C209" t="s">
        <v>407</v>
      </c>
      <c r="D209" t="s">
        <v>12</v>
      </c>
      <c r="E209" t="s">
        <v>36</v>
      </c>
      <c r="F209" s="96">
        <v>61.24</v>
      </c>
      <c r="G209" s="96">
        <v>1.7011000000000001</v>
      </c>
      <c r="H209" t="s">
        <v>12</v>
      </c>
      <c r="J209" t="s">
        <v>415</v>
      </c>
      <c r="K209" t="s">
        <v>195</v>
      </c>
      <c r="L209" t="s">
        <v>195</v>
      </c>
      <c r="M209" t="s">
        <v>411</v>
      </c>
    </row>
    <row r="210" spans="1:15" x14ac:dyDescent="0.25">
      <c r="A210" t="s">
        <v>395</v>
      </c>
      <c r="B210" t="s">
        <v>396</v>
      </c>
      <c r="C210" t="s">
        <v>407</v>
      </c>
      <c r="D210" t="s">
        <v>94</v>
      </c>
      <c r="E210" t="s">
        <v>75</v>
      </c>
      <c r="F210" s="96">
        <v>5.76</v>
      </c>
      <c r="G210" s="96">
        <v>0.16</v>
      </c>
      <c r="H210" t="s">
        <v>94</v>
      </c>
      <c r="J210" t="s">
        <v>416</v>
      </c>
      <c r="K210" t="s">
        <v>197</v>
      </c>
      <c r="L210" t="s">
        <v>197</v>
      </c>
      <c r="M210" t="s">
        <v>411</v>
      </c>
    </row>
    <row r="211" spans="1:15" x14ac:dyDescent="0.25">
      <c r="A211" t="s">
        <v>395</v>
      </c>
      <c r="B211" t="s">
        <v>396</v>
      </c>
      <c r="C211" t="s">
        <v>407</v>
      </c>
      <c r="D211" t="s">
        <v>417</v>
      </c>
      <c r="E211" t="s">
        <v>36</v>
      </c>
      <c r="F211" s="46">
        <v>18</v>
      </c>
      <c r="G211" s="96">
        <v>0.5</v>
      </c>
      <c r="H211" t="s">
        <v>417</v>
      </c>
      <c r="J211" t="s">
        <v>418</v>
      </c>
      <c r="K211" t="s">
        <v>419</v>
      </c>
      <c r="L211" t="s">
        <v>419</v>
      </c>
      <c r="M211" t="s">
        <v>411</v>
      </c>
    </row>
    <row r="212" spans="1:15" x14ac:dyDescent="0.25">
      <c r="A212" t="s">
        <v>395</v>
      </c>
      <c r="B212" t="s">
        <v>396</v>
      </c>
      <c r="C212" t="s">
        <v>407</v>
      </c>
      <c r="D212" t="s">
        <v>96</v>
      </c>
      <c r="E212" t="s">
        <v>39</v>
      </c>
      <c r="F212" s="46">
        <v>30</v>
      </c>
      <c r="G212" s="96">
        <v>0.83330000000000004</v>
      </c>
      <c r="H212" t="s">
        <v>96</v>
      </c>
      <c r="J212" t="s">
        <v>420</v>
      </c>
      <c r="K212" t="s">
        <v>318</v>
      </c>
      <c r="L212" t="s">
        <v>318</v>
      </c>
      <c r="M212" t="s">
        <v>411</v>
      </c>
    </row>
    <row r="213" spans="1:15" x14ac:dyDescent="0.25">
      <c r="A213" t="s">
        <v>395</v>
      </c>
      <c r="B213" t="s">
        <v>396</v>
      </c>
      <c r="C213" t="s">
        <v>407</v>
      </c>
      <c r="D213" t="s">
        <v>96</v>
      </c>
      <c r="E213" t="s">
        <v>39</v>
      </c>
      <c r="F213" s="96">
        <v>6.16</v>
      </c>
      <c r="G213" s="96">
        <v>0.1711</v>
      </c>
      <c r="H213" t="s">
        <v>96</v>
      </c>
      <c r="J213" t="s">
        <v>421</v>
      </c>
      <c r="K213" t="s">
        <v>318</v>
      </c>
      <c r="L213" t="s">
        <v>318</v>
      </c>
      <c r="M213" t="s">
        <v>411</v>
      </c>
    </row>
    <row r="214" spans="1:15" x14ac:dyDescent="0.25">
      <c r="A214" t="s">
        <v>395</v>
      </c>
      <c r="B214" t="s">
        <v>396</v>
      </c>
      <c r="C214" t="s">
        <v>407</v>
      </c>
      <c r="D214" t="s">
        <v>141</v>
      </c>
      <c r="E214" t="s">
        <v>39</v>
      </c>
      <c r="F214" s="46">
        <v>53</v>
      </c>
      <c r="G214" s="96">
        <v>1.4722</v>
      </c>
      <c r="H214" t="s">
        <v>371</v>
      </c>
      <c r="J214" t="s">
        <v>422</v>
      </c>
      <c r="K214" t="s">
        <v>349</v>
      </c>
      <c r="L214" t="s">
        <v>373</v>
      </c>
      <c r="M214" t="s">
        <v>411</v>
      </c>
    </row>
    <row r="215" spans="1:15" x14ac:dyDescent="0.25">
      <c r="A215" t="s">
        <v>395</v>
      </c>
      <c r="B215" t="s">
        <v>396</v>
      </c>
      <c r="C215" t="s">
        <v>407</v>
      </c>
      <c r="E215" t="s">
        <v>36</v>
      </c>
      <c r="F215" s="96">
        <v>7.2</v>
      </c>
      <c r="G215" s="96">
        <v>0.2</v>
      </c>
      <c r="H215" t="s">
        <v>306</v>
      </c>
      <c r="I215" t="s">
        <v>29</v>
      </c>
      <c r="J215" t="s">
        <v>423</v>
      </c>
      <c r="L215" t="s">
        <v>308</v>
      </c>
      <c r="M215" t="s">
        <v>411</v>
      </c>
    </row>
    <row r="216" spans="1:15" x14ac:dyDescent="0.25">
      <c r="A216" t="s">
        <v>395</v>
      </c>
      <c r="B216" t="s">
        <v>396</v>
      </c>
      <c r="C216" t="s">
        <v>407</v>
      </c>
      <c r="E216" t="s">
        <v>36</v>
      </c>
      <c r="F216" s="96">
        <v>28.8</v>
      </c>
      <c r="G216" s="96">
        <v>0.8</v>
      </c>
      <c r="H216" t="s">
        <v>306</v>
      </c>
      <c r="J216" t="s">
        <v>424</v>
      </c>
      <c r="L216" t="s">
        <v>308</v>
      </c>
      <c r="M216" t="s">
        <v>411</v>
      </c>
    </row>
    <row r="217" spans="1:15" x14ac:dyDescent="0.25">
      <c r="A217" t="s">
        <v>395</v>
      </c>
      <c r="B217" t="s">
        <v>396</v>
      </c>
      <c r="C217" t="s">
        <v>425</v>
      </c>
      <c r="D217" t="s">
        <v>94</v>
      </c>
      <c r="E217" t="s">
        <v>75</v>
      </c>
      <c r="F217" s="96">
        <v>136.56</v>
      </c>
      <c r="G217" s="96">
        <v>3.7932999999999999</v>
      </c>
      <c r="H217" t="s">
        <v>94</v>
      </c>
      <c r="J217" t="s">
        <v>426</v>
      </c>
      <c r="K217" t="s">
        <v>197</v>
      </c>
      <c r="L217" t="s">
        <v>197</v>
      </c>
      <c r="M217" t="s">
        <v>406</v>
      </c>
    </row>
    <row r="218" spans="1:15" x14ac:dyDescent="0.25">
      <c r="A218" t="s">
        <v>395</v>
      </c>
      <c r="B218" t="s">
        <v>396</v>
      </c>
      <c r="C218" t="s">
        <v>425</v>
      </c>
      <c r="D218" t="s">
        <v>417</v>
      </c>
      <c r="E218" t="s">
        <v>36</v>
      </c>
      <c r="F218" s="96">
        <v>448.6</v>
      </c>
      <c r="G218" s="96">
        <v>12.4611</v>
      </c>
      <c r="H218" t="s">
        <v>417</v>
      </c>
      <c r="J218" t="s">
        <v>427</v>
      </c>
      <c r="K218" t="s">
        <v>419</v>
      </c>
      <c r="L218" t="s">
        <v>419</v>
      </c>
      <c r="M218" t="s">
        <v>406</v>
      </c>
    </row>
    <row r="219" spans="1:15" x14ac:dyDescent="0.25">
      <c r="A219" t="s">
        <v>395</v>
      </c>
      <c r="B219" t="s">
        <v>396</v>
      </c>
      <c r="C219" t="s">
        <v>425</v>
      </c>
      <c r="D219" t="s">
        <v>417</v>
      </c>
      <c r="E219" t="s">
        <v>36</v>
      </c>
      <c r="F219" s="96">
        <v>71.540000000000006</v>
      </c>
      <c r="G219" s="96">
        <v>1.9872000000000001</v>
      </c>
      <c r="H219" t="s">
        <v>417</v>
      </c>
      <c r="J219" t="s">
        <v>428</v>
      </c>
      <c r="K219" t="s">
        <v>419</v>
      </c>
      <c r="L219" t="s">
        <v>419</v>
      </c>
      <c r="M219" t="s">
        <v>406</v>
      </c>
    </row>
    <row r="220" spans="1:15" x14ac:dyDescent="0.25">
      <c r="A220" t="s">
        <v>395</v>
      </c>
      <c r="B220" t="s">
        <v>396</v>
      </c>
      <c r="C220" t="s">
        <v>425</v>
      </c>
      <c r="D220" t="s">
        <v>90</v>
      </c>
      <c r="E220" t="s">
        <v>44</v>
      </c>
      <c r="F220" s="96">
        <v>64.16</v>
      </c>
      <c r="G220" s="96">
        <v>1.7822</v>
      </c>
      <c r="H220" t="s">
        <v>90</v>
      </c>
      <c r="J220" t="s">
        <v>429</v>
      </c>
      <c r="K220" t="s">
        <v>430</v>
      </c>
      <c r="L220" t="s">
        <v>430</v>
      </c>
      <c r="M220" t="s">
        <v>406</v>
      </c>
      <c r="N220" s="96">
        <v>1328.25</v>
      </c>
      <c r="O220" s="96">
        <v>36.895600000000002</v>
      </c>
    </row>
    <row r="221" spans="1:15" x14ac:dyDescent="0.25">
      <c r="A221" t="s">
        <v>431</v>
      </c>
      <c r="B221" t="s">
        <v>432</v>
      </c>
      <c r="C221" t="s">
        <v>433</v>
      </c>
      <c r="D221" t="s">
        <v>398</v>
      </c>
      <c r="E221" t="s">
        <v>153</v>
      </c>
      <c r="F221" s="46">
        <v>30</v>
      </c>
      <c r="G221" s="96">
        <v>0.83330000000000004</v>
      </c>
      <c r="H221" t="s">
        <v>398</v>
      </c>
      <c r="J221" t="s">
        <v>434</v>
      </c>
      <c r="K221" t="s">
        <v>401</v>
      </c>
      <c r="L221" t="s">
        <v>401</v>
      </c>
      <c r="M221" t="s">
        <v>435</v>
      </c>
    </row>
    <row r="222" spans="1:15" x14ac:dyDescent="0.25">
      <c r="A222" t="s">
        <v>431</v>
      </c>
      <c r="B222" t="s">
        <v>432</v>
      </c>
      <c r="C222" t="s">
        <v>432</v>
      </c>
      <c r="D222" t="s">
        <v>165</v>
      </c>
      <c r="E222" t="s">
        <v>162</v>
      </c>
      <c r="F222" s="46">
        <v>60</v>
      </c>
      <c r="G222" s="96">
        <v>1.6667000000000001</v>
      </c>
      <c r="H222" t="s">
        <v>165</v>
      </c>
      <c r="J222" t="s">
        <v>436</v>
      </c>
      <c r="K222" t="s">
        <v>190</v>
      </c>
      <c r="L222" t="s">
        <v>190</v>
      </c>
      <c r="M222" t="s">
        <v>435</v>
      </c>
    </row>
    <row r="223" spans="1:15" x14ac:dyDescent="0.25">
      <c r="A223" t="s">
        <v>431</v>
      </c>
      <c r="B223" t="s">
        <v>432</v>
      </c>
      <c r="C223" t="s">
        <v>432</v>
      </c>
      <c r="D223" t="s">
        <v>86</v>
      </c>
      <c r="E223" t="s">
        <v>108</v>
      </c>
      <c r="F223" s="46">
        <v>80</v>
      </c>
      <c r="G223" s="96">
        <v>2.2222</v>
      </c>
      <c r="H223" t="s">
        <v>86</v>
      </c>
      <c r="J223" t="s">
        <v>437</v>
      </c>
      <c r="K223" t="s">
        <v>192</v>
      </c>
      <c r="L223" t="s">
        <v>192</v>
      </c>
      <c r="M223" t="s">
        <v>435</v>
      </c>
    </row>
    <row r="224" spans="1:15" x14ac:dyDescent="0.25">
      <c r="A224" t="s">
        <v>431</v>
      </c>
      <c r="B224" t="s">
        <v>432</v>
      </c>
      <c r="C224" t="s">
        <v>432</v>
      </c>
      <c r="D224" t="s">
        <v>12</v>
      </c>
      <c r="E224" t="s">
        <v>36</v>
      </c>
      <c r="F224" s="46">
        <v>33</v>
      </c>
      <c r="G224" s="96">
        <v>0.91669999999999996</v>
      </c>
      <c r="H224" t="s">
        <v>12</v>
      </c>
      <c r="I224" t="s">
        <v>29</v>
      </c>
      <c r="J224" t="s">
        <v>438</v>
      </c>
      <c r="K224" t="s">
        <v>195</v>
      </c>
      <c r="L224" t="s">
        <v>195</v>
      </c>
      <c r="M224" t="s">
        <v>435</v>
      </c>
    </row>
    <row r="225" spans="1:15" x14ac:dyDescent="0.25">
      <c r="A225" t="s">
        <v>431</v>
      </c>
      <c r="B225" t="s">
        <v>432</v>
      </c>
      <c r="C225" t="s">
        <v>432</v>
      </c>
      <c r="D225" t="s">
        <v>12</v>
      </c>
      <c r="E225" t="s">
        <v>36</v>
      </c>
      <c r="F225" s="96">
        <v>260.93</v>
      </c>
      <c r="G225" s="96">
        <v>7.2481</v>
      </c>
      <c r="H225" t="s">
        <v>12</v>
      </c>
      <c r="J225" t="s">
        <v>439</v>
      </c>
      <c r="K225" t="s">
        <v>195</v>
      </c>
      <c r="L225" t="s">
        <v>195</v>
      </c>
      <c r="M225" t="s">
        <v>435</v>
      </c>
    </row>
    <row r="226" spans="1:15" x14ac:dyDescent="0.25">
      <c r="A226" t="s">
        <v>431</v>
      </c>
      <c r="B226" t="s">
        <v>432</v>
      </c>
      <c r="C226" t="s">
        <v>432</v>
      </c>
      <c r="D226" t="s">
        <v>12</v>
      </c>
      <c r="E226" t="s">
        <v>36</v>
      </c>
      <c r="F226" s="46">
        <v>32</v>
      </c>
      <c r="G226" s="96">
        <v>0.88890000000000002</v>
      </c>
      <c r="H226" t="s">
        <v>12</v>
      </c>
      <c r="J226" t="s">
        <v>440</v>
      </c>
      <c r="K226" t="s">
        <v>195</v>
      </c>
      <c r="L226" t="s">
        <v>195</v>
      </c>
      <c r="M226" t="s">
        <v>435</v>
      </c>
    </row>
    <row r="227" spans="1:15" x14ac:dyDescent="0.25">
      <c r="A227" t="s">
        <v>431</v>
      </c>
      <c r="B227" t="s">
        <v>432</v>
      </c>
      <c r="C227" t="s">
        <v>432</v>
      </c>
      <c r="D227" t="s">
        <v>299</v>
      </c>
      <c r="E227" t="s">
        <v>39</v>
      </c>
      <c r="F227" s="46">
        <v>72</v>
      </c>
      <c r="G227" s="46">
        <v>2</v>
      </c>
      <c r="H227" t="s">
        <v>299</v>
      </c>
      <c r="J227" t="s">
        <v>366</v>
      </c>
      <c r="K227" t="s">
        <v>301</v>
      </c>
      <c r="L227" t="s">
        <v>301</v>
      </c>
      <c r="M227" t="s">
        <v>435</v>
      </c>
    </row>
    <row r="228" spans="1:15" x14ac:dyDescent="0.25">
      <c r="A228" t="s">
        <v>431</v>
      </c>
      <c r="B228" t="s">
        <v>432</v>
      </c>
      <c r="C228" t="s">
        <v>432</v>
      </c>
      <c r="D228" t="s">
        <v>94</v>
      </c>
      <c r="E228" t="s">
        <v>75</v>
      </c>
      <c r="F228" s="96">
        <v>117.68</v>
      </c>
      <c r="G228" s="96">
        <v>3.2688999999999999</v>
      </c>
      <c r="H228" t="s">
        <v>94</v>
      </c>
      <c r="J228" t="s">
        <v>441</v>
      </c>
      <c r="K228" t="s">
        <v>197</v>
      </c>
      <c r="L228" t="s">
        <v>197</v>
      </c>
      <c r="M228" t="s">
        <v>435</v>
      </c>
    </row>
    <row r="229" spans="1:15" x14ac:dyDescent="0.25">
      <c r="A229" t="s">
        <v>431</v>
      </c>
      <c r="B229" t="s">
        <v>432</v>
      </c>
      <c r="C229" t="s">
        <v>432</v>
      </c>
      <c r="D229" t="s">
        <v>133</v>
      </c>
      <c r="E229" t="s">
        <v>39</v>
      </c>
      <c r="F229" s="46">
        <v>32</v>
      </c>
      <c r="G229" s="96">
        <v>0.88890000000000002</v>
      </c>
      <c r="H229" t="s">
        <v>133</v>
      </c>
      <c r="J229" t="s">
        <v>442</v>
      </c>
      <c r="K229" t="s">
        <v>443</v>
      </c>
      <c r="L229" t="s">
        <v>443</v>
      </c>
      <c r="M229" t="s">
        <v>435</v>
      </c>
    </row>
    <row r="230" spans="1:15" x14ac:dyDescent="0.25">
      <c r="A230" t="s">
        <v>431</v>
      </c>
      <c r="B230" t="s">
        <v>432</v>
      </c>
      <c r="C230" t="s">
        <v>432</v>
      </c>
      <c r="D230" t="s">
        <v>238</v>
      </c>
      <c r="E230" t="s">
        <v>44</v>
      </c>
      <c r="F230" s="46">
        <v>26</v>
      </c>
      <c r="G230" s="96">
        <v>0.72219999999999995</v>
      </c>
      <c r="H230" t="s">
        <v>238</v>
      </c>
      <c r="I230" t="s">
        <v>29</v>
      </c>
      <c r="J230" t="s">
        <v>444</v>
      </c>
      <c r="K230" t="s">
        <v>240</v>
      </c>
      <c r="L230" t="s">
        <v>240</v>
      </c>
      <c r="M230" t="s">
        <v>435</v>
      </c>
    </row>
    <row r="231" spans="1:15" x14ac:dyDescent="0.25">
      <c r="A231" t="s">
        <v>431</v>
      </c>
      <c r="B231" t="s">
        <v>432</v>
      </c>
      <c r="C231" t="s">
        <v>432</v>
      </c>
      <c r="D231" t="s">
        <v>238</v>
      </c>
      <c r="E231" t="s">
        <v>44</v>
      </c>
      <c r="F231" s="46">
        <v>36</v>
      </c>
      <c r="G231" s="46">
        <v>1</v>
      </c>
      <c r="H231" t="s">
        <v>238</v>
      </c>
      <c r="J231" t="s">
        <v>198</v>
      </c>
      <c r="K231" t="s">
        <v>240</v>
      </c>
      <c r="L231" t="s">
        <v>240</v>
      </c>
      <c r="M231" t="s">
        <v>435</v>
      </c>
    </row>
    <row r="232" spans="1:15" x14ac:dyDescent="0.25">
      <c r="A232" t="s">
        <v>431</v>
      </c>
      <c r="B232" t="s">
        <v>432</v>
      </c>
      <c r="C232" t="s">
        <v>432</v>
      </c>
      <c r="D232" t="s">
        <v>417</v>
      </c>
      <c r="E232" t="s">
        <v>36</v>
      </c>
      <c r="F232" s="96">
        <v>41.21</v>
      </c>
      <c r="G232" s="96">
        <v>1.1447000000000001</v>
      </c>
      <c r="H232" t="s">
        <v>417</v>
      </c>
      <c r="J232" t="s">
        <v>445</v>
      </c>
      <c r="K232" t="s">
        <v>419</v>
      </c>
      <c r="L232" t="s">
        <v>419</v>
      </c>
      <c r="M232" t="s">
        <v>435</v>
      </c>
    </row>
    <row r="233" spans="1:15" x14ac:dyDescent="0.25">
      <c r="A233" t="s">
        <v>431</v>
      </c>
      <c r="B233" t="s">
        <v>432</v>
      </c>
      <c r="C233" t="s">
        <v>432</v>
      </c>
      <c r="D233" t="s">
        <v>96</v>
      </c>
      <c r="E233" t="s">
        <v>39</v>
      </c>
      <c r="F233" s="46">
        <v>40</v>
      </c>
      <c r="G233" s="96">
        <v>1.1111</v>
      </c>
      <c r="H233" t="s">
        <v>96</v>
      </c>
      <c r="J233" t="s">
        <v>446</v>
      </c>
      <c r="K233" t="s">
        <v>318</v>
      </c>
      <c r="L233" t="s">
        <v>318</v>
      </c>
      <c r="M233" t="s">
        <v>435</v>
      </c>
    </row>
    <row r="234" spans="1:15" x14ac:dyDescent="0.25">
      <c r="A234" t="s">
        <v>431</v>
      </c>
      <c r="B234" t="s">
        <v>432</v>
      </c>
      <c r="C234" t="s">
        <v>432</v>
      </c>
      <c r="D234" t="s">
        <v>90</v>
      </c>
      <c r="E234" t="s">
        <v>44</v>
      </c>
      <c r="F234" s="46">
        <v>28</v>
      </c>
      <c r="G234" s="96">
        <v>0.77780000000000005</v>
      </c>
      <c r="H234" t="s">
        <v>90</v>
      </c>
      <c r="J234" t="s">
        <v>189</v>
      </c>
      <c r="K234" t="s">
        <v>430</v>
      </c>
      <c r="L234" t="s">
        <v>430</v>
      </c>
      <c r="M234" t="s">
        <v>435</v>
      </c>
    </row>
    <row r="235" spans="1:15" x14ac:dyDescent="0.25">
      <c r="A235" t="s">
        <v>431</v>
      </c>
      <c r="B235" t="s">
        <v>432</v>
      </c>
      <c r="C235" t="s">
        <v>432</v>
      </c>
      <c r="D235" t="s">
        <v>447</v>
      </c>
      <c r="E235" t="s">
        <v>33</v>
      </c>
      <c r="F235" s="46">
        <v>2</v>
      </c>
      <c r="G235" s="96">
        <v>5.5599999999999997E-2</v>
      </c>
      <c r="H235" t="s">
        <v>447</v>
      </c>
      <c r="I235" t="s">
        <v>29</v>
      </c>
      <c r="J235" t="s">
        <v>448</v>
      </c>
      <c r="K235" t="s">
        <v>449</v>
      </c>
      <c r="L235" t="s">
        <v>449</v>
      </c>
      <c r="M235" t="s">
        <v>435</v>
      </c>
    </row>
    <row r="236" spans="1:15" x14ac:dyDescent="0.25">
      <c r="A236" t="s">
        <v>431</v>
      </c>
      <c r="B236" t="s">
        <v>432</v>
      </c>
      <c r="C236" t="s">
        <v>432</v>
      </c>
      <c r="D236" t="s">
        <v>447</v>
      </c>
      <c r="E236" t="s">
        <v>33</v>
      </c>
      <c r="F236" s="96">
        <v>182.44</v>
      </c>
      <c r="G236" s="96">
        <v>5.0678000000000001</v>
      </c>
      <c r="H236" t="s">
        <v>447</v>
      </c>
      <c r="J236" t="s">
        <v>450</v>
      </c>
      <c r="K236" t="s">
        <v>449</v>
      </c>
      <c r="L236" t="s">
        <v>449</v>
      </c>
      <c r="M236" t="s">
        <v>435</v>
      </c>
    </row>
    <row r="237" spans="1:15" x14ac:dyDescent="0.25">
      <c r="A237" t="s">
        <v>431</v>
      </c>
      <c r="B237" t="s">
        <v>432</v>
      </c>
      <c r="C237" t="s">
        <v>432</v>
      </c>
      <c r="D237" t="s">
        <v>141</v>
      </c>
      <c r="E237" t="s">
        <v>39</v>
      </c>
      <c r="F237" s="46">
        <v>36</v>
      </c>
      <c r="G237" s="46">
        <v>1</v>
      </c>
      <c r="H237" t="s">
        <v>141</v>
      </c>
      <c r="J237" t="s">
        <v>451</v>
      </c>
      <c r="K237" t="s">
        <v>349</v>
      </c>
      <c r="L237" t="s">
        <v>349</v>
      </c>
      <c r="M237" t="s">
        <v>435</v>
      </c>
    </row>
    <row r="238" spans="1:15" x14ac:dyDescent="0.25">
      <c r="A238" t="s">
        <v>431</v>
      </c>
      <c r="B238" t="s">
        <v>432</v>
      </c>
      <c r="C238" t="s">
        <v>432</v>
      </c>
      <c r="D238" t="s">
        <v>354</v>
      </c>
      <c r="E238" t="s">
        <v>33</v>
      </c>
      <c r="F238" s="46">
        <v>4</v>
      </c>
      <c r="G238" s="96">
        <v>0.1111</v>
      </c>
      <c r="H238" t="s">
        <v>354</v>
      </c>
      <c r="J238" t="s">
        <v>452</v>
      </c>
      <c r="K238" t="s">
        <v>356</v>
      </c>
      <c r="L238" t="s">
        <v>356</v>
      </c>
      <c r="M238" t="s">
        <v>435</v>
      </c>
    </row>
    <row r="239" spans="1:15" x14ac:dyDescent="0.25">
      <c r="A239" t="s">
        <v>431</v>
      </c>
      <c r="B239" t="s">
        <v>432</v>
      </c>
      <c r="C239" t="s">
        <v>432</v>
      </c>
      <c r="E239" t="s">
        <v>108</v>
      </c>
      <c r="F239" s="46">
        <v>18</v>
      </c>
      <c r="G239" s="96">
        <v>0.5</v>
      </c>
      <c r="H239" t="s">
        <v>303</v>
      </c>
      <c r="I239" t="s">
        <v>29</v>
      </c>
      <c r="J239" t="s">
        <v>453</v>
      </c>
      <c r="L239" t="s">
        <v>305</v>
      </c>
      <c r="M239" t="s">
        <v>435</v>
      </c>
      <c r="N239" s="96">
        <v>1131.26</v>
      </c>
      <c r="O239" s="96">
        <v>31.423999999999999</v>
      </c>
    </row>
    <row r="240" spans="1:15" x14ac:dyDescent="0.25">
      <c r="A240" t="s">
        <v>454</v>
      </c>
      <c r="B240" t="s">
        <v>455</v>
      </c>
      <c r="C240" t="s">
        <v>456</v>
      </c>
      <c r="E240" t="s">
        <v>223</v>
      </c>
      <c r="F240" s="46">
        <v>32</v>
      </c>
      <c r="G240" s="96">
        <v>0.88890000000000002</v>
      </c>
      <c r="H240" t="s">
        <v>244</v>
      </c>
      <c r="J240" t="s">
        <v>264</v>
      </c>
      <c r="L240" t="s">
        <v>246</v>
      </c>
      <c r="M240" t="s">
        <v>457</v>
      </c>
      <c r="N240" s="46">
        <v>32</v>
      </c>
      <c r="O240" s="96">
        <v>0.88890000000000002</v>
      </c>
    </row>
    <row r="241" spans="1:15" x14ac:dyDescent="0.25">
      <c r="A241" t="s">
        <v>458</v>
      </c>
      <c r="B241" t="s">
        <v>459</v>
      </c>
      <c r="C241" t="s">
        <v>460</v>
      </c>
      <c r="D241" t="s">
        <v>184</v>
      </c>
      <c r="E241" t="s">
        <v>149</v>
      </c>
      <c r="F241" s="46">
        <v>36</v>
      </c>
      <c r="G241" s="46">
        <v>1</v>
      </c>
      <c r="H241" t="s">
        <v>184</v>
      </c>
      <c r="J241" t="s">
        <v>198</v>
      </c>
      <c r="K241" t="s">
        <v>186</v>
      </c>
      <c r="L241" t="s">
        <v>186</v>
      </c>
      <c r="M241" t="s">
        <v>461</v>
      </c>
    </row>
    <row r="242" spans="1:15" x14ac:dyDescent="0.25">
      <c r="A242" t="s">
        <v>458</v>
      </c>
      <c r="B242" t="s">
        <v>459</v>
      </c>
      <c r="C242" t="s">
        <v>462</v>
      </c>
      <c r="D242" t="s">
        <v>12</v>
      </c>
      <c r="E242" t="s">
        <v>36</v>
      </c>
      <c r="F242" s="46">
        <v>36</v>
      </c>
      <c r="G242" s="46">
        <v>1</v>
      </c>
      <c r="H242" t="s">
        <v>12</v>
      </c>
      <c r="J242" t="s">
        <v>198</v>
      </c>
      <c r="K242" t="s">
        <v>195</v>
      </c>
      <c r="L242" t="s">
        <v>195</v>
      </c>
      <c r="M242" t="s">
        <v>461</v>
      </c>
    </row>
    <row r="243" spans="1:15" x14ac:dyDescent="0.25">
      <c r="A243" t="s">
        <v>458</v>
      </c>
      <c r="B243" t="s">
        <v>459</v>
      </c>
      <c r="C243" t="s">
        <v>462</v>
      </c>
      <c r="D243" t="s">
        <v>215</v>
      </c>
      <c r="E243" t="s">
        <v>33</v>
      </c>
      <c r="F243" s="46">
        <v>23</v>
      </c>
      <c r="G243" s="96">
        <v>0.63890000000000002</v>
      </c>
      <c r="H243" t="s">
        <v>215</v>
      </c>
      <c r="J243" t="s">
        <v>463</v>
      </c>
      <c r="K243" t="s">
        <v>217</v>
      </c>
      <c r="L243" t="s">
        <v>217</v>
      </c>
      <c r="M243" t="s">
        <v>461</v>
      </c>
    </row>
    <row r="244" spans="1:15" x14ac:dyDescent="0.25">
      <c r="A244" t="s">
        <v>458</v>
      </c>
      <c r="B244" t="s">
        <v>459</v>
      </c>
      <c r="C244" t="s">
        <v>462</v>
      </c>
      <c r="D244" t="s">
        <v>94</v>
      </c>
      <c r="E244" t="s">
        <v>75</v>
      </c>
      <c r="F244" s="46">
        <v>54</v>
      </c>
      <c r="G244" s="96">
        <v>1.5</v>
      </c>
      <c r="H244" t="s">
        <v>94</v>
      </c>
      <c r="J244" t="s">
        <v>464</v>
      </c>
      <c r="K244" t="s">
        <v>197</v>
      </c>
      <c r="L244" t="s">
        <v>197</v>
      </c>
      <c r="M244" t="s">
        <v>461</v>
      </c>
    </row>
    <row r="245" spans="1:15" x14ac:dyDescent="0.25">
      <c r="A245" t="s">
        <v>458</v>
      </c>
      <c r="B245" t="s">
        <v>459</v>
      </c>
      <c r="C245" t="s">
        <v>462</v>
      </c>
      <c r="D245" t="s">
        <v>96</v>
      </c>
      <c r="E245" t="s">
        <v>39</v>
      </c>
      <c r="F245" s="46">
        <v>104</v>
      </c>
      <c r="G245" s="96">
        <v>2.8889</v>
      </c>
      <c r="H245" t="s">
        <v>96</v>
      </c>
      <c r="J245" t="s">
        <v>465</v>
      </c>
      <c r="K245" t="s">
        <v>318</v>
      </c>
      <c r="L245" t="s">
        <v>318</v>
      </c>
      <c r="M245" t="s">
        <v>461</v>
      </c>
    </row>
    <row r="246" spans="1:15" x14ac:dyDescent="0.25">
      <c r="A246" t="s">
        <v>458</v>
      </c>
      <c r="B246" t="s">
        <v>459</v>
      </c>
      <c r="C246" t="s">
        <v>462</v>
      </c>
      <c r="D246" t="s">
        <v>112</v>
      </c>
      <c r="E246" t="s">
        <v>162</v>
      </c>
      <c r="F246" s="46">
        <v>36</v>
      </c>
      <c r="G246" s="46">
        <v>1</v>
      </c>
      <c r="H246" t="s">
        <v>112</v>
      </c>
      <c r="J246" t="s">
        <v>466</v>
      </c>
      <c r="K246" t="s">
        <v>199</v>
      </c>
      <c r="L246" t="s">
        <v>199</v>
      </c>
      <c r="M246" t="s">
        <v>461</v>
      </c>
    </row>
    <row r="247" spans="1:15" x14ac:dyDescent="0.25">
      <c r="A247" t="s">
        <v>458</v>
      </c>
      <c r="B247" t="s">
        <v>459</v>
      </c>
      <c r="C247" t="s">
        <v>462</v>
      </c>
      <c r="D247" t="s">
        <v>117</v>
      </c>
      <c r="E247" t="s">
        <v>108</v>
      </c>
      <c r="F247" s="46">
        <v>36</v>
      </c>
      <c r="G247" s="46">
        <v>1</v>
      </c>
      <c r="H247" t="s">
        <v>117</v>
      </c>
      <c r="J247" t="s">
        <v>467</v>
      </c>
      <c r="K247" t="s">
        <v>203</v>
      </c>
      <c r="L247" t="s">
        <v>203</v>
      </c>
      <c r="M247" t="s">
        <v>461</v>
      </c>
    </row>
    <row r="248" spans="1:15" x14ac:dyDescent="0.25">
      <c r="A248" t="s">
        <v>458</v>
      </c>
      <c r="B248" t="s">
        <v>459</v>
      </c>
      <c r="C248" t="s">
        <v>462</v>
      </c>
      <c r="D248" t="s">
        <v>53</v>
      </c>
      <c r="E248" t="s">
        <v>36</v>
      </c>
      <c r="F248" s="46">
        <v>108</v>
      </c>
      <c r="G248" s="46">
        <v>3</v>
      </c>
      <c r="H248" t="s">
        <v>53</v>
      </c>
      <c r="J248" t="s">
        <v>468</v>
      </c>
      <c r="K248" t="s">
        <v>377</v>
      </c>
      <c r="L248" t="s">
        <v>377</v>
      </c>
      <c r="M248" t="s">
        <v>461</v>
      </c>
    </row>
    <row r="249" spans="1:15" x14ac:dyDescent="0.25">
      <c r="A249" t="s">
        <v>458</v>
      </c>
      <c r="B249" t="s">
        <v>459</v>
      </c>
      <c r="C249" t="s">
        <v>462</v>
      </c>
      <c r="E249" t="s">
        <v>36</v>
      </c>
      <c r="F249" s="96">
        <v>10.08</v>
      </c>
      <c r="G249" s="96">
        <v>0.28000000000000003</v>
      </c>
      <c r="H249" t="s">
        <v>306</v>
      </c>
      <c r="J249" t="s">
        <v>469</v>
      </c>
      <c r="L249" t="s">
        <v>308</v>
      </c>
      <c r="M249" t="s">
        <v>461</v>
      </c>
    </row>
    <row r="250" spans="1:15" x14ac:dyDescent="0.25">
      <c r="A250" t="s">
        <v>458</v>
      </c>
      <c r="B250" t="s">
        <v>459</v>
      </c>
      <c r="C250" t="s">
        <v>462</v>
      </c>
      <c r="E250" t="s">
        <v>33</v>
      </c>
      <c r="F250" s="46">
        <v>36</v>
      </c>
      <c r="G250" s="46">
        <v>1</v>
      </c>
      <c r="H250" t="s">
        <v>332</v>
      </c>
      <c r="J250" t="s">
        <v>198</v>
      </c>
      <c r="L250" t="s">
        <v>334</v>
      </c>
      <c r="M250" t="s">
        <v>461</v>
      </c>
      <c r="N250" s="96">
        <v>479.08</v>
      </c>
      <c r="O250" s="96">
        <v>13.3078</v>
      </c>
    </row>
    <row r="251" spans="1:15" x14ac:dyDescent="0.25">
      <c r="A251" t="s">
        <v>470</v>
      </c>
      <c r="B251" t="s">
        <v>471</v>
      </c>
      <c r="C251" t="s">
        <v>472</v>
      </c>
      <c r="E251" t="s">
        <v>223</v>
      </c>
      <c r="F251" s="46">
        <v>36</v>
      </c>
      <c r="G251" s="46">
        <v>1</v>
      </c>
      <c r="H251" t="s">
        <v>244</v>
      </c>
      <c r="J251" t="s">
        <v>198</v>
      </c>
      <c r="L251" t="s">
        <v>246</v>
      </c>
      <c r="M251" t="s">
        <v>473</v>
      </c>
      <c r="N251" s="46">
        <v>36</v>
      </c>
      <c r="O251" s="46">
        <v>1</v>
      </c>
    </row>
    <row r="252" spans="1:15" x14ac:dyDescent="0.25">
      <c r="A252" t="s">
        <v>474</v>
      </c>
      <c r="B252" t="s">
        <v>475</v>
      </c>
      <c r="C252" t="s">
        <v>476</v>
      </c>
      <c r="E252" t="s">
        <v>223</v>
      </c>
      <c r="F252" s="46">
        <v>36</v>
      </c>
      <c r="G252" s="46">
        <v>1</v>
      </c>
      <c r="H252" t="s">
        <v>244</v>
      </c>
      <c r="J252" t="s">
        <v>198</v>
      </c>
      <c r="L252" t="s">
        <v>246</v>
      </c>
      <c r="M252" t="s">
        <v>477</v>
      </c>
      <c r="N252" s="46">
        <v>36</v>
      </c>
      <c r="O252" s="46">
        <v>1</v>
      </c>
    </row>
    <row r="253" spans="1:15" x14ac:dyDescent="0.25">
      <c r="A253" t="s">
        <v>478</v>
      </c>
      <c r="B253" t="s">
        <v>479</v>
      </c>
      <c r="C253" t="s">
        <v>480</v>
      </c>
      <c r="D253" t="s">
        <v>279</v>
      </c>
      <c r="E253" t="s">
        <v>153</v>
      </c>
      <c r="F253" s="46">
        <v>36</v>
      </c>
      <c r="G253" s="46">
        <v>1</v>
      </c>
      <c r="H253" t="s">
        <v>279</v>
      </c>
      <c r="J253" t="s">
        <v>481</v>
      </c>
      <c r="K253" t="s">
        <v>280</v>
      </c>
      <c r="L253" t="s">
        <v>280</v>
      </c>
      <c r="M253" t="s">
        <v>482</v>
      </c>
    </row>
    <row r="254" spans="1:15" x14ac:dyDescent="0.25">
      <c r="A254" t="s">
        <v>478</v>
      </c>
      <c r="B254" t="s">
        <v>479</v>
      </c>
      <c r="C254" t="s">
        <v>480</v>
      </c>
      <c r="D254" t="s">
        <v>275</v>
      </c>
      <c r="E254" t="s">
        <v>108</v>
      </c>
      <c r="F254" s="46">
        <v>36</v>
      </c>
      <c r="G254" s="46">
        <v>1</v>
      </c>
      <c r="H254" t="s">
        <v>275</v>
      </c>
      <c r="J254" t="s">
        <v>185</v>
      </c>
      <c r="K254" t="s">
        <v>276</v>
      </c>
      <c r="L254" t="s">
        <v>276</v>
      </c>
      <c r="M254" t="s">
        <v>482</v>
      </c>
    </row>
    <row r="255" spans="1:15" x14ac:dyDescent="0.25">
      <c r="A255" t="s">
        <v>478</v>
      </c>
      <c r="B255" t="s">
        <v>479</v>
      </c>
      <c r="C255" t="s">
        <v>479</v>
      </c>
      <c r="D255" t="s">
        <v>94</v>
      </c>
      <c r="E255" t="s">
        <v>75</v>
      </c>
      <c r="F255" s="46">
        <v>57</v>
      </c>
      <c r="G255" s="96">
        <v>1.5832999999999999</v>
      </c>
      <c r="H255" t="s">
        <v>94</v>
      </c>
      <c r="J255" t="s">
        <v>483</v>
      </c>
      <c r="K255" t="s">
        <v>197</v>
      </c>
      <c r="L255" t="s">
        <v>197</v>
      </c>
      <c r="M255" t="s">
        <v>482</v>
      </c>
    </row>
    <row r="256" spans="1:15" x14ac:dyDescent="0.25">
      <c r="A256" t="s">
        <v>478</v>
      </c>
      <c r="B256" t="s">
        <v>479</v>
      </c>
      <c r="C256" t="s">
        <v>479</v>
      </c>
      <c r="D256" t="s">
        <v>122</v>
      </c>
      <c r="E256" t="s">
        <v>33</v>
      </c>
      <c r="F256" s="46">
        <v>36</v>
      </c>
      <c r="G256" s="46">
        <v>1</v>
      </c>
      <c r="H256" t="s">
        <v>122</v>
      </c>
      <c r="J256" t="s">
        <v>484</v>
      </c>
      <c r="K256" t="s">
        <v>242</v>
      </c>
      <c r="L256" t="s">
        <v>242</v>
      </c>
      <c r="M256" t="s">
        <v>482</v>
      </c>
    </row>
    <row r="257" spans="1:15" x14ac:dyDescent="0.25">
      <c r="A257" t="s">
        <v>478</v>
      </c>
      <c r="B257" t="s">
        <v>479</v>
      </c>
      <c r="C257" t="s">
        <v>479</v>
      </c>
      <c r="D257" t="s">
        <v>485</v>
      </c>
      <c r="E257" t="s">
        <v>44</v>
      </c>
      <c r="F257" s="96">
        <v>352.4</v>
      </c>
      <c r="G257" s="96">
        <v>9.7888999999999999</v>
      </c>
      <c r="H257" t="s">
        <v>485</v>
      </c>
      <c r="J257" t="s">
        <v>486</v>
      </c>
      <c r="K257" t="s">
        <v>487</v>
      </c>
      <c r="L257" t="s">
        <v>487</v>
      </c>
      <c r="M257" t="s">
        <v>482</v>
      </c>
    </row>
    <row r="258" spans="1:15" x14ac:dyDescent="0.25">
      <c r="A258" t="s">
        <v>478</v>
      </c>
      <c r="B258" t="s">
        <v>479</v>
      </c>
      <c r="C258" t="s">
        <v>479</v>
      </c>
      <c r="D258" t="s">
        <v>488</v>
      </c>
      <c r="E258" t="s">
        <v>33</v>
      </c>
      <c r="F258" s="46">
        <v>36</v>
      </c>
      <c r="G258" s="46">
        <v>1</v>
      </c>
      <c r="H258" t="s">
        <v>488</v>
      </c>
      <c r="I258" t="s">
        <v>29</v>
      </c>
      <c r="J258" t="s">
        <v>489</v>
      </c>
      <c r="K258" t="s">
        <v>490</v>
      </c>
      <c r="L258" t="s">
        <v>490</v>
      </c>
      <c r="M258" t="s">
        <v>482</v>
      </c>
    </row>
    <row r="259" spans="1:15" x14ac:dyDescent="0.25">
      <c r="A259" t="s">
        <v>478</v>
      </c>
      <c r="B259" t="s">
        <v>479</v>
      </c>
      <c r="C259" t="s">
        <v>479</v>
      </c>
      <c r="D259" t="s">
        <v>488</v>
      </c>
      <c r="E259" t="s">
        <v>33</v>
      </c>
      <c r="F259" s="96">
        <v>291.64</v>
      </c>
      <c r="G259" s="96">
        <v>8.1011000000000006</v>
      </c>
      <c r="H259" t="s">
        <v>488</v>
      </c>
      <c r="J259" t="s">
        <v>491</v>
      </c>
      <c r="K259" t="s">
        <v>490</v>
      </c>
      <c r="L259" t="s">
        <v>490</v>
      </c>
      <c r="M259" t="s">
        <v>482</v>
      </c>
    </row>
    <row r="260" spans="1:15" x14ac:dyDescent="0.25">
      <c r="A260" t="s">
        <v>478</v>
      </c>
      <c r="B260" t="s">
        <v>479</v>
      </c>
      <c r="C260" t="s">
        <v>479</v>
      </c>
      <c r="D260" t="s">
        <v>492</v>
      </c>
      <c r="E260" t="s">
        <v>75</v>
      </c>
      <c r="F260" s="96">
        <v>37.68</v>
      </c>
      <c r="G260" s="96">
        <v>1.0467</v>
      </c>
      <c r="H260" t="s">
        <v>492</v>
      </c>
      <c r="J260" t="s">
        <v>493</v>
      </c>
      <c r="K260" t="s">
        <v>494</v>
      </c>
      <c r="L260" t="s">
        <v>494</v>
      </c>
      <c r="M260" t="s">
        <v>482</v>
      </c>
      <c r="N260" s="96">
        <v>882.72</v>
      </c>
      <c r="O260" s="96">
        <v>24.52</v>
      </c>
    </row>
    <row r="261" spans="1:15" x14ac:dyDescent="0.25">
      <c r="A261" t="s">
        <v>495</v>
      </c>
      <c r="B261" t="s">
        <v>496</v>
      </c>
      <c r="C261" t="s">
        <v>497</v>
      </c>
      <c r="D261" t="s">
        <v>275</v>
      </c>
      <c r="E261" t="s">
        <v>108</v>
      </c>
      <c r="F261" s="46">
        <v>36</v>
      </c>
      <c r="G261" s="46">
        <v>1</v>
      </c>
      <c r="H261" t="s">
        <v>275</v>
      </c>
      <c r="J261" t="s">
        <v>375</v>
      </c>
      <c r="K261" t="s">
        <v>276</v>
      </c>
      <c r="L261" t="s">
        <v>276</v>
      </c>
      <c r="M261" t="s">
        <v>498</v>
      </c>
    </row>
    <row r="262" spans="1:15" x14ac:dyDescent="0.25">
      <c r="A262" t="s">
        <v>495</v>
      </c>
      <c r="B262" t="s">
        <v>496</v>
      </c>
      <c r="C262" t="s">
        <v>496</v>
      </c>
      <c r="D262" t="s">
        <v>488</v>
      </c>
      <c r="E262" t="s">
        <v>33</v>
      </c>
      <c r="F262" s="46">
        <v>792</v>
      </c>
      <c r="G262" s="46">
        <v>22</v>
      </c>
      <c r="H262" t="s">
        <v>488</v>
      </c>
      <c r="J262" t="s">
        <v>499</v>
      </c>
      <c r="K262" t="s">
        <v>490</v>
      </c>
      <c r="L262" t="s">
        <v>490</v>
      </c>
      <c r="M262" t="s">
        <v>498</v>
      </c>
      <c r="N262" s="46">
        <v>828</v>
      </c>
      <c r="O262" s="46">
        <v>23</v>
      </c>
    </row>
    <row r="263" spans="1:15" x14ac:dyDescent="0.25">
      <c r="A263" t="s">
        <v>500</v>
      </c>
      <c r="B263" t="s">
        <v>501</v>
      </c>
      <c r="C263" t="s">
        <v>502</v>
      </c>
      <c r="D263" t="s">
        <v>275</v>
      </c>
      <c r="E263" t="s">
        <v>108</v>
      </c>
      <c r="F263" s="46">
        <v>36</v>
      </c>
      <c r="G263" s="46">
        <v>1</v>
      </c>
      <c r="H263" t="s">
        <v>275</v>
      </c>
      <c r="J263" t="s">
        <v>503</v>
      </c>
      <c r="K263" t="s">
        <v>276</v>
      </c>
      <c r="L263" t="s">
        <v>276</v>
      </c>
      <c r="M263" t="s">
        <v>504</v>
      </c>
    </row>
    <row r="264" spans="1:15" x14ac:dyDescent="0.25">
      <c r="A264" t="s">
        <v>500</v>
      </c>
      <c r="B264" t="s">
        <v>501</v>
      </c>
      <c r="C264" t="s">
        <v>501</v>
      </c>
      <c r="D264" t="s">
        <v>492</v>
      </c>
      <c r="E264" t="s">
        <v>75</v>
      </c>
      <c r="F264" s="46">
        <v>42</v>
      </c>
      <c r="G264" s="96">
        <v>1.1667000000000001</v>
      </c>
      <c r="H264" t="s">
        <v>492</v>
      </c>
      <c r="I264" t="s">
        <v>29</v>
      </c>
      <c r="J264" t="s">
        <v>505</v>
      </c>
      <c r="K264" t="s">
        <v>494</v>
      </c>
      <c r="L264" t="s">
        <v>494</v>
      </c>
      <c r="M264" t="s">
        <v>504</v>
      </c>
    </row>
    <row r="265" spans="1:15" x14ac:dyDescent="0.25">
      <c r="A265" t="s">
        <v>500</v>
      </c>
      <c r="B265" t="s">
        <v>501</v>
      </c>
      <c r="C265" t="s">
        <v>501</v>
      </c>
      <c r="D265" t="s">
        <v>492</v>
      </c>
      <c r="E265" t="s">
        <v>75</v>
      </c>
      <c r="F265" s="96">
        <v>29.7</v>
      </c>
      <c r="G265" s="96">
        <v>0.82489999999999997</v>
      </c>
      <c r="H265" t="s">
        <v>492</v>
      </c>
      <c r="J265" t="s">
        <v>1177</v>
      </c>
      <c r="K265" t="s">
        <v>494</v>
      </c>
      <c r="L265" t="s">
        <v>494</v>
      </c>
      <c r="M265" t="s">
        <v>504</v>
      </c>
    </row>
    <row r="266" spans="1:15" x14ac:dyDescent="0.25">
      <c r="A266" t="s">
        <v>500</v>
      </c>
      <c r="B266" t="s">
        <v>501</v>
      </c>
      <c r="C266" t="s">
        <v>501</v>
      </c>
      <c r="D266" t="s">
        <v>492</v>
      </c>
      <c r="E266" t="s">
        <v>75</v>
      </c>
      <c r="F266" s="96">
        <v>374.86</v>
      </c>
      <c r="G266" s="96">
        <v>10.412800000000001</v>
      </c>
      <c r="H266" t="s">
        <v>492</v>
      </c>
      <c r="J266" t="s">
        <v>506</v>
      </c>
      <c r="K266" t="s">
        <v>494</v>
      </c>
      <c r="L266" t="s">
        <v>494</v>
      </c>
      <c r="M266" t="s">
        <v>504</v>
      </c>
    </row>
    <row r="267" spans="1:15" x14ac:dyDescent="0.25">
      <c r="A267" t="s">
        <v>500</v>
      </c>
      <c r="B267" t="s">
        <v>501</v>
      </c>
      <c r="C267" t="s">
        <v>501</v>
      </c>
      <c r="D267" t="s">
        <v>326</v>
      </c>
      <c r="E267" t="s">
        <v>28</v>
      </c>
      <c r="F267" s="96">
        <v>225.79</v>
      </c>
      <c r="G267" s="96">
        <v>6.2718999999999996</v>
      </c>
      <c r="H267" t="s">
        <v>326</v>
      </c>
      <c r="J267" t="s">
        <v>507</v>
      </c>
      <c r="K267" t="s">
        <v>328</v>
      </c>
      <c r="L267" t="s">
        <v>328</v>
      </c>
      <c r="M267" t="s">
        <v>504</v>
      </c>
      <c r="N267" s="96">
        <v>708.35</v>
      </c>
      <c r="O267" s="96">
        <v>19.676300000000001</v>
      </c>
    </row>
    <row r="268" spans="1:15" x14ac:dyDescent="0.25">
      <c r="A268" t="s">
        <v>508</v>
      </c>
      <c r="B268" t="s">
        <v>509</v>
      </c>
      <c r="C268" t="s">
        <v>510</v>
      </c>
      <c r="D268" t="s">
        <v>279</v>
      </c>
      <c r="E268" t="s">
        <v>153</v>
      </c>
      <c r="F268" s="46">
        <v>36</v>
      </c>
      <c r="G268" s="46">
        <v>1</v>
      </c>
      <c r="H268" t="s">
        <v>279</v>
      </c>
      <c r="J268" t="s">
        <v>481</v>
      </c>
      <c r="K268" t="s">
        <v>280</v>
      </c>
      <c r="L268" t="s">
        <v>280</v>
      </c>
      <c r="M268" t="s">
        <v>511</v>
      </c>
    </row>
    <row r="269" spans="1:15" x14ac:dyDescent="0.25">
      <c r="A269" t="s">
        <v>508</v>
      </c>
      <c r="B269" t="s">
        <v>509</v>
      </c>
      <c r="C269" t="s">
        <v>512</v>
      </c>
      <c r="E269" t="s">
        <v>44</v>
      </c>
      <c r="F269" s="46">
        <v>36</v>
      </c>
      <c r="G269" s="46">
        <v>1</v>
      </c>
      <c r="H269" t="s">
        <v>268</v>
      </c>
      <c r="I269" t="s">
        <v>29</v>
      </c>
      <c r="J269" t="s">
        <v>345</v>
      </c>
      <c r="L269" t="s">
        <v>270</v>
      </c>
      <c r="M269" t="s">
        <v>513</v>
      </c>
    </row>
    <row r="270" spans="1:15" x14ac:dyDescent="0.25">
      <c r="A270" t="s">
        <v>508</v>
      </c>
      <c r="B270" t="s">
        <v>509</v>
      </c>
      <c r="C270" t="s">
        <v>512</v>
      </c>
      <c r="E270" t="s">
        <v>33</v>
      </c>
      <c r="F270" s="46">
        <v>36</v>
      </c>
      <c r="G270" s="46">
        <v>1</v>
      </c>
      <c r="H270" t="s">
        <v>332</v>
      </c>
      <c r="I270" t="s">
        <v>29</v>
      </c>
      <c r="J270" t="s">
        <v>345</v>
      </c>
      <c r="L270" t="s">
        <v>334</v>
      </c>
      <c r="M270" t="s">
        <v>513</v>
      </c>
    </row>
    <row r="271" spans="1:15" x14ac:dyDescent="0.25">
      <c r="A271" t="s">
        <v>508</v>
      </c>
      <c r="B271" t="s">
        <v>509</v>
      </c>
      <c r="C271" t="s">
        <v>512</v>
      </c>
      <c r="E271" t="s">
        <v>75</v>
      </c>
      <c r="F271" s="46">
        <v>63</v>
      </c>
      <c r="G271" s="96">
        <v>1.75</v>
      </c>
      <c r="H271" t="s">
        <v>178</v>
      </c>
      <c r="I271" t="s">
        <v>29</v>
      </c>
      <c r="J271" t="s">
        <v>514</v>
      </c>
      <c r="L271" t="s">
        <v>180</v>
      </c>
      <c r="M271" t="s">
        <v>513</v>
      </c>
    </row>
    <row r="272" spans="1:15" x14ac:dyDescent="0.25">
      <c r="A272" t="s">
        <v>508</v>
      </c>
      <c r="B272" t="s">
        <v>509</v>
      </c>
      <c r="C272" t="s">
        <v>515</v>
      </c>
      <c r="D272" t="s">
        <v>368</v>
      </c>
      <c r="E272" t="s">
        <v>44</v>
      </c>
      <c r="F272" s="96">
        <v>49.11</v>
      </c>
      <c r="G272" s="96">
        <v>1.3642000000000001</v>
      </c>
      <c r="H272" t="s">
        <v>368</v>
      </c>
      <c r="I272" t="s">
        <v>29</v>
      </c>
      <c r="J272" t="s">
        <v>516</v>
      </c>
      <c r="K272" t="s">
        <v>370</v>
      </c>
      <c r="L272" t="s">
        <v>370</v>
      </c>
      <c r="M272" t="s">
        <v>517</v>
      </c>
    </row>
    <row r="273" spans="1:15" x14ac:dyDescent="0.25">
      <c r="A273" t="s">
        <v>508</v>
      </c>
      <c r="B273" t="s">
        <v>509</v>
      </c>
      <c r="C273" t="s">
        <v>515</v>
      </c>
      <c r="D273" t="s">
        <v>32</v>
      </c>
      <c r="E273" t="s">
        <v>33</v>
      </c>
      <c r="F273" s="96">
        <v>18.36</v>
      </c>
      <c r="G273" s="96">
        <v>0.51</v>
      </c>
      <c r="H273" t="s">
        <v>32</v>
      </c>
      <c r="I273" t="s">
        <v>29</v>
      </c>
      <c r="J273" t="s">
        <v>518</v>
      </c>
      <c r="K273" t="s">
        <v>519</v>
      </c>
      <c r="L273" t="s">
        <v>519</v>
      </c>
      <c r="M273" t="s">
        <v>517</v>
      </c>
    </row>
    <row r="274" spans="1:15" x14ac:dyDescent="0.25">
      <c r="A274" t="s">
        <v>508</v>
      </c>
      <c r="B274" t="s">
        <v>509</v>
      </c>
      <c r="C274" t="s">
        <v>515</v>
      </c>
      <c r="E274" t="s">
        <v>39</v>
      </c>
      <c r="F274" s="46">
        <v>36</v>
      </c>
      <c r="G274" s="46">
        <v>1</v>
      </c>
      <c r="H274" t="s">
        <v>247</v>
      </c>
      <c r="I274" t="s">
        <v>29</v>
      </c>
      <c r="J274" t="s">
        <v>345</v>
      </c>
      <c r="L274" t="s">
        <v>249</v>
      </c>
      <c r="M274" t="s">
        <v>517</v>
      </c>
    </row>
    <row r="275" spans="1:15" x14ac:dyDescent="0.25">
      <c r="A275" t="s">
        <v>508</v>
      </c>
      <c r="B275" t="s">
        <v>509</v>
      </c>
      <c r="C275" t="s">
        <v>520</v>
      </c>
      <c r="D275" t="s">
        <v>32</v>
      </c>
      <c r="E275" t="s">
        <v>33</v>
      </c>
      <c r="F275" s="96">
        <v>7.92</v>
      </c>
      <c r="G275" s="96">
        <v>0.22</v>
      </c>
      <c r="H275" t="s">
        <v>32</v>
      </c>
      <c r="I275" t="s">
        <v>29</v>
      </c>
      <c r="J275" t="s">
        <v>521</v>
      </c>
      <c r="K275" t="s">
        <v>519</v>
      </c>
      <c r="L275" t="s">
        <v>519</v>
      </c>
      <c r="M275" t="s">
        <v>522</v>
      </c>
      <c r="N275" s="96">
        <v>282.39</v>
      </c>
      <c r="O275" s="96">
        <v>7.8441999999999998</v>
      </c>
    </row>
    <row r="276" spans="1:15" x14ac:dyDescent="0.25">
      <c r="A276" t="s">
        <v>523</v>
      </c>
      <c r="B276" t="s">
        <v>131</v>
      </c>
      <c r="C276" t="s">
        <v>131</v>
      </c>
      <c r="D276" t="s">
        <v>12</v>
      </c>
      <c r="E276" t="s">
        <v>36</v>
      </c>
      <c r="F276" s="96">
        <v>66.47</v>
      </c>
      <c r="G276" s="96">
        <v>1.8464</v>
      </c>
      <c r="H276" t="s">
        <v>12</v>
      </c>
      <c r="J276" t="s">
        <v>524</v>
      </c>
      <c r="K276" t="s">
        <v>195</v>
      </c>
      <c r="L276" t="s">
        <v>195</v>
      </c>
      <c r="M276" t="s">
        <v>525</v>
      </c>
    </row>
    <row r="277" spans="1:15" x14ac:dyDescent="0.25">
      <c r="A277" t="s">
        <v>523</v>
      </c>
      <c r="B277" t="s">
        <v>131</v>
      </c>
      <c r="C277" t="s">
        <v>131</v>
      </c>
      <c r="D277" t="s">
        <v>215</v>
      </c>
      <c r="E277" t="s">
        <v>33</v>
      </c>
      <c r="F277" s="46">
        <v>32</v>
      </c>
      <c r="G277" s="96">
        <v>0.88890000000000002</v>
      </c>
      <c r="H277" t="s">
        <v>215</v>
      </c>
      <c r="J277" t="s">
        <v>526</v>
      </c>
      <c r="K277" t="s">
        <v>217</v>
      </c>
      <c r="L277" t="s">
        <v>217</v>
      </c>
      <c r="M277" t="s">
        <v>525</v>
      </c>
    </row>
    <row r="278" spans="1:15" x14ac:dyDescent="0.25">
      <c r="A278" t="s">
        <v>523</v>
      </c>
      <c r="B278" t="s">
        <v>131</v>
      </c>
      <c r="C278" t="s">
        <v>131</v>
      </c>
      <c r="D278" t="s">
        <v>94</v>
      </c>
      <c r="E278" t="s">
        <v>75</v>
      </c>
      <c r="F278" s="46">
        <v>60</v>
      </c>
      <c r="G278" s="96">
        <v>1.6667000000000001</v>
      </c>
      <c r="H278" t="s">
        <v>94</v>
      </c>
      <c r="J278" t="s">
        <v>527</v>
      </c>
      <c r="K278" t="s">
        <v>197</v>
      </c>
      <c r="L278" t="s">
        <v>197</v>
      </c>
      <c r="M278" t="s">
        <v>525</v>
      </c>
    </row>
    <row r="279" spans="1:15" x14ac:dyDescent="0.25">
      <c r="A279" t="s">
        <v>523</v>
      </c>
      <c r="B279" t="s">
        <v>131</v>
      </c>
      <c r="C279" t="s">
        <v>131</v>
      </c>
      <c r="D279" t="s">
        <v>238</v>
      </c>
      <c r="E279" t="s">
        <v>44</v>
      </c>
      <c r="F279" s="96">
        <v>74.599999999999994</v>
      </c>
      <c r="G279" s="96">
        <v>2.0722</v>
      </c>
      <c r="H279" t="s">
        <v>238</v>
      </c>
      <c r="J279" t="s">
        <v>528</v>
      </c>
      <c r="K279" t="s">
        <v>240</v>
      </c>
      <c r="L279" t="s">
        <v>240</v>
      </c>
      <c r="M279" t="s">
        <v>525</v>
      </c>
    </row>
    <row r="280" spans="1:15" x14ac:dyDescent="0.25">
      <c r="A280" t="s">
        <v>523</v>
      </c>
      <c r="B280" t="s">
        <v>131</v>
      </c>
      <c r="C280" t="s">
        <v>131</v>
      </c>
      <c r="D280" t="s">
        <v>122</v>
      </c>
      <c r="E280" t="s">
        <v>33</v>
      </c>
      <c r="F280" s="46">
        <v>48</v>
      </c>
      <c r="G280" s="96">
        <v>1.3332999999999999</v>
      </c>
      <c r="H280" t="s">
        <v>122</v>
      </c>
      <c r="J280" t="s">
        <v>529</v>
      </c>
      <c r="K280" t="s">
        <v>242</v>
      </c>
      <c r="L280" t="s">
        <v>242</v>
      </c>
      <c r="M280" t="s">
        <v>525</v>
      </c>
    </row>
    <row r="281" spans="1:15" x14ac:dyDescent="0.25">
      <c r="A281" t="s">
        <v>523</v>
      </c>
      <c r="B281" t="s">
        <v>131</v>
      </c>
      <c r="C281" t="s">
        <v>131</v>
      </c>
      <c r="D281" t="s">
        <v>96</v>
      </c>
      <c r="E281" t="s">
        <v>39</v>
      </c>
      <c r="F281" s="46">
        <v>36</v>
      </c>
      <c r="G281" s="46">
        <v>1</v>
      </c>
      <c r="H281" t="s">
        <v>96</v>
      </c>
      <c r="J281" t="s">
        <v>375</v>
      </c>
      <c r="K281" t="s">
        <v>318</v>
      </c>
      <c r="L281" t="s">
        <v>318</v>
      </c>
      <c r="M281" t="s">
        <v>525</v>
      </c>
    </row>
    <row r="282" spans="1:15" x14ac:dyDescent="0.25">
      <c r="A282" t="s">
        <v>523</v>
      </c>
      <c r="B282" t="s">
        <v>131</v>
      </c>
      <c r="C282" t="s">
        <v>131</v>
      </c>
      <c r="D282" t="s">
        <v>141</v>
      </c>
      <c r="E282" t="s">
        <v>39</v>
      </c>
      <c r="F282" s="46">
        <v>184</v>
      </c>
      <c r="G282" s="96">
        <v>5.1111000000000004</v>
      </c>
      <c r="H282" t="s">
        <v>141</v>
      </c>
      <c r="J282" t="s">
        <v>530</v>
      </c>
      <c r="K282" t="s">
        <v>349</v>
      </c>
      <c r="L282" t="s">
        <v>349</v>
      </c>
      <c r="M282" t="s">
        <v>525</v>
      </c>
    </row>
    <row r="283" spans="1:15" x14ac:dyDescent="0.25">
      <c r="A283" t="s">
        <v>523</v>
      </c>
      <c r="B283" t="s">
        <v>131</v>
      </c>
      <c r="C283" t="s">
        <v>131</v>
      </c>
      <c r="E283" t="s">
        <v>108</v>
      </c>
      <c r="F283" s="46">
        <v>36</v>
      </c>
      <c r="G283" s="46">
        <v>1</v>
      </c>
      <c r="H283" t="s">
        <v>303</v>
      </c>
      <c r="J283" t="s">
        <v>375</v>
      </c>
      <c r="L283" t="s">
        <v>305</v>
      </c>
      <c r="M283" t="s">
        <v>525</v>
      </c>
      <c r="N283" s="96">
        <v>537.07000000000005</v>
      </c>
      <c r="O283" s="96">
        <v>14.9186</v>
      </c>
    </row>
    <row r="284" spans="1:15" x14ac:dyDescent="0.25">
      <c r="A284" t="s">
        <v>531</v>
      </c>
      <c r="B284" t="s">
        <v>512</v>
      </c>
      <c r="C284" t="s">
        <v>512</v>
      </c>
      <c r="D284" t="s">
        <v>27</v>
      </c>
      <c r="E284" t="s">
        <v>28</v>
      </c>
      <c r="F284" s="46">
        <v>148</v>
      </c>
      <c r="G284" s="96">
        <v>4.1111000000000004</v>
      </c>
      <c r="H284" t="s">
        <v>27</v>
      </c>
      <c r="J284" t="s">
        <v>532</v>
      </c>
      <c r="K284" t="s">
        <v>283</v>
      </c>
      <c r="L284" t="s">
        <v>283</v>
      </c>
      <c r="M284" t="s">
        <v>513</v>
      </c>
    </row>
    <row r="285" spans="1:15" x14ac:dyDescent="0.25">
      <c r="A285" t="s">
        <v>531</v>
      </c>
      <c r="B285" t="s">
        <v>512</v>
      </c>
      <c r="C285" t="s">
        <v>512</v>
      </c>
      <c r="D285" t="s">
        <v>533</v>
      </c>
      <c r="E285" t="s">
        <v>75</v>
      </c>
      <c r="F285" s="46">
        <v>45</v>
      </c>
      <c r="G285" s="96">
        <v>1.25</v>
      </c>
      <c r="H285" t="s">
        <v>533</v>
      </c>
      <c r="J285" t="s">
        <v>534</v>
      </c>
      <c r="K285" t="s">
        <v>535</v>
      </c>
      <c r="L285" t="s">
        <v>535</v>
      </c>
      <c r="M285" t="s">
        <v>513</v>
      </c>
      <c r="N285" s="46">
        <v>193</v>
      </c>
      <c r="O285" s="96">
        <v>5.3611000000000004</v>
      </c>
    </row>
    <row r="286" spans="1:15" x14ac:dyDescent="0.25">
      <c r="A286" t="s">
        <v>536</v>
      </c>
      <c r="B286" t="s">
        <v>537</v>
      </c>
      <c r="C286" t="s">
        <v>515</v>
      </c>
      <c r="D286" t="s">
        <v>101</v>
      </c>
      <c r="E286" t="s">
        <v>44</v>
      </c>
      <c r="F286" s="96">
        <v>192.6</v>
      </c>
      <c r="G286" s="96">
        <v>5.35</v>
      </c>
      <c r="H286" t="s">
        <v>101</v>
      </c>
      <c r="J286" t="s">
        <v>538</v>
      </c>
      <c r="K286" t="s">
        <v>539</v>
      </c>
      <c r="L286" t="s">
        <v>539</v>
      </c>
      <c r="M286" t="s">
        <v>517</v>
      </c>
      <c r="N286" s="96">
        <v>192.6</v>
      </c>
      <c r="O286" s="96">
        <v>5.35</v>
      </c>
    </row>
    <row r="287" spans="1:15" x14ac:dyDescent="0.25">
      <c r="A287" t="s">
        <v>540</v>
      </c>
      <c r="B287" t="s">
        <v>520</v>
      </c>
      <c r="C287" t="s">
        <v>520</v>
      </c>
      <c r="D287" t="s">
        <v>368</v>
      </c>
      <c r="E287" t="s">
        <v>44</v>
      </c>
      <c r="F287" s="96">
        <v>160.91999999999999</v>
      </c>
      <c r="G287" s="96">
        <v>4.47</v>
      </c>
      <c r="H287" t="s">
        <v>368</v>
      </c>
      <c r="J287" t="s">
        <v>541</v>
      </c>
      <c r="K287" t="s">
        <v>370</v>
      </c>
      <c r="L287" t="s">
        <v>370</v>
      </c>
      <c r="M287" t="s">
        <v>522</v>
      </c>
      <c r="N287" s="96">
        <v>160.91999999999999</v>
      </c>
      <c r="O287" s="96">
        <v>4.47</v>
      </c>
    </row>
    <row r="288" spans="1:15" x14ac:dyDescent="0.25">
      <c r="A288" t="s">
        <v>542</v>
      </c>
      <c r="B288" t="s">
        <v>543</v>
      </c>
      <c r="C288" t="s">
        <v>543</v>
      </c>
      <c r="D288" t="s">
        <v>165</v>
      </c>
      <c r="E288" t="s">
        <v>162</v>
      </c>
      <c r="F288" s="96">
        <v>21.24</v>
      </c>
      <c r="G288" s="96">
        <v>0.59</v>
      </c>
      <c r="H288" t="s">
        <v>165</v>
      </c>
      <c r="J288" t="s">
        <v>544</v>
      </c>
      <c r="K288" t="s">
        <v>190</v>
      </c>
      <c r="L288" t="s">
        <v>190</v>
      </c>
      <c r="M288" t="s">
        <v>545</v>
      </c>
    </row>
    <row r="289" spans="1:15" x14ac:dyDescent="0.25">
      <c r="A289" t="s">
        <v>542</v>
      </c>
      <c r="B289" t="s">
        <v>543</v>
      </c>
      <c r="C289" t="s">
        <v>543</v>
      </c>
      <c r="D289" t="s">
        <v>165</v>
      </c>
      <c r="E289" t="s">
        <v>162</v>
      </c>
      <c r="F289" s="96">
        <v>6.03</v>
      </c>
      <c r="G289" s="96">
        <v>0.16750000000000001</v>
      </c>
      <c r="H289" t="s">
        <v>165</v>
      </c>
      <c r="J289" t="s">
        <v>546</v>
      </c>
      <c r="K289" t="s">
        <v>190</v>
      </c>
      <c r="L289" t="s">
        <v>190</v>
      </c>
      <c r="M289" t="s">
        <v>545</v>
      </c>
    </row>
    <row r="290" spans="1:15" x14ac:dyDescent="0.25">
      <c r="A290" t="s">
        <v>542</v>
      </c>
      <c r="B290" t="s">
        <v>543</v>
      </c>
      <c r="C290" t="s">
        <v>543</v>
      </c>
      <c r="D290" t="s">
        <v>299</v>
      </c>
      <c r="E290" t="s">
        <v>39</v>
      </c>
      <c r="F290" s="46">
        <v>72</v>
      </c>
      <c r="G290" s="46">
        <v>2</v>
      </c>
      <c r="H290" t="s">
        <v>299</v>
      </c>
      <c r="J290" t="s">
        <v>547</v>
      </c>
      <c r="K290" t="s">
        <v>301</v>
      </c>
      <c r="L290" t="s">
        <v>301</v>
      </c>
      <c r="M290" t="s">
        <v>545</v>
      </c>
    </row>
    <row r="291" spans="1:15" x14ac:dyDescent="0.25">
      <c r="A291" t="s">
        <v>542</v>
      </c>
      <c r="B291" t="s">
        <v>543</v>
      </c>
      <c r="C291" t="s">
        <v>543</v>
      </c>
      <c r="D291" t="s">
        <v>32</v>
      </c>
      <c r="E291" t="s">
        <v>33</v>
      </c>
      <c r="F291" s="46">
        <v>36</v>
      </c>
      <c r="G291" s="46">
        <v>1</v>
      </c>
      <c r="H291" t="s">
        <v>32</v>
      </c>
      <c r="J291" t="s">
        <v>481</v>
      </c>
      <c r="K291" t="s">
        <v>519</v>
      </c>
      <c r="L291" t="s">
        <v>519</v>
      </c>
      <c r="M291" t="s">
        <v>545</v>
      </c>
    </row>
    <row r="292" spans="1:15" x14ac:dyDescent="0.25">
      <c r="A292" t="s">
        <v>542</v>
      </c>
      <c r="B292" t="s">
        <v>543</v>
      </c>
      <c r="C292" t="s">
        <v>543</v>
      </c>
      <c r="D292" t="s">
        <v>41</v>
      </c>
      <c r="E292" t="s">
        <v>36</v>
      </c>
      <c r="F292" s="46">
        <v>32</v>
      </c>
      <c r="G292" s="96">
        <v>0.88890000000000002</v>
      </c>
      <c r="H292" t="s">
        <v>41</v>
      </c>
      <c r="J292" t="s">
        <v>526</v>
      </c>
      <c r="K292" t="s">
        <v>548</v>
      </c>
      <c r="L292" t="s">
        <v>548</v>
      </c>
      <c r="M292" t="s">
        <v>545</v>
      </c>
    </row>
    <row r="293" spans="1:15" x14ac:dyDescent="0.25">
      <c r="A293" t="s">
        <v>542</v>
      </c>
      <c r="B293" t="s">
        <v>543</v>
      </c>
      <c r="C293" t="s">
        <v>543</v>
      </c>
      <c r="E293" t="s">
        <v>75</v>
      </c>
      <c r="F293" s="46">
        <v>36</v>
      </c>
      <c r="G293" s="46">
        <v>1</v>
      </c>
      <c r="H293" t="s">
        <v>178</v>
      </c>
      <c r="J293" t="s">
        <v>481</v>
      </c>
      <c r="L293" t="s">
        <v>180</v>
      </c>
      <c r="M293" t="s">
        <v>545</v>
      </c>
      <c r="N293" s="96">
        <v>203.27</v>
      </c>
      <c r="O293" s="96">
        <v>5.6463999999999999</v>
      </c>
    </row>
    <row r="294" spans="1:15" x14ac:dyDescent="0.25">
      <c r="A294" t="s">
        <v>549</v>
      </c>
      <c r="B294" t="s">
        <v>550</v>
      </c>
      <c r="C294" t="s">
        <v>550</v>
      </c>
      <c r="D294" t="s">
        <v>368</v>
      </c>
      <c r="E294" t="s">
        <v>44</v>
      </c>
      <c r="F294" s="96">
        <v>255.76</v>
      </c>
      <c r="G294" s="96">
        <v>7.1044</v>
      </c>
      <c r="H294" t="s">
        <v>368</v>
      </c>
      <c r="J294" t="s">
        <v>551</v>
      </c>
      <c r="K294" t="s">
        <v>370</v>
      </c>
      <c r="L294" t="s">
        <v>370</v>
      </c>
      <c r="M294" t="s">
        <v>552</v>
      </c>
    </row>
    <row r="295" spans="1:15" x14ac:dyDescent="0.25">
      <c r="A295" t="s">
        <v>549</v>
      </c>
      <c r="B295" t="s">
        <v>550</v>
      </c>
      <c r="C295" t="s">
        <v>550</v>
      </c>
      <c r="D295" t="s">
        <v>32</v>
      </c>
      <c r="E295" t="s">
        <v>33</v>
      </c>
      <c r="F295" s="46">
        <v>36</v>
      </c>
      <c r="G295" s="46">
        <v>1</v>
      </c>
      <c r="H295" t="s">
        <v>32</v>
      </c>
      <c r="J295" t="s">
        <v>481</v>
      </c>
      <c r="K295" t="s">
        <v>519</v>
      </c>
      <c r="L295" t="s">
        <v>519</v>
      </c>
      <c r="M295" t="s">
        <v>552</v>
      </c>
    </row>
    <row r="296" spans="1:15" x14ac:dyDescent="0.25">
      <c r="A296" t="s">
        <v>549</v>
      </c>
      <c r="B296" t="s">
        <v>550</v>
      </c>
      <c r="C296" t="s">
        <v>550</v>
      </c>
      <c r="D296" t="s">
        <v>381</v>
      </c>
      <c r="E296" t="s">
        <v>36</v>
      </c>
      <c r="F296" s="46">
        <v>108</v>
      </c>
      <c r="G296" s="46">
        <v>3</v>
      </c>
      <c r="H296" t="s">
        <v>381</v>
      </c>
      <c r="J296" t="s">
        <v>553</v>
      </c>
      <c r="K296" t="s">
        <v>383</v>
      </c>
      <c r="L296" t="s">
        <v>383</v>
      </c>
      <c r="M296" t="s">
        <v>552</v>
      </c>
    </row>
    <row r="297" spans="1:15" x14ac:dyDescent="0.25">
      <c r="A297" t="s">
        <v>549</v>
      </c>
      <c r="B297" t="s">
        <v>550</v>
      </c>
      <c r="C297" t="s">
        <v>550</v>
      </c>
      <c r="E297" t="s">
        <v>39</v>
      </c>
      <c r="F297" s="46">
        <v>18</v>
      </c>
      <c r="G297" s="96">
        <v>0.5</v>
      </c>
      <c r="H297" t="s">
        <v>247</v>
      </c>
      <c r="J297" t="s">
        <v>554</v>
      </c>
      <c r="L297" t="s">
        <v>249</v>
      </c>
      <c r="M297" t="s">
        <v>552</v>
      </c>
      <c r="N297" s="96">
        <v>417.76</v>
      </c>
      <c r="O297" s="96">
        <v>11.6044</v>
      </c>
    </row>
    <row r="298" spans="1:15" x14ac:dyDescent="0.25">
      <c r="A298" t="s">
        <v>555</v>
      </c>
      <c r="B298" t="s">
        <v>556</v>
      </c>
      <c r="C298" t="s">
        <v>462</v>
      </c>
      <c r="D298" t="s">
        <v>165</v>
      </c>
      <c r="E298" t="s">
        <v>162</v>
      </c>
      <c r="F298" s="46">
        <v>36</v>
      </c>
      <c r="G298" s="46">
        <v>1</v>
      </c>
      <c r="H298" t="s">
        <v>165</v>
      </c>
      <c r="J298" t="s">
        <v>557</v>
      </c>
      <c r="K298" t="s">
        <v>190</v>
      </c>
      <c r="L298" t="s">
        <v>190</v>
      </c>
      <c r="M298" t="s">
        <v>461</v>
      </c>
    </row>
    <row r="299" spans="1:15" x14ac:dyDescent="0.25">
      <c r="A299" t="s">
        <v>555</v>
      </c>
      <c r="B299" t="s">
        <v>556</v>
      </c>
      <c r="C299" t="s">
        <v>462</v>
      </c>
      <c r="D299" t="s">
        <v>27</v>
      </c>
      <c r="E299" t="s">
        <v>28</v>
      </c>
      <c r="F299" s="46">
        <v>24</v>
      </c>
      <c r="G299" s="96">
        <v>0.66669999999999996</v>
      </c>
      <c r="H299" t="s">
        <v>27</v>
      </c>
      <c r="J299" t="s">
        <v>558</v>
      </c>
      <c r="K299" t="s">
        <v>283</v>
      </c>
      <c r="L299" t="s">
        <v>283</v>
      </c>
      <c r="M299" t="s">
        <v>461</v>
      </c>
    </row>
    <row r="300" spans="1:15" x14ac:dyDescent="0.25">
      <c r="A300" t="s">
        <v>555</v>
      </c>
      <c r="B300" t="s">
        <v>556</v>
      </c>
      <c r="C300" t="s">
        <v>462</v>
      </c>
      <c r="D300" t="s">
        <v>96</v>
      </c>
      <c r="E300" t="s">
        <v>39</v>
      </c>
      <c r="F300" s="46">
        <v>24</v>
      </c>
      <c r="G300" s="96">
        <v>0.66669999999999996</v>
      </c>
      <c r="H300" t="s">
        <v>96</v>
      </c>
      <c r="J300" t="s">
        <v>559</v>
      </c>
      <c r="K300" t="s">
        <v>318</v>
      </c>
      <c r="L300" t="s">
        <v>318</v>
      </c>
      <c r="M300" t="s">
        <v>461</v>
      </c>
    </row>
    <row r="301" spans="1:15" x14ac:dyDescent="0.25">
      <c r="A301" t="s">
        <v>555</v>
      </c>
      <c r="B301" t="s">
        <v>556</v>
      </c>
      <c r="C301" t="s">
        <v>462</v>
      </c>
      <c r="D301" t="s">
        <v>114</v>
      </c>
      <c r="E301" t="s">
        <v>108</v>
      </c>
      <c r="F301" s="46">
        <v>22</v>
      </c>
      <c r="G301" s="96">
        <v>0.61109999999999998</v>
      </c>
      <c r="H301" t="s">
        <v>114</v>
      </c>
      <c r="J301" t="s">
        <v>560</v>
      </c>
      <c r="K301" t="s">
        <v>201</v>
      </c>
      <c r="L301" t="s">
        <v>201</v>
      </c>
      <c r="M301" t="s">
        <v>461</v>
      </c>
      <c r="N301" s="46">
        <v>106</v>
      </c>
      <c r="O301" s="96">
        <v>2.9445000000000001</v>
      </c>
    </row>
    <row r="302" spans="1:15" x14ac:dyDescent="0.25">
      <c r="A302" t="s">
        <v>561</v>
      </c>
      <c r="B302" t="s">
        <v>562</v>
      </c>
      <c r="C302" t="s">
        <v>462</v>
      </c>
      <c r="D302" t="s">
        <v>563</v>
      </c>
      <c r="E302" t="s">
        <v>61</v>
      </c>
      <c r="F302" s="46">
        <v>36</v>
      </c>
      <c r="G302" s="46">
        <v>1</v>
      </c>
      <c r="H302" t="s">
        <v>563</v>
      </c>
      <c r="J302" t="s">
        <v>564</v>
      </c>
      <c r="K302" t="s">
        <v>565</v>
      </c>
      <c r="L302" t="s">
        <v>565</v>
      </c>
      <c r="M302" t="s">
        <v>461</v>
      </c>
    </row>
    <row r="303" spans="1:15" x14ac:dyDescent="0.25">
      <c r="A303" t="s">
        <v>561</v>
      </c>
      <c r="B303" t="s">
        <v>562</v>
      </c>
      <c r="C303" t="s">
        <v>462</v>
      </c>
      <c r="D303" t="s">
        <v>122</v>
      </c>
      <c r="E303" t="s">
        <v>33</v>
      </c>
      <c r="F303" s="46">
        <v>36</v>
      </c>
      <c r="G303" s="46">
        <v>1</v>
      </c>
      <c r="H303" t="s">
        <v>122</v>
      </c>
      <c r="J303" t="s">
        <v>258</v>
      </c>
      <c r="K303" t="s">
        <v>242</v>
      </c>
      <c r="L303" t="s">
        <v>242</v>
      </c>
      <c r="M303" t="s">
        <v>461</v>
      </c>
    </row>
    <row r="304" spans="1:15" x14ac:dyDescent="0.25">
      <c r="A304" t="s">
        <v>561</v>
      </c>
      <c r="B304" t="s">
        <v>562</v>
      </c>
      <c r="C304" t="s">
        <v>462</v>
      </c>
      <c r="D304" t="s">
        <v>290</v>
      </c>
      <c r="E304" t="s">
        <v>28</v>
      </c>
      <c r="F304" s="46">
        <v>36</v>
      </c>
      <c r="G304" s="46">
        <v>1</v>
      </c>
      <c r="H304" t="s">
        <v>290</v>
      </c>
      <c r="J304" t="s">
        <v>258</v>
      </c>
      <c r="K304" t="s">
        <v>292</v>
      </c>
      <c r="L304" t="s">
        <v>292</v>
      </c>
      <c r="M304" t="s">
        <v>461</v>
      </c>
    </row>
    <row r="305" spans="1:15" x14ac:dyDescent="0.25">
      <c r="A305" t="s">
        <v>561</v>
      </c>
      <c r="B305" t="s">
        <v>562</v>
      </c>
      <c r="C305" t="s">
        <v>462</v>
      </c>
      <c r="D305" t="s">
        <v>96</v>
      </c>
      <c r="E305" t="s">
        <v>39</v>
      </c>
      <c r="F305" s="46">
        <v>36</v>
      </c>
      <c r="G305" s="46">
        <v>1</v>
      </c>
      <c r="H305" t="s">
        <v>96</v>
      </c>
      <c r="J305" t="s">
        <v>451</v>
      </c>
      <c r="K305" t="s">
        <v>318</v>
      </c>
      <c r="L305" t="s">
        <v>318</v>
      </c>
      <c r="M305" t="s">
        <v>461</v>
      </c>
    </row>
    <row r="306" spans="1:15" x14ac:dyDescent="0.25">
      <c r="A306" t="s">
        <v>561</v>
      </c>
      <c r="B306" t="s">
        <v>562</v>
      </c>
      <c r="C306" t="s">
        <v>462</v>
      </c>
      <c r="D306" t="s">
        <v>566</v>
      </c>
      <c r="E306" t="s">
        <v>75</v>
      </c>
      <c r="F306" s="46">
        <v>36</v>
      </c>
      <c r="G306" s="46">
        <v>1</v>
      </c>
      <c r="H306" t="s">
        <v>566</v>
      </c>
      <c r="J306" t="s">
        <v>198</v>
      </c>
      <c r="K306" t="s">
        <v>567</v>
      </c>
      <c r="L306" t="s">
        <v>567</v>
      </c>
      <c r="M306" t="s">
        <v>461</v>
      </c>
    </row>
    <row r="307" spans="1:15" x14ac:dyDescent="0.25">
      <c r="A307" t="s">
        <v>561</v>
      </c>
      <c r="B307" t="s">
        <v>562</v>
      </c>
      <c r="C307" t="s">
        <v>462</v>
      </c>
      <c r="D307" t="s">
        <v>78</v>
      </c>
      <c r="E307" t="s">
        <v>28</v>
      </c>
      <c r="F307" s="46">
        <v>28</v>
      </c>
      <c r="G307" s="96">
        <v>0.77780000000000005</v>
      </c>
      <c r="H307" t="s">
        <v>78</v>
      </c>
      <c r="J307" t="s">
        <v>568</v>
      </c>
      <c r="K307" t="s">
        <v>569</v>
      </c>
      <c r="L307" t="s">
        <v>569</v>
      </c>
      <c r="M307" t="s">
        <v>461</v>
      </c>
    </row>
    <row r="308" spans="1:15" x14ac:dyDescent="0.25">
      <c r="A308" t="s">
        <v>561</v>
      </c>
      <c r="B308" t="s">
        <v>562</v>
      </c>
      <c r="C308" t="s">
        <v>462</v>
      </c>
      <c r="E308" t="s">
        <v>36</v>
      </c>
      <c r="F308" s="46">
        <v>36</v>
      </c>
      <c r="G308" s="46">
        <v>1</v>
      </c>
      <c r="H308" t="s">
        <v>306</v>
      </c>
      <c r="J308" t="s">
        <v>451</v>
      </c>
      <c r="L308" t="s">
        <v>308</v>
      </c>
      <c r="M308" t="s">
        <v>461</v>
      </c>
      <c r="N308" s="46">
        <v>244</v>
      </c>
      <c r="O308" s="96">
        <v>6.7778</v>
      </c>
    </row>
    <row r="309" spans="1:15" x14ac:dyDescent="0.25">
      <c r="A309" t="s">
        <v>570</v>
      </c>
      <c r="B309" t="s">
        <v>571</v>
      </c>
      <c r="C309" t="s">
        <v>572</v>
      </c>
      <c r="D309" t="s">
        <v>184</v>
      </c>
      <c r="E309" t="s">
        <v>149</v>
      </c>
      <c r="F309" s="46">
        <v>108</v>
      </c>
      <c r="G309" s="46">
        <v>3</v>
      </c>
      <c r="H309" t="s">
        <v>184</v>
      </c>
      <c r="J309" t="s">
        <v>573</v>
      </c>
      <c r="K309" t="s">
        <v>186</v>
      </c>
      <c r="L309" t="s">
        <v>186</v>
      </c>
      <c r="M309" t="s">
        <v>574</v>
      </c>
    </row>
    <row r="310" spans="1:15" x14ac:dyDescent="0.25">
      <c r="A310" t="s">
        <v>570</v>
      </c>
      <c r="B310" t="s">
        <v>571</v>
      </c>
      <c r="C310" t="s">
        <v>572</v>
      </c>
      <c r="D310" t="s">
        <v>215</v>
      </c>
      <c r="E310" t="s">
        <v>33</v>
      </c>
      <c r="F310" s="96">
        <v>2.16</v>
      </c>
      <c r="G310" s="96">
        <v>0.06</v>
      </c>
      <c r="H310" t="s">
        <v>215</v>
      </c>
      <c r="J310" t="s">
        <v>575</v>
      </c>
      <c r="K310" t="s">
        <v>217</v>
      </c>
      <c r="L310" t="s">
        <v>217</v>
      </c>
      <c r="M310" t="s">
        <v>574</v>
      </c>
    </row>
    <row r="311" spans="1:15" x14ac:dyDescent="0.25">
      <c r="A311" t="s">
        <v>570</v>
      </c>
      <c r="B311" t="s">
        <v>571</v>
      </c>
      <c r="C311" t="s">
        <v>572</v>
      </c>
      <c r="E311" t="s">
        <v>108</v>
      </c>
      <c r="F311" s="46">
        <v>36</v>
      </c>
      <c r="G311" s="46">
        <v>1</v>
      </c>
      <c r="H311" t="s">
        <v>303</v>
      </c>
      <c r="J311" t="s">
        <v>576</v>
      </c>
      <c r="L311" t="s">
        <v>305</v>
      </c>
      <c r="M311" t="s">
        <v>574</v>
      </c>
      <c r="N311" s="96">
        <v>146.16</v>
      </c>
      <c r="O311" s="96">
        <v>4.0599999999999996</v>
      </c>
    </row>
    <row r="312" spans="1:15" x14ac:dyDescent="0.25">
      <c r="A312" t="s">
        <v>577</v>
      </c>
      <c r="B312" t="s">
        <v>578</v>
      </c>
      <c r="C312" t="s">
        <v>579</v>
      </c>
      <c r="D312" t="s">
        <v>215</v>
      </c>
      <c r="E312" t="s">
        <v>33</v>
      </c>
      <c r="F312" s="46">
        <v>36</v>
      </c>
      <c r="G312" s="46">
        <v>1</v>
      </c>
      <c r="H312" t="s">
        <v>215</v>
      </c>
      <c r="J312" t="s">
        <v>580</v>
      </c>
      <c r="K312" t="s">
        <v>217</v>
      </c>
      <c r="L312" t="s">
        <v>217</v>
      </c>
      <c r="M312" t="s">
        <v>581</v>
      </c>
    </row>
    <row r="313" spans="1:15" x14ac:dyDescent="0.25">
      <c r="A313" t="s">
        <v>577</v>
      </c>
      <c r="B313" t="s">
        <v>578</v>
      </c>
      <c r="C313" t="s">
        <v>579</v>
      </c>
      <c r="D313" t="s">
        <v>96</v>
      </c>
      <c r="E313" t="s">
        <v>39</v>
      </c>
      <c r="F313" s="96">
        <v>28.8</v>
      </c>
      <c r="G313" s="96">
        <v>0.8</v>
      </c>
      <c r="H313" t="s">
        <v>96</v>
      </c>
      <c r="J313" t="s">
        <v>582</v>
      </c>
      <c r="K313" t="s">
        <v>318</v>
      </c>
      <c r="L313" t="s">
        <v>318</v>
      </c>
      <c r="M313" t="s">
        <v>581</v>
      </c>
    </row>
    <row r="314" spans="1:15" x14ac:dyDescent="0.25">
      <c r="A314" t="s">
        <v>577</v>
      </c>
      <c r="B314" t="s">
        <v>578</v>
      </c>
      <c r="C314" t="s">
        <v>579</v>
      </c>
      <c r="D314" t="s">
        <v>114</v>
      </c>
      <c r="E314" t="s">
        <v>108</v>
      </c>
      <c r="F314" s="46">
        <v>108</v>
      </c>
      <c r="G314" s="46">
        <v>3</v>
      </c>
      <c r="H314" t="s">
        <v>114</v>
      </c>
      <c r="J314" t="s">
        <v>372</v>
      </c>
      <c r="K314" t="s">
        <v>201</v>
      </c>
      <c r="L314" t="s">
        <v>201</v>
      </c>
      <c r="M314" t="s">
        <v>581</v>
      </c>
      <c r="N314" s="96">
        <v>172.8</v>
      </c>
      <c r="O314" s="96">
        <v>4.8</v>
      </c>
    </row>
    <row r="315" spans="1:15" x14ac:dyDescent="0.25">
      <c r="A315" t="s">
        <v>583</v>
      </c>
      <c r="B315" t="s">
        <v>584</v>
      </c>
      <c r="C315" t="s">
        <v>585</v>
      </c>
      <c r="D315" t="s">
        <v>215</v>
      </c>
      <c r="E315" t="s">
        <v>33</v>
      </c>
      <c r="F315" s="46">
        <v>36</v>
      </c>
      <c r="G315" s="46">
        <v>1</v>
      </c>
      <c r="H315" t="s">
        <v>215</v>
      </c>
      <c r="J315" t="s">
        <v>586</v>
      </c>
      <c r="K315" t="s">
        <v>217</v>
      </c>
      <c r="L315" t="s">
        <v>217</v>
      </c>
      <c r="M315" t="s">
        <v>587</v>
      </c>
    </row>
    <row r="316" spans="1:15" x14ac:dyDescent="0.25">
      <c r="A316" t="s">
        <v>583</v>
      </c>
      <c r="B316" t="s">
        <v>584</v>
      </c>
      <c r="C316" t="s">
        <v>585</v>
      </c>
      <c r="D316" t="s">
        <v>96</v>
      </c>
      <c r="E316" t="s">
        <v>39</v>
      </c>
      <c r="F316" s="96">
        <v>28.8</v>
      </c>
      <c r="G316" s="96">
        <v>0.8</v>
      </c>
      <c r="H316" t="s">
        <v>96</v>
      </c>
      <c r="J316" t="s">
        <v>582</v>
      </c>
      <c r="K316" t="s">
        <v>318</v>
      </c>
      <c r="L316" t="s">
        <v>318</v>
      </c>
      <c r="M316" t="s">
        <v>587</v>
      </c>
    </row>
    <row r="317" spans="1:15" x14ac:dyDescent="0.25">
      <c r="A317" t="s">
        <v>583</v>
      </c>
      <c r="B317" t="s">
        <v>584</v>
      </c>
      <c r="C317" t="s">
        <v>585</v>
      </c>
      <c r="D317" t="s">
        <v>114</v>
      </c>
      <c r="E317" t="s">
        <v>108</v>
      </c>
      <c r="F317" s="46">
        <v>90</v>
      </c>
      <c r="G317" s="96">
        <v>2.5</v>
      </c>
      <c r="H317" t="s">
        <v>114</v>
      </c>
      <c r="J317" t="s">
        <v>588</v>
      </c>
      <c r="K317" t="s">
        <v>201</v>
      </c>
      <c r="L317" t="s">
        <v>201</v>
      </c>
      <c r="M317" t="s">
        <v>587</v>
      </c>
      <c r="N317" s="96">
        <v>154.80000000000001</v>
      </c>
      <c r="O317" s="96">
        <v>4.3</v>
      </c>
    </row>
    <row r="318" spans="1:15" x14ac:dyDescent="0.25">
      <c r="A318" t="s">
        <v>589</v>
      </c>
      <c r="B318" t="s">
        <v>590</v>
      </c>
      <c r="C318" t="s">
        <v>591</v>
      </c>
      <c r="D318" t="s">
        <v>215</v>
      </c>
      <c r="E318" t="s">
        <v>33</v>
      </c>
      <c r="F318" s="46">
        <v>36</v>
      </c>
      <c r="G318" s="46">
        <v>1</v>
      </c>
      <c r="H318" t="s">
        <v>215</v>
      </c>
      <c r="J318" t="s">
        <v>592</v>
      </c>
      <c r="K318" t="s">
        <v>217</v>
      </c>
      <c r="L318" t="s">
        <v>217</v>
      </c>
      <c r="M318" t="s">
        <v>593</v>
      </c>
    </row>
    <row r="319" spans="1:15" x14ac:dyDescent="0.25">
      <c r="A319" t="s">
        <v>589</v>
      </c>
      <c r="B319" t="s">
        <v>590</v>
      </c>
      <c r="C319" t="s">
        <v>591</v>
      </c>
      <c r="D319" t="s">
        <v>96</v>
      </c>
      <c r="E319" t="s">
        <v>39</v>
      </c>
      <c r="F319" s="96">
        <v>28.8</v>
      </c>
      <c r="G319" s="96">
        <v>0.8</v>
      </c>
      <c r="H319" t="s">
        <v>96</v>
      </c>
      <c r="J319" t="s">
        <v>594</v>
      </c>
      <c r="K319" t="s">
        <v>318</v>
      </c>
      <c r="L319" t="s">
        <v>318</v>
      </c>
      <c r="M319" t="s">
        <v>593</v>
      </c>
    </row>
    <row r="320" spans="1:15" x14ac:dyDescent="0.25">
      <c r="A320" t="s">
        <v>589</v>
      </c>
      <c r="B320" t="s">
        <v>590</v>
      </c>
      <c r="C320" t="s">
        <v>591</v>
      </c>
      <c r="D320" t="s">
        <v>114</v>
      </c>
      <c r="E320" t="s">
        <v>108</v>
      </c>
      <c r="F320" s="46">
        <v>108</v>
      </c>
      <c r="G320" s="46">
        <v>3</v>
      </c>
      <c r="H320" t="s">
        <v>114</v>
      </c>
      <c r="J320" t="s">
        <v>372</v>
      </c>
      <c r="K320" t="s">
        <v>201</v>
      </c>
      <c r="L320" t="s">
        <v>201</v>
      </c>
      <c r="M320" t="s">
        <v>593</v>
      </c>
      <c r="N320" s="96">
        <v>172.8</v>
      </c>
      <c r="O320" s="96">
        <v>4.8</v>
      </c>
    </row>
    <row r="321" spans="1:15" x14ac:dyDescent="0.25">
      <c r="A321" t="s">
        <v>595</v>
      </c>
      <c r="B321" t="s">
        <v>596</v>
      </c>
      <c r="C321" t="s">
        <v>572</v>
      </c>
      <c r="D321" t="s">
        <v>215</v>
      </c>
      <c r="E321" t="s">
        <v>33</v>
      </c>
      <c r="F321" s="46">
        <v>36</v>
      </c>
      <c r="G321" s="46">
        <v>1</v>
      </c>
      <c r="H321" t="s">
        <v>215</v>
      </c>
      <c r="J321" t="s">
        <v>597</v>
      </c>
      <c r="K321" t="s">
        <v>217</v>
      </c>
      <c r="L321" t="s">
        <v>217</v>
      </c>
      <c r="M321" t="s">
        <v>574</v>
      </c>
    </row>
    <row r="322" spans="1:15" x14ac:dyDescent="0.25">
      <c r="A322" t="s">
        <v>595</v>
      </c>
      <c r="B322" t="s">
        <v>596</v>
      </c>
      <c r="C322" t="s">
        <v>572</v>
      </c>
      <c r="D322" t="s">
        <v>96</v>
      </c>
      <c r="E322" t="s">
        <v>39</v>
      </c>
      <c r="F322" s="96">
        <v>25.2</v>
      </c>
      <c r="G322" s="96">
        <v>0.7</v>
      </c>
      <c r="H322" t="s">
        <v>96</v>
      </c>
      <c r="J322" t="s">
        <v>598</v>
      </c>
      <c r="K322" t="s">
        <v>318</v>
      </c>
      <c r="L322" t="s">
        <v>318</v>
      </c>
      <c r="M322" t="s">
        <v>574</v>
      </c>
    </row>
    <row r="323" spans="1:15" x14ac:dyDescent="0.25">
      <c r="A323" t="s">
        <v>595</v>
      </c>
      <c r="B323" t="s">
        <v>596</v>
      </c>
      <c r="C323" t="s">
        <v>572</v>
      </c>
      <c r="D323" t="s">
        <v>114</v>
      </c>
      <c r="E323" t="s">
        <v>108</v>
      </c>
      <c r="F323" s="46">
        <v>90</v>
      </c>
      <c r="G323" s="96">
        <v>2.5</v>
      </c>
      <c r="H323" t="s">
        <v>114</v>
      </c>
      <c r="J323" t="s">
        <v>599</v>
      </c>
      <c r="K323" t="s">
        <v>201</v>
      </c>
      <c r="L323" t="s">
        <v>201</v>
      </c>
      <c r="M323" t="s">
        <v>574</v>
      </c>
      <c r="N323" s="96">
        <v>151.19999999999999</v>
      </c>
      <c r="O323" s="96">
        <v>4.2</v>
      </c>
    </row>
    <row r="324" spans="1:15" x14ac:dyDescent="0.25">
      <c r="A324" t="s">
        <v>600</v>
      </c>
      <c r="B324" t="s">
        <v>601</v>
      </c>
      <c r="C324" t="s">
        <v>602</v>
      </c>
      <c r="D324" t="s">
        <v>215</v>
      </c>
      <c r="E324" t="s">
        <v>33</v>
      </c>
      <c r="F324" s="46">
        <v>36</v>
      </c>
      <c r="G324" s="46">
        <v>1</v>
      </c>
      <c r="H324" t="s">
        <v>215</v>
      </c>
      <c r="J324" t="s">
        <v>603</v>
      </c>
      <c r="K324" t="s">
        <v>217</v>
      </c>
      <c r="L324" t="s">
        <v>217</v>
      </c>
      <c r="M324" t="s">
        <v>604</v>
      </c>
    </row>
    <row r="325" spans="1:15" x14ac:dyDescent="0.25">
      <c r="A325" t="s">
        <v>600</v>
      </c>
      <c r="B325" t="s">
        <v>601</v>
      </c>
      <c r="C325" t="s">
        <v>602</v>
      </c>
      <c r="D325" t="s">
        <v>605</v>
      </c>
      <c r="E325" t="s">
        <v>606</v>
      </c>
      <c r="F325" s="46">
        <v>72</v>
      </c>
      <c r="G325" s="46">
        <v>2</v>
      </c>
      <c r="H325" t="s">
        <v>605</v>
      </c>
      <c r="J325" t="s">
        <v>366</v>
      </c>
      <c r="K325" t="s">
        <v>607</v>
      </c>
      <c r="L325" t="s">
        <v>607</v>
      </c>
      <c r="M325" t="s">
        <v>604</v>
      </c>
    </row>
    <row r="326" spans="1:15" x14ac:dyDescent="0.25">
      <c r="A326" t="s">
        <v>600</v>
      </c>
      <c r="B326" t="s">
        <v>601</v>
      </c>
      <c r="C326" t="s">
        <v>602</v>
      </c>
      <c r="D326" t="s">
        <v>96</v>
      </c>
      <c r="E326" t="s">
        <v>39</v>
      </c>
      <c r="F326" s="96">
        <v>28.8</v>
      </c>
      <c r="G326" s="96">
        <v>0.8</v>
      </c>
      <c r="H326" t="s">
        <v>96</v>
      </c>
      <c r="J326" t="s">
        <v>582</v>
      </c>
      <c r="K326" t="s">
        <v>318</v>
      </c>
      <c r="L326" t="s">
        <v>318</v>
      </c>
      <c r="M326" t="s">
        <v>604</v>
      </c>
    </row>
    <row r="327" spans="1:15" x14ac:dyDescent="0.25">
      <c r="A327" t="s">
        <v>600</v>
      </c>
      <c r="B327" t="s">
        <v>601</v>
      </c>
      <c r="C327" t="s">
        <v>602</v>
      </c>
      <c r="D327" t="s">
        <v>608</v>
      </c>
      <c r="E327" t="s">
        <v>33</v>
      </c>
      <c r="F327" s="46">
        <v>36</v>
      </c>
      <c r="G327" s="46">
        <v>1</v>
      </c>
      <c r="H327" t="s">
        <v>608</v>
      </c>
      <c r="J327" t="s">
        <v>557</v>
      </c>
      <c r="K327" t="s">
        <v>609</v>
      </c>
      <c r="L327" t="s">
        <v>609</v>
      </c>
      <c r="M327" t="s">
        <v>604</v>
      </c>
    </row>
    <row r="328" spans="1:15" x14ac:dyDescent="0.25">
      <c r="A328" t="s">
        <v>600</v>
      </c>
      <c r="B328" t="s">
        <v>601</v>
      </c>
      <c r="C328" t="s">
        <v>602</v>
      </c>
      <c r="D328" t="s">
        <v>114</v>
      </c>
      <c r="E328" t="s">
        <v>108</v>
      </c>
      <c r="F328" s="46">
        <v>108</v>
      </c>
      <c r="G328" s="46">
        <v>3</v>
      </c>
      <c r="H328" t="s">
        <v>114</v>
      </c>
      <c r="J328" t="s">
        <v>372</v>
      </c>
      <c r="K328" t="s">
        <v>201</v>
      </c>
      <c r="L328" t="s">
        <v>201</v>
      </c>
      <c r="M328" t="s">
        <v>604</v>
      </c>
    </row>
    <row r="329" spans="1:15" x14ac:dyDescent="0.25">
      <c r="A329" t="s">
        <v>600</v>
      </c>
      <c r="B329" t="s">
        <v>601</v>
      </c>
      <c r="C329" t="s">
        <v>602</v>
      </c>
      <c r="E329" t="s">
        <v>66</v>
      </c>
      <c r="F329" s="46">
        <v>18</v>
      </c>
      <c r="G329" s="96">
        <v>0.5</v>
      </c>
      <c r="H329" t="s">
        <v>610</v>
      </c>
      <c r="J329" t="s">
        <v>611</v>
      </c>
      <c r="L329" t="s">
        <v>612</v>
      </c>
      <c r="M329" t="s">
        <v>604</v>
      </c>
      <c r="N329" s="96">
        <v>298.8</v>
      </c>
      <c r="O329" s="96">
        <v>8.3000000000000007</v>
      </c>
    </row>
    <row r="330" spans="1:15" x14ac:dyDescent="0.25">
      <c r="A330" t="s">
        <v>613</v>
      </c>
      <c r="B330" t="s">
        <v>614</v>
      </c>
      <c r="C330" t="s">
        <v>615</v>
      </c>
      <c r="D330" t="s">
        <v>86</v>
      </c>
      <c r="E330" t="s">
        <v>108</v>
      </c>
      <c r="F330" s="46">
        <v>63</v>
      </c>
      <c r="G330" s="96">
        <v>1.75</v>
      </c>
      <c r="H330" t="s">
        <v>86</v>
      </c>
      <c r="J330" t="s">
        <v>616</v>
      </c>
      <c r="K330" t="s">
        <v>192</v>
      </c>
      <c r="L330" t="s">
        <v>192</v>
      </c>
      <c r="M330" t="s">
        <v>617</v>
      </c>
    </row>
    <row r="331" spans="1:15" x14ac:dyDescent="0.25">
      <c r="A331" t="s">
        <v>613</v>
      </c>
      <c r="B331" t="s">
        <v>614</v>
      </c>
      <c r="C331" t="s">
        <v>615</v>
      </c>
      <c r="D331" t="s">
        <v>86</v>
      </c>
      <c r="E331" t="s">
        <v>108</v>
      </c>
      <c r="F331" s="46">
        <v>36</v>
      </c>
      <c r="G331" s="46">
        <v>1</v>
      </c>
      <c r="H331" t="s">
        <v>86</v>
      </c>
      <c r="J331" t="s">
        <v>618</v>
      </c>
      <c r="K331" t="s">
        <v>192</v>
      </c>
      <c r="L331" t="s">
        <v>192</v>
      </c>
      <c r="M331" t="s">
        <v>617</v>
      </c>
    </row>
    <row r="332" spans="1:15" x14ac:dyDescent="0.25">
      <c r="A332" t="s">
        <v>613</v>
      </c>
      <c r="B332" t="s">
        <v>614</v>
      </c>
      <c r="C332" t="s">
        <v>615</v>
      </c>
      <c r="D332" t="s">
        <v>12</v>
      </c>
      <c r="E332" t="s">
        <v>36</v>
      </c>
      <c r="F332" s="96">
        <v>81.17</v>
      </c>
      <c r="G332" s="96">
        <v>2.2547000000000001</v>
      </c>
      <c r="H332" t="s">
        <v>12</v>
      </c>
      <c r="J332" t="s">
        <v>619</v>
      </c>
      <c r="K332" t="s">
        <v>195</v>
      </c>
      <c r="L332" t="s">
        <v>195</v>
      </c>
      <c r="M332" t="s">
        <v>617</v>
      </c>
    </row>
    <row r="333" spans="1:15" x14ac:dyDescent="0.25">
      <c r="A333" t="s">
        <v>613</v>
      </c>
      <c r="B333" t="s">
        <v>614</v>
      </c>
      <c r="C333" t="s">
        <v>615</v>
      </c>
      <c r="D333" t="s">
        <v>12</v>
      </c>
      <c r="E333" t="s">
        <v>36</v>
      </c>
      <c r="F333" s="46">
        <v>140</v>
      </c>
      <c r="G333" s="96">
        <v>3.8889</v>
      </c>
      <c r="H333" t="s">
        <v>12</v>
      </c>
      <c r="J333" t="s">
        <v>618</v>
      </c>
      <c r="K333" t="s">
        <v>195</v>
      </c>
      <c r="L333" t="s">
        <v>195</v>
      </c>
      <c r="M333" t="s">
        <v>617</v>
      </c>
    </row>
    <row r="334" spans="1:15" x14ac:dyDescent="0.25">
      <c r="A334" t="s">
        <v>613</v>
      </c>
      <c r="B334" t="s">
        <v>614</v>
      </c>
      <c r="C334" t="s">
        <v>615</v>
      </c>
      <c r="D334" t="s">
        <v>96</v>
      </c>
      <c r="E334" t="s">
        <v>39</v>
      </c>
      <c r="F334" s="96">
        <v>184.68</v>
      </c>
      <c r="G334" s="96">
        <v>5.13</v>
      </c>
      <c r="H334" t="s">
        <v>96</v>
      </c>
      <c r="J334" t="s">
        <v>618</v>
      </c>
      <c r="K334" t="s">
        <v>318</v>
      </c>
      <c r="L334" t="s">
        <v>318</v>
      </c>
      <c r="M334" t="s">
        <v>617</v>
      </c>
    </row>
    <row r="335" spans="1:15" x14ac:dyDescent="0.25">
      <c r="A335" t="s">
        <v>613</v>
      </c>
      <c r="B335" t="s">
        <v>614</v>
      </c>
      <c r="C335" t="s">
        <v>615</v>
      </c>
      <c r="D335" t="s">
        <v>351</v>
      </c>
      <c r="E335" t="s">
        <v>44</v>
      </c>
      <c r="F335" s="96">
        <v>54.36</v>
      </c>
      <c r="G335" s="96">
        <v>1.51</v>
      </c>
      <c r="H335" t="s">
        <v>351</v>
      </c>
      <c r="J335" t="s">
        <v>620</v>
      </c>
      <c r="K335" t="s">
        <v>353</v>
      </c>
      <c r="L335" t="s">
        <v>353</v>
      </c>
      <c r="M335" t="s">
        <v>617</v>
      </c>
    </row>
    <row r="336" spans="1:15" x14ac:dyDescent="0.25">
      <c r="A336" t="s">
        <v>613</v>
      </c>
      <c r="B336" t="s">
        <v>614</v>
      </c>
      <c r="C336" t="s">
        <v>615</v>
      </c>
      <c r="E336" t="s">
        <v>108</v>
      </c>
      <c r="F336" s="46">
        <v>36</v>
      </c>
      <c r="G336" s="46">
        <v>1</v>
      </c>
      <c r="H336" t="s">
        <v>303</v>
      </c>
      <c r="J336" t="s">
        <v>621</v>
      </c>
      <c r="L336" t="s">
        <v>305</v>
      </c>
      <c r="M336" t="s">
        <v>617</v>
      </c>
      <c r="N336" s="96">
        <v>595.21</v>
      </c>
      <c r="O336" s="96">
        <v>16.5336</v>
      </c>
    </row>
    <row r="337" spans="1:15" x14ac:dyDescent="0.25">
      <c r="A337" t="s">
        <v>622</v>
      </c>
      <c r="B337" t="s">
        <v>623</v>
      </c>
      <c r="C337" t="s">
        <v>624</v>
      </c>
      <c r="D337" t="s">
        <v>27</v>
      </c>
      <c r="E337" t="s">
        <v>28</v>
      </c>
      <c r="F337" s="96">
        <v>36.880000000000003</v>
      </c>
      <c r="G337" s="96">
        <v>1.0244</v>
      </c>
      <c r="H337" t="s">
        <v>27</v>
      </c>
      <c r="J337" t="s">
        <v>625</v>
      </c>
      <c r="K337" t="s">
        <v>283</v>
      </c>
      <c r="L337" t="s">
        <v>283</v>
      </c>
      <c r="M337" t="s">
        <v>626</v>
      </c>
    </row>
    <row r="338" spans="1:15" x14ac:dyDescent="0.25">
      <c r="A338" t="s">
        <v>622</v>
      </c>
      <c r="B338" t="s">
        <v>623</v>
      </c>
      <c r="C338" t="s">
        <v>624</v>
      </c>
      <c r="D338" t="s">
        <v>563</v>
      </c>
      <c r="E338" t="s">
        <v>61</v>
      </c>
      <c r="F338" s="96">
        <v>4.01</v>
      </c>
      <c r="G338" s="96">
        <v>0.1114</v>
      </c>
      <c r="H338" t="s">
        <v>563</v>
      </c>
      <c r="J338" t="s">
        <v>627</v>
      </c>
      <c r="K338" t="s">
        <v>565</v>
      </c>
      <c r="L338" t="s">
        <v>565</v>
      </c>
      <c r="M338" t="s">
        <v>626</v>
      </c>
    </row>
    <row r="339" spans="1:15" x14ac:dyDescent="0.25">
      <c r="A339" t="s">
        <v>622</v>
      </c>
      <c r="B339" t="s">
        <v>623</v>
      </c>
      <c r="C339" t="s">
        <v>624</v>
      </c>
      <c r="D339" t="s">
        <v>122</v>
      </c>
      <c r="E339" t="s">
        <v>33</v>
      </c>
      <c r="F339" s="46">
        <v>16</v>
      </c>
      <c r="G339" s="96">
        <v>0.44440000000000002</v>
      </c>
      <c r="H339" t="s">
        <v>122</v>
      </c>
      <c r="J339" t="s">
        <v>628</v>
      </c>
      <c r="K339" t="s">
        <v>242</v>
      </c>
      <c r="L339" t="s">
        <v>242</v>
      </c>
      <c r="M339" t="s">
        <v>626</v>
      </c>
    </row>
    <row r="340" spans="1:15" x14ac:dyDescent="0.25">
      <c r="A340" t="s">
        <v>622</v>
      </c>
      <c r="B340" t="s">
        <v>623</v>
      </c>
      <c r="C340" t="s">
        <v>624</v>
      </c>
      <c r="D340" t="s">
        <v>135</v>
      </c>
      <c r="E340" t="s">
        <v>75</v>
      </c>
      <c r="F340" s="96">
        <v>43.8</v>
      </c>
      <c r="G340" s="96">
        <v>1.2166999999999999</v>
      </c>
      <c r="H340" t="s">
        <v>135</v>
      </c>
      <c r="J340" t="s">
        <v>629</v>
      </c>
      <c r="K340" t="s">
        <v>288</v>
      </c>
      <c r="L340" t="s">
        <v>288</v>
      </c>
      <c r="M340" t="s">
        <v>626</v>
      </c>
    </row>
    <row r="341" spans="1:15" x14ac:dyDescent="0.25">
      <c r="A341" t="s">
        <v>622</v>
      </c>
      <c r="B341" t="s">
        <v>623</v>
      </c>
      <c r="C341" t="s">
        <v>624</v>
      </c>
      <c r="D341" t="s">
        <v>290</v>
      </c>
      <c r="E341" t="s">
        <v>28</v>
      </c>
      <c r="F341" s="96">
        <v>135.19999999999999</v>
      </c>
      <c r="G341" s="96">
        <v>3.7555999999999998</v>
      </c>
      <c r="H341" t="s">
        <v>290</v>
      </c>
      <c r="J341" t="s">
        <v>630</v>
      </c>
      <c r="K341" t="s">
        <v>292</v>
      </c>
      <c r="L341" t="s">
        <v>292</v>
      </c>
      <c r="M341" t="s">
        <v>626</v>
      </c>
    </row>
    <row r="342" spans="1:15" x14ac:dyDescent="0.25">
      <c r="A342" t="s">
        <v>622</v>
      </c>
      <c r="B342" t="s">
        <v>623</v>
      </c>
      <c r="C342" t="s">
        <v>624</v>
      </c>
      <c r="D342" t="s">
        <v>290</v>
      </c>
      <c r="E342" t="s">
        <v>28</v>
      </c>
      <c r="F342" s="46">
        <v>24</v>
      </c>
      <c r="G342" s="96">
        <v>0.66669999999999996</v>
      </c>
      <c r="H342" t="s">
        <v>290</v>
      </c>
      <c r="J342" t="s">
        <v>631</v>
      </c>
      <c r="K342" t="s">
        <v>292</v>
      </c>
      <c r="L342" t="s">
        <v>292</v>
      </c>
      <c r="M342" t="s">
        <v>626</v>
      </c>
    </row>
    <row r="343" spans="1:15" x14ac:dyDescent="0.25">
      <c r="A343" t="s">
        <v>622</v>
      </c>
      <c r="B343" t="s">
        <v>623</v>
      </c>
      <c r="C343" t="s">
        <v>624</v>
      </c>
      <c r="D343" t="s">
        <v>96</v>
      </c>
      <c r="E343" t="s">
        <v>39</v>
      </c>
      <c r="F343" s="96">
        <v>149.04</v>
      </c>
      <c r="G343" s="96">
        <v>4.1399999999999997</v>
      </c>
      <c r="H343" t="s">
        <v>96</v>
      </c>
      <c r="J343" t="s">
        <v>632</v>
      </c>
      <c r="K343" t="s">
        <v>318</v>
      </c>
      <c r="L343" t="s">
        <v>318</v>
      </c>
      <c r="M343" t="s">
        <v>626</v>
      </c>
    </row>
    <row r="344" spans="1:15" x14ac:dyDescent="0.25">
      <c r="A344" t="s">
        <v>622</v>
      </c>
      <c r="B344" t="s">
        <v>623</v>
      </c>
      <c r="C344" t="s">
        <v>624</v>
      </c>
      <c r="D344" t="s">
        <v>447</v>
      </c>
      <c r="E344" t="s">
        <v>33</v>
      </c>
      <c r="F344" s="96">
        <v>1022.62</v>
      </c>
      <c r="G344" s="96">
        <v>28.406099999999999</v>
      </c>
      <c r="H344" t="s">
        <v>447</v>
      </c>
      <c r="J344" t="s">
        <v>633</v>
      </c>
      <c r="K344" t="s">
        <v>449</v>
      </c>
      <c r="L344" t="s">
        <v>449</v>
      </c>
      <c r="M344" t="s">
        <v>626</v>
      </c>
      <c r="N344" s="96">
        <v>1431.55</v>
      </c>
      <c r="O344" s="96">
        <v>39.765300000000003</v>
      </c>
    </row>
    <row r="345" spans="1:15" x14ac:dyDescent="0.25">
      <c r="A345" t="s">
        <v>634</v>
      </c>
      <c r="B345" t="s">
        <v>635</v>
      </c>
      <c r="C345" t="s">
        <v>636</v>
      </c>
      <c r="D345" t="s">
        <v>27</v>
      </c>
      <c r="E345" t="s">
        <v>28</v>
      </c>
      <c r="F345" s="46">
        <v>99</v>
      </c>
      <c r="G345" s="96">
        <v>2.75</v>
      </c>
      <c r="H345" t="s">
        <v>27</v>
      </c>
      <c r="J345" t="s">
        <v>637</v>
      </c>
      <c r="K345" t="s">
        <v>283</v>
      </c>
      <c r="L345" t="s">
        <v>283</v>
      </c>
      <c r="M345" t="s">
        <v>638</v>
      </c>
    </row>
    <row r="346" spans="1:15" x14ac:dyDescent="0.25">
      <c r="A346" t="s">
        <v>634</v>
      </c>
      <c r="B346" t="s">
        <v>635</v>
      </c>
      <c r="C346" t="s">
        <v>636</v>
      </c>
      <c r="D346" t="s">
        <v>563</v>
      </c>
      <c r="E346" t="s">
        <v>61</v>
      </c>
      <c r="F346" s="96">
        <v>105.4</v>
      </c>
      <c r="G346" s="96">
        <v>2.9278</v>
      </c>
      <c r="H346" t="s">
        <v>563</v>
      </c>
      <c r="J346" t="s">
        <v>639</v>
      </c>
      <c r="K346" t="s">
        <v>565</v>
      </c>
      <c r="L346" t="s">
        <v>565</v>
      </c>
      <c r="M346" t="s">
        <v>638</v>
      </c>
    </row>
    <row r="347" spans="1:15" x14ac:dyDescent="0.25">
      <c r="A347" t="s">
        <v>634</v>
      </c>
      <c r="B347" t="s">
        <v>635</v>
      </c>
      <c r="C347" t="s">
        <v>636</v>
      </c>
      <c r="D347" t="s">
        <v>135</v>
      </c>
      <c r="E347" t="s">
        <v>75</v>
      </c>
      <c r="F347" s="96">
        <v>51.84</v>
      </c>
      <c r="G347" s="96">
        <v>1.44</v>
      </c>
      <c r="H347" t="s">
        <v>135</v>
      </c>
      <c r="J347" t="s">
        <v>640</v>
      </c>
      <c r="K347" t="s">
        <v>288</v>
      </c>
      <c r="L347" t="s">
        <v>288</v>
      </c>
      <c r="M347" t="s">
        <v>638</v>
      </c>
    </row>
    <row r="348" spans="1:15" x14ac:dyDescent="0.25">
      <c r="A348" t="s">
        <v>634</v>
      </c>
      <c r="B348" t="s">
        <v>635</v>
      </c>
      <c r="C348" t="s">
        <v>636</v>
      </c>
      <c r="D348" t="s">
        <v>290</v>
      </c>
      <c r="E348" t="s">
        <v>28</v>
      </c>
      <c r="F348" s="46">
        <v>22</v>
      </c>
      <c r="G348" s="96">
        <v>0.61109999999999998</v>
      </c>
      <c r="H348" t="s">
        <v>290</v>
      </c>
      <c r="J348" t="s">
        <v>641</v>
      </c>
      <c r="K348" t="s">
        <v>292</v>
      </c>
      <c r="L348" t="s">
        <v>292</v>
      </c>
      <c r="M348" t="s">
        <v>638</v>
      </c>
    </row>
    <row r="349" spans="1:15" x14ac:dyDescent="0.25">
      <c r="A349" t="s">
        <v>634</v>
      </c>
      <c r="B349" t="s">
        <v>635</v>
      </c>
      <c r="C349" t="s">
        <v>636</v>
      </c>
      <c r="D349" t="s">
        <v>96</v>
      </c>
      <c r="E349" t="s">
        <v>39</v>
      </c>
      <c r="F349" s="96">
        <v>216.61</v>
      </c>
      <c r="G349" s="96">
        <v>6.0168999999999997</v>
      </c>
      <c r="H349" t="s">
        <v>96</v>
      </c>
      <c r="J349" t="s">
        <v>642</v>
      </c>
      <c r="K349" t="s">
        <v>318</v>
      </c>
      <c r="L349" t="s">
        <v>318</v>
      </c>
      <c r="M349" t="s">
        <v>638</v>
      </c>
    </row>
    <row r="350" spans="1:15" x14ac:dyDescent="0.25">
      <c r="A350" t="s">
        <v>634</v>
      </c>
      <c r="B350" t="s">
        <v>635</v>
      </c>
      <c r="C350" t="s">
        <v>636</v>
      </c>
      <c r="D350" t="s">
        <v>90</v>
      </c>
      <c r="E350" t="s">
        <v>44</v>
      </c>
      <c r="F350" s="46">
        <v>441</v>
      </c>
      <c r="G350" s="96">
        <v>12.25</v>
      </c>
      <c r="H350" t="s">
        <v>90</v>
      </c>
      <c r="J350" t="s">
        <v>643</v>
      </c>
      <c r="K350" t="s">
        <v>430</v>
      </c>
      <c r="L350" t="s">
        <v>430</v>
      </c>
      <c r="M350" t="s">
        <v>638</v>
      </c>
    </row>
    <row r="351" spans="1:15" x14ac:dyDescent="0.25">
      <c r="A351" t="s">
        <v>634</v>
      </c>
      <c r="B351" t="s">
        <v>635</v>
      </c>
      <c r="C351" t="s">
        <v>636</v>
      </c>
      <c r="D351" t="s">
        <v>447</v>
      </c>
      <c r="E351" t="s">
        <v>33</v>
      </c>
      <c r="F351" s="46">
        <v>403</v>
      </c>
      <c r="G351" s="96">
        <v>11.1944</v>
      </c>
      <c r="H351" t="s">
        <v>447</v>
      </c>
      <c r="J351" t="s">
        <v>644</v>
      </c>
      <c r="K351" t="s">
        <v>449</v>
      </c>
      <c r="L351" t="s">
        <v>449</v>
      </c>
      <c r="M351" t="s">
        <v>638</v>
      </c>
      <c r="N351" s="96">
        <v>1338.85</v>
      </c>
      <c r="O351" s="96">
        <v>37.190199999999997</v>
      </c>
    </row>
    <row r="352" spans="1:15" x14ac:dyDescent="0.25">
      <c r="A352" t="s">
        <v>645</v>
      </c>
      <c r="B352" t="s">
        <v>646</v>
      </c>
      <c r="C352" t="s">
        <v>647</v>
      </c>
      <c r="D352" t="s">
        <v>135</v>
      </c>
      <c r="E352" t="s">
        <v>75</v>
      </c>
      <c r="F352" s="96">
        <v>237.84</v>
      </c>
      <c r="G352" s="96">
        <v>6.6067</v>
      </c>
      <c r="H352" t="s">
        <v>135</v>
      </c>
      <c r="J352" t="s">
        <v>648</v>
      </c>
      <c r="K352" t="s">
        <v>288</v>
      </c>
      <c r="L352" t="s">
        <v>288</v>
      </c>
      <c r="M352" t="s">
        <v>649</v>
      </c>
    </row>
    <row r="353" spans="1:15" x14ac:dyDescent="0.25">
      <c r="A353" t="s">
        <v>645</v>
      </c>
      <c r="B353" t="s">
        <v>646</v>
      </c>
      <c r="C353" t="s">
        <v>647</v>
      </c>
      <c r="D353" t="s">
        <v>417</v>
      </c>
      <c r="E353" t="s">
        <v>36</v>
      </c>
      <c r="F353" s="46">
        <v>68</v>
      </c>
      <c r="G353" s="96">
        <v>1.8889</v>
      </c>
      <c r="H353" t="s">
        <v>417</v>
      </c>
      <c r="J353" t="s">
        <v>650</v>
      </c>
      <c r="K353" t="s">
        <v>419</v>
      </c>
      <c r="L353" t="s">
        <v>419</v>
      </c>
      <c r="M353" t="s">
        <v>649</v>
      </c>
    </row>
    <row r="354" spans="1:15" x14ac:dyDescent="0.25">
      <c r="A354" t="s">
        <v>645</v>
      </c>
      <c r="B354" t="s">
        <v>646</v>
      </c>
      <c r="C354" t="s">
        <v>647</v>
      </c>
      <c r="D354" t="s">
        <v>96</v>
      </c>
      <c r="E354" t="s">
        <v>39</v>
      </c>
      <c r="F354" s="96">
        <v>34.159999999999997</v>
      </c>
      <c r="G354" s="96">
        <v>0.94889999999999997</v>
      </c>
      <c r="H354" t="s">
        <v>96</v>
      </c>
      <c r="J354" t="s">
        <v>651</v>
      </c>
      <c r="K354" t="s">
        <v>318</v>
      </c>
      <c r="L354" t="s">
        <v>318</v>
      </c>
      <c r="M354" t="s">
        <v>649</v>
      </c>
    </row>
    <row r="355" spans="1:15" x14ac:dyDescent="0.25">
      <c r="A355" t="s">
        <v>645</v>
      </c>
      <c r="B355" t="s">
        <v>646</v>
      </c>
      <c r="C355" t="s">
        <v>647</v>
      </c>
      <c r="D355" t="s">
        <v>447</v>
      </c>
      <c r="E355" t="s">
        <v>33</v>
      </c>
      <c r="F355" s="96">
        <v>329.04</v>
      </c>
      <c r="G355" s="96">
        <v>9.14</v>
      </c>
      <c r="H355" t="s">
        <v>447</v>
      </c>
      <c r="J355" t="s">
        <v>652</v>
      </c>
      <c r="K355" t="s">
        <v>449</v>
      </c>
      <c r="L355" t="s">
        <v>449</v>
      </c>
      <c r="M355" t="s">
        <v>649</v>
      </c>
    </row>
    <row r="356" spans="1:15" x14ac:dyDescent="0.25">
      <c r="A356" t="s">
        <v>645</v>
      </c>
      <c r="B356" t="s">
        <v>646</v>
      </c>
      <c r="C356" t="s">
        <v>647</v>
      </c>
      <c r="D356" t="s">
        <v>139</v>
      </c>
      <c r="E356" t="s">
        <v>39</v>
      </c>
      <c r="F356" s="96">
        <v>347.59</v>
      </c>
      <c r="G356" s="96">
        <v>9.6553000000000004</v>
      </c>
      <c r="H356" t="s">
        <v>139</v>
      </c>
      <c r="J356" t="s">
        <v>653</v>
      </c>
      <c r="K356" t="s">
        <v>654</v>
      </c>
      <c r="L356" t="s">
        <v>654</v>
      </c>
      <c r="M356" t="s">
        <v>649</v>
      </c>
      <c r="N356" s="96">
        <v>1016.63</v>
      </c>
      <c r="O356" s="96">
        <v>28.239799999999999</v>
      </c>
    </row>
    <row r="357" spans="1:15" x14ac:dyDescent="0.25">
      <c r="A357" t="s">
        <v>655</v>
      </c>
      <c r="B357" t="s">
        <v>146</v>
      </c>
      <c r="C357" t="s">
        <v>656</v>
      </c>
      <c r="E357" t="s">
        <v>657</v>
      </c>
      <c r="F357" s="46">
        <v>36</v>
      </c>
      <c r="G357" s="46">
        <v>1</v>
      </c>
      <c r="H357" t="s">
        <v>658</v>
      </c>
      <c r="J357" t="s">
        <v>198</v>
      </c>
      <c r="L357" t="s">
        <v>659</v>
      </c>
      <c r="M357" t="s">
        <v>660</v>
      </c>
    </row>
    <row r="358" spans="1:15" x14ac:dyDescent="0.25">
      <c r="A358" t="s">
        <v>655</v>
      </c>
      <c r="B358" t="s">
        <v>146</v>
      </c>
      <c r="C358" t="s">
        <v>146</v>
      </c>
      <c r="E358" t="s">
        <v>661</v>
      </c>
      <c r="F358" s="46">
        <v>36</v>
      </c>
      <c r="G358" s="46">
        <v>1</v>
      </c>
      <c r="H358" t="s">
        <v>662</v>
      </c>
      <c r="J358" t="s">
        <v>663</v>
      </c>
      <c r="L358" t="s">
        <v>664</v>
      </c>
      <c r="M358" t="s">
        <v>660</v>
      </c>
    </row>
    <row r="359" spans="1:15" x14ac:dyDescent="0.25">
      <c r="A359" t="s">
        <v>655</v>
      </c>
      <c r="B359" t="s">
        <v>146</v>
      </c>
      <c r="C359" t="s">
        <v>146</v>
      </c>
      <c r="E359" t="s">
        <v>162</v>
      </c>
      <c r="F359" s="46">
        <v>36</v>
      </c>
      <c r="G359" s="46">
        <v>1</v>
      </c>
      <c r="H359" t="s">
        <v>174</v>
      </c>
      <c r="J359" t="s">
        <v>665</v>
      </c>
      <c r="L359" t="s">
        <v>176</v>
      </c>
      <c r="M359" t="s">
        <v>660</v>
      </c>
      <c r="N359" s="46">
        <v>108</v>
      </c>
      <c r="O359" s="46">
        <v>3</v>
      </c>
    </row>
    <row r="360" spans="1:15" x14ac:dyDescent="0.25">
      <c r="A360" t="s">
        <v>666</v>
      </c>
      <c r="B360" t="s">
        <v>667</v>
      </c>
      <c r="C360" t="s">
        <v>668</v>
      </c>
      <c r="D360" t="s">
        <v>86</v>
      </c>
      <c r="E360" t="s">
        <v>108</v>
      </c>
      <c r="F360" s="46">
        <v>64</v>
      </c>
      <c r="G360" s="96">
        <v>1.7778</v>
      </c>
      <c r="H360" t="s">
        <v>86</v>
      </c>
      <c r="J360" t="s">
        <v>669</v>
      </c>
      <c r="K360" t="s">
        <v>192</v>
      </c>
      <c r="L360" t="s">
        <v>192</v>
      </c>
      <c r="M360" t="s">
        <v>670</v>
      </c>
    </row>
    <row r="361" spans="1:15" x14ac:dyDescent="0.25">
      <c r="A361" t="s">
        <v>666</v>
      </c>
      <c r="B361" t="s">
        <v>667</v>
      </c>
      <c r="C361" t="s">
        <v>668</v>
      </c>
      <c r="D361" t="s">
        <v>133</v>
      </c>
      <c r="E361" t="s">
        <v>39</v>
      </c>
      <c r="F361" s="46">
        <v>36</v>
      </c>
      <c r="G361" s="46">
        <v>1</v>
      </c>
      <c r="H361" t="s">
        <v>133</v>
      </c>
      <c r="J361" t="s">
        <v>400</v>
      </c>
      <c r="K361" t="s">
        <v>443</v>
      </c>
      <c r="L361" t="s">
        <v>443</v>
      </c>
      <c r="M361" t="s">
        <v>670</v>
      </c>
    </row>
    <row r="362" spans="1:15" x14ac:dyDescent="0.25">
      <c r="A362" t="s">
        <v>666</v>
      </c>
      <c r="B362" t="s">
        <v>667</v>
      </c>
      <c r="C362" t="s">
        <v>668</v>
      </c>
      <c r="E362" t="s">
        <v>162</v>
      </c>
      <c r="F362" s="46">
        <v>36</v>
      </c>
      <c r="G362" s="46">
        <v>1</v>
      </c>
      <c r="H362" t="s">
        <v>174</v>
      </c>
      <c r="J362" t="s">
        <v>671</v>
      </c>
      <c r="L362" t="s">
        <v>176</v>
      </c>
      <c r="M362" t="s">
        <v>670</v>
      </c>
    </row>
    <row r="363" spans="1:15" x14ac:dyDescent="0.25">
      <c r="A363" t="s">
        <v>666</v>
      </c>
      <c r="B363" t="s">
        <v>667</v>
      </c>
      <c r="C363" t="s">
        <v>668</v>
      </c>
      <c r="E363" t="s">
        <v>36</v>
      </c>
      <c r="F363" s="46">
        <v>18</v>
      </c>
      <c r="G363" s="96">
        <v>0.5</v>
      </c>
      <c r="H363" t="s">
        <v>306</v>
      </c>
      <c r="J363" t="s">
        <v>672</v>
      </c>
      <c r="L363" t="s">
        <v>308</v>
      </c>
      <c r="M363" t="s">
        <v>670</v>
      </c>
      <c r="N363" s="46">
        <v>154</v>
      </c>
      <c r="O363" s="96">
        <v>4.2778</v>
      </c>
    </row>
    <row r="364" spans="1:15" x14ac:dyDescent="0.25">
      <c r="A364" t="s">
        <v>673</v>
      </c>
      <c r="B364" t="s">
        <v>674</v>
      </c>
      <c r="C364" t="s">
        <v>675</v>
      </c>
      <c r="E364" t="s">
        <v>223</v>
      </c>
      <c r="F364" s="46">
        <v>36</v>
      </c>
      <c r="G364" s="46">
        <v>1</v>
      </c>
      <c r="H364" t="s">
        <v>244</v>
      </c>
      <c r="J364" t="s">
        <v>198</v>
      </c>
      <c r="L364" t="s">
        <v>246</v>
      </c>
      <c r="M364" t="s">
        <v>676</v>
      </c>
    </row>
    <row r="365" spans="1:15" x14ac:dyDescent="0.25">
      <c r="A365" t="s">
        <v>673</v>
      </c>
      <c r="B365" t="s">
        <v>674</v>
      </c>
      <c r="C365" t="s">
        <v>677</v>
      </c>
      <c r="E365" t="s">
        <v>149</v>
      </c>
      <c r="F365" s="46">
        <v>16</v>
      </c>
      <c r="G365" s="96">
        <v>0.44440000000000002</v>
      </c>
      <c r="H365" t="s">
        <v>207</v>
      </c>
      <c r="J365" t="s">
        <v>284</v>
      </c>
      <c r="L365" t="s">
        <v>209</v>
      </c>
      <c r="M365" t="s">
        <v>676</v>
      </c>
    </row>
    <row r="366" spans="1:15" x14ac:dyDescent="0.25">
      <c r="A366" t="s">
        <v>673</v>
      </c>
      <c r="B366" t="s">
        <v>674</v>
      </c>
      <c r="C366" t="s">
        <v>677</v>
      </c>
      <c r="E366" t="s">
        <v>162</v>
      </c>
      <c r="F366" s="46">
        <v>36</v>
      </c>
      <c r="G366" s="46">
        <v>1</v>
      </c>
      <c r="H366" t="s">
        <v>174</v>
      </c>
      <c r="J366" t="s">
        <v>678</v>
      </c>
      <c r="L366" t="s">
        <v>176</v>
      </c>
      <c r="M366" t="s">
        <v>676</v>
      </c>
    </row>
    <row r="367" spans="1:15" x14ac:dyDescent="0.25">
      <c r="A367" t="s">
        <v>673</v>
      </c>
      <c r="B367" t="s">
        <v>674</v>
      </c>
      <c r="C367" t="s">
        <v>677</v>
      </c>
      <c r="E367" t="s">
        <v>108</v>
      </c>
      <c r="F367" s="46">
        <v>36</v>
      </c>
      <c r="G367" s="46">
        <v>1</v>
      </c>
      <c r="H367" t="s">
        <v>303</v>
      </c>
      <c r="J367" t="s">
        <v>258</v>
      </c>
      <c r="L367" t="s">
        <v>305</v>
      </c>
      <c r="M367" t="s">
        <v>676</v>
      </c>
    </row>
    <row r="368" spans="1:15" x14ac:dyDescent="0.25">
      <c r="A368" t="s">
        <v>673</v>
      </c>
      <c r="B368" t="s">
        <v>674</v>
      </c>
      <c r="C368" t="s">
        <v>677</v>
      </c>
      <c r="E368" t="s">
        <v>36</v>
      </c>
      <c r="F368" s="46">
        <v>68</v>
      </c>
      <c r="G368" s="96">
        <v>1.8889</v>
      </c>
      <c r="H368" t="s">
        <v>306</v>
      </c>
      <c r="J368" t="s">
        <v>679</v>
      </c>
      <c r="L368" t="s">
        <v>308</v>
      </c>
      <c r="M368" t="s">
        <v>676</v>
      </c>
    </row>
    <row r="369" spans="1:15" x14ac:dyDescent="0.25">
      <c r="A369" t="s">
        <v>673</v>
      </c>
      <c r="B369" t="s">
        <v>674</v>
      </c>
      <c r="C369" t="s">
        <v>677</v>
      </c>
      <c r="E369" t="s">
        <v>39</v>
      </c>
      <c r="F369" s="46">
        <v>72</v>
      </c>
      <c r="G369" s="46">
        <v>2</v>
      </c>
      <c r="H369" t="s">
        <v>247</v>
      </c>
      <c r="J369" t="s">
        <v>366</v>
      </c>
      <c r="L369" t="s">
        <v>249</v>
      </c>
      <c r="M369" t="s">
        <v>676</v>
      </c>
    </row>
    <row r="370" spans="1:15" x14ac:dyDescent="0.25">
      <c r="A370" t="s">
        <v>673</v>
      </c>
      <c r="B370" t="s">
        <v>674</v>
      </c>
      <c r="C370" t="s">
        <v>677</v>
      </c>
      <c r="E370" t="s">
        <v>33</v>
      </c>
      <c r="F370" s="46">
        <v>64</v>
      </c>
      <c r="G370" s="96">
        <v>1.7778</v>
      </c>
      <c r="H370" t="s">
        <v>332</v>
      </c>
      <c r="J370" t="s">
        <v>680</v>
      </c>
      <c r="L370" t="s">
        <v>334</v>
      </c>
      <c r="M370" t="s">
        <v>676</v>
      </c>
    </row>
    <row r="371" spans="1:15" x14ac:dyDescent="0.25">
      <c r="A371" t="s">
        <v>673</v>
      </c>
      <c r="B371" t="s">
        <v>674</v>
      </c>
      <c r="C371" t="s">
        <v>677</v>
      </c>
      <c r="E371" t="s">
        <v>75</v>
      </c>
      <c r="F371" s="46">
        <v>28</v>
      </c>
      <c r="G371" s="96">
        <v>0.77780000000000005</v>
      </c>
      <c r="H371" t="s">
        <v>178</v>
      </c>
      <c r="J371" t="s">
        <v>681</v>
      </c>
      <c r="L371" t="s">
        <v>180</v>
      </c>
      <c r="M371" t="s">
        <v>676</v>
      </c>
      <c r="N371" s="46">
        <v>356</v>
      </c>
      <c r="O371" s="96">
        <v>9.8888999999999996</v>
      </c>
    </row>
    <row r="372" spans="1:15" x14ac:dyDescent="0.25">
      <c r="A372" t="s">
        <v>682</v>
      </c>
      <c r="B372" t="s">
        <v>683</v>
      </c>
      <c r="C372" t="s">
        <v>684</v>
      </c>
      <c r="D372" t="s">
        <v>94</v>
      </c>
      <c r="E372" t="s">
        <v>75</v>
      </c>
      <c r="F372" s="96">
        <v>24.12</v>
      </c>
      <c r="G372" s="96">
        <v>0.67</v>
      </c>
      <c r="H372" t="s">
        <v>94</v>
      </c>
      <c r="J372" t="s">
        <v>685</v>
      </c>
      <c r="K372" t="s">
        <v>197</v>
      </c>
      <c r="L372" t="s">
        <v>197</v>
      </c>
      <c r="M372" t="s">
        <v>686</v>
      </c>
    </row>
    <row r="373" spans="1:15" x14ac:dyDescent="0.25">
      <c r="A373" t="s">
        <v>682</v>
      </c>
      <c r="B373" t="s">
        <v>683</v>
      </c>
      <c r="C373" t="s">
        <v>684</v>
      </c>
      <c r="D373" t="s">
        <v>96</v>
      </c>
      <c r="E373" t="s">
        <v>39</v>
      </c>
      <c r="F373" s="96">
        <v>453.96</v>
      </c>
      <c r="G373" s="96">
        <v>12.61</v>
      </c>
      <c r="H373" t="s">
        <v>96</v>
      </c>
      <c r="J373" t="s">
        <v>687</v>
      </c>
      <c r="K373" t="s">
        <v>318</v>
      </c>
      <c r="L373" t="s">
        <v>318</v>
      </c>
      <c r="M373" t="s">
        <v>686</v>
      </c>
    </row>
    <row r="374" spans="1:15" x14ac:dyDescent="0.25">
      <c r="A374" t="s">
        <v>682</v>
      </c>
      <c r="B374" t="s">
        <v>683</v>
      </c>
      <c r="C374" t="s">
        <v>684</v>
      </c>
      <c r="D374" t="s">
        <v>447</v>
      </c>
      <c r="E374" t="s">
        <v>33</v>
      </c>
      <c r="F374" s="96">
        <v>32.04</v>
      </c>
      <c r="G374" s="96">
        <v>0.89</v>
      </c>
      <c r="H374" t="s">
        <v>447</v>
      </c>
      <c r="J374" t="s">
        <v>688</v>
      </c>
      <c r="K374" t="s">
        <v>449</v>
      </c>
      <c r="L374" t="s">
        <v>449</v>
      </c>
      <c r="M374" t="s">
        <v>686</v>
      </c>
      <c r="N374" s="96">
        <v>510.12</v>
      </c>
      <c r="O374" s="96">
        <v>14.17</v>
      </c>
    </row>
    <row r="375" spans="1:15" x14ac:dyDescent="0.25">
      <c r="A375" t="s">
        <v>689</v>
      </c>
      <c r="B375" t="s">
        <v>690</v>
      </c>
      <c r="C375" t="s">
        <v>690</v>
      </c>
      <c r="D375" t="s">
        <v>86</v>
      </c>
      <c r="E375" t="s">
        <v>108</v>
      </c>
      <c r="F375" s="46">
        <v>72</v>
      </c>
      <c r="G375" s="46">
        <v>2</v>
      </c>
      <c r="H375" t="s">
        <v>86</v>
      </c>
      <c r="J375" t="s">
        <v>691</v>
      </c>
      <c r="K375" t="s">
        <v>192</v>
      </c>
      <c r="L375" t="s">
        <v>192</v>
      </c>
      <c r="M375" t="s">
        <v>692</v>
      </c>
    </row>
    <row r="376" spans="1:15" x14ac:dyDescent="0.25">
      <c r="A376" t="s">
        <v>689</v>
      </c>
      <c r="B376" t="s">
        <v>690</v>
      </c>
      <c r="C376" t="s">
        <v>690</v>
      </c>
      <c r="D376" t="s">
        <v>12</v>
      </c>
      <c r="E376" t="s">
        <v>36</v>
      </c>
      <c r="F376" s="46">
        <v>24</v>
      </c>
      <c r="G376" s="96">
        <v>0.66669999999999996</v>
      </c>
      <c r="H376" t="s">
        <v>12</v>
      </c>
      <c r="J376" t="s">
        <v>693</v>
      </c>
      <c r="K376" t="s">
        <v>195</v>
      </c>
      <c r="L376" t="s">
        <v>195</v>
      </c>
      <c r="M376" t="s">
        <v>692</v>
      </c>
    </row>
    <row r="377" spans="1:15" x14ac:dyDescent="0.25">
      <c r="A377" t="s">
        <v>689</v>
      </c>
      <c r="B377" t="s">
        <v>690</v>
      </c>
      <c r="C377" t="s">
        <v>690</v>
      </c>
      <c r="D377" t="s">
        <v>122</v>
      </c>
      <c r="E377" t="s">
        <v>33</v>
      </c>
      <c r="F377" s="46">
        <v>72</v>
      </c>
      <c r="G377" s="46">
        <v>2</v>
      </c>
      <c r="H377" t="s">
        <v>122</v>
      </c>
      <c r="J377" t="s">
        <v>694</v>
      </c>
      <c r="K377" t="s">
        <v>242</v>
      </c>
      <c r="L377" t="s">
        <v>242</v>
      </c>
      <c r="M377" t="s">
        <v>692</v>
      </c>
    </row>
    <row r="378" spans="1:15" x14ac:dyDescent="0.25">
      <c r="A378" t="s">
        <v>689</v>
      </c>
      <c r="B378" t="s">
        <v>690</v>
      </c>
      <c r="C378" t="s">
        <v>690</v>
      </c>
      <c r="D378" t="s">
        <v>695</v>
      </c>
      <c r="E378" t="s">
        <v>39</v>
      </c>
      <c r="F378" s="46">
        <v>108</v>
      </c>
      <c r="G378" s="46">
        <v>3</v>
      </c>
      <c r="H378" t="s">
        <v>695</v>
      </c>
      <c r="J378" t="s">
        <v>696</v>
      </c>
      <c r="K378" t="s">
        <v>697</v>
      </c>
      <c r="L378" t="s">
        <v>697</v>
      </c>
      <c r="M378" t="s">
        <v>692</v>
      </c>
    </row>
    <row r="379" spans="1:15" x14ac:dyDescent="0.25">
      <c r="A379" t="s">
        <v>689</v>
      </c>
      <c r="B379" t="s">
        <v>690</v>
      </c>
      <c r="C379" t="s">
        <v>690</v>
      </c>
      <c r="D379" t="s">
        <v>698</v>
      </c>
      <c r="E379" t="s">
        <v>44</v>
      </c>
      <c r="F379" s="46">
        <v>216</v>
      </c>
      <c r="G379" s="46">
        <v>6</v>
      </c>
      <c r="H379" t="s">
        <v>698</v>
      </c>
      <c r="J379" t="s">
        <v>699</v>
      </c>
      <c r="K379" t="s">
        <v>700</v>
      </c>
      <c r="L379" t="s">
        <v>700</v>
      </c>
      <c r="M379" t="s">
        <v>692</v>
      </c>
      <c r="N379" s="46">
        <v>492</v>
      </c>
      <c r="O379" s="96">
        <v>13.666700000000001</v>
      </c>
    </row>
    <row r="380" spans="1:15" x14ac:dyDescent="0.25">
      <c r="A380" t="s">
        <v>701</v>
      </c>
      <c r="B380" t="s">
        <v>702</v>
      </c>
      <c r="C380" t="s">
        <v>703</v>
      </c>
      <c r="D380" t="s">
        <v>86</v>
      </c>
      <c r="E380" t="s">
        <v>108</v>
      </c>
      <c r="F380" s="46">
        <v>36</v>
      </c>
      <c r="G380" s="46">
        <v>1</v>
      </c>
      <c r="H380" t="s">
        <v>86</v>
      </c>
      <c r="J380" t="s">
        <v>704</v>
      </c>
      <c r="K380" t="s">
        <v>192</v>
      </c>
      <c r="L380" t="s">
        <v>192</v>
      </c>
      <c r="M380" t="s">
        <v>705</v>
      </c>
    </row>
    <row r="381" spans="1:15" x14ac:dyDescent="0.25">
      <c r="A381" t="s">
        <v>701</v>
      </c>
      <c r="B381" t="s">
        <v>702</v>
      </c>
      <c r="C381" t="s">
        <v>703</v>
      </c>
      <c r="D381" t="s">
        <v>12</v>
      </c>
      <c r="E381" t="s">
        <v>36</v>
      </c>
      <c r="F381" s="96">
        <v>187.84</v>
      </c>
      <c r="G381" s="96">
        <v>5.2178000000000004</v>
      </c>
      <c r="H381" t="s">
        <v>12</v>
      </c>
      <c r="J381" t="s">
        <v>706</v>
      </c>
      <c r="K381" t="s">
        <v>195</v>
      </c>
      <c r="L381" t="s">
        <v>195</v>
      </c>
      <c r="M381" t="s">
        <v>705</v>
      </c>
    </row>
    <row r="382" spans="1:15" x14ac:dyDescent="0.25">
      <c r="A382" t="s">
        <v>701</v>
      </c>
      <c r="B382" t="s">
        <v>702</v>
      </c>
      <c r="C382" t="s">
        <v>703</v>
      </c>
      <c r="D382" t="s">
        <v>133</v>
      </c>
      <c r="E382" t="s">
        <v>39</v>
      </c>
      <c r="F382" s="46">
        <v>72</v>
      </c>
      <c r="G382" s="46">
        <v>2</v>
      </c>
      <c r="H382" t="s">
        <v>133</v>
      </c>
      <c r="J382" t="s">
        <v>707</v>
      </c>
      <c r="K382" t="s">
        <v>443</v>
      </c>
      <c r="L382" t="s">
        <v>443</v>
      </c>
      <c r="M382" t="s">
        <v>705</v>
      </c>
    </row>
    <row r="383" spans="1:15" x14ac:dyDescent="0.25">
      <c r="A383" t="s">
        <v>701</v>
      </c>
      <c r="B383" t="s">
        <v>702</v>
      </c>
      <c r="C383" t="s">
        <v>703</v>
      </c>
      <c r="D383" t="s">
        <v>122</v>
      </c>
      <c r="E383" t="s">
        <v>33</v>
      </c>
      <c r="F383" s="96">
        <v>107.84</v>
      </c>
      <c r="G383" s="96">
        <v>2.9956</v>
      </c>
      <c r="H383" t="s">
        <v>122</v>
      </c>
      <c r="J383" t="s">
        <v>708</v>
      </c>
      <c r="K383" t="s">
        <v>242</v>
      </c>
      <c r="L383" t="s">
        <v>242</v>
      </c>
      <c r="M383" t="s">
        <v>705</v>
      </c>
      <c r="N383" s="96">
        <v>403.68</v>
      </c>
      <c r="O383" s="96">
        <v>11.2134</v>
      </c>
    </row>
    <row r="384" spans="1:15" x14ac:dyDescent="0.25">
      <c r="A384" t="s">
        <v>709</v>
      </c>
      <c r="B384" t="s">
        <v>710</v>
      </c>
      <c r="C384" t="s">
        <v>711</v>
      </c>
      <c r="D384" t="s">
        <v>27</v>
      </c>
      <c r="E384" t="s">
        <v>28</v>
      </c>
      <c r="F384" s="96">
        <v>158.83000000000001</v>
      </c>
      <c r="G384" s="96">
        <v>4.4119000000000002</v>
      </c>
      <c r="H384" t="s">
        <v>27</v>
      </c>
      <c r="J384" t="s">
        <v>712</v>
      </c>
      <c r="K384" t="s">
        <v>283</v>
      </c>
      <c r="L384" t="s">
        <v>283</v>
      </c>
      <c r="M384" t="s">
        <v>713</v>
      </c>
    </row>
    <row r="385" spans="1:15" x14ac:dyDescent="0.25">
      <c r="A385" t="s">
        <v>709</v>
      </c>
      <c r="B385" t="s">
        <v>710</v>
      </c>
      <c r="C385" t="s">
        <v>711</v>
      </c>
      <c r="D385" t="s">
        <v>135</v>
      </c>
      <c r="E385" t="s">
        <v>75</v>
      </c>
      <c r="F385" s="46">
        <v>36</v>
      </c>
      <c r="G385" s="46">
        <v>1</v>
      </c>
      <c r="H385" t="s">
        <v>135</v>
      </c>
      <c r="J385" t="s">
        <v>714</v>
      </c>
      <c r="K385" t="s">
        <v>288</v>
      </c>
      <c r="L385" t="s">
        <v>288</v>
      </c>
      <c r="M385" t="s">
        <v>713</v>
      </c>
      <c r="N385" s="96">
        <v>194.83</v>
      </c>
      <c r="O385" s="96">
        <v>5.4119000000000002</v>
      </c>
    </row>
    <row r="386" spans="1:15" x14ac:dyDescent="0.25">
      <c r="A386" t="s">
        <v>715</v>
      </c>
      <c r="B386" t="s">
        <v>716</v>
      </c>
      <c r="C386" t="s">
        <v>717</v>
      </c>
      <c r="D386" t="s">
        <v>96</v>
      </c>
      <c r="E386" t="s">
        <v>39</v>
      </c>
      <c r="F386" s="96">
        <v>306.89999999999998</v>
      </c>
      <c r="G386" s="96">
        <v>8.5250000000000004</v>
      </c>
      <c r="H386" t="s">
        <v>96</v>
      </c>
      <c r="J386" t="s">
        <v>718</v>
      </c>
      <c r="K386" t="s">
        <v>318</v>
      </c>
      <c r="L386" t="s">
        <v>318</v>
      </c>
      <c r="M386" t="s">
        <v>719</v>
      </c>
      <c r="N386" s="96">
        <v>306.89999999999998</v>
      </c>
      <c r="O386" s="96">
        <v>8.5250000000000004</v>
      </c>
    </row>
    <row r="387" spans="1:15" x14ac:dyDescent="0.25">
      <c r="A387" t="s">
        <v>720</v>
      </c>
      <c r="B387" t="s">
        <v>721</v>
      </c>
      <c r="C387" t="s">
        <v>721</v>
      </c>
      <c r="D387" t="s">
        <v>238</v>
      </c>
      <c r="E387" t="s">
        <v>44</v>
      </c>
      <c r="F387" s="96">
        <v>23.96</v>
      </c>
      <c r="G387" s="96">
        <v>0.66559999999999997</v>
      </c>
      <c r="H387" t="s">
        <v>238</v>
      </c>
      <c r="J387" t="s">
        <v>722</v>
      </c>
      <c r="K387" t="s">
        <v>240</v>
      </c>
      <c r="L387" t="s">
        <v>240</v>
      </c>
      <c r="M387" t="s">
        <v>723</v>
      </c>
    </row>
    <row r="388" spans="1:15" x14ac:dyDescent="0.25">
      <c r="A388" t="s">
        <v>720</v>
      </c>
      <c r="B388" t="s">
        <v>721</v>
      </c>
      <c r="C388" t="s">
        <v>721</v>
      </c>
      <c r="D388" t="s">
        <v>122</v>
      </c>
      <c r="E388" t="s">
        <v>33</v>
      </c>
      <c r="F388" s="46">
        <v>29</v>
      </c>
      <c r="G388" s="96">
        <v>0.80559999999999998</v>
      </c>
      <c r="H388" t="s">
        <v>122</v>
      </c>
      <c r="J388" t="s">
        <v>724</v>
      </c>
      <c r="K388" t="s">
        <v>242</v>
      </c>
      <c r="L388" t="s">
        <v>242</v>
      </c>
      <c r="M388" t="s">
        <v>723</v>
      </c>
    </row>
    <row r="389" spans="1:15" x14ac:dyDescent="0.25">
      <c r="A389" t="s">
        <v>720</v>
      </c>
      <c r="B389" t="s">
        <v>721</v>
      </c>
      <c r="C389" t="s">
        <v>721</v>
      </c>
      <c r="D389" t="s">
        <v>417</v>
      </c>
      <c r="E389" t="s">
        <v>36</v>
      </c>
      <c r="F389" s="46">
        <v>72</v>
      </c>
      <c r="G389" s="46">
        <v>2</v>
      </c>
      <c r="H389" t="s">
        <v>417</v>
      </c>
      <c r="J389" t="s">
        <v>725</v>
      </c>
      <c r="K389" t="s">
        <v>419</v>
      </c>
      <c r="L389" t="s">
        <v>419</v>
      </c>
      <c r="M389" t="s">
        <v>723</v>
      </c>
    </row>
    <row r="390" spans="1:15" x14ac:dyDescent="0.25">
      <c r="A390" t="s">
        <v>720</v>
      </c>
      <c r="B390" t="s">
        <v>721</v>
      </c>
      <c r="C390" t="s">
        <v>721</v>
      </c>
      <c r="D390" t="s">
        <v>96</v>
      </c>
      <c r="E390" t="s">
        <v>39</v>
      </c>
      <c r="F390" s="96">
        <v>527.08000000000004</v>
      </c>
      <c r="G390" s="96">
        <v>14.6411</v>
      </c>
      <c r="H390" t="s">
        <v>96</v>
      </c>
      <c r="J390" t="s">
        <v>726</v>
      </c>
      <c r="K390" t="s">
        <v>318</v>
      </c>
      <c r="L390" t="s">
        <v>318</v>
      </c>
      <c r="M390" t="s">
        <v>723</v>
      </c>
      <c r="N390" s="96">
        <v>652.04</v>
      </c>
      <c r="O390" s="96">
        <v>18.112300000000001</v>
      </c>
    </row>
    <row r="391" spans="1:15" x14ac:dyDescent="0.25">
      <c r="A391" t="s">
        <v>727</v>
      </c>
      <c r="B391" t="s">
        <v>728</v>
      </c>
      <c r="C391" t="s">
        <v>711</v>
      </c>
      <c r="D391" t="s">
        <v>417</v>
      </c>
      <c r="E391" t="s">
        <v>36</v>
      </c>
      <c r="F391" s="46">
        <v>72</v>
      </c>
      <c r="G391" s="46">
        <v>2</v>
      </c>
      <c r="H391" t="s">
        <v>417</v>
      </c>
      <c r="J391" t="s">
        <v>729</v>
      </c>
      <c r="K391" t="s">
        <v>419</v>
      </c>
      <c r="L391" t="s">
        <v>419</v>
      </c>
      <c r="M391" t="s">
        <v>713</v>
      </c>
    </row>
    <row r="392" spans="1:15" x14ac:dyDescent="0.25">
      <c r="A392" t="s">
        <v>727</v>
      </c>
      <c r="B392" t="s">
        <v>728</v>
      </c>
      <c r="C392" t="s">
        <v>711</v>
      </c>
      <c r="D392" t="s">
        <v>96</v>
      </c>
      <c r="E392" t="s">
        <v>39</v>
      </c>
      <c r="F392" s="96">
        <v>785.59</v>
      </c>
      <c r="G392" s="96">
        <v>21.821899999999999</v>
      </c>
      <c r="H392" t="s">
        <v>96</v>
      </c>
      <c r="J392" t="s">
        <v>730</v>
      </c>
      <c r="K392" t="s">
        <v>318</v>
      </c>
      <c r="L392" t="s">
        <v>318</v>
      </c>
      <c r="M392" t="s">
        <v>713</v>
      </c>
      <c r="N392" s="96">
        <v>857.59</v>
      </c>
      <c r="O392" s="96">
        <v>23.821899999999999</v>
      </c>
    </row>
    <row r="393" spans="1:15" x14ac:dyDescent="0.25">
      <c r="A393" t="s">
        <v>731</v>
      </c>
      <c r="B393" t="s">
        <v>732</v>
      </c>
      <c r="C393" t="s">
        <v>733</v>
      </c>
      <c r="D393" t="s">
        <v>184</v>
      </c>
      <c r="E393" t="s">
        <v>149</v>
      </c>
      <c r="F393" s="46">
        <v>36</v>
      </c>
      <c r="G393" s="46">
        <v>1</v>
      </c>
      <c r="H393" t="s">
        <v>184</v>
      </c>
      <c r="J393" t="s">
        <v>258</v>
      </c>
      <c r="K393" t="s">
        <v>186</v>
      </c>
      <c r="L393" t="s">
        <v>186</v>
      </c>
      <c r="M393" t="s">
        <v>734</v>
      </c>
    </row>
    <row r="394" spans="1:15" x14ac:dyDescent="0.25">
      <c r="A394" t="s">
        <v>731</v>
      </c>
      <c r="B394" t="s">
        <v>732</v>
      </c>
      <c r="C394" t="s">
        <v>735</v>
      </c>
      <c r="D394" t="s">
        <v>161</v>
      </c>
      <c r="E394" t="s">
        <v>153</v>
      </c>
      <c r="F394" s="46">
        <v>36</v>
      </c>
      <c r="G394" s="46">
        <v>1</v>
      </c>
      <c r="H394" t="s">
        <v>161</v>
      </c>
      <c r="J394" t="s">
        <v>736</v>
      </c>
      <c r="K394" t="s">
        <v>231</v>
      </c>
      <c r="L394" t="s">
        <v>231</v>
      </c>
      <c r="M394" t="s">
        <v>734</v>
      </c>
    </row>
    <row r="395" spans="1:15" x14ac:dyDescent="0.25">
      <c r="A395" t="s">
        <v>731</v>
      </c>
      <c r="B395" t="s">
        <v>732</v>
      </c>
      <c r="C395" t="s">
        <v>735</v>
      </c>
      <c r="D395" t="s">
        <v>165</v>
      </c>
      <c r="E395" t="s">
        <v>162</v>
      </c>
      <c r="F395" s="46">
        <v>140</v>
      </c>
      <c r="G395" s="96">
        <v>3.8889</v>
      </c>
      <c r="H395" t="s">
        <v>165</v>
      </c>
      <c r="J395" t="s">
        <v>737</v>
      </c>
      <c r="K395" t="s">
        <v>190</v>
      </c>
      <c r="L395" t="s">
        <v>190</v>
      </c>
      <c r="M395" t="s">
        <v>734</v>
      </c>
      <c r="N395" s="46">
        <v>212</v>
      </c>
      <c r="O395" s="96">
        <v>5.8888999999999996</v>
      </c>
    </row>
    <row r="396" spans="1:15" x14ac:dyDescent="0.25">
      <c r="A396" t="s">
        <v>738</v>
      </c>
      <c r="B396" t="s">
        <v>739</v>
      </c>
      <c r="C396" t="s">
        <v>739</v>
      </c>
      <c r="D396" t="s">
        <v>86</v>
      </c>
      <c r="E396" t="s">
        <v>108</v>
      </c>
      <c r="F396" s="46">
        <v>36</v>
      </c>
      <c r="G396" s="46">
        <v>1</v>
      </c>
      <c r="H396" t="s">
        <v>86</v>
      </c>
      <c r="J396" t="s">
        <v>198</v>
      </c>
      <c r="K396" t="s">
        <v>192</v>
      </c>
      <c r="L396" t="s">
        <v>192</v>
      </c>
      <c r="M396" t="s">
        <v>740</v>
      </c>
    </row>
    <row r="397" spans="1:15" x14ac:dyDescent="0.25">
      <c r="A397" t="s">
        <v>738</v>
      </c>
      <c r="B397" t="s">
        <v>739</v>
      </c>
      <c r="C397" t="s">
        <v>739</v>
      </c>
      <c r="E397" t="s">
        <v>162</v>
      </c>
      <c r="F397" s="46">
        <v>36</v>
      </c>
      <c r="G397" s="46">
        <v>1</v>
      </c>
      <c r="H397" t="s">
        <v>174</v>
      </c>
      <c r="J397" t="s">
        <v>198</v>
      </c>
      <c r="L397" t="s">
        <v>176</v>
      </c>
      <c r="M397" t="s">
        <v>740</v>
      </c>
    </row>
    <row r="398" spans="1:15" x14ac:dyDescent="0.25">
      <c r="A398" t="s">
        <v>738</v>
      </c>
      <c r="B398" t="s">
        <v>739</v>
      </c>
      <c r="C398" t="s">
        <v>739</v>
      </c>
      <c r="E398" t="s">
        <v>39</v>
      </c>
      <c r="F398" s="46">
        <v>28</v>
      </c>
      <c r="G398" s="96">
        <v>0.77780000000000005</v>
      </c>
      <c r="H398" t="s">
        <v>247</v>
      </c>
      <c r="J398" t="s">
        <v>741</v>
      </c>
      <c r="L398" t="s">
        <v>249</v>
      </c>
      <c r="M398" t="s">
        <v>740</v>
      </c>
      <c r="N398" s="46">
        <v>100</v>
      </c>
      <c r="O398" s="96">
        <v>2.7778</v>
      </c>
    </row>
    <row r="399" spans="1:15" x14ac:dyDescent="0.25">
      <c r="A399" t="s">
        <v>742</v>
      </c>
      <c r="B399" t="s">
        <v>743</v>
      </c>
      <c r="C399" t="s">
        <v>744</v>
      </c>
      <c r="E399" t="s">
        <v>149</v>
      </c>
      <c r="F399" s="46">
        <v>36</v>
      </c>
      <c r="G399" s="46">
        <v>1</v>
      </c>
      <c r="H399" t="s">
        <v>207</v>
      </c>
      <c r="J399" t="s">
        <v>745</v>
      </c>
      <c r="L399" t="s">
        <v>209</v>
      </c>
      <c r="M399" t="s">
        <v>746</v>
      </c>
    </row>
    <row r="400" spans="1:15" x14ac:dyDescent="0.25">
      <c r="A400" t="s">
        <v>742</v>
      </c>
      <c r="B400" t="s">
        <v>743</v>
      </c>
      <c r="C400" t="s">
        <v>744</v>
      </c>
      <c r="E400" t="s">
        <v>162</v>
      </c>
      <c r="F400" s="46">
        <v>36</v>
      </c>
      <c r="G400" s="46">
        <v>1</v>
      </c>
      <c r="H400" t="s">
        <v>174</v>
      </c>
      <c r="J400" t="s">
        <v>747</v>
      </c>
      <c r="L400" t="s">
        <v>176</v>
      </c>
      <c r="M400" t="s">
        <v>746</v>
      </c>
      <c r="N400" s="46">
        <v>72</v>
      </c>
      <c r="O400" s="46">
        <v>2</v>
      </c>
    </row>
    <row r="401" spans="1:15" x14ac:dyDescent="0.25">
      <c r="A401" t="s">
        <v>748</v>
      </c>
      <c r="B401" t="s">
        <v>749</v>
      </c>
      <c r="C401" t="s">
        <v>750</v>
      </c>
      <c r="D401" t="s">
        <v>165</v>
      </c>
      <c r="E401" t="s">
        <v>162</v>
      </c>
      <c r="F401" s="46">
        <v>18</v>
      </c>
      <c r="G401" s="96">
        <v>0.5</v>
      </c>
      <c r="H401" t="s">
        <v>165</v>
      </c>
      <c r="J401" t="s">
        <v>751</v>
      </c>
      <c r="K401" t="s">
        <v>190</v>
      </c>
      <c r="L401" t="s">
        <v>190</v>
      </c>
      <c r="M401" t="s">
        <v>752</v>
      </c>
    </row>
    <row r="402" spans="1:15" x14ac:dyDescent="0.25">
      <c r="A402" t="s">
        <v>748</v>
      </c>
      <c r="B402" t="s">
        <v>749</v>
      </c>
      <c r="C402" t="s">
        <v>750</v>
      </c>
      <c r="D402" t="s">
        <v>86</v>
      </c>
      <c r="E402" t="s">
        <v>108</v>
      </c>
      <c r="F402" s="46">
        <v>36</v>
      </c>
      <c r="G402" s="46">
        <v>1</v>
      </c>
      <c r="H402" t="s">
        <v>86</v>
      </c>
      <c r="J402" t="s">
        <v>753</v>
      </c>
      <c r="K402" t="s">
        <v>192</v>
      </c>
      <c r="L402" t="s">
        <v>192</v>
      </c>
      <c r="M402" t="s">
        <v>752</v>
      </c>
    </row>
    <row r="403" spans="1:15" x14ac:dyDescent="0.25">
      <c r="A403" t="s">
        <v>748</v>
      </c>
      <c r="B403" t="s">
        <v>749</v>
      </c>
      <c r="C403" t="s">
        <v>750</v>
      </c>
      <c r="D403" t="s">
        <v>12</v>
      </c>
      <c r="E403" t="s">
        <v>36</v>
      </c>
      <c r="F403" s="96">
        <v>101.88</v>
      </c>
      <c r="G403" s="96">
        <v>2.83</v>
      </c>
      <c r="H403" t="s">
        <v>12</v>
      </c>
      <c r="J403" t="s">
        <v>754</v>
      </c>
      <c r="K403" t="s">
        <v>195</v>
      </c>
      <c r="L403" t="s">
        <v>195</v>
      </c>
      <c r="M403" t="s">
        <v>752</v>
      </c>
    </row>
    <row r="404" spans="1:15" x14ac:dyDescent="0.25">
      <c r="A404" t="s">
        <v>748</v>
      </c>
      <c r="B404" t="s">
        <v>749</v>
      </c>
      <c r="C404" t="s">
        <v>750</v>
      </c>
      <c r="D404" t="s">
        <v>94</v>
      </c>
      <c r="E404" t="s">
        <v>75</v>
      </c>
      <c r="F404" s="96">
        <v>32.04</v>
      </c>
      <c r="G404" s="96">
        <v>0.89</v>
      </c>
      <c r="H404" t="s">
        <v>94</v>
      </c>
      <c r="J404" t="s">
        <v>755</v>
      </c>
      <c r="K404" t="s">
        <v>197</v>
      </c>
      <c r="L404" t="s">
        <v>197</v>
      </c>
      <c r="M404" t="s">
        <v>752</v>
      </c>
    </row>
    <row r="405" spans="1:15" x14ac:dyDescent="0.25">
      <c r="A405" t="s">
        <v>748</v>
      </c>
      <c r="B405" t="s">
        <v>749</v>
      </c>
      <c r="C405" t="s">
        <v>750</v>
      </c>
      <c r="D405" t="s">
        <v>27</v>
      </c>
      <c r="E405" t="s">
        <v>28</v>
      </c>
      <c r="F405" s="46">
        <v>36</v>
      </c>
      <c r="G405" s="46">
        <v>1</v>
      </c>
      <c r="H405" t="s">
        <v>27</v>
      </c>
      <c r="J405" t="s">
        <v>756</v>
      </c>
      <c r="K405" t="s">
        <v>283</v>
      </c>
      <c r="L405" t="s">
        <v>283</v>
      </c>
      <c r="M405" t="s">
        <v>752</v>
      </c>
    </row>
    <row r="406" spans="1:15" x14ac:dyDescent="0.25">
      <c r="A406" t="s">
        <v>748</v>
      </c>
      <c r="B406" t="s">
        <v>749</v>
      </c>
      <c r="C406" t="s">
        <v>750</v>
      </c>
      <c r="D406" t="s">
        <v>417</v>
      </c>
      <c r="E406" t="s">
        <v>36</v>
      </c>
      <c r="F406" s="46">
        <v>64</v>
      </c>
      <c r="G406" s="96">
        <v>1.7778</v>
      </c>
      <c r="H406" t="s">
        <v>417</v>
      </c>
      <c r="J406" t="s">
        <v>757</v>
      </c>
      <c r="K406" t="s">
        <v>419</v>
      </c>
      <c r="L406" t="s">
        <v>419</v>
      </c>
      <c r="M406" t="s">
        <v>752</v>
      </c>
    </row>
    <row r="407" spans="1:15" x14ac:dyDescent="0.25">
      <c r="A407" t="s">
        <v>748</v>
      </c>
      <c r="B407" t="s">
        <v>749</v>
      </c>
      <c r="C407" t="s">
        <v>750</v>
      </c>
      <c r="D407" t="s">
        <v>96</v>
      </c>
      <c r="E407" t="s">
        <v>39</v>
      </c>
      <c r="F407" s="46">
        <v>104</v>
      </c>
      <c r="G407" s="96">
        <v>2.8889</v>
      </c>
      <c r="H407" t="s">
        <v>96</v>
      </c>
      <c r="J407" t="s">
        <v>758</v>
      </c>
      <c r="K407" t="s">
        <v>318</v>
      </c>
      <c r="L407" t="s">
        <v>318</v>
      </c>
      <c r="M407" t="s">
        <v>752</v>
      </c>
    </row>
    <row r="408" spans="1:15" x14ac:dyDescent="0.25">
      <c r="A408" t="s">
        <v>748</v>
      </c>
      <c r="B408" t="s">
        <v>749</v>
      </c>
      <c r="C408" t="s">
        <v>750</v>
      </c>
      <c r="D408" t="s">
        <v>96</v>
      </c>
      <c r="E408" t="s">
        <v>39</v>
      </c>
      <c r="F408" s="46">
        <v>98</v>
      </c>
      <c r="G408" s="96">
        <v>2.7222</v>
      </c>
      <c r="H408" t="s">
        <v>96</v>
      </c>
      <c r="J408" t="s">
        <v>759</v>
      </c>
      <c r="K408" t="s">
        <v>318</v>
      </c>
      <c r="L408" t="s">
        <v>318</v>
      </c>
      <c r="M408" t="s">
        <v>752</v>
      </c>
    </row>
    <row r="409" spans="1:15" x14ac:dyDescent="0.25">
      <c r="A409" t="s">
        <v>748</v>
      </c>
      <c r="B409" t="s">
        <v>749</v>
      </c>
      <c r="C409" t="s">
        <v>750</v>
      </c>
      <c r="D409" t="s">
        <v>139</v>
      </c>
      <c r="E409" t="s">
        <v>39</v>
      </c>
      <c r="F409" s="46">
        <v>52</v>
      </c>
      <c r="G409" s="96">
        <v>1.4443999999999999</v>
      </c>
      <c r="H409" t="s">
        <v>139</v>
      </c>
      <c r="J409" t="s">
        <v>760</v>
      </c>
      <c r="K409" t="s">
        <v>654</v>
      </c>
      <c r="L409" t="s">
        <v>654</v>
      </c>
      <c r="M409" t="s">
        <v>752</v>
      </c>
    </row>
    <row r="410" spans="1:15" x14ac:dyDescent="0.25">
      <c r="A410" t="s">
        <v>748</v>
      </c>
      <c r="B410" t="s">
        <v>749</v>
      </c>
      <c r="C410" t="s">
        <v>750</v>
      </c>
      <c r="E410" t="s">
        <v>36</v>
      </c>
      <c r="F410" s="46">
        <v>36</v>
      </c>
      <c r="G410" s="46">
        <v>1</v>
      </c>
      <c r="H410" t="s">
        <v>306</v>
      </c>
      <c r="J410" t="s">
        <v>753</v>
      </c>
      <c r="L410" t="s">
        <v>308</v>
      </c>
      <c r="M410" t="s">
        <v>752</v>
      </c>
    </row>
    <row r="411" spans="1:15" x14ac:dyDescent="0.25">
      <c r="A411" t="s">
        <v>748</v>
      </c>
      <c r="B411" t="s">
        <v>749</v>
      </c>
      <c r="C411" t="s">
        <v>750</v>
      </c>
      <c r="E411" t="s">
        <v>39</v>
      </c>
      <c r="F411" s="46">
        <v>72</v>
      </c>
      <c r="G411" s="46">
        <v>2</v>
      </c>
      <c r="H411" t="s">
        <v>247</v>
      </c>
      <c r="J411" t="s">
        <v>761</v>
      </c>
      <c r="L411" t="s">
        <v>249</v>
      </c>
      <c r="M411" t="s">
        <v>752</v>
      </c>
    </row>
    <row r="412" spans="1:15" x14ac:dyDescent="0.25">
      <c r="A412" t="s">
        <v>748</v>
      </c>
      <c r="B412" t="s">
        <v>749</v>
      </c>
      <c r="C412" t="s">
        <v>750</v>
      </c>
      <c r="E412" t="s">
        <v>33</v>
      </c>
      <c r="F412" s="46">
        <v>92</v>
      </c>
      <c r="G412" s="96">
        <v>2.5556000000000001</v>
      </c>
      <c r="H412" t="s">
        <v>332</v>
      </c>
      <c r="J412" t="s">
        <v>762</v>
      </c>
      <c r="L412" t="s">
        <v>334</v>
      </c>
      <c r="M412" t="s">
        <v>752</v>
      </c>
      <c r="N412" s="96">
        <v>741.92</v>
      </c>
      <c r="O412" s="96">
        <v>20.608899999999998</v>
      </c>
    </row>
    <row r="413" spans="1:15" x14ac:dyDescent="0.25">
      <c r="A413" t="s">
        <v>763</v>
      </c>
      <c r="B413" t="s">
        <v>764</v>
      </c>
      <c r="C413" t="s">
        <v>765</v>
      </c>
      <c r="D413" t="s">
        <v>12</v>
      </c>
      <c r="E413" t="s">
        <v>36</v>
      </c>
      <c r="F413" s="46">
        <v>36</v>
      </c>
      <c r="G413" s="46">
        <v>1</v>
      </c>
      <c r="H413" t="s">
        <v>12</v>
      </c>
      <c r="J413" t="s">
        <v>766</v>
      </c>
      <c r="K413" t="s">
        <v>195</v>
      </c>
      <c r="L413" t="s">
        <v>195</v>
      </c>
      <c r="M413" t="s">
        <v>767</v>
      </c>
    </row>
    <row r="414" spans="1:15" x14ac:dyDescent="0.25">
      <c r="A414" t="s">
        <v>763</v>
      </c>
      <c r="B414" t="s">
        <v>764</v>
      </c>
      <c r="C414" t="s">
        <v>765</v>
      </c>
      <c r="D414" t="s">
        <v>122</v>
      </c>
      <c r="E414" t="s">
        <v>33</v>
      </c>
      <c r="F414" s="46">
        <v>106</v>
      </c>
      <c r="G414" s="96">
        <v>2.9443999999999999</v>
      </c>
      <c r="H414" t="s">
        <v>122</v>
      </c>
      <c r="J414" t="s">
        <v>768</v>
      </c>
      <c r="K414" t="s">
        <v>242</v>
      </c>
      <c r="L414" t="s">
        <v>242</v>
      </c>
      <c r="M414" t="s">
        <v>767</v>
      </c>
    </row>
    <row r="415" spans="1:15" x14ac:dyDescent="0.25">
      <c r="A415" t="s">
        <v>763</v>
      </c>
      <c r="B415" t="s">
        <v>764</v>
      </c>
      <c r="C415" t="s">
        <v>765</v>
      </c>
      <c r="D415" t="s">
        <v>135</v>
      </c>
      <c r="E415" t="s">
        <v>75</v>
      </c>
      <c r="F415" s="46">
        <v>254</v>
      </c>
      <c r="G415" s="96">
        <v>7.0556000000000001</v>
      </c>
      <c r="H415" t="s">
        <v>135</v>
      </c>
      <c r="J415" t="s">
        <v>769</v>
      </c>
      <c r="K415" t="s">
        <v>288</v>
      </c>
      <c r="L415" t="s">
        <v>288</v>
      </c>
      <c r="M415" t="s">
        <v>767</v>
      </c>
    </row>
    <row r="416" spans="1:15" x14ac:dyDescent="0.25">
      <c r="A416" t="s">
        <v>763</v>
      </c>
      <c r="B416" t="s">
        <v>764</v>
      </c>
      <c r="C416" t="s">
        <v>765</v>
      </c>
      <c r="D416" t="s">
        <v>90</v>
      </c>
      <c r="E416" t="s">
        <v>44</v>
      </c>
      <c r="F416" s="96">
        <v>68.040000000000006</v>
      </c>
      <c r="G416" s="96">
        <v>1.89</v>
      </c>
      <c r="H416" t="s">
        <v>90</v>
      </c>
      <c r="J416" t="s">
        <v>770</v>
      </c>
      <c r="K416" t="s">
        <v>430</v>
      </c>
      <c r="L416" t="s">
        <v>430</v>
      </c>
      <c r="M416" t="s">
        <v>767</v>
      </c>
    </row>
    <row r="417" spans="1:15" x14ac:dyDescent="0.25">
      <c r="A417" t="s">
        <v>763</v>
      </c>
      <c r="B417" t="s">
        <v>764</v>
      </c>
      <c r="C417" t="s">
        <v>765</v>
      </c>
      <c r="E417" t="s">
        <v>44</v>
      </c>
      <c r="F417" s="46">
        <v>32</v>
      </c>
      <c r="G417" s="96">
        <v>0.88890000000000002</v>
      </c>
      <c r="H417" t="s">
        <v>268</v>
      </c>
      <c r="J417" t="s">
        <v>771</v>
      </c>
      <c r="L417" t="s">
        <v>270</v>
      </c>
      <c r="M417" t="s">
        <v>767</v>
      </c>
    </row>
    <row r="418" spans="1:15" x14ac:dyDescent="0.25">
      <c r="A418" t="s">
        <v>763</v>
      </c>
      <c r="B418" t="s">
        <v>764</v>
      </c>
      <c r="C418" t="s">
        <v>765</v>
      </c>
      <c r="E418" t="s">
        <v>33</v>
      </c>
      <c r="F418" s="46">
        <v>68</v>
      </c>
      <c r="G418" s="96">
        <v>1.8889</v>
      </c>
      <c r="H418" t="s">
        <v>332</v>
      </c>
      <c r="J418" t="s">
        <v>772</v>
      </c>
      <c r="L418" t="s">
        <v>334</v>
      </c>
      <c r="M418" t="s">
        <v>767</v>
      </c>
    </row>
    <row r="419" spans="1:15" x14ac:dyDescent="0.25">
      <c r="A419" t="s">
        <v>763</v>
      </c>
      <c r="B419" t="s">
        <v>764</v>
      </c>
      <c r="C419" t="s">
        <v>765</v>
      </c>
      <c r="E419" t="s">
        <v>75</v>
      </c>
      <c r="F419" s="96">
        <v>171.85</v>
      </c>
      <c r="G419" s="96">
        <v>4.7736000000000001</v>
      </c>
      <c r="H419" t="s">
        <v>178</v>
      </c>
      <c r="J419" t="s">
        <v>773</v>
      </c>
      <c r="L419" t="s">
        <v>180</v>
      </c>
      <c r="M419" t="s">
        <v>767</v>
      </c>
      <c r="N419" s="96">
        <v>735.89</v>
      </c>
      <c r="O419" s="96">
        <v>20.441400000000002</v>
      </c>
    </row>
    <row r="420" spans="1:15" x14ac:dyDescent="0.25">
      <c r="A420" t="s">
        <v>774</v>
      </c>
      <c r="B420" t="s">
        <v>131</v>
      </c>
      <c r="C420" t="s">
        <v>775</v>
      </c>
      <c r="D420" t="s">
        <v>12</v>
      </c>
      <c r="E420" t="s">
        <v>36</v>
      </c>
      <c r="F420" s="96">
        <v>117.5</v>
      </c>
      <c r="G420" s="96">
        <v>3.2639</v>
      </c>
      <c r="H420" t="s">
        <v>12</v>
      </c>
      <c r="J420" t="s">
        <v>776</v>
      </c>
      <c r="K420" t="s">
        <v>195</v>
      </c>
      <c r="L420" t="s">
        <v>195</v>
      </c>
      <c r="M420" t="s">
        <v>777</v>
      </c>
    </row>
    <row r="421" spans="1:15" x14ac:dyDescent="0.25">
      <c r="A421" t="s">
        <v>774</v>
      </c>
      <c r="B421" t="s">
        <v>131</v>
      </c>
      <c r="C421" t="s">
        <v>775</v>
      </c>
      <c r="D421" t="s">
        <v>94</v>
      </c>
      <c r="E421" t="s">
        <v>75</v>
      </c>
      <c r="F421" s="46">
        <v>36</v>
      </c>
      <c r="G421" s="46">
        <v>1</v>
      </c>
      <c r="H421" t="s">
        <v>94</v>
      </c>
      <c r="J421" t="s">
        <v>766</v>
      </c>
      <c r="K421" t="s">
        <v>197</v>
      </c>
      <c r="L421" t="s">
        <v>197</v>
      </c>
      <c r="M421" t="s">
        <v>777</v>
      </c>
    </row>
    <row r="422" spans="1:15" x14ac:dyDescent="0.25">
      <c r="A422" t="s">
        <v>774</v>
      </c>
      <c r="B422" t="s">
        <v>131</v>
      </c>
      <c r="C422" t="s">
        <v>775</v>
      </c>
      <c r="D422" t="s">
        <v>96</v>
      </c>
      <c r="E422" t="s">
        <v>39</v>
      </c>
      <c r="F422" s="46">
        <v>108</v>
      </c>
      <c r="G422" s="46">
        <v>3</v>
      </c>
      <c r="H422" t="s">
        <v>96</v>
      </c>
      <c r="J422" t="s">
        <v>778</v>
      </c>
      <c r="K422" t="s">
        <v>318</v>
      </c>
      <c r="L422" t="s">
        <v>318</v>
      </c>
      <c r="M422" t="s">
        <v>777</v>
      </c>
    </row>
    <row r="423" spans="1:15" x14ac:dyDescent="0.25">
      <c r="A423" t="s">
        <v>774</v>
      </c>
      <c r="B423" t="s">
        <v>131</v>
      </c>
      <c r="C423" t="s">
        <v>775</v>
      </c>
      <c r="D423" t="s">
        <v>90</v>
      </c>
      <c r="E423" t="s">
        <v>44</v>
      </c>
      <c r="F423" s="46">
        <v>24</v>
      </c>
      <c r="G423" s="96">
        <v>0.66669999999999996</v>
      </c>
      <c r="H423" t="s">
        <v>90</v>
      </c>
      <c r="J423" t="s">
        <v>779</v>
      </c>
      <c r="K423" t="s">
        <v>430</v>
      </c>
      <c r="L423" t="s">
        <v>430</v>
      </c>
      <c r="M423" t="s">
        <v>777</v>
      </c>
    </row>
    <row r="424" spans="1:15" x14ac:dyDescent="0.25">
      <c r="A424" t="s">
        <v>774</v>
      </c>
      <c r="B424" t="s">
        <v>131</v>
      </c>
      <c r="C424" t="s">
        <v>775</v>
      </c>
      <c r="E424" t="s">
        <v>44</v>
      </c>
      <c r="F424" s="46">
        <v>36</v>
      </c>
      <c r="G424" s="46">
        <v>1</v>
      </c>
      <c r="H424" t="s">
        <v>268</v>
      </c>
      <c r="J424" t="s">
        <v>766</v>
      </c>
      <c r="L424" t="s">
        <v>270</v>
      </c>
      <c r="M424" t="s">
        <v>777</v>
      </c>
    </row>
    <row r="425" spans="1:15" x14ac:dyDescent="0.25">
      <c r="A425" t="s">
        <v>774</v>
      </c>
      <c r="B425" t="s">
        <v>131</v>
      </c>
      <c r="C425" t="s">
        <v>765</v>
      </c>
      <c r="E425" t="s">
        <v>44</v>
      </c>
      <c r="F425" s="96">
        <v>18.989999999999998</v>
      </c>
      <c r="G425" s="96">
        <v>0.52749999999999997</v>
      </c>
      <c r="H425" t="s">
        <v>268</v>
      </c>
      <c r="J425" t="s">
        <v>780</v>
      </c>
      <c r="L425" t="s">
        <v>270</v>
      </c>
      <c r="M425" t="s">
        <v>767</v>
      </c>
    </row>
    <row r="426" spans="1:15" x14ac:dyDescent="0.25">
      <c r="A426" t="s">
        <v>774</v>
      </c>
      <c r="B426" t="s">
        <v>131</v>
      </c>
      <c r="C426" t="s">
        <v>765</v>
      </c>
      <c r="E426" t="s">
        <v>33</v>
      </c>
      <c r="F426" s="46">
        <v>36</v>
      </c>
      <c r="G426" s="46">
        <v>1</v>
      </c>
      <c r="H426" t="s">
        <v>332</v>
      </c>
      <c r="J426" t="s">
        <v>766</v>
      </c>
      <c r="L426" t="s">
        <v>334</v>
      </c>
      <c r="M426" t="s">
        <v>767</v>
      </c>
      <c r="N426" s="96">
        <v>376.49</v>
      </c>
      <c r="O426" s="96">
        <v>10.4581</v>
      </c>
    </row>
    <row r="427" spans="1:15" x14ac:dyDescent="0.25">
      <c r="A427" t="s">
        <v>781</v>
      </c>
      <c r="B427" t="s">
        <v>782</v>
      </c>
      <c r="C427" t="s">
        <v>783</v>
      </c>
      <c r="D427" t="s">
        <v>488</v>
      </c>
      <c r="E427" t="s">
        <v>33</v>
      </c>
      <c r="F427" s="96">
        <v>205.28</v>
      </c>
      <c r="G427" s="96">
        <v>5.7022000000000004</v>
      </c>
      <c r="H427" t="s">
        <v>488</v>
      </c>
      <c r="J427" t="s">
        <v>784</v>
      </c>
      <c r="K427" t="s">
        <v>490</v>
      </c>
      <c r="L427" t="s">
        <v>490</v>
      </c>
      <c r="M427" t="s">
        <v>785</v>
      </c>
      <c r="N427" s="96">
        <v>205.28</v>
      </c>
      <c r="O427" s="96">
        <v>5.7022000000000004</v>
      </c>
    </row>
    <row r="428" spans="1:15" x14ac:dyDescent="0.25">
      <c r="A428" t="s">
        <v>786</v>
      </c>
      <c r="B428" t="s">
        <v>787</v>
      </c>
      <c r="C428" t="s">
        <v>788</v>
      </c>
      <c r="E428" t="s">
        <v>162</v>
      </c>
      <c r="F428" s="46">
        <v>36</v>
      </c>
      <c r="G428" s="46">
        <v>1</v>
      </c>
      <c r="H428" t="s">
        <v>174</v>
      </c>
      <c r="J428" t="s">
        <v>789</v>
      </c>
      <c r="L428" t="s">
        <v>176</v>
      </c>
      <c r="M428" t="s">
        <v>790</v>
      </c>
      <c r="N428" s="46">
        <v>36</v>
      </c>
      <c r="O428" s="46">
        <v>1</v>
      </c>
    </row>
    <row r="429" spans="1:15" x14ac:dyDescent="0.25">
      <c r="A429" t="s">
        <v>791</v>
      </c>
      <c r="B429" t="s">
        <v>792</v>
      </c>
      <c r="C429" t="s">
        <v>793</v>
      </c>
      <c r="D429" t="s">
        <v>161</v>
      </c>
      <c r="E429" t="s">
        <v>153</v>
      </c>
      <c r="F429" s="46">
        <v>72</v>
      </c>
      <c r="G429" s="46">
        <v>2</v>
      </c>
      <c r="H429" t="s">
        <v>161</v>
      </c>
      <c r="J429" t="s">
        <v>794</v>
      </c>
      <c r="K429" t="s">
        <v>231</v>
      </c>
      <c r="L429" t="s">
        <v>231</v>
      </c>
      <c r="M429" t="s">
        <v>795</v>
      </c>
    </row>
    <row r="430" spans="1:15" x14ac:dyDescent="0.25">
      <c r="A430" t="s">
        <v>791</v>
      </c>
      <c r="B430" t="s">
        <v>792</v>
      </c>
      <c r="C430" t="s">
        <v>793</v>
      </c>
      <c r="D430" t="s">
        <v>165</v>
      </c>
      <c r="E430" t="s">
        <v>162</v>
      </c>
      <c r="F430" s="46">
        <v>72</v>
      </c>
      <c r="G430" s="46">
        <v>2</v>
      </c>
      <c r="H430" t="s">
        <v>165</v>
      </c>
      <c r="J430" t="s">
        <v>796</v>
      </c>
      <c r="K430" t="s">
        <v>190</v>
      </c>
      <c r="L430" t="s">
        <v>190</v>
      </c>
      <c r="M430" t="s">
        <v>795</v>
      </c>
    </row>
    <row r="431" spans="1:15" x14ac:dyDescent="0.25">
      <c r="A431" t="s">
        <v>791</v>
      </c>
      <c r="B431" t="s">
        <v>792</v>
      </c>
      <c r="C431" t="s">
        <v>793</v>
      </c>
      <c r="D431" t="s">
        <v>86</v>
      </c>
      <c r="E431" t="s">
        <v>108</v>
      </c>
      <c r="F431" s="46">
        <v>72</v>
      </c>
      <c r="G431" s="46">
        <v>2</v>
      </c>
      <c r="H431" t="s">
        <v>86</v>
      </c>
      <c r="J431" t="s">
        <v>797</v>
      </c>
      <c r="K431" t="s">
        <v>192</v>
      </c>
      <c r="L431" t="s">
        <v>192</v>
      </c>
      <c r="M431" t="s">
        <v>795</v>
      </c>
    </row>
    <row r="432" spans="1:15" x14ac:dyDescent="0.25">
      <c r="A432" t="s">
        <v>791</v>
      </c>
      <c r="B432" t="s">
        <v>792</v>
      </c>
      <c r="C432" t="s">
        <v>793</v>
      </c>
      <c r="D432" t="s">
        <v>12</v>
      </c>
      <c r="E432" t="s">
        <v>36</v>
      </c>
      <c r="F432" s="96">
        <v>104.04</v>
      </c>
      <c r="G432" s="96">
        <v>2.89</v>
      </c>
      <c r="H432" t="s">
        <v>12</v>
      </c>
      <c r="J432" t="s">
        <v>798</v>
      </c>
      <c r="K432" t="s">
        <v>195</v>
      </c>
      <c r="L432" t="s">
        <v>195</v>
      </c>
      <c r="M432" t="s">
        <v>795</v>
      </c>
    </row>
    <row r="433" spans="1:13" x14ac:dyDescent="0.25">
      <c r="A433" t="s">
        <v>791</v>
      </c>
      <c r="B433" t="s">
        <v>792</v>
      </c>
      <c r="C433" t="s">
        <v>793</v>
      </c>
      <c r="D433" t="s">
        <v>12</v>
      </c>
      <c r="E433" t="s">
        <v>36</v>
      </c>
      <c r="F433" s="96">
        <v>119.16</v>
      </c>
      <c r="G433" s="96">
        <v>3.31</v>
      </c>
      <c r="H433" t="s">
        <v>12</v>
      </c>
      <c r="J433" t="s">
        <v>799</v>
      </c>
      <c r="K433" t="s">
        <v>195</v>
      </c>
      <c r="L433" t="s">
        <v>195</v>
      </c>
      <c r="M433" t="s">
        <v>795</v>
      </c>
    </row>
    <row r="434" spans="1:13" x14ac:dyDescent="0.25">
      <c r="A434" t="s">
        <v>791</v>
      </c>
      <c r="B434" t="s">
        <v>792</v>
      </c>
      <c r="C434" t="s">
        <v>793</v>
      </c>
      <c r="D434" t="s">
        <v>12</v>
      </c>
      <c r="E434" t="s">
        <v>36</v>
      </c>
      <c r="F434" s="96">
        <v>28.8</v>
      </c>
      <c r="G434" s="96">
        <v>0.8</v>
      </c>
      <c r="H434" t="s">
        <v>12</v>
      </c>
      <c r="J434" t="s">
        <v>800</v>
      </c>
      <c r="K434" t="s">
        <v>195</v>
      </c>
      <c r="L434" t="s">
        <v>195</v>
      </c>
      <c r="M434" t="s">
        <v>795</v>
      </c>
    </row>
    <row r="435" spans="1:13" x14ac:dyDescent="0.25">
      <c r="A435" t="s">
        <v>791</v>
      </c>
      <c r="B435" t="s">
        <v>792</v>
      </c>
      <c r="C435" t="s">
        <v>793</v>
      </c>
      <c r="D435" t="s">
        <v>801</v>
      </c>
      <c r="E435" t="s">
        <v>661</v>
      </c>
      <c r="F435" s="46">
        <v>36</v>
      </c>
      <c r="G435" s="46">
        <v>1</v>
      </c>
      <c r="H435" t="s">
        <v>801</v>
      </c>
      <c r="J435" t="s">
        <v>802</v>
      </c>
      <c r="K435" t="s">
        <v>803</v>
      </c>
      <c r="L435" t="s">
        <v>803</v>
      </c>
      <c r="M435" t="s">
        <v>795</v>
      </c>
    </row>
    <row r="436" spans="1:13" x14ac:dyDescent="0.25">
      <c r="A436" t="s">
        <v>791</v>
      </c>
      <c r="B436" t="s">
        <v>792</v>
      </c>
      <c r="C436" t="s">
        <v>793</v>
      </c>
      <c r="D436" t="s">
        <v>184</v>
      </c>
      <c r="E436" t="s">
        <v>149</v>
      </c>
      <c r="F436" s="46">
        <v>72</v>
      </c>
      <c r="G436" s="46">
        <v>2</v>
      </c>
      <c r="H436" t="s">
        <v>184</v>
      </c>
      <c r="J436" t="s">
        <v>804</v>
      </c>
      <c r="K436" t="s">
        <v>186</v>
      </c>
      <c r="L436" t="s">
        <v>186</v>
      </c>
      <c r="M436" t="s">
        <v>795</v>
      </c>
    </row>
    <row r="437" spans="1:13" x14ac:dyDescent="0.25">
      <c r="A437" t="s">
        <v>791</v>
      </c>
      <c r="B437" t="s">
        <v>792</v>
      </c>
      <c r="C437" t="s">
        <v>793</v>
      </c>
      <c r="D437" t="s">
        <v>279</v>
      </c>
      <c r="E437" t="s">
        <v>153</v>
      </c>
      <c r="F437" s="46">
        <v>36</v>
      </c>
      <c r="G437" s="46">
        <v>1</v>
      </c>
      <c r="H437" t="s">
        <v>279</v>
      </c>
      <c r="J437" t="s">
        <v>805</v>
      </c>
      <c r="K437" t="s">
        <v>280</v>
      </c>
      <c r="L437" t="s">
        <v>280</v>
      </c>
      <c r="M437" t="s">
        <v>795</v>
      </c>
    </row>
    <row r="438" spans="1:13" x14ac:dyDescent="0.25">
      <c r="A438" t="s">
        <v>791</v>
      </c>
      <c r="B438" t="s">
        <v>792</v>
      </c>
      <c r="C438" t="s">
        <v>793</v>
      </c>
      <c r="D438" t="s">
        <v>279</v>
      </c>
      <c r="E438" t="s">
        <v>153</v>
      </c>
      <c r="F438" s="46">
        <v>36</v>
      </c>
      <c r="G438" s="46">
        <v>1</v>
      </c>
      <c r="H438" t="s">
        <v>279</v>
      </c>
      <c r="J438" t="s">
        <v>806</v>
      </c>
      <c r="K438" t="s">
        <v>280</v>
      </c>
      <c r="L438" t="s">
        <v>280</v>
      </c>
      <c r="M438" t="s">
        <v>795</v>
      </c>
    </row>
    <row r="439" spans="1:13" x14ac:dyDescent="0.25">
      <c r="A439" t="s">
        <v>791</v>
      </c>
      <c r="B439" t="s">
        <v>792</v>
      </c>
      <c r="C439" t="s">
        <v>793</v>
      </c>
      <c r="D439" t="s">
        <v>215</v>
      </c>
      <c r="E439" t="s">
        <v>33</v>
      </c>
      <c r="F439" s="96">
        <v>28.08</v>
      </c>
      <c r="G439" s="96">
        <v>0.78</v>
      </c>
      <c r="H439" t="s">
        <v>215</v>
      </c>
      <c r="J439" t="s">
        <v>807</v>
      </c>
      <c r="K439" t="s">
        <v>217</v>
      </c>
      <c r="L439" t="s">
        <v>217</v>
      </c>
      <c r="M439" t="s">
        <v>795</v>
      </c>
    </row>
    <row r="440" spans="1:13" x14ac:dyDescent="0.25">
      <c r="A440" t="s">
        <v>791</v>
      </c>
      <c r="B440" t="s">
        <v>792</v>
      </c>
      <c r="C440" t="s">
        <v>793</v>
      </c>
      <c r="D440" t="s">
        <v>215</v>
      </c>
      <c r="E440" t="s">
        <v>33</v>
      </c>
      <c r="F440" s="46">
        <v>68</v>
      </c>
      <c r="G440" s="96">
        <v>1.8889</v>
      </c>
      <c r="H440" t="s">
        <v>215</v>
      </c>
      <c r="J440" t="s">
        <v>808</v>
      </c>
      <c r="K440" t="s">
        <v>217</v>
      </c>
      <c r="L440" t="s">
        <v>217</v>
      </c>
      <c r="M440" t="s">
        <v>795</v>
      </c>
    </row>
    <row r="441" spans="1:13" x14ac:dyDescent="0.25">
      <c r="A441" t="s">
        <v>791</v>
      </c>
      <c r="B441" t="s">
        <v>792</v>
      </c>
      <c r="C441" t="s">
        <v>793</v>
      </c>
      <c r="D441" t="s">
        <v>94</v>
      </c>
      <c r="E441" t="s">
        <v>75</v>
      </c>
      <c r="F441" s="46">
        <v>20</v>
      </c>
      <c r="G441" s="96">
        <v>0.55559999999999998</v>
      </c>
      <c r="H441" t="s">
        <v>94</v>
      </c>
      <c r="J441" t="s">
        <v>809</v>
      </c>
      <c r="K441" t="s">
        <v>197</v>
      </c>
      <c r="L441" t="s">
        <v>197</v>
      </c>
      <c r="M441" t="s">
        <v>795</v>
      </c>
    </row>
    <row r="442" spans="1:13" x14ac:dyDescent="0.25">
      <c r="A442" t="s">
        <v>791</v>
      </c>
      <c r="B442" t="s">
        <v>792</v>
      </c>
      <c r="C442" t="s">
        <v>793</v>
      </c>
      <c r="D442" t="s">
        <v>94</v>
      </c>
      <c r="E442" t="s">
        <v>75</v>
      </c>
      <c r="F442" s="46">
        <v>30</v>
      </c>
      <c r="G442" s="96">
        <v>0.83330000000000004</v>
      </c>
      <c r="H442" t="s">
        <v>94</v>
      </c>
      <c r="J442" t="s">
        <v>810</v>
      </c>
      <c r="K442" t="s">
        <v>197</v>
      </c>
      <c r="L442" t="s">
        <v>197</v>
      </c>
      <c r="M442" t="s">
        <v>795</v>
      </c>
    </row>
    <row r="443" spans="1:13" x14ac:dyDescent="0.25">
      <c r="A443" t="s">
        <v>791</v>
      </c>
      <c r="B443" t="s">
        <v>792</v>
      </c>
      <c r="C443" t="s">
        <v>793</v>
      </c>
      <c r="D443" t="s">
        <v>94</v>
      </c>
      <c r="E443" t="s">
        <v>75</v>
      </c>
      <c r="F443" s="46">
        <v>92</v>
      </c>
      <c r="G443" s="96">
        <v>2.5556000000000001</v>
      </c>
      <c r="H443" t="s">
        <v>94</v>
      </c>
      <c r="J443" t="s">
        <v>811</v>
      </c>
      <c r="K443" t="s">
        <v>197</v>
      </c>
      <c r="L443" t="s">
        <v>197</v>
      </c>
      <c r="M443" t="s">
        <v>795</v>
      </c>
    </row>
    <row r="444" spans="1:13" x14ac:dyDescent="0.25">
      <c r="A444" t="s">
        <v>791</v>
      </c>
      <c r="B444" t="s">
        <v>792</v>
      </c>
      <c r="C444" t="s">
        <v>793</v>
      </c>
      <c r="D444" t="s">
        <v>94</v>
      </c>
      <c r="E444" t="s">
        <v>75</v>
      </c>
      <c r="F444" s="96">
        <v>0.33</v>
      </c>
      <c r="G444" s="96">
        <v>9.1999999999999998E-3</v>
      </c>
      <c r="H444" t="s">
        <v>94</v>
      </c>
      <c r="J444" t="s">
        <v>812</v>
      </c>
      <c r="K444" t="s">
        <v>197</v>
      </c>
      <c r="L444" t="s">
        <v>197</v>
      </c>
      <c r="M444" t="s">
        <v>795</v>
      </c>
    </row>
    <row r="445" spans="1:13" x14ac:dyDescent="0.25">
      <c r="A445" t="s">
        <v>791</v>
      </c>
      <c r="B445" t="s">
        <v>792</v>
      </c>
      <c r="C445" t="s">
        <v>793</v>
      </c>
      <c r="D445" t="s">
        <v>27</v>
      </c>
      <c r="E445" t="s">
        <v>28</v>
      </c>
      <c r="F445" s="46">
        <v>21</v>
      </c>
      <c r="G445" s="96">
        <v>0.58330000000000004</v>
      </c>
      <c r="H445" t="s">
        <v>27</v>
      </c>
      <c r="J445" t="s">
        <v>813</v>
      </c>
      <c r="K445" t="s">
        <v>283</v>
      </c>
      <c r="L445" t="s">
        <v>283</v>
      </c>
      <c r="M445" t="s">
        <v>795</v>
      </c>
    </row>
    <row r="446" spans="1:13" x14ac:dyDescent="0.25">
      <c r="A446" t="s">
        <v>791</v>
      </c>
      <c r="B446" t="s">
        <v>792</v>
      </c>
      <c r="C446" t="s">
        <v>793</v>
      </c>
      <c r="D446" t="s">
        <v>27</v>
      </c>
      <c r="E446" t="s">
        <v>28</v>
      </c>
      <c r="F446" s="96">
        <v>15.12</v>
      </c>
      <c r="G446" s="96">
        <v>0.42</v>
      </c>
      <c r="H446" t="s">
        <v>27</v>
      </c>
      <c r="J446" t="s">
        <v>814</v>
      </c>
      <c r="K446" t="s">
        <v>283</v>
      </c>
      <c r="L446" t="s">
        <v>283</v>
      </c>
      <c r="M446" t="s">
        <v>795</v>
      </c>
    </row>
    <row r="447" spans="1:13" x14ac:dyDescent="0.25">
      <c r="A447" t="s">
        <v>791</v>
      </c>
      <c r="B447" t="s">
        <v>792</v>
      </c>
      <c r="C447" t="s">
        <v>793</v>
      </c>
      <c r="D447" t="s">
        <v>417</v>
      </c>
      <c r="E447" t="s">
        <v>36</v>
      </c>
      <c r="F447" s="46">
        <v>36</v>
      </c>
      <c r="G447" s="46">
        <v>1</v>
      </c>
      <c r="H447" t="s">
        <v>417</v>
      </c>
      <c r="J447" t="s">
        <v>815</v>
      </c>
      <c r="K447" t="s">
        <v>419</v>
      </c>
      <c r="L447" t="s">
        <v>419</v>
      </c>
      <c r="M447" t="s">
        <v>795</v>
      </c>
    </row>
    <row r="448" spans="1:13" x14ac:dyDescent="0.25">
      <c r="A448" t="s">
        <v>791</v>
      </c>
      <c r="B448" t="s">
        <v>792</v>
      </c>
      <c r="C448" t="s">
        <v>793</v>
      </c>
      <c r="D448" t="s">
        <v>222</v>
      </c>
      <c r="E448" t="s">
        <v>223</v>
      </c>
      <c r="F448" s="46">
        <v>36</v>
      </c>
      <c r="G448" s="46">
        <v>1</v>
      </c>
      <c r="H448" t="s">
        <v>222</v>
      </c>
      <c r="J448" t="s">
        <v>816</v>
      </c>
      <c r="K448" t="s">
        <v>224</v>
      </c>
      <c r="L448" t="s">
        <v>224</v>
      </c>
      <c r="M448" t="s">
        <v>795</v>
      </c>
    </row>
    <row r="449" spans="1:15" x14ac:dyDescent="0.25">
      <c r="A449" t="s">
        <v>791</v>
      </c>
      <c r="B449" t="s">
        <v>792</v>
      </c>
      <c r="C449" t="s">
        <v>793</v>
      </c>
      <c r="D449" t="s">
        <v>817</v>
      </c>
      <c r="E449" t="s">
        <v>149</v>
      </c>
      <c r="F449" s="46">
        <v>72</v>
      </c>
      <c r="G449" s="46">
        <v>2</v>
      </c>
      <c r="H449" t="s">
        <v>817</v>
      </c>
      <c r="J449" t="s">
        <v>818</v>
      </c>
      <c r="K449" t="s">
        <v>819</v>
      </c>
      <c r="L449" t="s">
        <v>819</v>
      </c>
      <c r="M449" t="s">
        <v>795</v>
      </c>
    </row>
    <row r="450" spans="1:15" x14ac:dyDescent="0.25">
      <c r="A450" t="s">
        <v>791</v>
      </c>
      <c r="B450" t="s">
        <v>792</v>
      </c>
      <c r="C450" t="s">
        <v>793</v>
      </c>
      <c r="D450" t="s">
        <v>157</v>
      </c>
      <c r="E450" t="s">
        <v>162</v>
      </c>
      <c r="F450" s="46">
        <v>30</v>
      </c>
      <c r="G450" s="96">
        <v>0.83330000000000004</v>
      </c>
      <c r="H450" t="s">
        <v>157</v>
      </c>
      <c r="J450" t="s">
        <v>820</v>
      </c>
      <c r="K450" t="s">
        <v>212</v>
      </c>
      <c r="L450" t="s">
        <v>212</v>
      </c>
      <c r="M450" t="s">
        <v>795</v>
      </c>
    </row>
    <row r="451" spans="1:15" x14ac:dyDescent="0.25">
      <c r="A451" t="s">
        <v>791</v>
      </c>
      <c r="B451" t="s">
        <v>792</v>
      </c>
      <c r="C451" t="s">
        <v>793</v>
      </c>
      <c r="D451" t="s">
        <v>157</v>
      </c>
      <c r="E451" t="s">
        <v>162</v>
      </c>
      <c r="F451" s="46">
        <v>36</v>
      </c>
      <c r="G451" s="46">
        <v>1</v>
      </c>
      <c r="H451" t="s">
        <v>157</v>
      </c>
      <c r="J451" t="s">
        <v>821</v>
      </c>
      <c r="K451" t="s">
        <v>212</v>
      </c>
      <c r="L451" t="s">
        <v>212</v>
      </c>
      <c r="M451" t="s">
        <v>795</v>
      </c>
    </row>
    <row r="452" spans="1:15" x14ac:dyDescent="0.25">
      <c r="A452" t="s">
        <v>791</v>
      </c>
      <c r="B452" t="s">
        <v>792</v>
      </c>
      <c r="C452" t="s">
        <v>793</v>
      </c>
      <c r="D452" t="s">
        <v>157</v>
      </c>
      <c r="E452" t="s">
        <v>162</v>
      </c>
      <c r="F452" s="46">
        <v>576</v>
      </c>
      <c r="G452" s="46">
        <v>16</v>
      </c>
      <c r="H452" t="s">
        <v>157</v>
      </c>
      <c r="J452" t="s">
        <v>822</v>
      </c>
      <c r="K452" t="s">
        <v>212</v>
      </c>
      <c r="L452" t="s">
        <v>212</v>
      </c>
      <c r="M452" t="s">
        <v>795</v>
      </c>
    </row>
    <row r="453" spans="1:15" x14ac:dyDescent="0.25">
      <c r="A453" t="s">
        <v>791</v>
      </c>
      <c r="B453" t="s">
        <v>792</v>
      </c>
      <c r="C453" t="s">
        <v>793</v>
      </c>
      <c r="D453" t="s">
        <v>157</v>
      </c>
      <c r="E453" t="s">
        <v>162</v>
      </c>
      <c r="F453" s="46">
        <v>32</v>
      </c>
      <c r="G453" s="96">
        <v>0.88890000000000002</v>
      </c>
      <c r="H453" t="s">
        <v>157</v>
      </c>
      <c r="J453" t="s">
        <v>823</v>
      </c>
      <c r="K453" t="s">
        <v>212</v>
      </c>
      <c r="L453" t="s">
        <v>212</v>
      </c>
      <c r="M453" t="s">
        <v>795</v>
      </c>
    </row>
    <row r="454" spans="1:15" x14ac:dyDescent="0.25">
      <c r="A454" t="s">
        <v>791</v>
      </c>
      <c r="B454" t="s">
        <v>792</v>
      </c>
      <c r="C454" t="s">
        <v>793</v>
      </c>
      <c r="E454" t="s">
        <v>223</v>
      </c>
      <c r="F454" s="46">
        <v>36</v>
      </c>
      <c r="G454" s="46">
        <v>1</v>
      </c>
      <c r="H454" t="s">
        <v>244</v>
      </c>
      <c r="J454" t="s">
        <v>824</v>
      </c>
      <c r="L454" t="s">
        <v>246</v>
      </c>
      <c r="M454" t="s">
        <v>795</v>
      </c>
      <c r="N454" s="96">
        <v>1776.53</v>
      </c>
      <c r="O454" s="96">
        <v>49.348100000000002</v>
      </c>
    </row>
    <row r="455" spans="1:15" x14ac:dyDescent="0.25">
      <c r="A455" t="s">
        <v>825</v>
      </c>
      <c r="B455" t="s">
        <v>826</v>
      </c>
      <c r="C455" t="s">
        <v>827</v>
      </c>
      <c r="D455" t="s">
        <v>157</v>
      </c>
      <c r="E455" t="s">
        <v>162</v>
      </c>
      <c r="F455" s="46">
        <v>36</v>
      </c>
      <c r="G455" s="46">
        <v>1</v>
      </c>
      <c r="H455" t="s">
        <v>157</v>
      </c>
      <c r="J455" t="s">
        <v>828</v>
      </c>
      <c r="K455" t="s">
        <v>212</v>
      </c>
      <c r="L455" t="s">
        <v>212</v>
      </c>
      <c r="M455" t="s">
        <v>829</v>
      </c>
    </row>
    <row r="456" spans="1:15" x14ac:dyDescent="0.25">
      <c r="A456" t="s">
        <v>825</v>
      </c>
      <c r="B456" t="s">
        <v>826</v>
      </c>
      <c r="C456" t="s">
        <v>830</v>
      </c>
      <c r="D456" t="s">
        <v>398</v>
      </c>
      <c r="E456" t="s">
        <v>153</v>
      </c>
      <c r="F456" s="46">
        <v>36</v>
      </c>
      <c r="G456" s="46">
        <v>1</v>
      </c>
      <c r="H456" t="s">
        <v>398</v>
      </c>
      <c r="J456" t="s">
        <v>831</v>
      </c>
      <c r="K456" t="s">
        <v>401</v>
      </c>
      <c r="L456" t="s">
        <v>401</v>
      </c>
      <c r="M456" t="s">
        <v>832</v>
      </c>
    </row>
    <row r="457" spans="1:15" x14ac:dyDescent="0.25">
      <c r="A457" t="s">
        <v>825</v>
      </c>
      <c r="B457" t="s">
        <v>826</v>
      </c>
      <c r="C457" t="s">
        <v>833</v>
      </c>
      <c r="D457" t="s">
        <v>184</v>
      </c>
      <c r="E457" t="s">
        <v>149</v>
      </c>
      <c r="F457" s="46">
        <v>36</v>
      </c>
      <c r="G457" s="46">
        <v>1</v>
      </c>
      <c r="H457" t="s">
        <v>184</v>
      </c>
      <c r="J457" t="s">
        <v>834</v>
      </c>
      <c r="K457" t="s">
        <v>186</v>
      </c>
      <c r="L457" t="s">
        <v>186</v>
      </c>
      <c r="M457" t="s">
        <v>835</v>
      </c>
    </row>
    <row r="458" spans="1:15" x14ac:dyDescent="0.25">
      <c r="A458" t="s">
        <v>825</v>
      </c>
      <c r="B458" t="s">
        <v>826</v>
      </c>
      <c r="C458" t="s">
        <v>836</v>
      </c>
      <c r="D458" t="s">
        <v>398</v>
      </c>
      <c r="E458" t="s">
        <v>153</v>
      </c>
      <c r="F458" s="46">
        <v>36</v>
      </c>
      <c r="G458" s="46">
        <v>1</v>
      </c>
      <c r="H458" t="s">
        <v>398</v>
      </c>
      <c r="J458" t="s">
        <v>837</v>
      </c>
      <c r="K458" t="s">
        <v>401</v>
      </c>
      <c r="L458" t="s">
        <v>401</v>
      </c>
      <c r="M458" t="s">
        <v>838</v>
      </c>
    </row>
    <row r="459" spans="1:15" x14ac:dyDescent="0.25">
      <c r="A459" t="s">
        <v>825</v>
      </c>
      <c r="B459" t="s">
        <v>826</v>
      </c>
      <c r="C459" t="s">
        <v>839</v>
      </c>
      <c r="D459" t="s">
        <v>840</v>
      </c>
      <c r="E459" t="s">
        <v>223</v>
      </c>
      <c r="F459" s="46">
        <v>36</v>
      </c>
      <c r="G459" s="46">
        <v>1</v>
      </c>
      <c r="H459" t="s">
        <v>840</v>
      </c>
      <c r="J459" t="s">
        <v>834</v>
      </c>
      <c r="K459" t="s">
        <v>841</v>
      </c>
      <c r="L459" t="s">
        <v>841</v>
      </c>
      <c r="M459" t="s">
        <v>842</v>
      </c>
    </row>
    <row r="460" spans="1:15" x14ac:dyDescent="0.25">
      <c r="A460" t="s">
        <v>825</v>
      </c>
      <c r="B460" t="s">
        <v>826</v>
      </c>
      <c r="C460" t="s">
        <v>843</v>
      </c>
      <c r="D460" t="s">
        <v>844</v>
      </c>
      <c r="E460" t="s">
        <v>153</v>
      </c>
      <c r="F460" s="46">
        <v>36</v>
      </c>
      <c r="G460" s="46">
        <v>1</v>
      </c>
      <c r="H460" t="s">
        <v>844</v>
      </c>
      <c r="J460" t="s">
        <v>834</v>
      </c>
      <c r="K460" t="s">
        <v>845</v>
      </c>
      <c r="L460" t="s">
        <v>845</v>
      </c>
      <c r="M460" t="s">
        <v>846</v>
      </c>
    </row>
    <row r="461" spans="1:15" x14ac:dyDescent="0.25">
      <c r="A461" t="s">
        <v>825</v>
      </c>
      <c r="B461" t="s">
        <v>826</v>
      </c>
      <c r="C461" t="s">
        <v>847</v>
      </c>
      <c r="D461" t="s">
        <v>398</v>
      </c>
      <c r="E461" t="s">
        <v>153</v>
      </c>
      <c r="F461" s="46">
        <v>36</v>
      </c>
      <c r="G461" s="46">
        <v>1</v>
      </c>
      <c r="H461" t="s">
        <v>398</v>
      </c>
      <c r="J461" t="s">
        <v>834</v>
      </c>
      <c r="K461" t="s">
        <v>401</v>
      </c>
      <c r="L461" t="s">
        <v>401</v>
      </c>
      <c r="M461" t="s">
        <v>848</v>
      </c>
    </row>
    <row r="462" spans="1:15" x14ac:dyDescent="0.25">
      <c r="A462" t="s">
        <v>825</v>
      </c>
      <c r="B462" t="s">
        <v>826</v>
      </c>
      <c r="C462" t="s">
        <v>849</v>
      </c>
      <c r="D462" t="s">
        <v>840</v>
      </c>
      <c r="E462" t="s">
        <v>223</v>
      </c>
      <c r="F462" s="46">
        <v>36</v>
      </c>
      <c r="G462" s="46">
        <v>1</v>
      </c>
      <c r="H462" t="s">
        <v>840</v>
      </c>
      <c r="J462" t="s">
        <v>834</v>
      </c>
      <c r="K462" t="s">
        <v>841</v>
      </c>
      <c r="L462" t="s">
        <v>841</v>
      </c>
      <c r="M462" t="s">
        <v>850</v>
      </c>
    </row>
    <row r="463" spans="1:15" x14ac:dyDescent="0.25">
      <c r="A463" t="s">
        <v>825</v>
      </c>
      <c r="B463" t="s">
        <v>826</v>
      </c>
      <c r="C463" t="s">
        <v>851</v>
      </c>
      <c r="D463" t="s">
        <v>184</v>
      </c>
      <c r="E463" t="s">
        <v>149</v>
      </c>
      <c r="F463" s="46">
        <v>36</v>
      </c>
      <c r="G463" s="46">
        <v>1</v>
      </c>
      <c r="H463" t="s">
        <v>184</v>
      </c>
      <c r="J463" t="s">
        <v>834</v>
      </c>
      <c r="K463" t="s">
        <v>186</v>
      </c>
      <c r="L463" t="s">
        <v>186</v>
      </c>
      <c r="M463" t="s">
        <v>852</v>
      </c>
    </row>
    <row r="464" spans="1:15" x14ac:dyDescent="0.25">
      <c r="A464" t="s">
        <v>825</v>
      </c>
      <c r="B464" t="s">
        <v>826</v>
      </c>
      <c r="C464" t="s">
        <v>853</v>
      </c>
      <c r="D464" t="s">
        <v>275</v>
      </c>
      <c r="E464" t="s">
        <v>108</v>
      </c>
      <c r="F464" s="46">
        <v>36</v>
      </c>
      <c r="G464" s="46">
        <v>1</v>
      </c>
      <c r="H464" t="s">
        <v>275</v>
      </c>
      <c r="J464" t="s">
        <v>834</v>
      </c>
      <c r="K464" t="s">
        <v>276</v>
      </c>
      <c r="L464" t="s">
        <v>276</v>
      </c>
      <c r="M464" t="s">
        <v>854</v>
      </c>
    </row>
    <row r="465" spans="1:13" x14ac:dyDescent="0.25">
      <c r="A465" t="s">
        <v>825</v>
      </c>
      <c r="B465" t="s">
        <v>826</v>
      </c>
      <c r="C465" t="s">
        <v>855</v>
      </c>
      <c r="D465" t="s">
        <v>275</v>
      </c>
      <c r="E465" t="s">
        <v>108</v>
      </c>
      <c r="F465" s="46">
        <v>36</v>
      </c>
      <c r="G465" s="46">
        <v>1</v>
      </c>
      <c r="H465" t="s">
        <v>275</v>
      </c>
      <c r="J465" t="s">
        <v>834</v>
      </c>
      <c r="K465" t="s">
        <v>276</v>
      </c>
      <c r="L465" t="s">
        <v>276</v>
      </c>
      <c r="M465" t="s">
        <v>856</v>
      </c>
    </row>
    <row r="466" spans="1:13" x14ac:dyDescent="0.25">
      <c r="A466" t="s">
        <v>825</v>
      </c>
      <c r="B466" t="s">
        <v>826</v>
      </c>
      <c r="C466" t="s">
        <v>857</v>
      </c>
      <c r="D466" t="s">
        <v>275</v>
      </c>
      <c r="E466" t="s">
        <v>108</v>
      </c>
      <c r="F466" s="46">
        <v>36</v>
      </c>
      <c r="G466" s="46">
        <v>1</v>
      </c>
      <c r="H466" t="s">
        <v>275</v>
      </c>
      <c r="J466" t="s">
        <v>834</v>
      </c>
      <c r="K466" t="s">
        <v>276</v>
      </c>
      <c r="L466" t="s">
        <v>276</v>
      </c>
      <c r="M466" t="s">
        <v>858</v>
      </c>
    </row>
    <row r="467" spans="1:13" x14ac:dyDescent="0.25">
      <c r="A467" t="s">
        <v>825</v>
      </c>
      <c r="B467" t="s">
        <v>826</v>
      </c>
      <c r="C467" t="s">
        <v>859</v>
      </c>
      <c r="D467" t="s">
        <v>398</v>
      </c>
      <c r="E467" t="s">
        <v>153</v>
      </c>
      <c r="F467" s="46">
        <v>36</v>
      </c>
      <c r="G467" s="46">
        <v>1</v>
      </c>
      <c r="H467" t="s">
        <v>398</v>
      </c>
      <c r="J467" t="s">
        <v>834</v>
      </c>
      <c r="K467" t="s">
        <v>401</v>
      </c>
      <c r="L467" t="s">
        <v>401</v>
      </c>
      <c r="M467" t="s">
        <v>860</v>
      </c>
    </row>
    <row r="468" spans="1:13" x14ac:dyDescent="0.25">
      <c r="A468" t="s">
        <v>825</v>
      </c>
      <c r="B468" t="s">
        <v>826</v>
      </c>
      <c r="C468" t="s">
        <v>861</v>
      </c>
      <c r="D468" t="s">
        <v>817</v>
      </c>
      <c r="E468" t="s">
        <v>149</v>
      </c>
      <c r="F468" s="46">
        <v>36</v>
      </c>
      <c r="G468" s="46">
        <v>1</v>
      </c>
      <c r="H468" t="s">
        <v>817</v>
      </c>
      <c r="J468" t="s">
        <v>862</v>
      </c>
      <c r="K468" t="s">
        <v>819</v>
      </c>
      <c r="L468" t="s">
        <v>819</v>
      </c>
      <c r="M468" t="s">
        <v>863</v>
      </c>
    </row>
    <row r="469" spans="1:13" x14ac:dyDescent="0.25">
      <c r="A469" t="s">
        <v>825</v>
      </c>
      <c r="B469" t="s">
        <v>826</v>
      </c>
      <c r="C469" t="s">
        <v>864</v>
      </c>
      <c r="D469" t="s">
        <v>844</v>
      </c>
      <c r="E469" t="s">
        <v>153</v>
      </c>
      <c r="F469" s="46">
        <v>36</v>
      </c>
      <c r="G469" s="46">
        <v>1</v>
      </c>
      <c r="H469" t="s">
        <v>844</v>
      </c>
      <c r="J469" t="s">
        <v>834</v>
      </c>
      <c r="K469" t="s">
        <v>845</v>
      </c>
      <c r="L469" t="s">
        <v>845</v>
      </c>
      <c r="M469" t="s">
        <v>865</v>
      </c>
    </row>
    <row r="470" spans="1:13" x14ac:dyDescent="0.25">
      <c r="A470" t="s">
        <v>825</v>
      </c>
      <c r="B470" t="s">
        <v>826</v>
      </c>
      <c r="C470" t="s">
        <v>866</v>
      </c>
      <c r="D470" t="s">
        <v>844</v>
      </c>
      <c r="E470" t="s">
        <v>153</v>
      </c>
      <c r="F470" s="46">
        <v>36</v>
      </c>
      <c r="G470" s="46">
        <v>1</v>
      </c>
      <c r="H470" t="s">
        <v>844</v>
      </c>
      <c r="J470" t="s">
        <v>834</v>
      </c>
      <c r="K470" t="s">
        <v>845</v>
      </c>
      <c r="L470" t="s">
        <v>845</v>
      </c>
      <c r="M470" t="s">
        <v>867</v>
      </c>
    </row>
    <row r="471" spans="1:13" x14ac:dyDescent="0.25">
      <c r="A471" t="s">
        <v>825</v>
      </c>
      <c r="B471" t="s">
        <v>826</v>
      </c>
      <c r="C471" t="s">
        <v>868</v>
      </c>
      <c r="D471" t="s">
        <v>398</v>
      </c>
      <c r="E471" t="s">
        <v>153</v>
      </c>
      <c r="F471" s="46">
        <v>36</v>
      </c>
      <c r="G471" s="46">
        <v>1</v>
      </c>
      <c r="H471" t="s">
        <v>398</v>
      </c>
      <c r="J471" t="s">
        <v>869</v>
      </c>
      <c r="K471" t="s">
        <v>401</v>
      </c>
      <c r="L471" t="s">
        <v>401</v>
      </c>
      <c r="M471" t="s">
        <v>870</v>
      </c>
    </row>
    <row r="472" spans="1:13" x14ac:dyDescent="0.25">
      <c r="A472" t="s">
        <v>825</v>
      </c>
      <c r="B472" t="s">
        <v>826</v>
      </c>
      <c r="C472" t="s">
        <v>871</v>
      </c>
      <c r="D472" t="s">
        <v>398</v>
      </c>
      <c r="E472" t="s">
        <v>153</v>
      </c>
      <c r="F472" s="46">
        <v>36</v>
      </c>
      <c r="G472" s="46">
        <v>1</v>
      </c>
      <c r="H472" t="s">
        <v>398</v>
      </c>
      <c r="J472" t="s">
        <v>872</v>
      </c>
      <c r="K472" t="s">
        <v>401</v>
      </c>
      <c r="L472" t="s">
        <v>401</v>
      </c>
      <c r="M472" t="s">
        <v>873</v>
      </c>
    </row>
    <row r="473" spans="1:13" x14ac:dyDescent="0.25">
      <c r="A473" t="s">
        <v>825</v>
      </c>
      <c r="B473" t="s">
        <v>826</v>
      </c>
      <c r="C473" t="s">
        <v>874</v>
      </c>
      <c r="D473" t="s">
        <v>94</v>
      </c>
      <c r="E473" t="s">
        <v>75</v>
      </c>
      <c r="F473" s="96">
        <v>32.06</v>
      </c>
      <c r="G473" s="96">
        <v>0.89059999999999995</v>
      </c>
      <c r="H473" t="s">
        <v>94</v>
      </c>
      <c r="J473" t="s">
        <v>875</v>
      </c>
      <c r="K473" t="s">
        <v>197</v>
      </c>
      <c r="L473" t="s">
        <v>197</v>
      </c>
      <c r="M473" t="s">
        <v>829</v>
      </c>
    </row>
    <row r="474" spans="1:13" x14ac:dyDescent="0.25">
      <c r="A474" t="s">
        <v>825</v>
      </c>
      <c r="B474" t="s">
        <v>826</v>
      </c>
      <c r="C474" t="s">
        <v>876</v>
      </c>
      <c r="D474" t="s">
        <v>161</v>
      </c>
      <c r="E474" t="s">
        <v>153</v>
      </c>
      <c r="F474" s="46">
        <v>36</v>
      </c>
      <c r="G474" s="46">
        <v>1</v>
      </c>
      <c r="H474" t="s">
        <v>161</v>
      </c>
      <c r="J474" t="s">
        <v>834</v>
      </c>
      <c r="K474" t="s">
        <v>231</v>
      </c>
      <c r="L474" t="s">
        <v>231</v>
      </c>
      <c r="M474" t="s">
        <v>877</v>
      </c>
    </row>
    <row r="475" spans="1:13" x14ac:dyDescent="0.25">
      <c r="A475" t="s">
        <v>825</v>
      </c>
      <c r="B475" t="s">
        <v>826</v>
      </c>
      <c r="C475" t="s">
        <v>878</v>
      </c>
      <c r="D475" t="s">
        <v>801</v>
      </c>
      <c r="E475" t="s">
        <v>661</v>
      </c>
      <c r="F475" s="46">
        <v>36</v>
      </c>
      <c r="G475" s="46">
        <v>1</v>
      </c>
      <c r="H475" t="s">
        <v>801</v>
      </c>
      <c r="J475" t="s">
        <v>834</v>
      </c>
      <c r="K475" t="s">
        <v>803</v>
      </c>
      <c r="L475" t="s">
        <v>803</v>
      </c>
      <c r="M475" t="s">
        <v>879</v>
      </c>
    </row>
    <row r="476" spans="1:13" x14ac:dyDescent="0.25">
      <c r="A476" t="s">
        <v>825</v>
      </c>
      <c r="B476" t="s">
        <v>826</v>
      </c>
      <c r="C476" t="s">
        <v>878</v>
      </c>
      <c r="D476" t="s">
        <v>215</v>
      </c>
      <c r="E476" t="s">
        <v>33</v>
      </c>
      <c r="F476" s="46">
        <v>28</v>
      </c>
      <c r="G476" s="96">
        <v>0.77780000000000005</v>
      </c>
      <c r="H476" t="s">
        <v>215</v>
      </c>
      <c r="J476" t="s">
        <v>834</v>
      </c>
      <c r="K476" t="s">
        <v>217</v>
      </c>
      <c r="L476" t="s">
        <v>217</v>
      </c>
      <c r="M476" t="s">
        <v>879</v>
      </c>
    </row>
    <row r="477" spans="1:13" x14ac:dyDescent="0.25">
      <c r="A477" t="s">
        <v>825</v>
      </c>
      <c r="B477" t="s">
        <v>826</v>
      </c>
      <c r="C477" t="s">
        <v>880</v>
      </c>
      <c r="D477" t="s">
        <v>215</v>
      </c>
      <c r="E477" t="s">
        <v>33</v>
      </c>
      <c r="F477" s="46">
        <v>30</v>
      </c>
      <c r="G477" s="96">
        <v>0.83330000000000004</v>
      </c>
      <c r="H477" t="s">
        <v>215</v>
      </c>
      <c r="J477" t="s">
        <v>881</v>
      </c>
      <c r="K477" t="s">
        <v>217</v>
      </c>
      <c r="L477" t="s">
        <v>217</v>
      </c>
      <c r="M477" t="s">
        <v>842</v>
      </c>
    </row>
    <row r="478" spans="1:13" x14ac:dyDescent="0.25">
      <c r="A478" t="s">
        <v>825</v>
      </c>
      <c r="B478" t="s">
        <v>826</v>
      </c>
      <c r="C478" t="s">
        <v>880</v>
      </c>
      <c r="D478" t="s">
        <v>94</v>
      </c>
      <c r="E478" t="s">
        <v>75</v>
      </c>
      <c r="F478" s="46">
        <v>55</v>
      </c>
      <c r="G478" s="96">
        <v>1.5278</v>
      </c>
      <c r="H478" t="s">
        <v>94</v>
      </c>
      <c r="J478" t="s">
        <v>882</v>
      </c>
      <c r="K478" t="s">
        <v>197</v>
      </c>
      <c r="L478" t="s">
        <v>197</v>
      </c>
      <c r="M478" t="s">
        <v>842</v>
      </c>
    </row>
    <row r="479" spans="1:13" x14ac:dyDescent="0.25">
      <c r="A479" t="s">
        <v>825</v>
      </c>
      <c r="B479" t="s">
        <v>826</v>
      </c>
      <c r="C479" t="s">
        <v>880</v>
      </c>
      <c r="D479" t="s">
        <v>398</v>
      </c>
      <c r="E479" t="s">
        <v>153</v>
      </c>
      <c r="F479" s="46">
        <v>36</v>
      </c>
      <c r="G479" s="46">
        <v>1</v>
      </c>
      <c r="H479" t="s">
        <v>398</v>
      </c>
      <c r="J479" t="s">
        <v>883</v>
      </c>
      <c r="K479" t="s">
        <v>401</v>
      </c>
      <c r="L479" t="s">
        <v>401</v>
      </c>
      <c r="M479" t="s">
        <v>842</v>
      </c>
    </row>
    <row r="480" spans="1:13" x14ac:dyDescent="0.25">
      <c r="A480" t="s">
        <v>825</v>
      </c>
      <c r="B480" t="s">
        <v>826</v>
      </c>
      <c r="C480" t="s">
        <v>884</v>
      </c>
      <c r="D480" t="s">
        <v>94</v>
      </c>
      <c r="E480" t="s">
        <v>75</v>
      </c>
      <c r="F480" s="46">
        <v>30</v>
      </c>
      <c r="G480" s="96">
        <v>0.83330000000000004</v>
      </c>
      <c r="H480" t="s">
        <v>94</v>
      </c>
      <c r="J480" t="s">
        <v>834</v>
      </c>
      <c r="K480" t="s">
        <v>197</v>
      </c>
      <c r="L480" t="s">
        <v>197</v>
      </c>
      <c r="M480" t="s">
        <v>885</v>
      </c>
    </row>
    <row r="481" spans="1:13" x14ac:dyDescent="0.25">
      <c r="A481" t="s">
        <v>825</v>
      </c>
      <c r="B481" t="s">
        <v>826</v>
      </c>
      <c r="C481" t="s">
        <v>886</v>
      </c>
      <c r="D481" t="s">
        <v>27</v>
      </c>
      <c r="E481" t="s">
        <v>28</v>
      </c>
      <c r="F481" s="46">
        <v>24</v>
      </c>
      <c r="G481" s="96">
        <v>0.66669999999999996</v>
      </c>
      <c r="H481" t="s">
        <v>27</v>
      </c>
      <c r="J481" t="s">
        <v>834</v>
      </c>
      <c r="K481" t="s">
        <v>283</v>
      </c>
      <c r="L481" t="s">
        <v>283</v>
      </c>
      <c r="M481" t="s">
        <v>846</v>
      </c>
    </row>
    <row r="482" spans="1:13" x14ac:dyDescent="0.25">
      <c r="A482" t="s">
        <v>825</v>
      </c>
      <c r="B482" t="s">
        <v>826</v>
      </c>
      <c r="C482" t="s">
        <v>887</v>
      </c>
      <c r="D482" t="s">
        <v>165</v>
      </c>
      <c r="E482" t="s">
        <v>162</v>
      </c>
      <c r="F482" s="46">
        <v>216</v>
      </c>
      <c r="G482" s="46">
        <v>6</v>
      </c>
      <c r="H482" t="s">
        <v>165</v>
      </c>
      <c r="J482" t="s">
        <v>888</v>
      </c>
      <c r="K482" t="s">
        <v>190</v>
      </c>
      <c r="L482" t="s">
        <v>190</v>
      </c>
      <c r="M482" t="s">
        <v>848</v>
      </c>
    </row>
    <row r="483" spans="1:13" x14ac:dyDescent="0.25">
      <c r="A483" t="s">
        <v>825</v>
      </c>
      <c r="B483" t="s">
        <v>826</v>
      </c>
      <c r="C483" t="s">
        <v>887</v>
      </c>
      <c r="D483" t="s">
        <v>86</v>
      </c>
      <c r="E483" t="s">
        <v>108</v>
      </c>
      <c r="F483" s="46">
        <v>72</v>
      </c>
      <c r="G483" s="46">
        <v>2</v>
      </c>
      <c r="H483" t="s">
        <v>86</v>
      </c>
      <c r="J483" t="s">
        <v>834</v>
      </c>
      <c r="K483" t="s">
        <v>192</v>
      </c>
      <c r="L483" t="s">
        <v>192</v>
      </c>
      <c r="M483" t="s">
        <v>848</v>
      </c>
    </row>
    <row r="484" spans="1:13" x14ac:dyDescent="0.25">
      <c r="A484" t="s">
        <v>825</v>
      </c>
      <c r="B484" t="s">
        <v>826</v>
      </c>
      <c r="C484" t="s">
        <v>887</v>
      </c>
      <c r="D484" t="s">
        <v>12</v>
      </c>
      <c r="E484" t="s">
        <v>36</v>
      </c>
      <c r="F484" s="96">
        <v>0.21</v>
      </c>
      <c r="G484" s="96">
        <v>6.0000000000000001E-3</v>
      </c>
      <c r="H484" t="s">
        <v>12</v>
      </c>
      <c r="J484" t="s">
        <v>1160</v>
      </c>
      <c r="K484" t="s">
        <v>195</v>
      </c>
      <c r="L484" t="s">
        <v>195</v>
      </c>
      <c r="M484" t="s">
        <v>848</v>
      </c>
    </row>
    <row r="485" spans="1:13" x14ac:dyDescent="0.25">
      <c r="A485" t="s">
        <v>825</v>
      </c>
      <c r="B485" t="s">
        <v>826</v>
      </c>
      <c r="C485" t="s">
        <v>887</v>
      </c>
      <c r="D485" t="s">
        <v>12</v>
      </c>
      <c r="E485" t="s">
        <v>36</v>
      </c>
      <c r="F485" s="96">
        <v>81.400000000000006</v>
      </c>
      <c r="G485" s="96">
        <v>2.2610999999999999</v>
      </c>
      <c r="H485" t="s">
        <v>12</v>
      </c>
      <c r="J485" t="s">
        <v>889</v>
      </c>
      <c r="K485" t="s">
        <v>195</v>
      </c>
      <c r="L485" t="s">
        <v>195</v>
      </c>
      <c r="M485" t="s">
        <v>848</v>
      </c>
    </row>
    <row r="486" spans="1:13" x14ac:dyDescent="0.25">
      <c r="A486" t="s">
        <v>825</v>
      </c>
      <c r="B486" t="s">
        <v>826</v>
      </c>
      <c r="C486" t="s">
        <v>887</v>
      </c>
      <c r="D486" t="s">
        <v>133</v>
      </c>
      <c r="E486" t="s">
        <v>39</v>
      </c>
      <c r="F486" s="46">
        <v>108</v>
      </c>
      <c r="G486" s="46">
        <v>3</v>
      </c>
      <c r="H486" t="s">
        <v>133</v>
      </c>
      <c r="J486" t="s">
        <v>890</v>
      </c>
      <c r="K486" t="s">
        <v>443</v>
      </c>
      <c r="L486" t="s">
        <v>443</v>
      </c>
      <c r="M486" t="s">
        <v>848</v>
      </c>
    </row>
    <row r="487" spans="1:13" x14ac:dyDescent="0.25">
      <c r="A487" t="s">
        <v>825</v>
      </c>
      <c r="B487" t="s">
        <v>826</v>
      </c>
      <c r="C487" t="s">
        <v>887</v>
      </c>
      <c r="D487" t="s">
        <v>238</v>
      </c>
      <c r="E487" t="s">
        <v>44</v>
      </c>
      <c r="F487" s="96">
        <v>89.16</v>
      </c>
      <c r="G487" s="96">
        <v>2.4767000000000001</v>
      </c>
      <c r="H487" t="s">
        <v>238</v>
      </c>
      <c r="J487" t="s">
        <v>891</v>
      </c>
      <c r="K487" t="s">
        <v>240</v>
      </c>
      <c r="L487" t="s">
        <v>240</v>
      </c>
      <c r="M487" t="s">
        <v>848</v>
      </c>
    </row>
    <row r="488" spans="1:13" x14ac:dyDescent="0.25">
      <c r="A488" t="s">
        <v>825</v>
      </c>
      <c r="B488" t="s">
        <v>826</v>
      </c>
      <c r="C488" t="s">
        <v>892</v>
      </c>
      <c r="D488" t="s">
        <v>215</v>
      </c>
      <c r="E488" t="s">
        <v>33</v>
      </c>
      <c r="F488" s="46">
        <v>20</v>
      </c>
      <c r="G488" s="96">
        <v>0.55559999999999998</v>
      </c>
      <c r="H488" t="s">
        <v>215</v>
      </c>
      <c r="J488" t="s">
        <v>834</v>
      </c>
      <c r="K488" t="s">
        <v>217</v>
      </c>
      <c r="L488" t="s">
        <v>217</v>
      </c>
      <c r="M488" t="s">
        <v>850</v>
      </c>
    </row>
    <row r="489" spans="1:13" x14ac:dyDescent="0.25">
      <c r="A489" t="s">
        <v>825</v>
      </c>
      <c r="B489" t="s">
        <v>826</v>
      </c>
      <c r="C489" t="s">
        <v>893</v>
      </c>
      <c r="D489" t="s">
        <v>94</v>
      </c>
      <c r="E489" t="s">
        <v>75</v>
      </c>
      <c r="F489" s="46">
        <v>66</v>
      </c>
      <c r="G489" s="96">
        <v>1.8332999999999999</v>
      </c>
      <c r="H489" t="s">
        <v>94</v>
      </c>
      <c r="J489" t="s">
        <v>894</v>
      </c>
      <c r="K489" t="s">
        <v>197</v>
      </c>
      <c r="L489" t="s">
        <v>197</v>
      </c>
      <c r="M489" t="s">
        <v>852</v>
      </c>
    </row>
    <row r="490" spans="1:13" x14ac:dyDescent="0.25">
      <c r="A490" t="s">
        <v>825</v>
      </c>
      <c r="B490" t="s">
        <v>826</v>
      </c>
      <c r="C490" t="s">
        <v>895</v>
      </c>
      <c r="D490" t="s">
        <v>27</v>
      </c>
      <c r="E490" t="s">
        <v>28</v>
      </c>
      <c r="F490" s="46">
        <v>29</v>
      </c>
      <c r="G490" s="96">
        <v>0.80559999999999998</v>
      </c>
      <c r="H490" t="s">
        <v>27</v>
      </c>
      <c r="J490" t="s">
        <v>834</v>
      </c>
      <c r="K490" t="s">
        <v>283</v>
      </c>
      <c r="L490" t="s">
        <v>283</v>
      </c>
      <c r="M490" t="s">
        <v>854</v>
      </c>
    </row>
    <row r="491" spans="1:13" x14ac:dyDescent="0.25">
      <c r="A491" t="s">
        <v>825</v>
      </c>
      <c r="B491" t="s">
        <v>826</v>
      </c>
      <c r="C491" t="s">
        <v>896</v>
      </c>
      <c r="D491" t="s">
        <v>27</v>
      </c>
      <c r="E491" t="s">
        <v>28</v>
      </c>
      <c r="F491" s="46">
        <v>29</v>
      </c>
      <c r="G491" s="96">
        <v>0.80559999999999998</v>
      </c>
      <c r="H491" t="s">
        <v>27</v>
      </c>
      <c r="J491" t="s">
        <v>834</v>
      </c>
      <c r="K491" t="s">
        <v>283</v>
      </c>
      <c r="L491" t="s">
        <v>283</v>
      </c>
      <c r="M491" t="s">
        <v>897</v>
      </c>
    </row>
    <row r="492" spans="1:13" x14ac:dyDescent="0.25">
      <c r="A492" t="s">
        <v>825</v>
      </c>
      <c r="B492" t="s">
        <v>826</v>
      </c>
      <c r="C492" t="s">
        <v>898</v>
      </c>
      <c r="D492" t="s">
        <v>27</v>
      </c>
      <c r="E492" t="s">
        <v>28</v>
      </c>
      <c r="F492" s="46">
        <v>29</v>
      </c>
      <c r="G492" s="96">
        <v>0.80559999999999998</v>
      </c>
      <c r="H492" t="s">
        <v>27</v>
      </c>
      <c r="J492" t="s">
        <v>834</v>
      </c>
      <c r="K492" t="s">
        <v>283</v>
      </c>
      <c r="L492" t="s">
        <v>283</v>
      </c>
      <c r="M492" t="s">
        <v>856</v>
      </c>
    </row>
    <row r="493" spans="1:13" x14ac:dyDescent="0.25">
      <c r="A493" t="s">
        <v>825</v>
      </c>
      <c r="B493" t="s">
        <v>826</v>
      </c>
      <c r="C493" t="s">
        <v>899</v>
      </c>
      <c r="D493" t="s">
        <v>27</v>
      </c>
      <c r="E493" t="s">
        <v>28</v>
      </c>
      <c r="F493" s="46">
        <v>29</v>
      </c>
      <c r="G493" s="96">
        <v>0.80559999999999998</v>
      </c>
      <c r="H493" t="s">
        <v>27</v>
      </c>
      <c r="J493" t="s">
        <v>834</v>
      </c>
      <c r="K493" t="s">
        <v>283</v>
      </c>
      <c r="L493" t="s">
        <v>283</v>
      </c>
      <c r="M493" t="s">
        <v>900</v>
      </c>
    </row>
    <row r="494" spans="1:13" x14ac:dyDescent="0.25">
      <c r="A494" t="s">
        <v>825</v>
      </c>
      <c r="B494" t="s">
        <v>826</v>
      </c>
      <c r="C494" t="s">
        <v>901</v>
      </c>
      <c r="D494" t="s">
        <v>27</v>
      </c>
      <c r="E494" t="s">
        <v>28</v>
      </c>
      <c r="F494" s="46">
        <v>29</v>
      </c>
      <c r="G494" s="96">
        <v>0.80559999999999998</v>
      </c>
      <c r="H494" t="s">
        <v>27</v>
      </c>
      <c r="J494" t="s">
        <v>834</v>
      </c>
      <c r="K494" t="s">
        <v>283</v>
      </c>
      <c r="L494" t="s">
        <v>283</v>
      </c>
      <c r="M494" t="s">
        <v>858</v>
      </c>
    </row>
    <row r="495" spans="1:13" x14ac:dyDescent="0.25">
      <c r="A495" t="s">
        <v>825</v>
      </c>
      <c r="B495" t="s">
        <v>826</v>
      </c>
      <c r="C495" t="s">
        <v>902</v>
      </c>
      <c r="D495" t="s">
        <v>86</v>
      </c>
      <c r="E495" t="s">
        <v>108</v>
      </c>
      <c r="F495" s="46">
        <v>24</v>
      </c>
      <c r="G495" s="96">
        <v>0.66669999999999996</v>
      </c>
      <c r="H495" t="s">
        <v>86</v>
      </c>
      <c r="J495" t="s">
        <v>903</v>
      </c>
      <c r="K495" t="s">
        <v>192</v>
      </c>
      <c r="L495" t="s">
        <v>192</v>
      </c>
      <c r="M495" t="s">
        <v>860</v>
      </c>
    </row>
    <row r="496" spans="1:13" x14ac:dyDescent="0.25">
      <c r="A496" t="s">
        <v>825</v>
      </c>
      <c r="B496" t="s">
        <v>826</v>
      </c>
      <c r="C496" t="s">
        <v>902</v>
      </c>
      <c r="D496" t="s">
        <v>215</v>
      </c>
      <c r="E496" t="s">
        <v>33</v>
      </c>
      <c r="F496" s="46">
        <v>68</v>
      </c>
      <c r="G496" s="96">
        <v>1.8889</v>
      </c>
      <c r="H496" t="s">
        <v>215</v>
      </c>
      <c r="J496" t="s">
        <v>834</v>
      </c>
      <c r="K496" t="s">
        <v>217</v>
      </c>
      <c r="L496" t="s">
        <v>217</v>
      </c>
      <c r="M496" t="s">
        <v>860</v>
      </c>
    </row>
    <row r="497" spans="1:15" x14ac:dyDescent="0.25">
      <c r="A497" t="s">
        <v>825</v>
      </c>
      <c r="B497" t="s">
        <v>826</v>
      </c>
      <c r="C497" t="s">
        <v>902</v>
      </c>
      <c r="D497" t="s">
        <v>94</v>
      </c>
      <c r="E497" t="s">
        <v>75</v>
      </c>
      <c r="F497" s="46">
        <v>20</v>
      </c>
      <c r="G497" s="96">
        <v>0.55559999999999998</v>
      </c>
      <c r="H497" t="s">
        <v>94</v>
      </c>
      <c r="J497" t="s">
        <v>904</v>
      </c>
      <c r="K497" t="s">
        <v>197</v>
      </c>
      <c r="L497" t="s">
        <v>197</v>
      </c>
      <c r="M497" t="s">
        <v>860</v>
      </c>
    </row>
    <row r="498" spans="1:15" x14ac:dyDescent="0.25">
      <c r="A498" t="s">
        <v>825</v>
      </c>
      <c r="B498" t="s">
        <v>826</v>
      </c>
      <c r="C498" t="s">
        <v>902</v>
      </c>
      <c r="D498" t="s">
        <v>905</v>
      </c>
      <c r="E498" t="s">
        <v>44</v>
      </c>
      <c r="F498" s="96">
        <v>36.72</v>
      </c>
      <c r="G498" s="96">
        <v>1.02</v>
      </c>
      <c r="H498" t="s">
        <v>905</v>
      </c>
      <c r="J498" t="s">
        <v>906</v>
      </c>
      <c r="K498" t="s">
        <v>907</v>
      </c>
      <c r="L498" t="s">
        <v>907</v>
      </c>
      <c r="M498" t="s">
        <v>860</v>
      </c>
    </row>
    <row r="499" spans="1:15" x14ac:dyDescent="0.25">
      <c r="A499" t="s">
        <v>825</v>
      </c>
      <c r="B499" t="s">
        <v>826</v>
      </c>
      <c r="C499" t="s">
        <v>908</v>
      </c>
      <c r="D499" t="s">
        <v>94</v>
      </c>
      <c r="E499" t="s">
        <v>75</v>
      </c>
      <c r="F499" s="46">
        <v>54</v>
      </c>
      <c r="G499" s="96">
        <v>1.5</v>
      </c>
      <c r="H499" t="s">
        <v>94</v>
      </c>
      <c r="J499" t="s">
        <v>909</v>
      </c>
      <c r="K499" t="s">
        <v>197</v>
      </c>
      <c r="L499" t="s">
        <v>197</v>
      </c>
      <c r="M499" t="s">
        <v>863</v>
      </c>
    </row>
    <row r="500" spans="1:15" x14ac:dyDescent="0.25">
      <c r="A500" t="s">
        <v>825</v>
      </c>
      <c r="B500" t="s">
        <v>826</v>
      </c>
      <c r="C500" t="s">
        <v>908</v>
      </c>
      <c r="D500" t="s">
        <v>27</v>
      </c>
      <c r="E500" t="s">
        <v>28</v>
      </c>
      <c r="F500" s="96">
        <v>19.440000000000001</v>
      </c>
      <c r="G500" s="96">
        <v>0.54</v>
      </c>
      <c r="H500" t="s">
        <v>27</v>
      </c>
      <c r="J500" t="s">
        <v>910</v>
      </c>
      <c r="K500" t="s">
        <v>283</v>
      </c>
      <c r="L500" t="s">
        <v>283</v>
      </c>
      <c r="M500" t="s">
        <v>863</v>
      </c>
      <c r="N500" s="96">
        <v>1974.99</v>
      </c>
      <c r="O500" s="96">
        <v>54.861400000000003</v>
      </c>
    </row>
    <row r="501" spans="1:15" x14ac:dyDescent="0.25">
      <c r="A501" t="s">
        <v>911</v>
      </c>
      <c r="B501" t="s">
        <v>912</v>
      </c>
      <c r="C501" t="s">
        <v>908</v>
      </c>
      <c r="D501" t="s">
        <v>86</v>
      </c>
      <c r="E501" t="s">
        <v>108</v>
      </c>
      <c r="F501" s="46">
        <v>36</v>
      </c>
      <c r="G501" s="46">
        <v>1</v>
      </c>
      <c r="H501" t="s">
        <v>86</v>
      </c>
      <c r="J501" t="s">
        <v>834</v>
      </c>
      <c r="K501" t="s">
        <v>192</v>
      </c>
      <c r="L501" t="s">
        <v>192</v>
      </c>
      <c r="M501" t="s">
        <v>863</v>
      </c>
    </row>
    <row r="502" spans="1:15" x14ac:dyDescent="0.25">
      <c r="A502" t="s">
        <v>911</v>
      </c>
      <c r="B502" t="s">
        <v>912</v>
      </c>
      <c r="C502" t="s">
        <v>908</v>
      </c>
      <c r="D502" t="s">
        <v>96</v>
      </c>
      <c r="E502" t="s">
        <v>39</v>
      </c>
      <c r="F502" s="46">
        <v>72</v>
      </c>
      <c r="G502" s="46">
        <v>2</v>
      </c>
      <c r="H502" t="s">
        <v>96</v>
      </c>
      <c r="J502" t="s">
        <v>909</v>
      </c>
      <c r="K502" t="s">
        <v>318</v>
      </c>
      <c r="L502" t="s">
        <v>318</v>
      </c>
      <c r="M502" t="s">
        <v>863</v>
      </c>
    </row>
    <row r="503" spans="1:15" x14ac:dyDescent="0.25">
      <c r="A503" t="s">
        <v>911</v>
      </c>
      <c r="B503" t="s">
        <v>912</v>
      </c>
      <c r="C503" t="s">
        <v>908</v>
      </c>
      <c r="D503" t="s">
        <v>913</v>
      </c>
      <c r="E503" t="s">
        <v>162</v>
      </c>
      <c r="F503" s="46">
        <v>70</v>
      </c>
      <c r="G503" s="96">
        <v>1.9443999999999999</v>
      </c>
      <c r="H503" t="s">
        <v>913</v>
      </c>
      <c r="J503" t="s">
        <v>909</v>
      </c>
      <c r="K503" t="s">
        <v>914</v>
      </c>
      <c r="L503" t="s">
        <v>914</v>
      </c>
      <c r="M503" t="s">
        <v>863</v>
      </c>
    </row>
    <row r="504" spans="1:15" x14ac:dyDescent="0.25">
      <c r="A504" t="s">
        <v>911</v>
      </c>
      <c r="B504" t="s">
        <v>912</v>
      </c>
      <c r="C504" t="s">
        <v>908</v>
      </c>
      <c r="D504" t="s">
        <v>112</v>
      </c>
      <c r="E504" t="s">
        <v>162</v>
      </c>
      <c r="F504" s="96">
        <v>201.24</v>
      </c>
      <c r="G504" s="96">
        <v>5.59</v>
      </c>
      <c r="H504" t="s">
        <v>112</v>
      </c>
      <c r="J504" t="s">
        <v>915</v>
      </c>
      <c r="K504" t="s">
        <v>199</v>
      </c>
      <c r="L504" t="s">
        <v>199</v>
      </c>
      <c r="M504" t="s">
        <v>863</v>
      </c>
    </row>
    <row r="505" spans="1:15" x14ac:dyDescent="0.25">
      <c r="A505" t="s">
        <v>911</v>
      </c>
      <c r="B505" t="s">
        <v>912</v>
      </c>
      <c r="C505" t="s">
        <v>908</v>
      </c>
      <c r="D505" t="s">
        <v>112</v>
      </c>
      <c r="E505" t="s">
        <v>162</v>
      </c>
      <c r="F505" s="96">
        <v>100.35</v>
      </c>
      <c r="G505" s="96">
        <v>2.7875000000000001</v>
      </c>
      <c r="H505" t="s">
        <v>112</v>
      </c>
      <c r="J505" t="s">
        <v>916</v>
      </c>
      <c r="K505" t="s">
        <v>199</v>
      </c>
      <c r="L505" t="s">
        <v>199</v>
      </c>
      <c r="M505" t="s">
        <v>863</v>
      </c>
    </row>
    <row r="506" spans="1:15" x14ac:dyDescent="0.25">
      <c r="A506" t="s">
        <v>911</v>
      </c>
      <c r="B506" t="s">
        <v>912</v>
      </c>
      <c r="C506" t="s">
        <v>908</v>
      </c>
      <c r="D506" t="s">
        <v>114</v>
      </c>
      <c r="E506" t="s">
        <v>108</v>
      </c>
      <c r="F506" s="46">
        <v>98</v>
      </c>
      <c r="G506" s="96">
        <v>2.7222</v>
      </c>
      <c r="H506" t="s">
        <v>114</v>
      </c>
      <c r="J506" t="s">
        <v>917</v>
      </c>
      <c r="K506" t="s">
        <v>201</v>
      </c>
      <c r="L506" t="s">
        <v>201</v>
      </c>
      <c r="M506" t="s">
        <v>863</v>
      </c>
    </row>
    <row r="507" spans="1:15" x14ac:dyDescent="0.25">
      <c r="A507" t="s">
        <v>911</v>
      </c>
      <c r="B507" t="s">
        <v>912</v>
      </c>
      <c r="C507" t="s">
        <v>908</v>
      </c>
      <c r="D507" t="s">
        <v>114</v>
      </c>
      <c r="E507" t="s">
        <v>108</v>
      </c>
      <c r="F507" s="96">
        <v>530.64</v>
      </c>
      <c r="G507" s="96">
        <v>14.74</v>
      </c>
      <c r="H507" t="s">
        <v>114</v>
      </c>
      <c r="J507" t="s">
        <v>909</v>
      </c>
      <c r="K507" t="s">
        <v>201</v>
      </c>
      <c r="L507" t="s">
        <v>201</v>
      </c>
      <c r="M507" t="s">
        <v>863</v>
      </c>
    </row>
    <row r="508" spans="1:15" x14ac:dyDescent="0.25">
      <c r="A508" t="s">
        <v>911</v>
      </c>
      <c r="B508" t="s">
        <v>912</v>
      </c>
      <c r="C508" t="s">
        <v>908</v>
      </c>
      <c r="D508" t="s">
        <v>41</v>
      </c>
      <c r="E508" t="s">
        <v>36</v>
      </c>
      <c r="F508" s="46">
        <v>425</v>
      </c>
      <c r="G508" s="96">
        <v>11.8056</v>
      </c>
      <c r="H508" t="s">
        <v>41</v>
      </c>
      <c r="J508" t="s">
        <v>918</v>
      </c>
      <c r="K508" t="s">
        <v>548</v>
      </c>
      <c r="L508" t="s">
        <v>548</v>
      </c>
      <c r="M508" t="s">
        <v>863</v>
      </c>
    </row>
    <row r="509" spans="1:15" x14ac:dyDescent="0.25">
      <c r="A509" t="s">
        <v>911</v>
      </c>
      <c r="B509" t="s">
        <v>912</v>
      </c>
      <c r="C509" t="s">
        <v>908</v>
      </c>
      <c r="D509" t="s">
        <v>919</v>
      </c>
      <c r="E509" t="s">
        <v>153</v>
      </c>
      <c r="F509" s="46">
        <v>32</v>
      </c>
      <c r="G509" s="96">
        <v>0.88890000000000002</v>
      </c>
      <c r="H509" t="s">
        <v>919</v>
      </c>
      <c r="J509" t="s">
        <v>910</v>
      </c>
      <c r="K509" t="s">
        <v>920</v>
      </c>
      <c r="L509" t="s">
        <v>920</v>
      </c>
      <c r="M509" t="s">
        <v>863</v>
      </c>
    </row>
    <row r="510" spans="1:15" x14ac:dyDescent="0.25">
      <c r="A510" t="s">
        <v>911</v>
      </c>
      <c r="B510" t="s">
        <v>912</v>
      </c>
      <c r="C510" t="s">
        <v>908</v>
      </c>
      <c r="E510" t="s">
        <v>223</v>
      </c>
      <c r="F510" s="46">
        <v>27</v>
      </c>
      <c r="G510" s="96">
        <v>0.75</v>
      </c>
      <c r="H510" t="s">
        <v>244</v>
      </c>
      <c r="J510" t="s">
        <v>921</v>
      </c>
      <c r="L510" t="s">
        <v>246</v>
      </c>
      <c r="M510" t="s">
        <v>863</v>
      </c>
    </row>
    <row r="511" spans="1:15" x14ac:dyDescent="0.25">
      <c r="A511" t="s">
        <v>911</v>
      </c>
      <c r="B511" t="s">
        <v>912</v>
      </c>
      <c r="C511" t="s">
        <v>908</v>
      </c>
      <c r="E511" t="s">
        <v>36</v>
      </c>
      <c r="F511" s="96">
        <v>41.42</v>
      </c>
      <c r="G511" s="96">
        <v>1.1506000000000001</v>
      </c>
      <c r="H511" t="s">
        <v>306</v>
      </c>
      <c r="J511" t="s">
        <v>922</v>
      </c>
      <c r="L511" t="s">
        <v>308</v>
      </c>
      <c r="M511" t="s">
        <v>863</v>
      </c>
      <c r="N511" s="96">
        <v>1633.65</v>
      </c>
      <c r="O511" s="96">
        <v>45.379199999999997</v>
      </c>
    </row>
    <row r="512" spans="1:15" x14ac:dyDescent="0.25">
      <c r="A512" t="s">
        <v>923</v>
      </c>
      <c r="B512" t="s">
        <v>924</v>
      </c>
      <c r="C512" t="s">
        <v>925</v>
      </c>
      <c r="D512" t="s">
        <v>94</v>
      </c>
      <c r="E512" t="s">
        <v>75</v>
      </c>
      <c r="F512" s="46">
        <v>128</v>
      </c>
      <c r="G512" s="96">
        <v>3.5556000000000001</v>
      </c>
      <c r="H512" t="s">
        <v>94</v>
      </c>
      <c r="J512" t="s">
        <v>834</v>
      </c>
      <c r="K512" t="s">
        <v>197</v>
      </c>
      <c r="L512" t="s">
        <v>197</v>
      </c>
      <c r="M512" t="s">
        <v>926</v>
      </c>
    </row>
    <row r="513" spans="1:15" x14ac:dyDescent="0.25">
      <c r="A513" t="s">
        <v>923</v>
      </c>
      <c r="B513" t="s">
        <v>924</v>
      </c>
      <c r="C513" t="s">
        <v>925</v>
      </c>
      <c r="D513" t="s">
        <v>133</v>
      </c>
      <c r="E513" t="s">
        <v>39</v>
      </c>
      <c r="F513" s="46">
        <v>36</v>
      </c>
      <c r="G513" s="46">
        <v>1</v>
      </c>
      <c r="H513" t="s">
        <v>133</v>
      </c>
      <c r="J513" t="s">
        <v>834</v>
      </c>
      <c r="K513" t="s">
        <v>443</v>
      </c>
      <c r="L513" t="s">
        <v>443</v>
      </c>
      <c r="M513" t="s">
        <v>926</v>
      </c>
    </row>
    <row r="514" spans="1:15" x14ac:dyDescent="0.25">
      <c r="A514" t="s">
        <v>923</v>
      </c>
      <c r="B514" t="s">
        <v>924</v>
      </c>
      <c r="C514" t="s">
        <v>925</v>
      </c>
      <c r="D514" t="s">
        <v>41</v>
      </c>
      <c r="E514" t="s">
        <v>36</v>
      </c>
      <c r="F514" s="46">
        <v>18</v>
      </c>
      <c r="G514" s="96">
        <v>0.5</v>
      </c>
      <c r="H514" t="s">
        <v>41</v>
      </c>
      <c r="J514" t="s">
        <v>927</v>
      </c>
      <c r="K514" t="s">
        <v>548</v>
      </c>
      <c r="L514" t="s">
        <v>548</v>
      </c>
      <c r="M514" t="s">
        <v>926</v>
      </c>
    </row>
    <row r="515" spans="1:15" x14ac:dyDescent="0.25">
      <c r="A515" t="s">
        <v>923</v>
      </c>
      <c r="B515" t="s">
        <v>924</v>
      </c>
      <c r="C515" t="s">
        <v>925</v>
      </c>
      <c r="D515" t="s">
        <v>844</v>
      </c>
      <c r="E515" t="s">
        <v>153</v>
      </c>
      <c r="F515" s="46">
        <v>36</v>
      </c>
      <c r="G515" s="46">
        <v>1</v>
      </c>
      <c r="H515" t="s">
        <v>844</v>
      </c>
      <c r="J515" t="s">
        <v>928</v>
      </c>
      <c r="K515" t="s">
        <v>845</v>
      </c>
      <c r="L515" t="s">
        <v>845</v>
      </c>
      <c r="M515" t="s">
        <v>926</v>
      </c>
      <c r="N515" s="46">
        <v>218</v>
      </c>
      <c r="O515" s="96">
        <v>6.0556000000000001</v>
      </c>
    </row>
    <row r="516" spans="1:15" x14ac:dyDescent="0.25">
      <c r="A516" t="s">
        <v>929</v>
      </c>
      <c r="B516" t="s">
        <v>930</v>
      </c>
      <c r="C516" t="s">
        <v>871</v>
      </c>
      <c r="D516" t="s">
        <v>117</v>
      </c>
      <c r="E516" t="s">
        <v>108</v>
      </c>
      <c r="F516" s="46">
        <v>32</v>
      </c>
      <c r="G516" s="96">
        <v>0.88890000000000002</v>
      </c>
      <c r="H516" t="s">
        <v>117</v>
      </c>
      <c r="J516" t="s">
        <v>931</v>
      </c>
      <c r="K516" t="s">
        <v>203</v>
      </c>
      <c r="L516" t="s">
        <v>203</v>
      </c>
      <c r="M516" t="s">
        <v>873</v>
      </c>
    </row>
    <row r="517" spans="1:15" x14ac:dyDescent="0.25">
      <c r="A517" t="s">
        <v>929</v>
      </c>
      <c r="B517" t="s">
        <v>930</v>
      </c>
      <c r="C517" t="s">
        <v>932</v>
      </c>
      <c r="D517" t="s">
        <v>417</v>
      </c>
      <c r="E517" t="s">
        <v>36</v>
      </c>
      <c r="F517" s="96">
        <v>439.6</v>
      </c>
      <c r="G517" s="96">
        <v>12.2111</v>
      </c>
      <c r="H517" t="s">
        <v>417</v>
      </c>
      <c r="J517" t="s">
        <v>933</v>
      </c>
      <c r="K517" t="s">
        <v>419</v>
      </c>
      <c r="L517" t="s">
        <v>419</v>
      </c>
      <c r="M517" t="s">
        <v>934</v>
      </c>
    </row>
    <row r="518" spans="1:15" x14ac:dyDescent="0.25">
      <c r="A518" t="s">
        <v>929</v>
      </c>
      <c r="B518" t="s">
        <v>930</v>
      </c>
      <c r="C518" t="s">
        <v>935</v>
      </c>
      <c r="D518" t="s">
        <v>96</v>
      </c>
      <c r="E518" t="s">
        <v>39</v>
      </c>
      <c r="F518" s="96">
        <v>24.12</v>
      </c>
      <c r="G518" s="96">
        <v>0.67</v>
      </c>
      <c r="H518" t="s">
        <v>96</v>
      </c>
      <c r="J518" t="s">
        <v>936</v>
      </c>
      <c r="K518" t="s">
        <v>318</v>
      </c>
      <c r="L518" t="s">
        <v>318</v>
      </c>
      <c r="M518" t="s">
        <v>873</v>
      </c>
    </row>
    <row r="519" spans="1:15" x14ac:dyDescent="0.25">
      <c r="A519" t="s">
        <v>929</v>
      </c>
      <c r="B519" t="s">
        <v>930</v>
      </c>
      <c r="C519" t="s">
        <v>935</v>
      </c>
      <c r="D519" t="s">
        <v>90</v>
      </c>
      <c r="E519" t="s">
        <v>44</v>
      </c>
      <c r="F519" s="46">
        <v>322</v>
      </c>
      <c r="G519" s="96">
        <v>8.9443999999999999</v>
      </c>
      <c r="H519" t="s">
        <v>90</v>
      </c>
      <c r="J519" t="s">
        <v>834</v>
      </c>
      <c r="K519" t="s">
        <v>430</v>
      </c>
      <c r="L519" t="s">
        <v>430</v>
      </c>
      <c r="M519" t="s">
        <v>873</v>
      </c>
    </row>
    <row r="520" spans="1:15" x14ac:dyDescent="0.25">
      <c r="A520" t="s">
        <v>929</v>
      </c>
      <c r="B520" t="s">
        <v>930</v>
      </c>
      <c r="C520" t="s">
        <v>935</v>
      </c>
      <c r="D520" t="s">
        <v>101</v>
      </c>
      <c r="E520" t="s">
        <v>44</v>
      </c>
      <c r="F520" s="96">
        <v>24.12</v>
      </c>
      <c r="G520" s="96">
        <v>0.67</v>
      </c>
      <c r="H520" t="s">
        <v>101</v>
      </c>
      <c r="J520" t="s">
        <v>936</v>
      </c>
      <c r="K520" t="s">
        <v>539</v>
      </c>
      <c r="L520" t="s">
        <v>539</v>
      </c>
      <c r="M520" t="s">
        <v>873</v>
      </c>
      <c r="N520" s="96">
        <v>841.84</v>
      </c>
      <c r="O520" s="96">
        <v>23.384399999999999</v>
      </c>
    </row>
    <row r="521" spans="1:15" x14ac:dyDescent="0.25">
      <c r="A521" t="s">
        <v>937</v>
      </c>
      <c r="B521" t="s">
        <v>938</v>
      </c>
      <c r="C521" t="s">
        <v>939</v>
      </c>
      <c r="D521" t="s">
        <v>417</v>
      </c>
      <c r="E521" t="s">
        <v>36</v>
      </c>
      <c r="F521" s="96">
        <v>198.2</v>
      </c>
      <c r="G521" s="96">
        <v>5.5056000000000003</v>
      </c>
      <c r="H521" t="s">
        <v>417</v>
      </c>
      <c r="J521" t="s">
        <v>940</v>
      </c>
      <c r="K521" t="s">
        <v>419</v>
      </c>
      <c r="L521" t="s">
        <v>419</v>
      </c>
      <c r="M521" t="s">
        <v>870</v>
      </c>
    </row>
    <row r="522" spans="1:15" x14ac:dyDescent="0.25">
      <c r="A522" t="s">
        <v>937</v>
      </c>
      <c r="B522" t="s">
        <v>938</v>
      </c>
      <c r="C522" t="s">
        <v>941</v>
      </c>
      <c r="D522" t="s">
        <v>139</v>
      </c>
      <c r="E522" t="s">
        <v>39</v>
      </c>
      <c r="F522" s="96">
        <v>308.12</v>
      </c>
      <c r="G522" s="96">
        <v>8.5588999999999995</v>
      </c>
      <c r="H522" t="s">
        <v>139</v>
      </c>
      <c r="J522" t="s">
        <v>942</v>
      </c>
      <c r="K522" t="s">
        <v>654</v>
      </c>
      <c r="L522" t="s">
        <v>654</v>
      </c>
      <c r="M522" t="s">
        <v>943</v>
      </c>
    </row>
    <row r="523" spans="1:15" x14ac:dyDescent="0.25">
      <c r="A523" t="s">
        <v>937</v>
      </c>
      <c r="B523" t="s">
        <v>938</v>
      </c>
      <c r="C523" t="s">
        <v>941</v>
      </c>
      <c r="D523" t="s">
        <v>101</v>
      </c>
      <c r="E523" t="s">
        <v>44</v>
      </c>
      <c r="F523" s="46">
        <v>72</v>
      </c>
      <c r="G523" s="46">
        <v>2</v>
      </c>
      <c r="H523" t="s">
        <v>101</v>
      </c>
      <c r="J523" t="s">
        <v>834</v>
      </c>
      <c r="K523" t="s">
        <v>539</v>
      </c>
      <c r="L523" t="s">
        <v>539</v>
      </c>
      <c r="M523" t="s">
        <v>943</v>
      </c>
    </row>
    <row r="524" spans="1:15" x14ac:dyDescent="0.25">
      <c r="A524" t="s">
        <v>937</v>
      </c>
      <c r="B524" t="s">
        <v>938</v>
      </c>
      <c r="C524" t="s">
        <v>941</v>
      </c>
      <c r="D524" t="s">
        <v>41</v>
      </c>
      <c r="E524" t="s">
        <v>36</v>
      </c>
      <c r="F524" s="96">
        <v>20.52</v>
      </c>
      <c r="G524" s="96">
        <v>0.56999999999999995</v>
      </c>
      <c r="H524" t="s">
        <v>41</v>
      </c>
      <c r="J524" t="s">
        <v>944</v>
      </c>
      <c r="K524" t="s">
        <v>548</v>
      </c>
      <c r="L524" t="s">
        <v>548</v>
      </c>
      <c r="M524" t="s">
        <v>943</v>
      </c>
      <c r="N524" s="96">
        <v>598.84</v>
      </c>
      <c r="O524" s="96">
        <v>16.634499999999999</v>
      </c>
    </row>
    <row r="525" spans="1:15" x14ac:dyDescent="0.25">
      <c r="A525" t="s">
        <v>945</v>
      </c>
      <c r="B525" t="s">
        <v>946</v>
      </c>
      <c r="C525" t="s">
        <v>947</v>
      </c>
      <c r="D525" t="s">
        <v>122</v>
      </c>
      <c r="E525" t="s">
        <v>33</v>
      </c>
      <c r="F525" s="46">
        <v>36</v>
      </c>
      <c r="G525" s="46">
        <v>1</v>
      </c>
      <c r="H525" t="s">
        <v>122</v>
      </c>
      <c r="J525" t="s">
        <v>948</v>
      </c>
      <c r="K525" t="s">
        <v>242</v>
      </c>
      <c r="L525" t="s">
        <v>242</v>
      </c>
      <c r="M525" t="s">
        <v>838</v>
      </c>
    </row>
    <row r="526" spans="1:15" x14ac:dyDescent="0.25">
      <c r="A526" t="s">
        <v>945</v>
      </c>
      <c r="B526" t="s">
        <v>946</v>
      </c>
      <c r="C526" t="s">
        <v>947</v>
      </c>
      <c r="D526" t="s">
        <v>101</v>
      </c>
      <c r="E526" t="s">
        <v>44</v>
      </c>
      <c r="F526" s="46">
        <v>123</v>
      </c>
      <c r="G526" s="96">
        <v>3.4167000000000001</v>
      </c>
      <c r="H526" t="s">
        <v>101</v>
      </c>
      <c r="J526" t="s">
        <v>949</v>
      </c>
      <c r="K526" t="s">
        <v>539</v>
      </c>
      <c r="L526" t="s">
        <v>539</v>
      </c>
      <c r="M526" t="s">
        <v>838</v>
      </c>
    </row>
    <row r="527" spans="1:15" x14ac:dyDescent="0.25">
      <c r="A527" t="s">
        <v>945</v>
      </c>
      <c r="B527" t="s">
        <v>946</v>
      </c>
      <c r="C527" t="s">
        <v>947</v>
      </c>
      <c r="D527" t="s">
        <v>950</v>
      </c>
      <c r="E527" t="s">
        <v>75</v>
      </c>
      <c r="F527" s="96">
        <v>0.33</v>
      </c>
      <c r="G527" s="96">
        <v>9.2999999999999992E-3</v>
      </c>
      <c r="H527" t="s">
        <v>950</v>
      </c>
      <c r="J527" t="s">
        <v>1161</v>
      </c>
      <c r="K527" t="s">
        <v>952</v>
      </c>
      <c r="L527" t="s">
        <v>952</v>
      </c>
      <c r="M527" t="s">
        <v>838</v>
      </c>
    </row>
    <row r="528" spans="1:15" x14ac:dyDescent="0.25">
      <c r="A528" t="s">
        <v>945</v>
      </c>
      <c r="B528" t="s">
        <v>946</v>
      </c>
      <c r="C528" t="s">
        <v>947</v>
      </c>
      <c r="D528" t="s">
        <v>950</v>
      </c>
      <c r="E528" t="s">
        <v>75</v>
      </c>
      <c r="F528" s="96">
        <v>480.3</v>
      </c>
      <c r="G528" s="96">
        <v>13.341699999999999</v>
      </c>
      <c r="H528" t="s">
        <v>950</v>
      </c>
      <c r="J528" t="s">
        <v>951</v>
      </c>
      <c r="K528" t="s">
        <v>952</v>
      </c>
      <c r="L528" t="s">
        <v>952</v>
      </c>
      <c r="M528" t="s">
        <v>838</v>
      </c>
    </row>
    <row r="529" spans="1:15" x14ac:dyDescent="0.25">
      <c r="A529" t="s">
        <v>945</v>
      </c>
      <c r="B529" t="s">
        <v>946</v>
      </c>
      <c r="C529" t="s">
        <v>947</v>
      </c>
      <c r="D529" t="s">
        <v>608</v>
      </c>
      <c r="E529" t="s">
        <v>33</v>
      </c>
      <c r="F529" s="46">
        <v>36</v>
      </c>
      <c r="G529" s="46">
        <v>1</v>
      </c>
      <c r="H529" t="s">
        <v>608</v>
      </c>
      <c r="J529" t="s">
        <v>834</v>
      </c>
      <c r="K529" t="s">
        <v>609</v>
      </c>
      <c r="L529" t="s">
        <v>609</v>
      </c>
      <c r="M529" t="s">
        <v>838</v>
      </c>
    </row>
    <row r="530" spans="1:15" x14ac:dyDescent="0.25">
      <c r="A530" t="s">
        <v>945</v>
      </c>
      <c r="B530" t="s">
        <v>946</v>
      </c>
      <c r="C530" t="s">
        <v>947</v>
      </c>
      <c r="E530" t="s">
        <v>33</v>
      </c>
      <c r="F530" s="46">
        <v>72</v>
      </c>
      <c r="G530" s="46">
        <v>2</v>
      </c>
      <c r="H530" t="s">
        <v>953</v>
      </c>
      <c r="J530" t="s">
        <v>954</v>
      </c>
      <c r="L530" t="s">
        <v>955</v>
      </c>
      <c r="M530" t="s">
        <v>838</v>
      </c>
      <c r="N530" s="96">
        <v>747.63</v>
      </c>
      <c r="O530" s="96">
        <v>20.767700000000001</v>
      </c>
    </row>
    <row r="531" spans="1:15" x14ac:dyDescent="0.25">
      <c r="A531" t="s">
        <v>956</v>
      </c>
      <c r="B531" t="s">
        <v>957</v>
      </c>
      <c r="C531" t="s">
        <v>884</v>
      </c>
      <c r="D531" t="s">
        <v>958</v>
      </c>
      <c r="E531" t="s">
        <v>149</v>
      </c>
      <c r="F531" s="46">
        <v>144</v>
      </c>
      <c r="G531" s="46">
        <v>4</v>
      </c>
      <c r="H531" t="s">
        <v>958</v>
      </c>
      <c r="J531" t="s">
        <v>834</v>
      </c>
      <c r="K531" t="s">
        <v>959</v>
      </c>
      <c r="L531" t="s">
        <v>959</v>
      </c>
      <c r="M531" t="s">
        <v>885</v>
      </c>
    </row>
    <row r="532" spans="1:15" x14ac:dyDescent="0.25">
      <c r="A532" t="s">
        <v>956</v>
      </c>
      <c r="B532" t="s">
        <v>957</v>
      </c>
      <c r="C532" t="s">
        <v>892</v>
      </c>
      <c r="D532" t="s">
        <v>817</v>
      </c>
      <c r="E532" t="s">
        <v>149</v>
      </c>
      <c r="F532" s="46">
        <v>36</v>
      </c>
      <c r="G532" s="46">
        <v>1</v>
      </c>
      <c r="H532" t="s">
        <v>817</v>
      </c>
      <c r="J532" t="s">
        <v>960</v>
      </c>
      <c r="K532" t="s">
        <v>819</v>
      </c>
      <c r="L532" t="s">
        <v>819</v>
      </c>
      <c r="M532" t="s">
        <v>850</v>
      </c>
      <c r="N532" s="46">
        <v>180</v>
      </c>
      <c r="O532" s="46">
        <v>5</v>
      </c>
    </row>
    <row r="533" spans="1:15" x14ac:dyDescent="0.25">
      <c r="A533" t="s">
        <v>961</v>
      </c>
      <c r="B533" t="s">
        <v>962</v>
      </c>
      <c r="C533" t="s">
        <v>963</v>
      </c>
      <c r="D533" t="s">
        <v>165</v>
      </c>
      <c r="E533" t="s">
        <v>162</v>
      </c>
      <c r="F533" s="96">
        <v>119.16</v>
      </c>
      <c r="G533" s="96">
        <v>3.31</v>
      </c>
      <c r="H533" t="s">
        <v>165</v>
      </c>
      <c r="J533" t="s">
        <v>964</v>
      </c>
      <c r="K533" t="s">
        <v>190</v>
      </c>
      <c r="L533" t="s">
        <v>190</v>
      </c>
      <c r="M533" t="s">
        <v>835</v>
      </c>
    </row>
    <row r="534" spans="1:15" x14ac:dyDescent="0.25">
      <c r="A534" t="s">
        <v>961</v>
      </c>
      <c r="B534" t="s">
        <v>962</v>
      </c>
      <c r="C534" t="s">
        <v>963</v>
      </c>
      <c r="D534" t="s">
        <v>86</v>
      </c>
      <c r="E534" t="s">
        <v>108</v>
      </c>
      <c r="F534" s="46">
        <v>36</v>
      </c>
      <c r="G534" s="46">
        <v>1</v>
      </c>
      <c r="H534" t="s">
        <v>86</v>
      </c>
      <c r="J534" t="s">
        <v>965</v>
      </c>
      <c r="K534" t="s">
        <v>192</v>
      </c>
      <c r="L534" t="s">
        <v>192</v>
      </c>
      <c r="M534" t="s">
        <v>835</v>
      </c>
    </row>
    <row r="535" spans="1:15" x14ac:dyDescent="0.25">
      <c r="A535" t="s">
        <v>961</v>
      </c>
      <c r="B535" t="s">
        <v>962</v>
      </c>
      <c r="C535" t="s">
        <v>963</v>
      </c>
      <c r="D535" t="s">
        <v>86</v>
      </c>
      <c r="E535" t="s">
        <v>108</v>
      </c>
      <c r="F535" s="46">
        <v>61</v>
      </c>
      <c r="G535" s="96">
        <v>1.6943999999999999</v>
      </c>
      <c r="H535" t="s">
        <v>86</v>
      </c>
      <c r="J535" t="s">
        <v>966</v>
      </c>
      <c r="K535" t="s">
        <v>192</v>
      </c>
      <c r="L535" t="s">
        <v>192</v>
      </c>
      <c r="M535" t="s">
        <v>835</v>
      </c>
    </row>
    <row r="536" spans="1:15" x14ac:dyDescent="0.25">
      <c r="A536" t="s">
        <v>961</v>
      </c>
      <c r="B536" t="s">
        <v>962</v>
      </c>
      <c r="C536" t="s">
        <v>963</v>
      </c>
      <c r="D536" t="s">
        <v>215</v>
      </c>
      <c r="E536" t="s">
        <v>33</v>
      </c>
      <c r="F536" s="96">
        <v>152.28</v>
      </c>
      <c r="G536" s="96">
        <v>4.2300000000000004</v>
      </c>
      <c r="H536" t="s">
        <v>215</v>
      </c>
      <c r="J536" t="s">
        <v>834</v>
      </c>
      <c r="K536" t="s">
        <v>217</v>
      </c>
      <c r="L536" t="s">
        <v>217</v>
      </c>
      <c r="M536" t="s">
        <v>835</v>
      </c>
    </row>
    <row r="537" spans="1:15" x14ac:dyDescent="0.25">
      <c r="A537" t="s">
        <v>961</v>
      </c>
      <c r="B537" t="s">
        <v>962</v>
      </c>
      <c r="C537" t="s">
        <v>963</v>
      </c>
      <c r="D537" t="s">
        <v>94</v>
      </c>
      <c r="E537" t="s">
        <v>75</v>
      </c>
      <c r="F537" s="46">
        <v>18</v>
      </c>
      <c r="G537" s="96">
        <v>0.5</v>
      </c>
      <c r="H537" t="s">
        <v>94</v>
      </c>
      <c r="J537" t="s">
        <v>834</v>
      </c>
      <c r="K537" t="s">
        <v>197</v>
      </c>
      <c r="L537" t="s">
        <v>197</v>
      </c>
      <c r="M537" t="s">
        <v>835</v>
      </c>
    </row>
    <row r="538" spans="1:15" x14ac:dyDescent="0.25">
      <c r="A538" t="s">
        <v>961</v>
      </c>
      <c r="B538" t="s">
        <v>962</v>
      </c>
      <c r="C538" t="s">
        <v>963</v>
      </c>
      <c r="D538" t="s">
        <v>238</v>
      </c>
      <c r="E538" t="s">
        <v>44</v>
      </c>
      <c r="F538" s="46">
        <v>72</v>
      </c>
      <c r="G538" s="46">
        <v>2</v>
      </c>
      <c r="H538" t="s">
        <v>238</v>
      </c>
      <c r="J538" t="s">
        <v>834</v>
      </c>
      <c r="K538" t="s">
        <v>240</v>
      </c>
      <c r="L538" t="s">
        <v>240</v>
      </c>
      <c r="M538" t="s">
        <v>835</v>
      </c>
    </row>
    <row r="539" spans="1:15" x14ac:dyDescent="0.25">
      <c r="A539" t="s">
        <v>961</v>
      </c>
      <c r="B539" t="s">
        <v>962</v>
      </c>
      <c r="C539" t="s">
        <v>963</v>
      </c>
      <c r="D539" t="s">
        <v>417</v>
      </c>
      <c r="E539" t="s">
        <v>36</v>
      </c>
      <c r="F539" s="96">
        <v>79.92</v>
      </c>
      <c r="G539" s="96">
        <v>2.2200000000000002</v>
      </c>
      <c r="H539" t="s">
        <v>417</v>
      </c>
      <c r="J539" t="s">
        <v>834</v>
      </c>
      <c r="K539" t="s">
        <v>419</v>
      </c>
      <c r="L539" t="s">
        <v>419</v>
      </c>
      <c r="M539" t="s">
        <v>835</v>
      </c>
    </row>
    <row r="540" spans="1:15" x14ac:dyDescent="0.25">
      <c r="A540" t="s">
        <v>961</v>
      </c>
      <c r="B540" t="s">
        <v>962</v>
      </c>
      <c r="C540" t="s">
        <v>963</v>
      </c>
      <c r="D540" t="s">
        <v>96</v>
      </c>
      <c r="E540" t="s">
        <v>39</v>
      </c>
      <c r="F540" s="96">
        <v>182.88</v>
      </c>
      <c r="G540" s="96">
        <v>5.08</v>
      </c>
      <c r="H540" t="s">
        <v>96</v>
      </c>
      <c r="J540" t="s">
        <v>834</v>
      </c>
      <c r="K540" t="s">
        <v>318</v>
      </c>
      <c r="L540" t="s">
        <v>318</v>
      </c>
      <c r="M540" t="s">
        <v>835</v>
      </c>
    </row>
    <row r="541" spans="1:15" x14ac:dyDescent="0.25">
      <c r="A541" t="s">
        <v>961</v>
      </c>
      <c r="B541" t="s">
        <v>962</v>
      </c>
      <c r="C541" t="s">
        <v>963</v>
      </c>
      <c r="D541" t="s">
        <v>112</v>
      </c>
      <c r="E541" t="s">
        <v>162</v>
      </c>
      <c r="F541" s="46">
        <v>144</v>
      </c>
      <c r="G541" s="46">
        <v>4</v>
      </c>
      <c r="H541" t="s">
        <v>112</v>
      </c>
      <c r="J541" t="s">
        <v>834</v>
      </c>
      <c r="K541" t="s">
        <v>199</v>
      </c>
      <c r="L541" t="s">
        <v>199</v>
      </c>
      <c r="M541" t="s">
        <v>835</v>
      </c>
    </row>
    <row r="542" spans="1:15" x14ac:dyDescent="0.25">
      <c r="A542" t="s">
        <v>961</v>
      </c>
      <c r="B542" t="s">
        <v>962</v>
      </c>
      <c r="C542" t="s">
        <v>963</v>
      </c>
      <c r="D542" t="s">
        <v>114</v>
      </c>
      <c r="E542" t="s">
        <v>108</v>
      </c>
      <c r="F542" s="46">
        <v>159</v>
      </c>
      <c r="G542" s="96">
        <v>4.4166999999999996</v>
      </c>
      <c r="H542" t="s">
        <v>114</v>
      </c>
      <c r="J542" t="s">
        <v>834</v>
      </c>
      <c r="K542" t="s">
        <v>201</v>
      </c>
      <c r="L542" t="s">
        <v>201</v>
      </c>
      <c r="M542" t="s">
        <v>835</v>
      </c>
    </row>
    <row r="543" spans="1:15" x14ac:dyDescent="0.25">
      <c r="A543" t="s">
        <v>961</v>
      </c>
      <c r="B543" t="s">
        <v>962</v>
      </c>
      <c r="C543" t="s">
        <v>963</v>
      </c>
      <c r="D543" t="s">
        <v>958</v>
      </c>
      <c r="E543" t="s">
        <v>149</v>
      </c>
      <c r="F543" s="46">
        <v>144</v>
      </c>
      <c r="G543" s="46">
        <v>4</v>
      </c>
      <c r="H543" t="s">
        <v>958</v>
      </c>
      <c r="J543" t="s">
        <v>834</v>
      </c>
      <c r="K543" t="s">
        <v>959</v>
      </c>
      <c r="L543" t="s">
        <v>959</v>
      </c>
      <c r="M543" t="s">
        <v>835</v>
      </c>
    </row>
    <row r="544" spans="1:15" x14ac:dyDescent="0.25">
      <c r="A544" t="s">
        <v>961</v>
      </c>
      <c r="B544" t="s">
        <v>962</v>
      </c>
      <c r="C544" t="s">
        <v>963</v>
      </c>
      <c r="D544" t="s">
        <v>919</v>
      </c>
      <c r="E544" t="s">
        <v>153</v>
      </c>
      <c r="F544" s="46">
        <v>142</v>
      </c>
      <c r="G544" s="96">
        <v>3.9443999999999999</v>
      </c>
      <c r="H544" t="s">
        <v>919</v>
      </c>
      <c r="J544" t="s">
        <v>834</v>
      </c>
      <c r="K544" t="s">
        <v>920</v>
      </c>
      <c r="L544" t="s">
        <v>920</v>
      </c>
      <c r="M544" t="s">
        <v>835</v>
      </c>
    </row>
    <row r="545" spans="1:15" x14ac:dyDescent="0.25">
      <c r="A545" t="s">
        <v>961</v>
      </c>
      <c r="B545" t="s">
        <v>962</v>
      </c>
      <c r="C545" t="s">
        <v>963</v>
      </c>
      <c r="D545" t="s">
        <v>967</v>
      </c>
      <c r="E545" t="s">
        <v>162</v>
      </c>
      <c r="F545" s="46">
        <v>272</v>
      </c>
      <c r="G545" s="96">
        <v>7.5556000000000001</v>
      </c>
      <c r="H545" t="s">
        <v>967</v>
      </c>
      <c r="J545" t="s">
        <v>834</v>
      </c>
      <c r="K545" t="s">
        <v>968</v>
      </c>
      <c r="L545" t="s">
        <v>968</v>
      </c>
      <c r="M545" t="s">
        <v>835</v>
      </c>
      <c r="N545" s="96">
        <v>1582.24</v>
      </c>
      <c r="O545" s="96">
        <v>43.951099999999997</v>
      </c>
    </row>
    <row r="546" spans="1:15" x14ac:dyDescent="0.25">
      <c r="A546" t="s">
        <v>969</v>
      </c>
      <c r="B546" t="s">
        <v>970</v>
      </c>
      <c r="C546" t="s">
        <v>902</v>
      </c>
      <c r="D546" t="s">
        <v>913</v>
      </c>
      <c r="E546" t="s">
        <v>162</v>
      </c>
      <c r="F546" s="46">
        <v>138</v>
      </c>
      <c r="G546" s="96">
        <v>3.8332999999999999</v>
      </c>
      <c r="H546" t="s">
        <v>913</v>
      </c>
      <c r="J546" t="s">
        <v>834</v>
      </c>
      <c r="K546" t="s">
        <v>914</v>
      </c>
      <c r="L546" t="s">
        <v>914</v>
      </c>
      <c r="M546" t="s">
        <v>860</v>
      </c>
    </row>
    <row r="547" spans="1:15" x14ac:dyDescent="0.25">
      <c r="A547" t="s">
        <v>969</v>
      </c>
      <c r="B547" t="s">
        <v>970</v>
      </c>
      <c r="C547" t="s">
        <v>902</v>
      </c>
      <c r="D547" t="s">
        <v>971</v>
      </c>
      <c r="E547" t="s">
        <v>108</v>
      </c>
      <c r="F547" s="96">
        <v>414.36</v>
      </c>
      <c r="G547" s="96">
        <v>11.51</v>
      </c>
      <c r="H547" t="s">
        <v>971</v>
      </c>
      <c r="J547" t="s">
        <v>972</v>
      </c>
      <c r="K547" t="s">
        <v>973</v>
      </c>
      <c r="L547" t="s">
        <v>973</v>
      </c>
      <c r="M547" t="s">
        <v>860</v>
      </c>
    </row>
    <row r="548" spans="1:15" x14ac:dyDescent="0.25">
      <c r="A548" t="s">
        <v>969</v>
      </c>
      <c r="B548" t="s">
        <v>970</v>
      </c>
      <c r="C548" t="s">
        <v>902</v>
      </c>
      <c r="D548" t="s">
        <v>35</v>
      </c>
      <c r="E548" t="s">
        <v>36</v>
      </c>
      <c r="F548" s="46">
        <v>72</v>
      </c>
      <c r="G548" s="46">
        <v>2</v>
      </c>
      <c r="H548" t="s">
        <v>35</v>
      </c>
      <c r="J548" t="s">
        <v>974</v>
      </c>
      <c r="K548" t="s">
        <v>975</v>
      </c>
      <c r="L548" t="s">
        <v>975</v>
      </c>
      <c r="M548" t="s">
        <v>860</v>
      </c>
    </row>
    <row r="549" spans="1:15" x14ac:dyDescent="0.25">
      <c r="A549" t="s">
        <v>969</v>
      </c>
      <c r="B549" t="s">
        <v>970</v>
      </c>
      <c r="C549" t="s">
        <v>902</v>
      </c>
      <c r="D549" t="s">
        <v>38</v>
      </c>
      <c r="E549" t="s">
        <v>39</v>
      </c>
      <c r="F549" s="46">
        <v>180</v>
      </c>
      <c r="G549" s="46">
        <v>5</v>
      </c>
      <c r="H549" t="s">
        <v>38</v>
      </c>
      <c r="J549" t="s">
        <v>976</v>
      </c>
      <c r="K549" t="s">
        <v>977</v>
      </c>
      <c r="L549" t="s">
        <v>977</v>
      </c>
      <c r="M549" t="s">
        <v>860</v>
      </c>
    </row>
    <row r="550" spans="1:15" x14ac:dyDescent="0.25">
      <c r="A550" t="s">
        <v>969</v>
      </c>
      <c r="B550" t="s">
        <v>970</v>
      </c>
      <c r="C550" t="s">
        <v>902</v>
      </c>
      <c r="D550" t="s">
        <v>905</v>
      </c>
      <c r="E550" t="s">
        <v>44</v>
      </c>
      <c r="F550" s="46">
        <v>228</v>
      </c>
      <c r="G550" s="96">
        <v>6.3333000000000004</v>
      </c>
      <c r="H550" t="s">
        <v>905</v>
      </c>
      <c r="J550" t="s">
        <v>834</v>
      </c>
      <c r="K550" t="s">
        <v>907</v>
      </c>
      <c r="L550" t="s">
        <v>907</v>
      </c>
      <c r="M550" t="s">
        <v>860</v>
      </c>
    </row>
    <row r="551" spans="1:15" x14ac:dyDescent="0.25">
      <c r="A551" t="s">
        <v>969</v>
      </c>
      <c r="B551" t="s">
        <v>970</v>
      </c>
      <c r="C551" t="s">
        <v>902</v>
      </c>
      <c r="D551" t="s">
        <v>117</v>
      </c>
      <c r="E551" t="s">
        <v>108</v>
      </c>
      <c r="F551" s="46">
        <v>168</v>
      </c>
      <c r="G551" s="96">
        <v>4.6666999999999996</v>
      </c>
      <c r="H551" t="s">
        <v>117</v>
      </c>
      <c r="J551" t="s">
        <v>978</v>
      </c>
      <c r="K551" t="s">
        <v>203</v>
      </c>
      <c r="L551" t="s">
        <v>203</v>
      </c>
      <c r="M551" t="s">
        <v>860</v>
      </c>
    </row>
    <row r="552" spans="1:15" x14ac:dyDescent="0.25">
      <c r="A552" t="s">
        <v>969</v>
      </c>
      <c r="B552" t="s">
        <v>970</v>
      </c>
      <c r="C552" t="s">
        <v>902</v>
      </c>
      <c r="D552" t="s">
        <v>53</v>
      </c>
      <c r="E552" t="s">
        <v>36</v>
      </c>
      <c r="F552" s="46">
        <v>108</v>
      </c>
      <c r="G552" s="46">
        <v>3</v>
      </c>
      <c r="H552" t="s">
        <v>53</v>
      </c>
      <c r="J552" t="s">
        <v>834</v>
      </c>
      <c r="K552" t="s">
        <v>377</v>
      </c>
      <c r="L552" t="s">
        <v>377</v>
      </c>
      <c r="M552" t="s">
        <v>860</v>
      </c>
      <c r="N552" s="96">
        <v>1308.3599999999999</v>
      </c>
      <c r="O552" s="96">
        <v>36.343299999999999</v>
      </c>
    </row>
    <row r="553" spans="1:15" x14ac:dyDescent="0.25">
      <c r="A553" t="s">
        <v>979</v>
      </c>
      <c r="B553" t="s">
        <v>980</v>
      </c>
      <c r="C553" t="s">
        <v>851</v>
      </c>
      <c r="D553" t="s">
        <v>275</v>
      </c>
      <c r="E553" t="s">
        <v>108</v>
      </c>
      <c r="F553" s="46">
        <v>72</v>
      </c>
      <c r="G553" s="46">
        <v>2</v>
      </c>
      <c r="H553" t="s">
        <v>275</v>
      </c>
      <c r="J553" t="s">
        <v>981</v>
      </c>
      <c r="K553" t="s">
        <v>276</v>
      </c>
      <c r="L553" t="s">
        <v>276</v>
      </c>
      <c r="M553" t="s">
        <v>852</v>
      </c>
    </row>
    <row r="554" spans="1:15" x14ac:dyDescent="0.25">
      <c r="A554" t="s">
        <v>979</v>
      </c>
      <c r="B554" t="s">
        <v>980</v>
      </c>
      <c r="C554" t="s">
        <v>982</v>
      </c>
      <c r="D554" t="s">
        <v>983</v>
      </c>
      <c r="E554" t="s">
        <v>33</v>
      </c>
      <c r="F554" s="46">
        <v>72</v>
      </c>
      <c r="G554" s="46">
        <v>2</v>
      </c>
      <c r="H554" t="s">
        <v>983</v>
      </c>
      <c r="J554" t="s">
        <v>547</v>
      </c>
      <c r="K554" t="s">
        <v>984</v>
      </c>
      <c r="L554" t="s">
        <v>984</v>
      </c>
      <c r="M554" t="s">
        <v>897</v>
      </c>
    </row>
    <row r="555" spans="1:15" x14ac:dyDescent="0.25">
      <c r="A555" t="s">
        <v>979</v>
      </c>
      <c r="B555" t="s">
        <v>980</v>
      </c>
      <c r="C555" t="s">
        <v>985</v>
      </c>
      <c r="D555" t="s">
        <v>60</v>
      </c>
      <c r="E555" t="s">
        <v>61</v>
      </c>
      <c r="F555" s="46">
        <v>108</v>
      </c>
      <c r="G555" s="46">
        <v>3</v>
      </c>
      <c r="H555" t="s">
        <v>60</v>
      </c>
      <c r="J555" t="s">
        <v>834</v>
      </c>
      <c r="K555" t="s">
        <v>986</v>
      </c>
      <c r="L555" t="s">
        <v>986</v>
      </c>
      <c r="M555" t="s">
        <v>987</v>
      </c>
    </row>
    <row r="556" spans="1:15" x14ac:dyDescent="0.25">
      <c r="A556" t="s">
        <v>979</v>
      </c>
      <c r="B556" t="s">
        <v>980</v>
      </c>
      <c r="C556" t="s">
        <v>893</v>
      </c>
      <c r="D556" t="s">
        <v>90</v>
      </c>
      <c r="E556" t="s">
        <v>44</v>
      </c>
      <c r="F556" s="96">
        <v>0.01</v>
      </c>
      <c r="G556" s="96">
        <v>2.9999999999999997E-4</v>
      </c>
      <c r="H556" t="s">
        <v>90</v>
      </c>
      <c r="J556" t="s">
        <v>1162</v>
      </c>
      <c r="K556" t="s">
        <v>430</v>
      </c>
      <c r="L556" t="s">
        <v>430</v>
      </c>
      <c r="M556" t="s">
        <v>852</v>
      </c>
    </row>
    <row r="557" spans="1:15" x14ac:dyDescent="0.25">
      <c r="A557" t="s">
        <v>979</v>
      </c>
      <c r="B557" t="s">
        <v>980</v>
      </c>
      <c r="C557" t="s">
        <v>893</v>
      </c>
      <c r="D557" t="s">
        <v>90</v>
      </c>
      <c r="E557" t="s">
        <v>44</v>
      </c>
      <c r="F557" s="46">
        <v>36</v>
      </c>
      <c r="G557" s="46">
        <v>1</v>
      </c>
      <c r="H557" t="s">
        <v>90</v>
      </c>
      <c r="J557" t="s">
        <v>834</v>
      </c>
      <c r="K557" t="s">
        <v>430</v>
      </c>
      <c r="L557" t="s">
        <v>430</v>
      </c>
      <c r="M557" t="s">
        <v>852</v>
      </c>
    </row>
    <row r="558" spans="1:15" x14ac:dyDescent="0.25">
      <c r="A558" t="s">
        <v>979</v>
      </c>
      <c r="B558" t="s">
        <v>980</v>
      </c>
      <c r="C558" t="s">
        <v>895</v>
      </c>
      <c r="D558" t="s">
        <v>96</v>
      </c>
      <c r="E558" t="s">
        <v>39</v>
      </c>
      <c r="F558" s="46">
        <v>36</v>
      </c>
      <c r="G558" s="46">
        <v>1</v>
      </c>
      <c r="H558" t="s">
        <v>96</v>
      </c>
      <c r="J558" t="s">
        <v>988</v>
      </c>
      <c r="K558" t="s">
        <v>318</v>
      </c>
      <c r="L558" t="s">
        <v>318</v>
      </c>
      <c r="M558" t="s">
        <v>854</v>
      </c>
    </row>
    <row r="559" spans="1:15" x14ac:dyDescent="0.25">
      <c r="A559" t="s">
        <v>979</v>
      </c>
      <c r="B559" t="s">
        <v>980</v>
      </c>
      <c r="C559" t="s">
        <v>895</v>
      </c>
      <c r="D559" t="s">
        <v>90</v>
      </c>
      <c r="E559" t="s">
        <v>44</v>
      </c>
      <c r="F559" s="46">
        <v>36</v>
      </c>
      <c r="G559" s="46">
        <v>1</v>
      </c>
      <c r="H559" t="s">
        <v>90</v>
      </c>
      <c r="J559" t="s">
        <v>988</v>
      </c>
      <c r="K559" t="s">
        <v>430</v>
      </c>
      <c r="L559" t="s">
        <v>430</v>
      </c>
      <c r="M559" t="s">
        <v>854</v>
      </c>
    </row>
    <row r="560" spans="1:15" x14ac:dyDescent="0.25">
      <c r="A560" t="s">
        <v>979</v>
      </c>
      <c r="B560" t="s">
        <v>980</v>
      </c>
      <c r="C560" t="s">
        <v>895</v>
      </c>
      <c r="D560" t="s">
        <v>43</v>
      </c>
      <c r="E560" t="s">
        <v>44</v>
      </c>
      <c r="F560" s="46">
        <v>72</v>
      </c>
      <c r="G560" s="46">
        <v>2</v>
      </c>
      <c r="H560" t="s">
        <v>43</v>
      </c>
      <c r="J560" t="s">
        <v>989</v>
      </c>
      <c r="K560" t="s">
        <v>990</v>
      </c>
      <c r="L560" t="s">
        <v>990</v>
      </c>
      <c r="M560" t="s">
        <v>854</v>
      </c>
    </row>
    <row r="561" spans="1:15" x14ac:dyDescent="0.25">
      <c r="A561" t="s">
        <v>979</v>
      </c>
      <c r="B561" t="s">
        <v>980</v>
      </c>
      <c r="C561" t="s">
        <v>896</v>
      </c>
      <c r="D561" t="s">
        <v>90</v>
      </c>
      <c r="E561" t="s">
        <v>44</v>
      </c>
      <c r="F561" s="46">
        <v>36</v>
      </c>
      <c r="G561" s="46">
        <v>1</v>
      </c>
      <c r="H561" t="s">
        <v>90</v>
      </c>
      <c r="J561" t="s">
        <v>834</v>
      </c>
      <c r="K561" t="s">
        <v>430</v>
      </c>
      <c r="L561" t="s">
        <v>430</v>
      </c>
      <c r="M561" t="s">
        <v>897</v>
      </c>
    </row>
    <row r="562" spans="1:15" x14ac:dyDescent="0.25">
      <c r="A562" t="s">
        <v>979</v>
      </c>
      <c r="B562" t="s">
        <v>980</v>
      </c>
      <c r="C562" t="s">
        <v>896</v>
      </c>
      <c r="D562" t="s">
        <v>43</v>
      </c>
      <c r="E562" t="s">
        <v>44</v>
      </c>
      <c r="F562" s="46">
        <v>72</v>
      </c>
      <c r="G562" s="46">
        <v>2</v>
      </c>
      <c r="H562" t="s">
        <v>43</v>
      </c>
      <c r="J562" t="s">
        <v>991</v>
      </c>
      <c r="K562" t="s">
        <v>990</v>
      </c>
      <c r="L562" t="s">
        <v>990</v>
      </c>
      <c r="M562" t="s">
        <v>897</v>
      </c>
    </row>
    <row r="563" spans="1:15" x14ac:dyDescent="0.25">
      <c r="A563" t="s">
        <v>979</v>
      </c>
      <c r="B563" t="s">
        <v>980</v>
      </c>
      <c r="C563" t="s">
        <v>898</v>
      </c>
      <c r="D563" t="s">
        <v>90</v>
      </c>
      <c r="E563" t="s">
        <v>44</v>
      </c>
      <c r="F563" s="46">
        <v>36</v>
      </c>
      <c r="G563" s="46">
        <v>1</v>
      </c>
      <c r="H563" t="s">
        <v>90</v>
      </c>
      <c r="J563" t="s">
        <v>834</v>
      </c>
      <c r="K563" t="s">
        <v>430</v>
      </c>
      <c r="L563" t="s">
        <v>430</v>
      </c>
      <c r="M563" t="s">
        <v>856</v>
      </c>
    </row>
    <row r="564" spans="1:15" x14ac:dyDescent="0.25">
      <c r="A564" t="s">
        <v>979</v>
      </c>
      <c r="B564" t="s">
        <v>980</v>
      </c>
      <c r="C564" t="s">
        <v>898</v>
      </c>
      <c r="D564" t="s">
        <v>43</v>
      </c>
      <c r="E564" t="s">
        <v>44</v>
      </c>
      <c r="F564" s="46">
        <v>104</v>
      </c>
      <c r="G564" s="96">
        <v>2.8889</v>
      </c>
      <c r="H564" t="s">
        <v>43</v>
      </c>
      <c r="J564" t="s">
        <v>992</v>
      </c>
      <c r="K564" t="s">
        <v>990</v>
      </c>
      <c r="L564" t="s">
        <v>990</v>
      </c>
      <c r="M564" t="s">
        <v>856</v>
      </c>
    </row>
    <row r="565" spans="1:15" x14ac:dyDescent="0.25">
      <c r="A565" t="s">
        <v>979</v>
      </c>
      <c r="B565" t="s">
        <v>980</v>
      </c>
      <c r="C565" t="s">
        <v>899</v>
      </c>
      <c r="D565" t="s">
        <v>90</v>
      </c>
      <c r="E565" t="s">
        <v>44</v>
      </c>
      <c r="F565" s="46">
        <v>36</v>
      </c>
      <c r="G565" s="46">
        <v>1</v>
      </c>
      <c r="H565" t="s">
        <v>90</v>
      </c>
      <c r="J565" t="s">
        <v>988</v>
      </c>
      <c r="K565" t="s">
        <v>430</v>
      </c>
      <c r="L565" t="s">
        <v>430</v>
      </c>
      <c r="M565" t="s">
        <v>900</v>
      </c>
    </row>
    <row r="566" spans="1:15" x14ac:dyDescent="0.25">
      <c r="A566" t="s">
        <v>979</v>
      </c>
      <c r="B566" t="s">
        <v>980</v>
      </c>
      <c r="C566" t="s">
        <v>899</v>
      </c>
      <c r="D566" t="s">
        <v>43</v>
      </c>
      <c r="E566" t="s">
        <v>44</v>
      </c>
      <c r="F566" s="46">
        <v>68</v>
      </c>
      <c r="G566" s="96">
        <v>1.8889</v>
      </c>
      <c r="H566" t="s">
        <v>43</v>
      </c>
      <c r="J566" t="s">
        <v>993</v>
      </c>
      <c r="K566" t="s">
        <v>990</v>
      </c>
      <c r="L566" t="s">
        <v>990</v>
      </c>
      <c r="M566" t="s">
        <v>900</v>
      </c>
    </row>
    <row r="567" spans="1:15" x14ac:dyDescent="0.25">
      <c r="A567" t="s">
        <v>979</v>
      </c>
      <c r="B567" t="s">
        <v>980</v>
      </c>
      <c r="C567" t="s">
        <v>901</v>
      </c>
      <c r="D567" t="s">
        <v>90</v>
      </c>
      <c r="E567" t="s">
        <v>44</v>
      </c>
      <c r="F567" s="46">
        <v>36</v>
      </c>
      <c r="G567" s="46">
        <v>1</v>
      </c>
      <c r="H567" t="s">
        <v>90</v>
      </c>
      <c r="J567" t="s">
        <v>834</v>
      </c>
      <c r="K567" t="s">
        <v>430</v>
      </c>
      <c r="L567" t="s">
        <v>430</v>
      </c>
      <c r="M567" t="s">
        <v>858</v>
      </c>
    </row>
    <row r="568" spans="1:15" x14ac:dyDescent="0.25">
      <c r="A568" t="s">
        <v>979</v>
      </c>
      <c r="B568" t="s">
        <v>980</v>
      </c>
      <c r="C568" t="s">
        <v>901</v>
      </c>
      <c r="D568" t="s">
        <v>43</v>
      </c>
      <c r="E568" t="s">
        <v>44</v>
      </c>
      <c r="F568" s="46">
        <v>72</v>
      </c>
      <c r="G568" s="46">
        <v>2</v>
      </c>
      <c r="H568" t="s">
        <v>43</v>
      </c>
      <c r="J568" t="s">
        <v>991</v>
      </c>
      <c r="K568" t="s">
        <v>990</v>
      </c>
      <c r="L568" t="s">
        <v>990</v>
      </c>
      <c r="M568" t="s">
        <v>858</v>
      </c>
    </row>
    <row r="569" spans="1:15" x14ac:dyDescent="0.25">
      <c r="A569" t="s">
        <v>979</v>
      </c>
      <c r="B569" t="s">
        <v>980</v>
      </c>
      <c r="C569" t="s">
        <v>994</v>
      </c>
      <c r="D569" t="s">
        <v>417</v>
      </c>
      <c r="E569" t="s">
        <v>36</v>
      </c>
      <c r="F569" s="46">
        <v>206</v>
      </c>
      <c r="G569" s="96">
        <v>5.7222</v>
      </c>
      <c r="H569" t="s">
        <v>417</v>
      </c>
      <c r="J569" t="s">
        <v>995</v>
      </c>
      <c r="K569" t="s">
        <v>419</v>
      </c>
      <c r="L569" t="s">
        <v>419</v>
      </c>
      <c r="M569" t="s">
        <v>865</v>
      </c>
    </row>
    <row r="570" spans="1:15" x14ac:dyDescent="0.25">
      <c r="A570" t="s">
        <v>979</v>
      </c>
      <c r="B570" t="s">
        <v>980</v>
      </c>
      <c r="C570" t="s">
        <v>994</v>
      </c>
      <c r="D570" t="s">
        <v>96</v>
      </c>
      <c r="E570" t="s">
        <v>39</v>
      </c>
      <c r="F570" s="46">
        <v>36</v>
      </c>
      <c r="G570" s="46">
        <v>1</v>
      </c>
      <c r="H570" t="s">
        <v>96</v>
      </c>
      <c r="J570" t="s">
        <v>996</v>
      </c>
      <c r="K570" t="s">
        <v>318</v>
      </c>
      <c r="L570" t="s">
        <v>318</v>
      </c>
      <c r="M570" t="s">
        <v>865</v>
      </c>
    </row>
    <row r="571" spans="1:15" x14ac:dyDescent="0.25">
      <c r="A571" t="s">
        <v>979</v>
      </c>
      <c r="B571" t="s">
        <v>980</v>
      </c>
      <c r="C571" t="s">
        <v>994</v>
      </c>
      <c r="D571" t="s">
        <v>90</v>
      </c>
      <c r="E571" t="s">
        <v>44</v>
      </c>
      <c r="F571" s="46">
        <v>36</v>
      </c>
      <c r="G571" s="46">
        <v>1</v>
      </c>
      <c r="H571" t="s">
        <v>90</v>
      </c>
      <c r="J571" t="s">
        <v>834</v>
      </c>
      <c r="K571" t="s">
        <v>430</v>
      </c>
      <c r="L571" t="s">
        <v>430</v>
      </c>
      <c r="M571" t="s">
        <v>865</v>
      </c>
    </row>
    <row r="572" spans="1:15" x14ac:dyDescent="0.25">
      <c r="A572" t="s">
        <v>979</v>
      </c>
      <c r="B572" t="s">
        <v>980</v>
      </c>
      <c r="C572" t="s">
        <v>997</v>
      </c>
      <c r="D572" t="s">
        <v>417</v>
      </c>
      <c r="E572" t="s">
        <v>36</v>
      </c>
      <c r="F572" s="46">
        <v>36</v>
      </c>
      <c r="G572" s="46">
        <v>1</v>
      </c>
      <c r="H572" t="s">
        <v>417</v>
      </c>
      <c r="J572" t="s">
        <v>834</v>
      </c>
      <c r="K572" t="s">
        <v>419</v>
      </c>
      <c r="L572" t="s">
        <v>419</v>
      </c>
      <c r="M572" t="s">
        <v>867</v>
      </c>
    </row>
    <row r="573" spans="1:15" x14ac:dyDescent="0.25">
      <c r="A573" t="s">
        <v>979</v>
      </c>
      <c r="B573" t="s">
        <v>980</v>
      </c>
      <c r="C573" t="s">
        <v>997</v>
      </c>
      <c r="D573" t="s">
        <v>90</v>
      </c>
      <c r="E573" t="s">
        <v>44</v>
      </c>
      <c r="F573" s="46">
        <v>72</v>
      </c>
      <c r="G573" s="46">
        <v>2</v>
      </c>
      <c r="H573" t="s">
        <v>90</v>
      </c>
      <c r="J573" t="s">
        <v>834</v>
      </c>
      <c r="K573" t="s">
        <v>430</v>
      </c>
      <c r="L573" t="s">
        <v>430</v>
      </c>
      <c r="M573" t="s">
        <v>867</v>
      </c>
    </row>
    <row r="574" spans="1:15" x14ac:dyDescent="0.25">
      <c r="A574" t="s">
        <v>979</v>
      </c>
      <c r="B574" t="s">
        <v>980</v>
      </c>
      <c r="C574" t="s">
        <v>997</v>
      </c>
      <c r="D574" t="s">
        <v>368</v>
      </c>
      <c r="E574" t="s">
        <v>44</v>
      </c>
      <c r="F574" s="46">
        <v>140</v>
      </c>
      <c r="G574" s="96">
        <v>3.8889</v>
      </c>
      <c r="H574" t="s">
        <v>368</v>
      </c>
      <c r="J574" t="s">
        <v>834</v>
      </c>
      <c r="K574" t="s">
        <v>370</v>
      </c>
      <c r="L574" t="s">
        <v>370</v>
      </c>
      <c r="M574" t="s">
        <v>867</v>
      </c>
      <c r="N574" s="96">
        <v>1418.01</v>
      </c>
      <c r="O574" s="96">
        <v>39.389200000000002</v>
      </c>
    </row>
    <row r="575" spans="1:15" x14ac:dyDescent="0.25">
      <c r="A575" t="s">
        <v>998</v>
      </c>
      <c r="B575" t="s">
        <v>999</v>
      </c>
      <c r="C575" t="s">
        <v>886</v>
      </c>
      <c r="D575" t="s">
        <v>417</v>
      </c>
      <c r="E575" t="s">
        <v>36</v>
      </c>
      <c r="F575" s="46">
        <v>36</v>
      </c>
      <c r="G575" s="46">
        <v>1</v>
      </c>
      <c r="H575" t="s">
        <v>417</v>
      </c>
      <c r="J575" t="s">
        <v>834</v>
      </c>
      <c r="K575" t="s">
        <v>419</v>
      </c>
      <c r="L575" t="s">
        <v>419</v>
      </c>
      <c r="M575" t="s">
        <v>846</v>
      </c>
    </row>
    <row r="576" spans="1:15" x14ac:dyDescent="0.25">
      <c r="A576" t="s">
        <v>998</v>
      </c>
      <c r="B576" t="s">
        <v>999</v>
      </c>
      <c r="C576" t="s">
        <v>886</v>
      </c>
      <c r="D576" t="s">
        <v>96</v>
      </c>
      <c r="E576" t="s">
        <v>39</v>
      </c>
      <c r="F576" s="46">
        <v>36</v>
      </c>
      <c r="G576" s="46">
        <v>1</v>
      </c>
      <c r="H576" t="s">
        <v>96</v>
      </c>
      <c r="J576" t="s">
        <v>834</v>
      </c>
      <c r="K576" t="s">
        <v>318</v>
      </c>
      <c r="L576" t="s">
        <v>318</v>
      </c>
      <c r="M576" t="s">
        <v>846</v>
      </c>
      <c r="N576" s="46">
        <v>72</v>
      </c>
      <c r="O576" s="46">
        <v>2</v>
      </c>
    </row>
    <row r="577" spans="1:15" x14ac:dyDescent="0.25">
      <c r="A577" t="s">
        <v>1000</v>
      </c>
      <c r="B577" t="s">
        <v>1001</v>
      </c>
      <c r="C577" t="s">
        <v>874</v>
      </c>
      <c r="D577" t="s">
        <v>165</v>
      </c>
      <c r="E577" t="s">
        <v>162</v>
      </c>
      <c r="F577" s="96">
        <v>82.44</v>
      </c>
      <c r="G577" s="96">
        <v>2.29</v>
      </c>
      <c r="H577" t="s">
        <v>165</v>
      </c>
      <c r="J577" t="s">
        <v>1002</v>
      </c>
      <c r="K577" t="s">
        <v>190</v>
      </c>
      <c r="L577" t="s">
        <v>190</v>
      </c>
      <c r="M577" t="s">
        <v>829</v>
      </c>
    </row>
    <row r="578" spans="1:15" x14ac:dyDescent="0.25">
      <c r="A578" t="s">
        <v>1000</v>
      </c>
      <c r="B578" t="s">
        <v>1001</v>
      </c>
      <c r="C578" t="s">
        <v>874</v>
      </c>
      <c r="D578" t="s">
        <v>86</v>
      </c>
      <c r="E578" t="s">
        <v>108</v>
      </c>
      <c r="F578" s="96">
        <v>204.12</v>
      </c>
      <c r="G578" s="96">
        <v>5.67</v>
      </c>
      <c r="H578" t="s">
        <v>86</v>
      </c>
      <c r="J578" t="s">
        <v>1003</v>
      </c>
      <c r="K578" t="s">
        <v>192</v>
      </c>
      <c r="L578" t="s">
        <v>192</v>
      </c>
      <c r="M578" t="s">
        <v>829</v>
      </c>
      <c r="N578" s="96">
        <v>286.56</v>
      </c>
      <c r="O578" s="96">
        <v>7.96</v>
      </c>
    </row>
    <row r="579" spans="1:15" x14ac:dyDescent="0.25">
      <c r="A579" t="s">
        <v>1004</v>
      </c>
      <c r="B579" t="s">
        <v>1005</v>
      </c>
      <c r="C579" t="s">
        <v>1006</v>
      </c>
      <c r="D579" t="s">
        <v>94</v>
      </c>
      <c r="E579" t="s">
        <v>75</v>
      </c>
      <c r="F579" s="96">
        <v>24.12</v>
      </c>
      <c r="G579" s="96">
        <v>0.67</v>
      </c>
      <c r="H579" t="s">
        <v>94</v>
      </c>
      <c r="J579" t="s">
        <v>1007</v>
      </c>
      <c r="K579" t="s">
        <v>197</v>
      </c>
      <c r="L579" t="s">
        <v>197</v>
      </c>
      <c r="M579" t="s">
        <v>1008</v>
      </c>
    </row>
    <row r="580" spans="1:15" x14ac:dyDescent="0.25">
      <c r="A580" t="s">
        <v>1004</v>
      </c>
      <c r="B580" t="s">
        <v>1005</v>
      </c>
      <c r="C580" t="s">
        <v>1006</v>
      </c>
      <c r="D580" t="s">
        <v>96</v>
      </c>
      <c r="E580" t="s">
        <v>39</v>
      </c>
      <c r="F580" s="96">
        <v>66.7</v>
      </c>
      <c r="G580" s="96">
        <v>1.8528</v>
      </c>
      <c r="H580" t="s">
        <v>96</v>
      </c>
      <c r="J580" t="s">
        <v>1009</v>
      </c>
      <c r="K580" t="s">
        <v>318</v>
      </c>
      <c r="L580" t="s">
        <v>318</v>
      </c>
      <c r="M580" t="s">
        <v>1008</v>
      </c>
    </row>
    <row r="581" spans="1:15" x14ac:dyDescent="0.25">
      <c r="A581" t="s">
        <v>1004</v>
      </c>
      <c r="B581" t="s">
        <v>1005</v>
      </c>
      <c r="C581" t="s">
        <v>1006</v>
      </c>
      <c r="D581" t="s">
        <v>90</v>
      </c>
      <c r="E581" t="s">
        <v>44</v>
      </c>
      <c r="F581" s="96">
        <v>147.6</v>
      </c>
      <c r="G581" s="96">
        <v>4.0999999999999996</v>
      </c>
      <c r="H581" t="s">
        <v>90</v>
      </c>
      <c r="J581" t="s">
        <v>1010</v>
      </c>
      <c r="K581" t="s">
        <v>430</v>
      </c>
      <c r="L581" t="s">
        <v>430</v>
      </c>
      <c r="M581" t="s">
        <v>1008</v>
      </c>
      <c r="N581" s="96">
        <v>238.42</v>
      </c>
      <c r="O581" s="96">
        <v>6.6227999999999998</v>
      </c>
    </row>
    <row r="582" spans="1:15" x14ac:dyDescent="0.25">
      <c r="A582" t="s">
        <v>1011</v>
      </c>
      <c r="B582" t="s">
        <v>1012</v>
      </c>
      <c r="C582" t="s">
        <v>1013</v>
      </c>
      <c r="D582" t="s">
        <v>94</v>
      </c>
      <c r="E582" t="s">
        <v>75</v>
      </c>
      <c r="F582" s="96">
        <v>34.56</v>
      </c>
      <c r="G582" s="96">
        <v>0.96</v>
      </c>
      <c r="H582" t="s">
        <v>94</v>
      </c>
      <c r="J582" t="s">
        <v>1014</v>
      </c>
      <c r="K582" t="s">
        <v>197</v>
      </c>
      <c r="L582" t="s">
        <v>197</v>
      </c>
      <c r="M582" t="s">
        <v>1015</v>
      </c>
    </row>
    <row r="583" spans="1:15" x14ac:dyDescent="0.25">
      <c r="A583" t="s">
        <v>1011</v>
      </c>
      <c r="B583" t="s">
        <v>1012</v>
      </c>
      <c r="C583" t="s">
        <v>1013</v>
      </c>
      <c r="D583" t="s">
        <v>96</v>
      </c>
      <c r="E583" t="s">
        <v>39</v>
      </c>
      <c r="F583" s="96">
        <v>136.62</v>
      </c>
      <c r="G583" s="96">
        <v>3.7949999999999999</v>
      </c>
      <c r="H583" t="s">
        <v>96</v>
      </c>
      <c r="J583" t="s">
        <v>1016</v>
      </c>
      <c r="K583" t="s">
        <v>318</v>
      </c>
      <c r="L583" t="s">
        <v>318</v>
      </c>
      <c r="M583" t="s">
        <v>1015</v>
      </c>
    </row>
    <row r="584" spans="1:15" x14ac:dyDescent="0.25">
      <c r="A584" t="s">
        <v>1011</v>
      </c>
      <c r="B584" t="s">
        <v>1012</v>
      </c>
      <c r="C584" t="s">
        <v>1013</v>
      </c>
      <c r="D584" t="s">
        <v>90</v>
      </c>
      <c r="E584" t="s">
        <v>44</v>
      </c>
      <c r="F584" s="96">
        <v>145.44</v>
      </c>
      <c r="G584" s="96">
        <v>4.04</v>
      </c>
      <c r="H584" t="s">
        <v>90</v>
      </c>
      <c r="J584" t="s">
        <v>1017</v>
      </c>
      <c r="K584" t="s">
        <v>430</v>
      </c>
      <c r="L584" t="s">
        <v>430</v>
      </c>
      <c r="M584" t="s">
        <v>1015</v>
      </c>
      <c r="N584" s="96">
        <v>316.62</v>
      </c>
      <c r="O584" s="96">
        <v>8.7949999999999999</v>
      </c>
    </row>
    <row r="585" spans="1:15" x14ac:dyDescent="0.25">
      <c r="A585" t="s">
        <v>1018</v>
      </c>
      <c r="B585" t="s">
        <v>1019</v>
      </c>
      <c r="C585" t="s">
        <v>1020</v>
      </c>
      <c r="D585" t="s">
        <v>94</v>
      </c>
      <c r="E585" t="s">
        <v>75</v>
      </c>
      <c r="F585" s="96">
        <v>39.6</v>
      </c>
      <c r="G585" s="96">
        <v>1.1000000000000001</v>
      </c>
      <c r="H585" t="s">
        <v>94</v>
      </c>
      <c r="J585" t="s">
        <v>1021</v>
      </c>
      <c r="K585" t="s">
        <v>197</v>
      </c>
      <c r="L585" t="s">
        <v>197</v>
      </c>
      <c r="M585" t="s">
        <v>1022</v>
      </c>
    </row>
    <row r="586" spans="1:15" x14ac:dyDescent="0.25">
      <c r="A586" t="s">
        <v>1018</v>
      </c>
      <c r="B586" t="s">
        <v>1019</v>
      </c>
      <c r="C586" t="s">
        <v>1020</v>
      </c>
      <c r="D586" t="s">
        <v>96</v>
      </c>
      <c r="E586" t="s">
        <v>39</v>
      </c>
      <c r="F586" s="96">
        <v>119.67</v>
      </c>
      <c r="G586" s="96">
        <v>3.3241999999999998</v>
      </c>
      <c r="H586" t="s">
        <v>96</v>
      </c>
      <c r="J586" t="s">
        <v>1023</v>
      </c>
      <c r="K586" t="s">
        <v>318</v>
      </c>
      <c r="L586" t="s">
        <v>318</v>
      </c>
      <c r="M586" t="s">
        <v>1022</v>
      </c>
    </row>
    <row r="587" spans="1:15" x14ac:dyDescent="0.25">
      <c r="A587" t="s">
        <v>1018</v>
      </c>
      <c r="B587" t="s">
        <v>1019</v>
      </c>
      <c r="C587" t="s">
        <v>1020</v>
      </c>
      <c r="D587" t="s">
        <v>90</v>
      </c>
      <c r="E587" t="s">
        <v>44</v>
      </c>
      <c r="F587" s="96">
        <v>165.6</v>
      </c>
      <c r="G587" s="96">
        <v>4.5999999999999996</v>
      </c>
      <c r="H587" t="s">
        <v>90</v>
      </c>
      <c r="J587" t="s">
        <v>1024</v>
      </c>
      <c r="K587" t="s">
        <v>430</v>
      </c>
      <c r="L587" t="s">
        <v>430</v>
      </c>
      <c r="M587" t="s">
        <v>1022</v>
      </c>
      <c r="N587" s="96">
        <v>324.87</v>
      </c>
      <c r="O587" s="96">
        <v>9.0242000000000004</v>
      </c>
    </row>
    <row r="588" spans="1:15" x14ac:dyDescent="0.25">
      <c r="A588" t="s">
        <v>1025</v>
      </c>
      <c r="B588" t="s">
        <v>1026</v>
      </c>
      <c r="C588" t="s">
        <v>1027</v>
      </c>
      <c r="D588" t="s">
        <v>94</v>
      </c>
      <c r="E588" t="s">
        <v>75</v>
      </c>
      <c r="F588" s="96">
        <v>30.24</v>
      </c>
      <c r="G588" s="96">
        <v>0.84</v>
      </c>
      <c r="H588" t="s">
        <v>94</v>
      </c>
      <c r="J588" t="s">
        <v>1028</v>
      </c>
      <c r="K588" t="s">
        <v>197</v>
      </c>
      <c r="L588" t="s">
        <v>197</v>
      </c>
      <c r="M588" t="s">
        <v>1029</v>
      </c>
    </row>
    <row r="589" spans="1:15" x14ac:dyDescent="0.25">
      <c r="A589" t="s">
        <v>1025</v>
      </c>
      <c r="B589" t="s">
        <v>1026</v>
      </c>
      <c r="C589" t="s">
        <v>1027</v>
      </c>
      <c r="D589" t="s">
        <v>96</v>
      </c>
      <c r="E589" t="s">
        <v>39</v>
      </c>
      <c r="F589" s="96">
        <v>125.13</v>
      </c>
      <c r="G589" s="96">
        <v>3.4758</v>
      </c>
      <c r="H589" t="s">
        <v>96</v>
      </c>
      <c r="J589" t="s">
        <v>1030</v>
      </c>
      <c r="K589" t="s">
        <v>318</v>
      </c>
      <c r="L589" t="s">
        <v>318</v>
      </c>
      <c r="M589" t="s">
        <v>1029</v>
      </c>
    </row>
    <row r="590" spans="1:15" x14ac:dyDescent="0.25">
      <c r="A590" t="s">
        <v>1025</v>
      </c>
      <c r="B590" t="s">
        <v>1026</v>
      </c>
      <c r="C590" t="s">
        <v>1027</v>
      </c>
      <c r="D590" t="s">
        <v>90</v>
      </c>
      <c r="E590" t="s">
        <v>44</v>
      </c>
      <c r="F590" s="96">
        <v>162.72</v>
      </c>
      <c r="G590" s="96">
        <v>4.5199999999999996</v>
      </c>
      <c r="H590" t="s">
        <v>90</v>
      </c>
      <c r="J590" t="s">
        <v>1031</v>
      </c>
      <c r="K590" t="s">
        <v>430</v>
      </c>
      <c r="L590" t="s">
        <v>430</v>
      </c>
      <c r="M590" t="s">
        <v>1029</v>
      </c>
      <c r="N590" s="96">
        <v>318.08999999999997</v>
      </c>
      <c r="O590" s="96">
        <v>8.8358000000000008</v>
      </c>
    </row>
    <row r="591" spans="1:15" x14ac:dyDescent="0.25">
      <c r="A591" t="s">
        <v>1032</v>
      </c>
      <c r="B591" t="s">
        <v>1033</v>
      </c>
      <c r="C591" t="s">
        <v>1034</v>
      </c>
      <c r="D591" t="s">
        <v>94</v>
      </c>
      <c r="E591" t="s">
        <v>75</v>
      </c>
      <c r="F591" s="96">
        <v>45.36</v>
      </c>
      <c r="G591" s="96">
        <v>1.26</v>
      </c>
      <c r="H591" t="s">
        <v>94</v>
      </c>
      <c r="J591" t="s">
        <v>1035</v>
      </c>
      <c r="K591" t="s">
        <v>197</v>
      </c>
      <c r="L591" t="s">
        <v>197</v>
      </c>
      <c r="M591" t="s">
        <v>1036</v>
      </c>
    </row>
    <row r="592" spans="1:15" x14ac:dyDescent="0.25">
      <c r="A592" t="s">
        <v>1032</v>
      </c>
      <c r="B592" t="s">
        <v>1033</v>
      </c>
      <c r="C592" t="s">
        <v>1034</v>
      </c>
      <c r="D592" t="s">
        <v>96</v>
      </c>
      <c r="E592" t="s">
        <v>39</v>
      </c>
      <c r="F592" s="96">
        <v>144.66999999999999</v>
      </c>
      <c r="G592" s="96">
        <v>4.0186000000000002</v>
      </c>
      <c r="H592" t="s">
        <v>96</v>
      </c>
      <c r="J592" t="s">
        <v>1037</v>
      </c>
      <c r="K592" t="s">
        <v>318</v>
      </c>
      <c r="L592" t="s">
        <v>318</v>
      </c>
      <c r="M592" t="s">
        <v>1036</v>
      </c>
    </row>
    <row r="593" spans="1:15" x14ac:dyDescent="0.25">
      <c r="A593" t="s">
        <v>1032</v>
      </c>
      <c r="B593" t="s">
        <v>1033</v>
      </c>
      <c r="C593" t="s">
        <v>1034</v>
      </c>
      <c r="D593" t="s">
        <v>90</v>
      </c>
      <c r="E593" t="s">
        <v>44</v>
      </c>
      <c r="F593" s="96">
        <v>201.6</v>
      </c>
      <c r="G593" s="96">
        <v>5.6</v>
      </c>
      <c r="H593" t="s">
        <v>90</v>
      </c>
      <c r="J593" t="s">
        <v>1038</v>
      </c>
      <c r="K593" t="s">
        <v>430</v>
      </c>
      <c r="L593" t="s">
        <v>430</v>
      </c>
      <c r="M593" t="s">
        <v>1036</v>
      </c>
      <c r="N593" s="96">
        <v>391.63</v>
      </c>
      <c r="O593" s="96">
        <v>10.8786</v>
      </c>
    </row>
    <row r="594" spans="1:15" x14ac:dyDescent="0.25">
      <c r="A594" t="s">
        <v>1039</v>
      </c>
      <c r="B594" t="s">
        <v>1040</v>
      </c>
      <c r="C594" t="s">
        <v>1041</v>
      </c>
      <c r="D594" t="s">
        <v>96</v>
      </c>
      <c r="E594" t="s">
        <v>39</v>
      </c>
      <c r="F594" s="96">
        <v>42.58</v>
      </c>
      <c r="G594" s="96">
        <v>1.1828000000000001</v>
      </c>
      <c r="H594" t="s">
        <v>96</v>
      </c>
      <c r="J594" t="s">
        <v>1042</v>
      </c>
      <c r="K594" t="s">
        <v>318</v>
      </c>
      <c r="L594" t="s">
        <v>318</v>
      </c>
      <c r="M594" t="s">
        <v>1043</v>
      </c>
    </row>
    <row r="595" spans="1:15" x14ac:dyDescent="0.25">
      <c r="A595" t="s">
        <v>1039</v>
      </c>
      <c r="B595" t="s">
        <v>1040</v>
      </c>
      <c r="C595" t="s">
        <v>1041</v>
      </c>
      <c r="D595" t="s">
        <v>96</v>
      </c>
      <c r="E595" t="s">
        <v>39</v>
      </c>
      <c r="F595" s="46">
        <v>36</v>
      </c>
      <c r="G595" s="46">
        <v>1</v>
      </c>
      <c r="H595" t="s">
        <v>96</v>
      </c>
      <c r="J595" t="s">
        <v>1044</v>
      </c>
      <c r="K595" t="s">
        <v>318</v>
      </c>
      <c r="L595" t="s">
        <v>318</v>
      </c>
      <c r="M595" t="s">
        <v>1043</v>
      </c>
    </row>
    <row r="596" spans="1:15" x14ac:dyDescent="0.25">
      <c r="A596" t="s">
        <v>1039</v>
      </c>
      <c r="B596" t="s">
        <v>1040</v>
      </c>
      <c r="C596" t="s">
        <v>1041</v>
      </c>
      <c r="D596" t="s">
        <v>112</v>
      </c>
      <c r="E596" t="s">
        <v>162</v>
      </c>
      <c r="F596" s="46">
        <v>162</v>
      </c>
      <c r="G596" s="96">
        <v>4.5</v>
      </c>
      <c r="H596" t="s">
        <v>112</v>
      </c>
      <c r="J596" t="s">
        <v>1045</v>
      </c>
      <c r="K596" t="s">
        <v>199</v>
      </c>
      <c r="L596" t="s">
        <v>199</v>
      </c>
      <c r="M596" t="s">
        <v>1043</v>
      </c>
    </row>
    <row r="597" spans="1:15" x14ac:dyDescent="0.25">
      <c r="A597" t="s">
        <v>1039</v>
      </c>
      <c r="B597" t="s">
        <v>1040</v>
      </c>
      <c r="C597" t="s">
        <v>1041</v>
      </c>
      <c r="D597" t="s">
        <v>112</v>
      </c>
      <c r="E597" t="s">
        <v>162</v>
      </c>
      <c r="F597" s="46">
        <v>244</v>
      </c>
      <c r="G597" s="96">
        <v>6.7778</v>
      </c>
      <c r="H597" t="s">
        <v>112</v>
      </c>
      <c r="J597" t="s">
        <v>1046</v>
      </c>
      <c r="K597" t="s">
        <v>199</v>
      </c>
      <c r="L597" t="s">
        <v>199</v>
      </c>
      <c r="M597" t="s">
        <v>1043</v>
      </c>
    </row>
    <row r="598" spans="1:15" x14ac:dyDescent="0.25">
      <c r="A598" t="s">
        <v>1039</v>
      </c>
      <c r="B598" t="s">
        <v>1040</v>
      </c>
      <c r="C598" t="s">
        <v>1041</v>
      </c>
      <c r="D598" t="s">
        <v>114</v>
      </c>
      <c r="E598" t="s">
        <v>108</v>
      </c>
      <c r="F598" s="46">
        <v>136</v>
      </c>
      <c r="G598" s="96">
        <v>3.7778</v>
      </c>
      <c r="H598" t="s">
        <v>114</v>
      </c>
      <c r="J598" t="s">
        <v>1047</v>
      </c>
      <c r="K598" t="s">
        <v>201</v>
      </c>
      <c r="L598" t="s">
        <v>201</v>
      </c>
      <c r="M598" t="s">
        <v>1043</v>
      </c>
    </row>
    <row r="599" spans="1:15" x14ac:dyDescent="0.25">
      <c r="A599" t="s">
        <v>1039</v>
      </c>
      <c r="B599" t="s">
        <v>1040</v>
      </c>
      <c r="C599" t="s">
        <v>1041</v>
      </c>
      <c r="D599" t="s">
        <v>967</v>
      </c>
      <c r="E599" t="s">
        <v>162</v>
      </c>
      <c r="F599" s="46">
        <v>36</v>
      </c>
      <c r="G599" s="46">
        <v>1</v>
      </c>
      <c r="H599" t="s">
        <v>967</v>
      </c>
      <c r="J599" t="s">
        <v>1048</v>
      </c>
      <c r="K599" t="s">
        <v>968</v>
      </c>
      <c r="L599" t="s">
        <v>968</v>
      </c>
      <c r="M599" t="s">
        <v>1043</v>
      </c>
    </row>
    <row r="600" spans="1:15" x14ac:dyDescent="0.25">
      <c r="A600" t="s">
        <v>1039</v>
      </c>
      <c r="B600" t="s">
        <v>1040</v>
      </c>
      <c r="C600" t="s">
        <v>1041</v>
      </c>
      <c r="E600" t="s">
        <v>36</v>
      </c>
      <c r="F600" s="46">
        <v>36</v>
      </c>
      <c r="G600" s="46">
        <v>1</v>
      </c>
      <c r="H600" t="s">
        <v>306</v>
      </c>
      <c r="J600" t="s">
        <v>1049</v>
      </c>
      <c r="L600" t="s">
        <v>308</v>
      </c>
      <c r="M600" t="s">
        <v>1043</v>
      </c>
      <c r="N600" s="96">
        <v>692.58</v>
      </c>
      <c r="O600" s="96">
        <v>19.238399999999999</v>
      </c>
    </row>
    <row r="601" spans="1:15" x14ac:dyDescent="0.25">
      <c r="A601" t="s">
        <v>1050</v>
      </c>
      <c r="B601" t="s">
        <v>1051</v>
      </c>
      <c r="C601" t="s">
        <v>1052</v>
      </c>
      <c r="D601" t="s">
        <v>12</v>
      </c>
      <c r="E601" t="s">
        <v>36</v>
      </c>
      <c r="F601" s="46">
        <v>36</v>
      </c>
      <c r="G601" s="46">
        <v>1</v>
      </c>
      <c r="H601" t="s">
        <v>12</v>
      </c>
      <c r="J601" t="s">
        <v>1048</v>
      </c>
      <c r="K601" t="s">
        <v>195</v>
      </c>
      <c r="L601" t="s">
        <v>195</v>
      </c>
      <c r="M601" t="s">
        <v>1053</v>
      </c>
    </row>
    <row r="602" spans="1:15" x14ac:dyDescent="0.25">
      <c r="A602" t="s">
        <v>1050</v>
      </c>
      <c r="B602" t="s">
        <v>1051</v>
      </c>
      <c r="C602" t="s">
        <v>1052</v>
      </c>
      <c r="D602" t="s">
        <v>299</v>
      </c>
      <c r="E602" t="s">
        <v>39</v>
      </c>
      <c r="F602" s="46">
        <v>36</v>
      </c>
      <c r="G602" s="46">
        <v>1</v>
      </c>
      <c r="H602" t="s">
        <v>299</v>
      </c>
      <c r="J602" t="s">
        <v>1044</v>
      </c>
      <c r="K602" t="s">
        <v>301</v>
      </c>
      <c r="L602" t="s">
        <v>301</v>
      </c>
      <c r="M602" t="s">
        <v>1053</v>
      </c>
    </row>
    <row r="603" spans="1:15" x14ac:dyDescent="0.25">
      <c r="A603" t="s">
        <v>1050</v>
      </c>
      <c r="B603" t="s">
        <v>1051</v>
      </c>
      <c r="C603" t="s">
        <v>1052</v>
      </c>
      <c r="D603" t="s">
        <v>96</v>
      </c>
      <c r="E603" t="s">
        <v>39</v>
      </c>
      <c r="F603" s="46">
        <v>68</v>
      </c>
      <c r="G603" s="96">
        <v>1.8889</v>
      </c>
      <c r="H603" t="s">
        <v>96</v>
      </c>
      <c r="J603" t="s">
        <v>1054</v>
      </c>
      <c r="K603" t="s">
        <v>318</v>
      </c>
      <c r="L603" t="s">
        <v>318</v>
      </c>
      <c r="M603" t="s">
        <v>1053</v>
      </c>
    </row>
    <row r="604" spans="1:15" x14ac:dyDescent="0.25">
      <c r="A604" t="s">
        <v>1050</v>
      </c>
      <c r="B604" t="s">
        <v>1051</v>
      </c>
      <c r="C604" t="s">
        <v>1052</v>
      </c>
      <c r="D604" t="s">
        <v>112</v>
      </c>
      <c r="E604" t="s">
        <v>162</v>
      </c>
      <c r="F604" s="46">
        <v>140</v>
      </c>
      <c r="G604" s="96">
        <v>3.8889</v>
      </c>
      <c r="H604" t="s">
        <v>112</v>
      </c>
      <c r="J604" t="s">
        <v>1055</v>
      </c>
      <c r="K604" t="s">
        <v>199</v>
      </c>
      <c r="L604" t="s">
        <v>199</v>
      </c>
      <c r="M604" t="s">
        <v>1053</v>
      </c>
    </row>
    <row r="605" spans="1:15" x14ac:dyDescent="0.25">
      <c r="A605" t="s">
        <v>1050</v>
      </c>
      <c r="B605" t="s">
        <v>1051</v>
      </c>
      <c r="C605" t="s">
        <v>1052</v>
      </c>
      <c r="D605" t="s">
        <v>112</v>
      </c>
      <c r="E605" t="s">
        <v>162</v>
      </c>
      <c r="F605" s="46">
        <v>36</v>
      </c>
      <c r="G605" s="46">
        <v>1</v>
      </c>
      <c r="H605" t="s">
        <v>112</v>
      </c>
      <c r="J605" t="s">
        <v>1056</v>
      </c>
      <c r="K605" t="s">
        <v>199</v>
      </c>
      <c r="L605" t="s">
        <v>199</v>
      </c>
      <c r="M605" t="s">
        <v>1053</v>
      </c>
    </row>
    <row r="606" spans="1:15" x14ac:dyDescent="0.25">
      <c r="A606" t="s">
        <v>1050</v>
      </c>
      <c r="B606" t="s">
        <v>1051</v>
      </c>
      <c r="C606" t="s">
        <v>1052</v>
      </c>
      <c r="D606" t="s">
        <v>114</v>
      </c>
      <c r="E606" t="s">
        <v>108</v>
      </c>
      <c r="F606" s="96">
        <v>99.2</v>
      </c>
      <c r="G606" s="96">
        <v>2.7555999999999998</v>
      </c>
      <c r="H606" t="s">
        <v>114</v>
      </c>
      <c r="J606" t="s">
        <v>1057</v>
      </c>
      <c r="K606" t="s">
        <v>201</v>
      </c>
      <c r="L606" t="s">
        <v>201</v>
      </c>
      <c r="M606" t="s">
        <v>1053</v>
      </c>
    </row>
    <row r="607" spans="1:15" x14ac:dyDescent="0.25">
      <c r="A607" t="s">
        <v>1050</v>
      </c>
      <c r="B607" t="s">
        <v>1051</v>
      </c>
      <c r="C607" t="s">
        <v>1052</v>
      </c>
      <c r="D607" t="s">
        <v>114</v>
      </c>
      <c r="E607" t="s">
        <v>108</v>
      </c>
      <c r="F607" s="46">
        <v>98</v>
      </c>
      <c r="G607" s="96">
        <v>2.7222</v>
      </c>
      <c r="H607" t="s">
        <v>114</v>
      </c>
      <c r="J607" t="s">
        <v>1058</v>
      </c>
      <c r="K607" t="s">
        <v>201</v>
      </c>
      <c r="L607" t="s">
        <v>201</v>
      </c>
      <c r="M607" t="s">
        <v>1053</v>
      </c>
    </row>
    <row r="608" spans="1:15" x14ac:dyDescent="0.25">
      <c r="A608" t="s">
        <v>1050</v>
      </c>
      <c r="B608" t="s">
        <v>1051</v>
      </c>
      <c r="C608" t="s">
        <v>1052</v>
      </c>
      <c r="D608" t="s">
        <v>41</v>
      </c>
      <c r="E608" t="s">
        <v>36</v>
      </c>
      <c r="F608" s="46">
        <v>32</v>
      </c>
      <c r="G608" s="96">
        <v>0.88890000000000002</v>
      </c>
      <c r="H608" t="s">
        <v>41</v>
      </c>
      <c r="J608" t="s">
        <v>1059</v>
      </c>
      <c r="K608" t="s">
        <v>548</v>
      </c>
      <c r="L608" t="s">
        <v>548</v>
      </c>
      <c r="M608" t="s">
        <v>1053</v>
      </c>
    </row>
    <row r="609" spans="1:17" x14ac:dyDescent="0.25">
      <c r="A609" t="s">
        <v>1050</v>
      </c>
      <c r="B609" t="s">
        <v>1051</v>
      </c>
      <c r="C609" t="s">
        <v>1052</v>
      </c>
      <c r="D609" t="s">
        <v>117</v>
      </c>
      <c r="E609" t="s">
        <v>108</v>
      </c>
      <c r="F609" s="96">
        <v>13.6</v>
      </c>
      <c r="G609" s="96">
        <v>0.37780000000000002</v>
      </c>
      <c r="H609" t="s">
        <v>117</v>
      </c>
      <c r="J609" t="s">
        <v>1060</v>
      </c>
      <c r="K609" t="s">
        <v>203</v>
      </c>
      <c r="L609" t="s">
        <v>203</v>
      </c>
      <c r="M609" t="s">
        <v>1053</v>
      </c>
    </row>
    <row r="610" spans="1:17" x14ac:dyDescent="0.25">
      <c r="A610" t="s">
        <v>1050</v>
      </c>
      <c r="B610" t="s">
        <v>1051</v>
      </c>
      <c r="C610" t="s">
        <v>1052</v>
      </c>
      <c r="E610" t="s">
        <v>36</v>
      </c>
      <c r="F610" s="46">
        <v>100</v>
      </c>
      <c r="G610" s="96">
        <v>2.7778</v>
      </c>
      <c r="H610" t="s">
        <v>306</v>
      </c>
      <c r="J610" t="s">
        <v>1061</v>
      </c>
      <c r="L610" t="s">
        <v>308</v>
      </c>
      <c r="M610" t="s">
        <v>1053</v>
      </c>
    </row>
    <row r="611" spans="1:17" x14ac:dyDescent="0.25">
      <c r="A611" t="s">
        <v>1050</v>
      </c>
      <c r="B611" t="s">
        <v>1051</v>
      </c>
      <c r="C611" t="s">
        <v>1052</v>
      </c>
      <c r="E611" t="s">
        <v>36</v>
      </c>
      <c r="F611" s="46">
        <v>32</v>
      </c>
      <c r="G611" s="96">
        <v>0.88890000000000002</v>
      </c>
      <c r="H611" t="s">
        <v>306</v>
      </c>
      <c r="J611" t="s">
        <v>1062</v>
      </c>
      <c r="L611" t="s">
        <v>308</v>
      </c>
      <c r="M611" t="s">
        <v>1053</v>
      </c>
    </row>
    <row r="612" spans="1:17" x14ac:dyDescent="0.25">
      <c r="A612" t="s">
        <v>1050</v>
      </c>
      <c r="B612" t="s">
        <v>1051</v>
      </c>
      <c r="C612" t="s">
        <v>1052</v>
      </c>
      <c r="E612" t="s">
        <v>39</v>
      </c>
      <c r="F612" s="96">
        <v>67.92</v>
      </c>
      <c r="G612" s="96">
        <v>1.8867</v>
      </c>
      <c r="H612" t="s">
        <v>247</v>
      </c>
      <c r="J612" t="s">
        <v>1063</v>
      </c>
      <c r="L612" t="s">
        <v>249</v>
      </c>
      <c r="M612" t="s">
        <v>1053</v>
      </c>
      <c r="N612" s="96">
        <v>758.72</v>
      </c>
      <c r="O612" s="96">
        <v>21.075700000000001</v>
      </c>
    </row>
    <row r="613" spans="1:17" x14ac:dyDescent="0.25">
      <c r="A613" t="s">
        <v>1064</v>
      </c>
      <c r="B613" t="s">
        <v>1065</v>
      </c>
      <c r="C613" t="s">
        <v>925</v>
      </c>
      <c r="D613" t="s">
        <v>12</v>
      </c>
      <c r="E613" t="s">
        <v>36</v>
      </c>
      <c r="F613" s="96">
        <v>195.89</v>
      </c>
      <c r="G613" s="96">
        <v>5.4413999999999998</v>
      </c>
      <c r="H613" t="s">
        <v>12</v>
      </c>
      <c r="J613" t="s">
        <v>1066</v>
      </c>
      <c r="K613" t="s">
        <v>195</v>
      </c>
      <c r="L613" t="s">
        <v>195</v>
      </c>
      <c r="M613" t="s">
        <v>926</v>
      </c>
    </row>
    <row r="614" spans="1:17" x14ac:dyDescent="0.25">
      <c r="A614" t="s">
        <v>1064</v>
      </c>
      <c r="B614" t="s">
        <v>1065</v>
      </c>
      <c r="C614" t="s">
        <v>925</v>
      </c>
      <c r="D614" t="s">
        <v>299</v>
      </c>
      <c r="E614" t="s">
        <v>39</v>
      </c>
      <c r="F614" s="46">
        <v>36</v>
      </c>
      <c r="G614" s="46">
        <v>1</v>
      </c>
      <c r="H614" t="s">
        <v>299</v>
      </c>
      <c r="J614" t="s">
        <v>1067</v>
      </c>
      <c r="K614" t="s">
        <v>301</v>
      </c>
      <c r="L614" t="s">
        <v>301</v>
      </c>
      <c r="M614" t="s">
        <v>926</v>
      </c>
    </row>
    <row r="615" spans="1:17" x14ac:dyDescent="0.25">
      <c r="A615" t="s">
        <v>1064</v>
      </c>
      <c r="B615" t="s">
        <v>1065</v>
      </c>
      <c r="C615" t="s">
        <v>925</v>
      </c>
      <c r="D615" t="s">
        <v>417</v>
      </c>
      <c r="E615" t="s">
        <v>36</v>
      </c>
      <c r="F615" s="46">
        <v>126</v>
      </c>
      <c r="G615" s="96">
        <v>3.5</v>
      </c>
      <c r="H615" t="s">
        <v>417</v>
      </c>
      <c r="J615" t="s">
        <v>1068</v>
      </c>
      <c r="K615" t="s">
        <v>419</v>
      </c>
      <c r="L615" t="s">
        <v>419</v>
      </c>
      <c r="M615" t="s">
        <v>926</v>
      </c>
    </row>
    <row r="616" spans="1:17" x14ac:dyDescent="0.25">
      <c r="A616" t="s">
        <v>1064</v>
      </c>
      <c r="B616" t="s">
        <v>1065</v>
      </c>
      <c r="C616" t="s">
        <v>925</v>
      </c>
      <c r="D616" t="s">
        <v>96</v>
      </c>
      <c r="E616" t="s">
        <v>39</v>
      </c>
      <c r="F616" s="46">
        <v>30</v>
      </c>
      <c r="G616" s="96">
        <v>0.83330000000000004</v>
      </c>
      <c r="H616" t="s">
        <v>96</v>
      </c>
      <c r="J616" t="s">
        <v>1069</v>
      </c>
      <c r="K616" t="s">
        <v>318</v>
      </c>
      <c r="L616" t="s">
        <v>318</v>
      </c>
      <c r="M616" t="s">
        <v>926</v>
      </c>
    </row>
    <row r="617" spans="1:17" x14ac:dyDescent="0.25">
      <c r="A617" t="s">
        <v>1064</v>
      </c>
      <c r="B617" t="s">
        <v>1065</v>
      </c>
      <c r="C617" t="s">
        <v>925</v>
      </c>
      <c r="D617" t="s">
        <v>38</v>
      </c>
      <c r="E617" t="s">
        <v>39</v>
      </c>
      <c r="F617" s="46">
        <v>36</v>
      </c>
      <c r="G617" s="46">
        <v>1</v>
      </c>
      <c r="H617" t="s">
        <v>38</v>
      </c>
      <c r="J617" t="s">
        <v>1070</v>
      </c>
      <c r="K617" t="s">
        <v>977</v>
      </c>
      <c r="L617" t="s">
        <v>977</v>
      </c>
      <c r="M617" t="s">
        <v>926</v>
      </c>
      <c r="N617" s="96">
        <v>423.89</v>
      </c>
      <c r="O617" s="96">
        <v>11.774699999999999</v>
      </c>
    </row>
    <row r="618" spans="1:17" x14ac:dyDescent="0.25">
      <c r="A618" t="s">
        <v>1071</v>
      </c>
      <c r="B618" t="s">
        <v>1072</v>
      </c>
      <c r="C618" t="s">
        <v>1073</v>
      </c>
      <c r="D618" t="s">
        <v>137</v>
      </c>
      <c r="E618" t="s">
        <v>61</v>
      </c>
      <c r="F618" s="96">
        <v>39.96</v>
      </c>
      <c r="G618" s="96">
        <v>1.1100000000000001</v>
      </c>
      <c r="H618" t="s">
        <v>137</v>
      </c>
      <c r="I618" t="s">
        <v>29</v>
      </c>
      <c r="K618" t="s">
        <v>138</v>
      </c>
      <c r="L618" t="s">
        <v>138</v>
      </c>
      <c r="M618" t="s">
        <v>1074</v>
      </c>
      <c r="N618" s="96">
        <v>39.96</v>
      </c>
      <c r="O618" s="96">
        <v>1.1100000000000001</v>
      </c>
      <c r="P618" s="96">
        <v>50503.54</v>
      </c>
      <c r="Q618" s="96">
        <v>1402.8778</v>
      </c>
    </row>
  </sheetData>
  <autoFilter ref="A1:Q615" xr:uid="{BA3FFE62-2954-41A2-B59A-0FD8185446C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174F-BDE8-43A8-8CFF-B4C03F15939F}">
  <dimension ref="A1:G92"/>
  <sheetViews>
    <sheetView topLeftCell="A55" workbookViewId="0">
      <selection activeCell="D82" sqref="D82"/>
    </sheetView>
  </sheetViews>
  <sheetFormatPr defaultRowHeight="15" x14ac:dyDescent="0.25"/>
  <cols>
    <col min="4" max="4" width="19.140625" bestFit="1" customWidth="1"/>
    <col min="5" max="5" width="2.85546875" customWidth="1"/>
    <col min="6" max="6" width="15.7109375" customWidth="1"/>
  </cols>
  <sheetData>
    <row r="1" spans="1:3" ht="21" x14ac:dyDescent="0.35">
      <c r="A1" s="93" t="s">
        <v>1181</v>
      </c>
    </row>
    <row r="3" spans="1:3" ht="21" x14ac:dyDescent="0.35">
      <c r="A3" s="147" t="s">
        <v>1199</v>
      </c>
      <c r="B3" s="148"/>
      <c r="C3" s="148"/>
    </row>
    <row r="5" spans="1:3" x14ac:dyDescent="0.25">
      <c r="A5" t="s">
        <v>1200</v>
      </c>
    </row>
    <row r="42" spans="1:3" x14ac:dyDescent="0.25">
      <c r="A42" t="s">
        <v>1201</v>
      </c>
    </row>
    <row r="44" spans="1:3" x14ac:dyDescent="0.25">
      <c r="A44" t="s">
        <v>1202</v>
      </c>
    </row>
    <row r="46" spans="1:3" x14ac:dyDescent="0.25">
      <c r="A46" t="s">
        <v>1203</v>
      </c>
    </row>
    <row r="48" spans="1:3" ht="21" x14ac:dyDescent="0.35">
      <c r="A48" s="76" t="s">
        <v>1204</v>
      </c>
      <c r="B48" s="8"/>
      <c r="C48" s="8"/>
    </row>
    <row r="50" spans="1:7" x14ac:dyDescent="0.25">
      <c r="A50" s="90" t="s">
        <v>0</v>
      </c>
    </row>
    <row r="51" spans="1:7" x14ac:dyDescent="0.25">
      <c r="A51" t="s">
        <v>1184</v>
      </c>
      <c r="D51" s="94" t="s">
        <v>1182</v>
      </c>
      <c r="F51" s="90" t="s">
        <v>1192</v>
      </c>
      <c r="G51" t="s">
        <v>1183</v>
      </c>
    </row>
    <row r="53" spans="1:7" x14ac:dyDescent="0.25">
      <c r="A53" s="90" t="s">
        <v>1</v>
      </c>
    </row>
    <row r="54" spans="1:7" x14ac:dyDescent="0.25">
      <c r="A54" t="s">
        <v>1185</v>
      </c>
      <c r="D54" s="146" t="s">
        <v>1186</v>
      </c>
    </row>
    <row r="56" spans="1:7" x14ac:dyDescent="0.25">
      <c r="A56" s="90" t="s">
        <v>2</v>
      </c>
    </row>
    <row r="57" spans="1:7" x14ac:dyDescent="0.25">
      <c r="A57" t="s">
        <v>1184</v>
      </c>
      <c r="D57" s="94" t="s">
        <v>1187</v>
      </c>
      <c r="F57" s="90" t="s">
        <v>1191</v>
      </c>
      <c r="G57" s="144" t="s">
        <v>1188</v>
      </c>
    </row>
    <row r="59" spans="1:7" x14ac:dyDescent="0.25">
      <c r="A59" s="90" t="s">
        <v>11</v>
      </c>
    </row>
    <row r="60" spans="1:7" x14ac:dyDescent="0.25">
      <c r="A60" t="s">
        <v>1184</v>
      </c>
      <c r="D60" s="94" t="s">
        <v>1189</v>
      </c>
      <c r="F60" s="90" t="s">
        <v>1192</v>
      </c>
      <c r="G60" t="s">
        <v>1190</v>
      </c>
    </row>
    <row r="61" spans="1:7" x14ac:dyDescent="0.25">
      <c r="D61" s="94"/>
      <c r="F61" s="90"/>
    </row>
    <row r="62" spans="1:7" x14ac:dyDescent="0.25">
      <c r="A62" s="90" t="s">
        <v>3</v>
      </c>
      <c r="D62" s="94"/>
      <c r="F62" s="90"/>
    </row>
    <row r="63" spans="1:7" x14ac:dyDescent="0.25">
      <c r="A63" t="s">
        <v>1185</v>
      </c>
      <c r="D63" s="94" t="s">
        <v>1193</v>
      </c>
      <c r="F63" s="90"/>
    </row>
    <row r="64" spans="1:7" x14ac:dyDescent="0.25">
      <c r="A64" s="90"/>
      <c r="D64" s="94"/>
      <c r="F64" s="90"/>
    </row>
    <row r="65" spans="1:4" x14ac:dyDescent="0.25">
      <c r="A65" s="90" t="s">
        <v>4</v>
      </c>
    </row>
    <row r="66" spans="1:4" x14ac:dyDescent="0.25">
      <c r="A66" t="s">
        <v>1185</v>
      </c>
      <c r="D66" s="94" t="s">
        <v>1194</v>
      </c>
    </row>
    <row r="68" spans="1:4" x14ac:dyDescent="0.25">
      <c r="A68" s="90" t="s">
        <v>5</v>
      </c>
    </row>
    <row r="69" spans="1:4" x14ac:dyDescent="0.25">
      <c r="A69" t="s">
        <v>1185</v>
      </c>
      <c r="D69" s="94" t="s">
        <v>1195</v>
      </c>
    </row>
    <row r="70" spans="1:4" x14ac:dyDescent="0.25">
      <c r="D70" s="94"/>
    </row>
    <row r="71" spans="1:4" x14ac:dyDescent="0.25">
      <c r="A71" s="90" t="s">
        <v>1129</v>
      </c>
    </row>
    <row r="72" spans="1:4" x14ac:dyDescent="0.25">
      <c r="A72" s="145" t="s">
        <v>1197</v>
      </c>
    </row>
    <row r="74" spans="1:4" x14ac:dyDescent="0.25">
      <c r="A74" s="90" t="s">
        <v>6</v>
      </c>
    </row>
    <row r="75" spans="1:4" x14ac:dyDescent="0.25">
      <c r="A75" t="s">
        <v>1185</v>
      </c>
      <c r="D75" s="94" t="s">
        <v>1196</v>
      </c>
    </row>
    <row r="77" spans="1:4" x14ac:dyDescent="0.25">
      <c r="A77" s="90" t="s">
        <v>1179</v>
      </c>
    </row>
    <row r="78" spans="1:4" x14ac:dyDescent="0.25">
      <c r="A78" s="145" t="s">
        <v>1197</v>
      </c>
    </row>
    <row r="80" spans="1:4" x14ac:dyDescent="0.25">
      <c r="A80" s="90" t="s">
        <v>7</v>
      </c>
    </row>
    <row r="81" spans="1:4" x14ac:dyDescent="0.25">
      <c r="A81" t="s">
        <v>1185</v>
      </c>
      <c r="D81" s="94" t="s">
        <v>1213</v>
      </c>
    </row>
    <row r="83" spans="1:4" x14ac:dyDescent="0.25">
      <c r="A83" s="90" t="s">
        <v>8</v>
      </c>
    </row>
    <row r="84" spans="1:4" x14ac:dyDescent="0.25">
      <c r="A84" t="s">
        <v>1185</v>
      </c>
      <c r="D84" s="94" t="s">
        <v>1198</v>
      </c>
    </row>
    <row r="86" spans="1:4" x14ac:dyDescent="0.25">
      <c r="A86" s="90" t="s">
        <v>1130</v>
      </c>
    </row>
    <row r="87" spans="1:4" x14ac:dyDescent="0.25">
      <c r="A87" t="s">
        <v>1184</v>
      </c>
      <c r="D87" s="94" t="s">
        <v>1211</v>
      </c>
    </row>
    <row r="89" spans="1:4" x14ac:dyDescent="0.25">
      <c r="A89" s="90" t="s">
        <v>1178</v>
      </c>
    </row>
    <row r="90" spans="1:4" x14ac:dyDescent="0.25">
      <c r="A90" t="s">
        <v>1185</v>
      </c>
      <c r="D90" s="94" t="s">
        <v>1210</v>
      </c>
    </row>
    <row r="92" spans="1:4" ht="19.5" x14ac:dyDescent="0.3">
      <c r="A92" s="149"/>
      <c r="B92" s="149"/>
      <c r="C92" s="149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9B1923583EC4B92CB44B28122C4FB" ma:contentTypeVersion="13" ma:contentTypeDescription="Een nieuw document maken." ma:contentTypeScope="" ma:versionID="e60cb63d4a2b31e262bd1abf8e6f0ebf">
  <xsd:schema xmlns:xsd="http://www.w3.org/2001/XMLSchema" xmlns:xs="http://www.w3.org/2001/XMLSchema" xmlns:p="http://schemas.microsoft.com/office/2006/metadata/properties" xmlns:ns2="1391b933-2678-4189-9abf-ccbbf9caad4b" xmlns:ns3="6f9da6e7-f86f-44b6-b14f-0b2627e9b48f" targetNamespace="http://schemas.microsoft.com/office/2006/metadata/properties" ma:root="true" ma:fieldsID="2508f3efc005556afd6b02670cf84b03" ns2:_="" ns3:_="">
    <xsd:import namespace="1391b933-2678-4189-9abf-ccbbf9caad4b"/>
    <xsd:import namespace="6f9da6e7-f86f-44b6-b14f-0b2627e9b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1b933-2678-4189-9abf-ccbbf9caa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da6e7-f86f-44b6-b14f-0b2627e9b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32BBB-B2B1-4D01-91B0-A061B0F4AE2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6f9da6e7-f86f-44b6-b14f-0b2627e9b48f"/>
    <ds:schemaRef ds:uri="1391b933-2678-4189-9abf-ccbbf9caad4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DFC29D-F6F5-453B-9C9A-AD54B7D0E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1b933-2678-4189-9abf-ccbbf9caad4b"/>
    <ds:schemaRef ds:uri="6f9da6e7-f86f-44b6-b14f-0b2627e9b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AD79C-13AA-4BD0-BD06-AD78C741A7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3</vt:i4>
      </vt:variant>
    </vt:vector>
  </HeadingPairs>
  <TitlesOfParts>
    <vt:vector size="13" baseType="lpstr">
      <vt:lpstr>Mutatieformulier</vt:lpstr>
      <vt:lpstr>Normbedragen ENS</vt:lpstr>
      <vt:lpstr>Normbedragen LOS</vt:lpstr>
      <vt:lpstr>Kpl</vt:lpstr>
      <vt:lpstr>Beaufort</vt:lpstr>
      <vt:lpstr>Functies</vt:lpstr>
      <vt:lpstr>Functies DT</vt:lpstr>
      <vt:lpstr>Handleiding</vt:lpstr>
      <vt:lpstr>Bron 502</vt:lpstr>
      <vt:lpstr>Opbouw</vt:lpstr>
      <vt:lpstr>HR21_functienaam</vt:lpstr>
      <vt:lpstr>Kostenplaats_kode</vt:lpstr>
      <vt:lpstr>Organisatie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Vermeer, R. (ENS-BMO-SB)</dc:creator>
  <cp:lastModifiedBy>Nick Wesseling</cp:lastModifiedBy>
  <dcterms:created xsi:type="dcterms:W3CDTF">2021-06-24T10:06:25Z</dcterms:created>
  <dcterms:modified xsi:type="dcterms:W3CDTF">2022-02-22T08:22:32Z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0x0101000BC9B1923583EC4B92CB44B28122C4FB</vt:lpwstr>
  </property>
</Properties>
</file>