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PhD\1- Fossil Carbon Article\Cell Reports Sustainability\Files for submission\"/>
    </mc:Choice>
  </mc:AlternateContent>
  <xr:revisionPtr revIDLastSave="0" documentId="13_ncr:1_{FDF00B2D-B650-465A-B493-0023486E27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gure 3" sheetId="3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3" l="1"/>
  <c r="G2" i="33"/>
  <c r="E2" i="33"/>
  <c r="E6" i="33"/>
  <c r="E5" i="33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" i="33"/>
  <c r="J18" i="33"/>
  <c r="F18" i="33"/>
  <c r="C28" i="33" l="1"/>
  <c r="H19" i="33"/>
  <c r="H17" i="33"/>
  <c r="H16" i="33" l="1"/>
  <c r="J17" i="33"/>
  <c r="H20" i="33"/>
  <c r="J19" i="33"/>
  <c r="F17" i="33"/>
  <c r="E17" i="33" s="1"/>
  <c r="F20" i="33"/>
  <c r="F19" i="33"/>
  <c r="E19" i="33" s="1"/>
  <c r="E20" i="33" s="1"/>
  <c r="H15" i="33" l="1"/>
  <c r="J16" i="33"/>
  <c r="F16" i="33"/>
  <c r="E16" i="33" s="1"/>
  <c r="H21" i="33"/>
  <c r="J20" i="33"/>
  <c r="D20" i="33"/>
  <c r="D19" i="33"/>
  <c r="D18" i="33"/>
  <c r="D17" i="33"/>
  <c r="D16" i="33"/>
  <c r="H22" i="33" l="1"/>
  <c r="J21" i="33"/>
  <c r="F21" i="33"/>
  <c r="H14" i="33"/>
  <c r="J15" i="33"/>
  <c r="F15" i="33"/>
  <c r="D15" i="33" s="1"/>
  <c r="G18" i="33"/>
  <c r="G15" i="33"/>
  <c r="G19" i="33"/>
  <c r="G16" i="33"/>
  <c r="G17" i="33"/>
  <c r="G20" i="33"/>
  <c r="D21" i="33" l="1"/>
  <c r="G21" i="33" s="1"/>
  <c r="E21" i="33"/>
  <c r="E15" i="33"/>
  <c r="H13" i="33"/>
  <c r="J14" i="33"/>
  <c r="F14" i="33"/>
  <c r="D14" i="33" s="1"/>
  <c r="G14" i="33" s="1"/>
  <c r="H23" i="33"/>
  <c r="J22" i="33"/>
  <c r="F22" i="33"/>
  <c r="D22" i="33" s="1"/>
  <c r="G22" i="33" s="1"/>
  <c r="E14" i="33" l="1"/>
  <c r="E22" i="33"/>
  <c r="H12" i="33"/>
  <c r="J13" i="33"/>
  <c r="F13" i="33"/>
  <c r="D13" i="33" s="1"/>
  <c r="G13" i="33" s="1"/>
  <c r="H24" i="33"/>
  <c r="J23" i="33"/>
  <c r="F23" i="33"/>
  <c r="D23" i="33" s="1"/>
  <c r="G23" i="33" s="1"/>
  <c r="E23" i="33" l="1"/>
  <c r="E13" i="33"/>
  <c r="H25" i="33"/>
  <c r="J24" i="33"/>
  <c r="F24" i="33"/>
  <c r="D24" i="33" s="1"/>
  <c r="G24" i="33" s="1"/>
  <c r="H11" i="33"/>
  <c r="J12" i="33"/>
  <c r="F12" i="33"/>
  <c r="D12" i="33" s="1"/>
  <c r="G12" i="33" s="1"/>
  <c r="E12" i="33" l="1"/>
  <c r="E24" i="33"/>
  <c r="H26" i="33"/>
  <c r="J25" i="33"/>
  <c r="F25" i="33"/>
  <c r="D25" i="33" s="1"/>
  <c r="G25" i="33" s="1"/>
  <c r="H10" i="33"/>
  <c r="J11" i="33"/>
  <c r="F11" i="33"/>
  <c r="D11" i="33" s="1"/>
  <c r="G11" i="33" s="1"/>
  <c r="E25" i="33" l="1"/>
  <c r="E11" i="33"/>
  <c r="F26" i="33"/>
  <c r="D26" i="33" s="1"/>
  <c r="G26" i="33" s="1"/>
  <c r="J26" i="33"/>
  <c r="H9" i="33"/>
  <c r="J10" i="33"/>
  <c r="F10" i="33"/>
  <c r="D10" i="33" s="1"/>
  <c r="G10" i="33" s="1"/>
  <c r="E26" i="33" l="1"/>
  <c r="E10" i="33"/>
  <c r="H8" i="33"/>
  <c r="J9" i="33"/>
  <c r="F9" i="33"/>
  <c r="D9" i="33" s="1"/>
  <c r="G9" i="33" s="1"/>
  <c r="E9" i="33" l="1"/>
  <c r="H7" i="33"/>
  <c r="J8" i="33"/>
  <c r="F8" i="33"/>
  <c r="D8" i="33" s="1"/>
  <c r="G8" i="33" s="1"/>
  <c r="E8" i="33" l="1"/>
  <c r="H6" i="33"/>
  <c r="J7" i="33"/>
  <c r="F7" i="33"/>
  <c r="D7" i="33" s="1"/>
  <c r="G7" i="33" s="1"/>
  <c r="E7" i="33" l="1"/>
  <c r="H5" i="33"/>
  <c r="J6" i="33"/>
  <c r="F6" i="33"/>
  <c r="D6" i="33" s="1"/>
  <c r="G6" i="33" s="1"/>
  <c r="H4" i="33" l="1"/>
  <c r="J5" i="33"/>
  <c r="F5" i="33"/>
  <c r="D5" i="33" s="1"/>
  <c r="G5" i="33" s="1"/>
  <c r="H3" i="33" l="1"/>
  <c r="J4" i="33"/>
  <c r="F4" i="33"/>
  <c r="D4" i="33" s="1"/>
  <c r="G4" i="33" s="1"/>
  <c r="E4" i="33" l="1"/>
  <c r="H2" i="33"/>
  <c r="F2" i="33" s="1"/>
  <c r="J3" i="33"/>
  <c r="F3" i="33"/>
  <c r="D3" i="33" s="1"/>
  <c r="G3" i="33" s="1"/>
  <c r="E3" i="33" l="1"/>
  <c r="J2" i="33"/>
  <c r="I28" i="33" l="1"/>
  <c r="I29" i="33" s="1"/>
  <c r="D28" i="33" l="1"/>
</calcChain>
</file>

<file path=xl/sharedStrings.xml><?xml version="1.0" encoding="utf-8"?>
<sst xmlns="http://schemas.openxmlformats.org/spreadsheetml/2006/main" count="13" uniqueCount="13">
  <si>
    <t>Year</t>
  </si>
  <si>
    <t>Global CO2 Emissions (Gt CO2)</t>
  </si>
  <si>
    <t>Contribution to fossil-carbon durable accumulation (Gt of Co2 eq.)</t>
  </si>
  <si>
    <t>RATIO</t>
  </si>
  <si>
    <t>CO2 eq</t>
  </si>
  <si>
    <t>FC in Total CO2 emissions</t>
  </si>
  <si>
    <t>FC in Total durable acc.</t>
  </si>
  <si>
    <t>ratio durable/co2</t>
  </si>
  <si>
    <t>Emissions (t CO2 eq.)</t>
  </si>
  <si>
    <t>Rate of increase (2011=100)</t>
  </si>
  <si>
    <t>Total Durable Acc. FC</t>
  </si>
  <si>
    <t>Motor vehicles (Gt FC/year)</t>
  </si>
  <si>
    <t>Other Durables (Gt FC/year)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</si>
</sst>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5071888663977E-2"/>
          <c:y val="3.2848073779078009E-2"/>
          <c:w val="0.61493251055962284"/>
          <c:h val="0.82725416673230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[1]Figure3!$D$1</c:f>
              <c:strCache>
                <c:ptCount val="1"/>
                <c:pt idx="0">
                  <c:v>Global CO2 Emissions (Gt CO2)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[1]Figure3!$B$2:$B$26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[1]Figure3!$D$2:$D$26</c:f>
              <c:numCache>
                <c:formatCode>General</c:formatCode>
                <c:ptCount val="25"/>
                <c:pt idx="0">
                  <c:v>23.458714000000001</c:v>
                </c:pt>
                <c:pt idx="1">
                  <c:v>24.159383999999999</c:v>
                </c:pt>
                <c:pt idx="2">
                  <c:v>24.302584</c:v>
                </c:pt>
                <c:pt idx="3">
                  <c:v>24.213259999999998</c:v>
                </c:pt>
                <c:pt idx="4">
                  <c:v>24.732389999999999</c:v>
                </c:pt>
                <c:pt idx="5">
                  <c:v>25.453623</c:v>
                </c:pt>
                <c:pt idx="6">
                  <c:v>25.668049</c:v>
                </c:pt>
                <c:pt idx="7">
                  <c:v>26.281037999999999</c:v>
                </c:pt>
                <c:pt idx="8">
                  <c:v>27.651596000000001</c:v>
                </c:pt>
                <c:pt idx="9">
                  <c:v>28.636695</c:v>
                </c:pt>
                <c:pt idx="10">
                  <c:v>29.614602000000001</c:v>
                </c:pt>
                <c:pt idx="11">
                  <c:v>30.593118</c:v>
                </c:pt>
                <c:pt idx="12">
                  <c:v>31.506788</c:v>
                </c:pt>
                <c:pt idx="13">
                  <c:v>32.085836</c:v>
                </c:pt>
                <c:pt idx="14">
                  <c:v>31.564032000000001</c:v>
                </c:pt>
                <c:pt idx="15">
                  <c:v>33.364347000000002</c:v>
                </c:pt>
                <c:pt idx="16">
                  <c:v>34.487012999999997</c:v>
                </c:pt>
                <c:pt idx="17">
                  <c:v>35.006270000000001</c:v>
                </c:pt>
                <c:pt idx="18">
                  <c:v>35.319200000000002</c:v>
                </c:pt>
                <c:pt idx="19">
                  <c:v>35.577537</c:v>
                </c:pt>
                <c:pt idx="20">
                  <c:v>35.558568000000001</c:v>
                </c:pt>
                <c:pt idx="21">
                  <c:v>35.524189999999997</c:v>
                </c:pt>
                <c:pt idx="22">
                  <c:v>36.096736999999997</c:v>
                </c:pt>
                <c:pt idx="23">
                  <c:v>36.826509999999999</c:v>
                </c:pt>
                <c:pt idx="24">
                  <c:v>37.082560000000001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6-4E9F-83F4-468CDB27C3D6}"/>
            </c:ext>
          </c:extLst>
        </c:ser>
        <c:ser>
          <c:idx val="1"/>
          <c:order val="1"/>
          <c:tx>
            <c:strRef>
              <c:f>[1]Figure3!$E$1</c:f>
              <c:strCache>
                <c:ptCount val="1"/>
                <c:pt idx="0">
                  <c:v>Contribution to fossil-carbon durable accumulation (Gt of Co2 eq.)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[1]Figure3!$B$2:$B$26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[1]Figure3!$L$2:$L$26</c:f>
              <c:numCache>
                <c:formatCode>General</c:formatCode>
                <c:ptCount val="25"/>
                <c:pt idx="0">
                  <c:v>1.753533736633319</c:v>
                </c:pt>
                <c:pt idx="1">
                  <c:v>1.7929547622390005</c:v>
                </c:pt>
                <c:pt idx="2">
                  <c:v>1.8059474993806821</c:v>
                </c:pt>
                <c:pt idx="3">
                  <c:v>1.7875595842700112</c:v>
                </c:pt>
                <c:pt idx="4">
                  <c:v>1.8142213750486869</c:v>
                </c:pt>
                <c:pt idx="5">
                  <c:v>2.1441191239971698</c:v>
                </c:pt>
                <c:pt idx="6">
                  <c:v>2.1234334588446933</c:v>
                </c:pt>
                <c:pt idx="7">
                  <c:v>2.1629850379607318</c:v>
                </c:pt>
                <c:pt idx="8">
                  <c:v>2.0126364244012112</c:v>
                </c:pt>
                <c:pt idx="9">
                  <c:v>2.1382369508984027</c:v>
                </c:pt>
                <c:pt idx="10">
                  <c:v>2.3214726399353953</c:v>
                </c:pt>
                <c:pt idx="11">
                  <c:v>2.5576582105983068</c:v>
                </c:pt>
                <c:pt idx="12">
                  <c:v>2.7108921715363583</c:v>
                </c:pt>
                <c:pt idx="13">
                  <c:v>2.8097826302316551</c:v>
                </c:pt>
                <c:pt idx="14">
                  <c:v>2.3593642126080607</c:v>
                </c:pt>
                <c:pt idx="15">
                  <c:v>2.8928945162610837</c:v>
                </c:pt>
                <c:pt idx="16">
                  <c:v>3.259615788147245</c:v>
                </c:pt>
                <c:pt idx="17">
                  <c:v>3.3418044487104877</c:v>
                </c:pt>
                <c:pt idx="18">
                  <c:v>3.3574439059574619</c:v>
                </c:pt>
                <c:pt idx="19">
                  <c:v>3.4049823578597493</c:v>
                </c:pt>
                <c:pt idx="20">
                  <c:v>3.9269848590151177</c:v>
                </c:pt>
                <c:pt idx="21">
                  <c:v>3.9672168394845522</c:v>
                </c:pt>
                <c:pt idx="22">
                  <c:v>4.3988624813356205</c:v>
                </c:pt>
                <c:pt idx="23">
                  <c:v>4.5805757661650714</c:v>
                </c:pt>
                <c:pt idx="24">
                  <c:v>4.7296772891470846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6-4E9F-83F4-468CDB27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13119"/>
        <c:axId val="1938364399"/>
      </c:barChart>
      <c:lineChart>
        <c:grouping val="standard"/>
        <c:varyColors val="0"/>
        <c:ser>
          <c:idx val="2"/>
          <c:order val="2"/>
          <c:tx>
            <c:strRef>
              <c:f>'Figure 3'!$G$1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3'!#REF!</c:f>
            </c:numRef>
          </c:cat>
          <c:val>
            <c:numRef>
              <c:f>'Figure 3'!$G$2:$G$26</c:f>
              <c:numCache>
                <c:formatCode>General</c:formatCode>
                <c:ptCount val="25"/>
                <c:pt idx="0">
                  <c:v>2.1368076603138501E-2</c:v>
                </c:pt>
                <c:pt idx="1">
                  <c:v>2.135811440798624E-2</c:v>
                </c:pt>
                <c:pt idx="2">
                  <c:v>2.2831308465133739E-2</c:v>
                </c:pt>
                <c:pt idx="3">
                  <c:v>2.5053685166964934E-2</c:v>
                </c:pt>
                <c:pt idx="4">
                  <c:v>2.5241433780201283E-2</c:v>
                </c:pt>
                <c:pt idx="5">
                  <c:v>2.6859577155465404E-2</c:v>
                </c:pt>
                <c:pt idx="6">
                  <c:v>2.6866148786906713E-2</c:v>
                </c:pt>
                <c:pt idx="7">
                  <c:v>2.7896079081247544E-2</c:v>
                </c:pt>
                <c:pt idx="8">
                  <c:v>2.6691170129771284E-2</c:v>
                </c:pt>
                <c:pt idx="9">
                  <c:v>2.930151083193594E-2</c:v>
                </c:pt>
                <c:pt idx="10">
                  <c:v>3.1406337677277706E-2</c:v>
                </c:pt>
                <c:pt idx="11">
                  <c:v>3.4075292044804528E-2</c:v>
                </c:pt>
                <c:pt idx="12">
                  <c:v>3.5947982405873651E-2</c:v>
                </c:pt>
                <c:pt idx="13">
                  <c:v>3.5983543929276225E-2</c:v>
                </c:pt>
                <c:pt idx="14">
                  <c:v>3.1640199062623192E-2</c:v>
                </c:pt>
                <c:pt idx="15">
                  <c:v>3.7831116248864614E-2</c:v>
                </c:pt>
                <c:pt idx="16">
                  <c:v>3.7769620437792105E-2</c:v>
                </c:pt>
                <c:pt idx="17">
                  <c:v>3.9144881636607974E-2</c:v>
                </c:pt>
                <c:pt idx="18">
                  <c:v>4.0783336775943202E-2</c:v>
                </c:pt>
                <c:pt idx="19">
                  <c:v>4.0779016588736346E-2</c:v>
                </c:pt>
                <c:pt idx="20">
                  <c:v>4.8158696634980576E-2</c:v>
                </c:pt>
                <c:pt idx="21">
                  <c:v>4.8374347487769663E-2</c:v>
                </c:pt>
                <c:pt idx="22">
                  <c:v>5.2034223638868497E-2</c:v>
                </c:pt>
                <c:pt idx="23">
                  <c:v>5.9624184525545014E-2</c:v>
                </c:pt>
                <c:pt idx="24">
                  <c:v>6.5416558487514986E-2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6-4E9F-83F4-468CDB27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67631"/>
        <c:axId val="931190959"/>
      </c:lineChart>
      <c:catAx>
        <c:axId val="19720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8364399"/>
        <c:crosses val="autoZero"/>
        <c:auto val="1"/>
        <c:lblAlgn val="ctr"/>
        <c:lblOffset val="100"/>
        <c:noMultiLvlLbl val="0"/>
      </c:catAx>
      <c:valAx>
        <c:axId val="1938364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/>
                  <a:t>Global CO2 Emissions (Gt of 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72013119"/>
        <c:crosses val="autoZero"/>
        <c:crossBetween val="between"/>
      </c:valAx>
      <c:valAx>
        <c:axId val="931190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6767631"/>
        <c:crosses val="max"/>
        <c:crossBetween val="between"/>
      </c:valAx>
      <c:catAx>
        <c:axId val="59676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1190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97978437859482"/>
          <c:y val="0.45774962075114262"/>
          <c:w val="0.20886015522125423"/>
          <c:h val="0.17053641635838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134028</xdr:rowOff>
    </xdr:from>
    <xdr:to>
      <xdr:col>28</xdr:col>
      <xdr:colOff>195942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5779C-7CCE-4FAF-AE20-2E0ED2EBB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PhD\1-%20Fossil%20Carbon%20Article\Results\New%20Calculation\1995_2019_durables2.xlsx" TargetMode="External"/><Relationship Id="rId1" Type="http://schemas.openxmlformats.org/officeDocument/2006/relationships/externalLinkPath" Target="/My%20Drive/PhD/1-%20Fossil%20Carbon%20Article/Results/New%20Calculation/1995_2019_durabl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1_Mass2Monetary (2)"/>
      <sheetName val="2011_Mass2Monetary"/>
      <sheetName val="AllYears"/>
      <sheetName val="Figure3"/>
      <sheetName val="1995Mon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2"/>
      <sheetName val="2013"/>
      <sheetName val="2014"/>
      <sheetName val="2015"/>
      <sheetName val="2016"/>
      <sheetName val="2017"/>
      <sheetName val="2018"/>
      <sheetName val="2019"/>
      <sheetName val="Sheet1"/>
    </sheetNames>
    <sheetDataSet>
      <sheetData sheetId="0"/>
      <sheetData sheetId="1"/>
      <sheetData sheetId="2"/>
      <sheetData sheetId="3">
        <row r="1">
          <cell r="D1" t="str">
            <v>Global CO2 Emissions (Gt CO2)</v>
          </cell>
          <cell r="E1" t="str">
            <v>Contribution to fossil-carbon durable accumulation (Gt of Co2 eq.)</v>
          </cell>
        </row>
        <row r="2">
          <cell r="B2">
            <v>1995</v>
          </cell>
          <cell r="D2">
            <v>23.458714000000001</v>
          </cell>
          <cell r="L2">
            <v>1.753533736633319</v>
          </cell>
        </row>
        <row r="3">
          <cell r="B3">
            <v>1996</v>
          </cell>
          <cell r="D3">
            <v>24.159383999999999</v>
          </cell>
          <cell r="L3">
            <v>1.7929547622390005</v>
          </cell>
        </row>
        <row r="4">
          <cell r="B4">
            <v>1997</v>
          </cell>
          <cell r="D4">
            <v>24.302584</v>
          </cell>
          <cell r="L4">
            <v>1.8059474993806821</v>
          </cell>
        </row>
        <row r="5">
          <cell r="B5">
            <v>1998</v>
          </cell>
          <cell r="D5">
            <v>24.213259999999998</v>
          </cell>
          <cell r="L5">
            <v>1.7875595842700112</v>
          </cell>
        </row>
        <row r="6">
          <cell r="B6">
            <v>1999</v>
          </cell>
          <cell r="D6">
            <v>24.732389999999999</v>
          </cell>
          <cell r="L6">
            <v>1.8142213750486869</v>
          </cell>
        </row>
        <row r="7">
          <cell r="B7">
            <v>2000</v>
          </cell>
          <cell r="D7">
            <v>25.453623</v>
          </cell>
          <cell r="L7">
            <v>2.1441191239971698</v>
          </cell>
        </row>
        <row r="8">
          <cell r="B8">
            <v>2001</v>
          </cell>
          <cell r="D8">
            <v>25.668049</v>
          </cell>
          <cell r="L8">
            <v>2.1234334588446933</v>
          </cell>
        </row>
        <row r="9">
          <cell r="B9">
            <v>2002</v>
          </cell>
          <cell r="D9">
            <v>26.281037999999999</v>
          </cell>
          <cell r="L9">
            <v>2.1629850379607318</v>
          </cell>
        </row>
        <row r="10">
          <cell r="B10">
            <v>2003</v>
          </cell>
          <cell r="D10">
            <v>27.651596000000001</v>
          </cell>
          <cell r="L10">
            <v>2.0126364244012112</v>
          </cell>
        </row>
        <row r="11">
          <cell r="B11">
            <v>2004</v>
          </cell>
          <cell r="D11">
            <v>28.636695</v>
          </cell>
          <cell r="L11">
            <v>2.1382369508984027</v>
          </cell>
        </row>
        <row r="12">
          <cell r="B12">
            <v>2005</v>
          </cell>
          <cell r="D12">
            <v>29.614602000000001</v>
          </cell>
          <cell r="L12">
            <v>2.3214726399353953</v>
          </cell>
        </row>
        <row r="13">
          <cell r="B13">
            <v>2006</v>
          </cell>
          <cell r="D13">
            <v>30.593118</v>
          </cell>
          <cell r="L13">
            <v>2.5576582105983068</v>
          </cell>
        </row>
        <row r="14">
          <cell r="B14">
            <v>2007</v>
          </cell>
          <cell r="D14">
            <v>31.506788</v>
          </cell>
          <cell r="L14">
            <v>2.7108921715363583</v>
          </cell>
        </row>
        <row r="15">
          <cell r="B15">
            <v>2008</v>
          </cell>
          <cell r="D15">
            <v>32.085836</v>
          </cell>
          <cell r="L15">
            <v>2.8097826302316551</v>
          </cell>
        </row>
        <row r="16">
          <cell r="B16">
            <v>2009</v>
          </cell>
          <cell r="D16">
            <v>31.564032000000001</v>
          </cell>
          <cell r="L16">
            <v>2.3593642126080607</v>
          </cell>
        </row>
        <row r="17">
          <cell r="B17">
            <v>2010</v>
          </cell>
          <cell r="D17">
            <v>33.364347000000002</v>
          </cell>
          <cell r="L17">
            <v>2.8928945162610837</v>
          </cell>
        </row>
        <row r="18">
          <cell r="B18">
            <v>2011</v>
          </cell>
          <cell r="D18">
            <v>34.487012999999997</v>
          </cell>
          <cell r="L18">
            <v>3.259615788147245</v>
          </cell>
        </row>
        <row r="19">
          <cell r="B19">
            <v>2012</v>
          </cell>
          <cell r="D19">
            <v>35.006270000000001</v>
          </cell>
          <cell r="L19">
            <v>3.3418044487104877</v>
          </cell>
        </row>
        <row r="20">
          <cell r="B20">
            <v>2013</v>
          </cell>
          <cell r="D20">
            <v>35.319200000000002</v>
          </cell>
          <cell r="L20">
            <v>3.3574439059574619</v>
          </cell>
        </row>
        <row r="21">
          <cell r="B21">
            <v>2014</v>
          </cell>
          <cell r="D21">
            <v>35.577537</v>
          </cell>
          <cell r="L21">
            <v>3.4049823578597493</v>
          </cell>
        </row>
        <row r="22">
          <cell r="B22">
            <v>2015</v>
          </cell>
          <cell r="D22">
            <v>35.558568000000001</v>
          </cell>
          <cell r="L22">
            <v>3.9269848590151177</v>
          </cell>
        </row>
        <row r="23">
          <cell r="B23">
            <v>2016</v>
          </cell>
          <cell r="D23">
            <v>35.524189999999997</v>
          </cell>
          <cell r="L23">
            <v>3.9672168394845522</v>
          </cell>
        </row>
        <row r="24">
          <cell r="B24">
            <v>2017</v>
          </cell>
          <cell r="D24">
            <v>36.096736999999997</v>
          </cell>
          <cell r="L24">
            <v>4.3988624813356205</v>
          </cell>
        </row>
        <row r="25">
          <cell r="B25">
            <v>2018</v>
          </cell>
          <cell r="D25">
            <v>36.826509999999999</v>
          </cell>
          <cell r="L25">
            <v>4.5805757661650714</v>
          </cell>
        </row>
        <row r="26">
          <cell r="B26">
            <v>2019</v>
          </cell>
          <cell r="D26">
            <v>37.082560000000001</v>
          </cell>
          <cell r="L26">
            <v>4.7296772891470846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D536-75ED-4836-896F-9737E1A6DE87}">
  <sheetPr codeName="Sheet2"/>
  <dimension ref="A1:J29"/>
  <sheetViews>
    <sheetView tabSelected="1" zoomScale="70" zoomScaleNormal="70" workbookViewId="0">
      <selection activeCell="I1" sqref="I1"/>
    </sheetView>
  </sheetViews>
  <sheetFormatPr defaultRowHeight="15" x14ac:dyDescent="0.25"/>
  <cols>
    <col min="1" max="1" width="8.85546875" style="1" customWidth="1"/>
    <col min="2" max="3" width="18" style="1" customWidth="1"/>
    <col min="4" max="7" width="12.85546875" style="1" customWidth="1"/>
    <col min="8" max="8" width="13.28515625" style="1" bestFit="1" customWidth="1"/>
    <col min="9" max="10" width="9.140625" style="1"/>
    <col min="11" max="11" width="11" style="1" bestFit="1" customWidth="1"/>
    <col min="12" max="16384" width="9.140625" style="1"/>
  </cols>
  <sheetData>
    <row r="1" spans="1:10" x14ac:dyDescent="0.25">
      <c r="A1" s="1" t="s">
        <v>0</v>
      </c>
      <c r="B1" s="2" t="s">
        <v>8</v>
      </c>
      <c r="C1" s="1" t="s">
        <v>1</v>
      </c>
      <c r="D1" s="1" t="s">
        <v>2</v>
      </c>
      <c r="E1" s="3" t="s">
        <v>9</v>
      </c>
      <c r="F1" s="2" t="s">
        <v>10</v>
      </c>
      <c r="G1" s="1" t="s">
        <v>3</v>
      </c>
      <c r="H1" s="2" t="s">
        <v>11</v>
      </c>
      <c r="I1" s="2" t="s">
        <v>12</v>
      </c>
      <c r="J1" s="1" t="s">
        <v>4</v>
      </c>
    </row>
    <row r="2" spans="1:10" x14ac:dyDescent="0.25">
      <c r="A2" s="1">
        <v>1995</v>
      </c>
      <c r="B2" s="1">
        <v>23458714000</v>
      </c>
      <c r="C2" s="1">
        <f>B2/10^9</f>
        <v>23.458714000000001</v>
      </c>
      <c r="D2" s="1">
        <f>F2*44/12</f>
        <v>0.50126759776311758</v>
      </c>
      <c r="E2" s="1">
        <f>E3/F3*F2</f>
        <v>3.848322245768852</v>
      </c>
      <c r="F2" s="1">
        <f>(I2+H2)</f>
        <v>0.1367093448444866</v>
      </c>
      <c r="G2" s="1">
        <f>D2/C2</f>
        <v>2.1368076603138501E-2</v>
      </c>
      <c r="H2" s="1">
        <f t="shared" ref="H2:H17" si="0">I2/I3*H3</f>
        <v>8.5283041861807674E-3</v>
      </c>
      <c r="I2" s="1">
        <v>0.12818104065830582</v>
      </c>
      <c r="J2" s="1">
        <f>(I2+H2)*44/12</f>
        <v>0.50126759776311758</v>
      </c>
    </row>
    <row r="3" spans="1:10" x14ac:dyDescent="0.25">
      <c r="A3" s="1">
        <v>1996</v>
      </c>
      <c r="B3" s="1">
        <v>24159384000</v>
      </c>
      <c r="C3" s="1">
        <f t="shared" ref="C3:C26" si="1">B3/10^9</f>
        <v>24.159383999999999</v>
      </c>
      <c r="D3" s="1">
        <f>F3*44/12</f>
        <v>0.51599888749847223</v>
      </c>
      <c r="E3" s="1">
        <f t="shared" ref="E2:E16" si="2">E4/F4*F3</f>
        <v>3.9614170283768071</v>
      </c>
      <c r="F3" s="1">
        <f t="shared" ref="F3:F17" si="3">(I3+H3)</f>
        <v>0.14072696931776515</v>
      </c>
      <c r="G3" s="1">
        <f>D3/C3</f>
        <v>2.135811440798624E-2</v>
      </c>
      <c r="H3" s="1">
        <f t="shared" si="0"/>
        <v>8.7789346288395364E-3</v>
      </c>
      <c r="I3" s="1">
        <v>0.13194803468892563</v>
      </c>
      <c r="J3" s="1">
        <f t="shared" ref="J3:J26" si="4">(I3+H3)*44/12</f>
        <v>0.51599888749847223</v>
      </c>
    </row>
    <row r="4" spans="1:10" x14ac:dyDescent="0.25">
      <c r="A4" s="1">
        <v>1997</v>
      </c>
      <c r="B4" s="1">
        <v>24302584000</v>
      </c>
      <c r="C4" s="1">
        <f t="shared" si="1"/>
        <v>24.302584</v>
      </c>
      <c r="D4" s="1">
        <f>F4*44/12</f>
        <v>0.55485979180382372</v>
      </c>
      <c r="E4" s="1">
        <f t="shared" si="2"/>
        <v>4.2597592376006528</v>
      </c>
      <c r="F4" s="1">
        <f t="shared" si="3"/>
        <v>0.15132539776467918</v>
      </c>
      <c r="G4" s="1">
        <f>D4/C4</f>
        <v>2.2831308465133739E-2</v>
      </c>
      <c r="H4" s="1">
        <f t="shared" si="0"/>
        <v>9.4400936870851389E-3</v>
      </c>
      <c r="I4" s="1">
        <v>0.14188530407759403</v>
      </c>
      <c r="J4" s="1">
        <f t="shared" si="4"/>
        <v>0.55485979180382372</v>
      </c>
    </row>
    <row r="5" spans="1:10" x14ac:dyDescent="0.25">
      <c r="A5" s="1">
        <v>1998</v>
      </c>
      <c r="B5" s="1">
        <v>24213260000</v>
      </c>
      <c r="C5" s="1">
        <f t="shared" si="1"/>
        <v>24.213259999999998</v>
      </c>
      <c r="D5" s="1">
        <f>F5*44/12</f>
        <v>0.60663139290586532</v>
      </c>
      <c r="E5" s="1">
        <f>E6/F6*F5</f>
        <v>4.6572192073037204</v>
      </c>
      <c r="F5" s="1">
        <f t="shared" si="3"/>
        <v>0.16544492533796326</v>
      </c>
      <c r="G5" s="1">
        <f>D5/C5</f>
        <v>2.5053685166964934E-2</v>
      </c>
      <c r="H5" s="1">
        <f t="shared" si="0"/>
        <v>1.0320908573932209E-2</v>
      </c>
      <c r="I5" s="1">
        <v>0.15512401676403106</v>
      </c>
      <c r="J5" s="1">
        <f t="shared" si="4"/>
        <v>0.60663139290586532</v>
      </c>
    </row>
    <row r="6" spans="1:10" x14ac:dyDescent="0.25">
      <c r="A6" s="1">
        <v>1999</v>
      </c>
      <c r="B6" s="1">
        <v>24732390000</v>
      </c>
      <c r="C6" s="1">
        <f t="shared" si="1"/>
        <v>24.732389999999999</v>
      </c>
      <c r="D6" s="1">
        <f>F6*44/12</f>
        <v>0.62428098441111235</v>
      </c>
      <c r="E6" s="1">
        <f>E7/F7*F6</f>
        <v>4.7927183217916127</v>
      </c>
      <c r="F6" s="1">
        <f t="shared" si="3"/>
        <v>0.17025845029393974</v>
      </c>
      <c r="G6" s="1">
        <f>D6/C6</f>
        <v>2.5241433780201283E-2</v>
      </c>
      <c r="H6" s="1">
        <f t="shared" si="0"/>
        <v>1.0621189473376482E-2</v>
      </c>
      <c r="I6" s="1">
        <v>0.15963726082056326</v>
      </c>
      <c r="J6" s="1">
        <f t="shared" si="4"/>
        <v>0.62428098441111235</v>
      </c>
    </row>
    <row r="7" spans="1:10" x14ac:dyDescent="0.25">
      <c r="A7" s="1">
        <v>2000</v>
      </c>
      <c r="B7" s="1">
        <v>25453623000</v>
      </c>
      <c r="C7" s="1">
        <f t="shared" si="1"/>
        <v>25.453623</v>
      </c>
      <c r="D7" s="1">
        <f>F7*44/12</f>
        <v>0.68367355085462878</v>
      </c>
      <c r="E7" s="1">
        <f t="shared" si="2"/>
        <v>5.248685824374733</v>
      </c>
      <c r="F7" s="1">
        <f t="shared" si="3"/>
        <v>0.18645642296035331</v>
      </c>
      <c r="G7" s="1">
        <f>D7/C7</f>
        <v>2.6859577155465404E-2</v>
      </c>
      <c r="H7" s="1">
        <f t="shared" si="0"/>
        <v>1.1631663470276683E-2</v>
      </c>
      <c r="I7" s="1">
        <v>0.17482475949007661</v>
      </c>
      <c r="J7" s="1">
        <f t="shared" si="4"/>
        <v>0.68367355085462878</v>
      </c>
    </row>
    <row r="8" spans="1:10" x14ac:dyDescent="0.25">
      <c r="A8" s="1">
        <v>2001</v>
      </c>
      <c r="B8" s="1">
        <v>25668049000</v>
      </c>
      <c r="C8" s="1">
        <f t="shared" si="1"/>
        <v>25.668049</v>
      </c>
      <c r="D8" s="1">
        <f>F8*44/12</f>
        <v>0.68960162350361209</v>
      </c>
      <c r="E8" s="1">
        <f t="shared" si="2"/>
        <v>5.2941967130725445</v>
      </c>
      <c r="F8" s="1">
        <f t="shared" si="3"/>
        <v>0.18807317004643967</v>
      </c>
      <c r="G8" s="1">
        <f>D8/C8</f>
        <v>2.6866148786906713E-2</v>
      </c>
      <c r="H8" s="1">
        <f t="shared" si="0"/>
        <v>1.1732520591331213E-2</v>
      </c>
      <c r="I8" s="1">
        <v>0.17634064945510847</v>
      </c>
      <c r="J8" s="1">
        <f t="shared" si="4"/>
        <v>0.68960162350361209</v>
      </c>
    </row>
    <row r="9" spans="1:10" x14ac:dyDescent="0.25">
      <c r="A9" s="1">
        <v>2002</v>
      </c>
      <c r="B9" s="1">
        <v>26281038000</v>
      </c>
      <c r="C9" s="1">
        <f t="shared" si="1"/>
        <v>26.281037999999999</v>
      </c>
      <c r="D9" s="1">
        <f>F9*44/12</f>
        <v>0.73313791438527176</v>
      </c>
      <c r="E9" s="1">
        <f t="shared" si="2"/>
        <v>5.6284327128574922</v>
      </c>
      <c r="F9" s="1">
        <f t="shared" si="3"/>
        <v>0.19994670392325595</v>
      </c>
      <c r="G9" s="1">
        <f>D9/C9</f>
        <v>2.7896079081247544E-2</v>
      </c>
      <c r="H9" s="1">
        <f t="shared" si="0"/>
        <v>1.2473224226343149E-2</v>
      </c>
      <c r="I9" s="1">
        <v>0.1874734796969128</v>
      </c>
      <c r="J9" s="1">
        <f t="shared" si="4"/>
        <v>0.73313791438527176</v>
      </c>
    </row>
    <row r="10" spans="1:10" x14ac:dyDescent="0.25">
      <c r="A10" s="1">
        <v>2003</v>
      </c>
      <c r="B10" s="1">
        <v>27651596000</v>
      </c>
      <c r="C10" s="1">
        <f t="shared" si="1"/>
        <v>27.651596000000001</v>
      </c>
      <c r="D10" s="1">
        <f>F10*44/12</f>
        <v>0.73805345319570315</v>
      </c>
      <c r="E10" s="1">
        <f t="shared" si="2"/>
        <v>5.6661701956681449</v>
      </c>
      <c r="F10" s="1">
        <f t="shared" si="3"/>
        <v>0.20128730541700995</v>
      </c>
      <c r="G10" s="1">
        <f>D10/C10</f>
        <v>2.6691170129771284E-2</v>
      </c>
      <c r="H10" s="1">
        <f t="shared" si="0"/>
        <v>1.2556854627353321E-2</v>
      </c>
      <c r="I10" s="1">
        <v>0.18873045078965664</v>
      </c>
      <c r="J10" s="1">
        <f t="shared" si="4"/>
        <v>0.73805345319570315</v>
      </c>
    </row>
    <row r="11" spans="1:10" x14ac:dyDescent="0.25">
      <c r="A11" s="1">
        <v>2004</v>
      </c>
      <c r="B11" s="1">
        <v>28636695000</v>
      </c>
      <c r="C11" s="1">
        <f t="shared" si="1"/>
        <v>28.636695</v>
      </c>
      <c r="D11" s="1">
        <f>F11*44/12</f>
        <v>0.83909842873334572</v>
      </c>
      <c r="E11" s="1">
        <f t="shared" si="2"/>
        <v>6.4419107959381812</v>
      </c>
      <c r="F11" s="1">
        <f t="shared" si="3"/>
        <v>0.22884502601818521</v>
      </c>
      <c r="G11" s="1">
        <f>D11/C11</f>
        <v>2.930151083193594E-2</v>
      </c>
      <c r="H11" s="1">
        <f t="shared" si="0"/>
        <v>1.4275980881904172E-2</v>
      </c>
      <c r="I11" s="1">
        <v>0.21456904513628103</v>
      </c>
      <c r="J11" s="1">
        <f t="shared" si="4"/>
        <v>0.83909842873334572</v>
      </c>
    </row>
    <row r="12" spans="1:10" x14ac:dyDescent="0.25">
      <c r="A12" s="1">
        <v>2005</v>
      </c>
      <c r="B12" s="1">
        <v>29614602000</v>
      </c>
      <c r="C12" s="1">
        <f t="shared" si="1"/>
        <v>29.614602000000001</v>
      </c>
      <c r="D12" s="1">
        <f>F12*44/12</f>
        <v>0.93008619059018371</v>
      </c>
      <c r="E12" s="1">
        <f t="shared" si="2"/>
        <v>7.1404403430481809</v>
      </c>
      <c r="F12" s="1">
        <f t="shared" si="3"/>
        <v>0.2536598701609592</v>
      </c>
      <c r="G12" s="1">
        <f>D12/C12</f>
        <v>3.1406337677277706E-2</v>
      </c>
      <c r="H12" s="1">
        <f t="shared" si="0"/>
        <v>1.5823998974032256E-2</v>
      </c>
      <c r="I12" s="1">
        <v>0.23783587118692692</v>
      </c>
      <c r="J12" s="1">
        <f t="shared" si="4"/>
        <v>0.93008619059018371</v>
      </c>
    </row>
    <row r="13" spans="1:10" x14ac:dyDescent="0.25">
      <c r="A13" s="1">
        <v>2006</v>
      </c>
      <c r="B13" s="1">
        <v>30593118000</v>
      </c>
      <c r="C13" s="1">
        <f t="shared" si="1"/>
        <v>30.593118</v>
      </c>
      <c r="D13" s="1">
        <f>F13*44/12</f>
        <v>1.0424694304111661</v>
      </c>
      <c r="E13" s="1">
        <f t="shared" si="2"/>
        <v>8.0032268542541996</v>
      </c>
      <c r="F13" s="1">
        <f t="shared" si="3"/>
        <v>0.28430984465759074</v>
      </c>
      <c r="G13" s="1">
        <f>D13/C13</f>
        <v>3.4075292044804528E-2</v>
      </c>
      <c r="H13" s="1">
        <f t="shared" si="0"/>
        <v>1.7736028514538815E-2</v>
      </c>
      <c r="I13" s="1">
        <v>0.26657381614305192</v>
      </c>
      <c r="J13" s="1">
        <f t="shared" si="4"/>
        <v>1.0424694304111661</v>
      </c>
    </row>
    <row r="14" spans="1:10" x14ac:dyDescent="0.25">
      <c r="A14" s="1">
        <v>2007</v>
      </c>
      <c r="B14" s="1">
        <v>31506788000</v>
      </c>
      <c r="C14" s="1">
        <f t="shared" si="1"/>
        <v>31.506788</v>
      </c>
      <c r="D14" s="1">
        <f>F14*44/12</f>
        <v>1.132605460689591</v>
      </c>
      <c r="E14" s="1">
        <f t="shared" si="2"/>
        <v>8.6952175035873296</v>
      </c>
      <c r="F14" s="1">
        <f t="shared" si="3"/>
        <v>0.30889239836988847</v>
      </c>
      <c r="G14" s="1">
        <f>D14/C14</f>
        <v>3.5947982405873651E-2</v>
      </c>
      <c r="H14" s="1">
        <f t="shared" si="0"/>
        <v>1.9269555691997578E-2</v>
      </c>
      <c r="I14" s="1">
        <v>0.2896228426778909</v>
      </c>
      <c r="J14" s="1">
        <f t="shared" si="4"/>
        <v>1.132605460689591</v>
      </c>
    </row>
    <row r="15" spans="1:10" x14ac:dyDescent="0.25">
      <c r="A15" s="1">
        <v>2008</v>
      </c>
      <c r="B15" s="1">
        <v>32085836000</v>
      </c>
      <c r="C15" s="1">
        <f t="shared" si="1"/>
        <v>32.085836</v>
      </c>
      <c r="D15" s="1">
        <f>F15*44/12</f>
        <v>1.1545620892135526</v>
      </c>
      <c r="E15" s="1">
        <f t="shared" si="2"/>
        <v>8.86378252228773</v>
      </c>
      <c r="F15" s="1">
        <f t="shared" si="3"/>
        <v>0.31488056978551437</v>
      </c>
      <c r="G15" s="1">
        <f>D15/C15</f>
        <v>3.5983543929276225E-2</v>
      </c>
      <c r="H15" s="1">
        <f t="shared" si="0"/>
        <v>1.9643114261893028E-2</v>
      </c>
      <c r="I15" s="1">
        <v>0.29523745552362135</v>
      </c>
      <c r="J15" s="1">
        <f t="shared" si="4"/>
        <v>1.1545620892135526</v>
      </c>
    </row>
    <row r="16" spans="1:10" x14ac:dyDescent="0.25">
      <c r="A16" s="1">
        <v>2009</v>
      </c>
      <c r="B16" s="1">
        <v>31564032000</v>
      </c>
      <c r="C16" s="1">
        <f t="shared" si="1"/>
        <v>31.564032000000001</v>
      </c>
      <c r="D16" s="1">
        <f>F16*44/12</f>
        <v>0.99869225569900844</v>
      </c>
      <c r="E16" s="1">
        <f t="shared" si="2"/>
        <v>7.6671415456216678</v>
      </c>
      <c r="F16" s="1">
        <f t="shared" si="3"/>
        <v>0.27237061519063865</v>
      </c>
      <c r="G16" s="1">
        <f>D16/C16</f>
        <v>3.1640199062623192E-2</v>
      </c>
      <c r="H16" s="1">
        <f t="shared" si="0"/>
        <v>1.6991226608285753E-2</v>
      </c>
      <c r="I16" s="1">
        <v>0.25537938858235287</v>
      </c>
      <c r="J16" s="1">
        <f t="shared" si="4"/>
        <v>0.99869225569900844</v>
      </c>
    </row>
    <row r="17" spans="1:10" x14ac:dyDescent="0.25">
      <c r="A17" s="1">
        <v>2010</v>
      </c>
      <c r="B17" s="1">
        <v>33364347000</v>
      </c>
      <c r="C17" s="1">
        <f t="shared" si="1"/>
        <v>33.364347000000002</v>
      </c>
      <c r="D17" s="1">
        <f>F17*44/12</f>
        <v>1.2622104899244575</v>
      </c>
      <c r="E17" s="1">
        <f>E18/F18*F17</f>
        <v>9.6902188150500308</v>
      </c>
      <c r="F17" s="1">
        <f t="shared" si="3"/>
        <v>0.34423922452485206</v>
      </c>
      <c r="G17" s="1">
        <f>D17/C17</f>
        <v>3.7831116248864614E-2</v>
      </c>
      <c r="H17" s="1">
        <f t="shared" si="0"/>
        <v>2.1474587731383703E-2</v>
      </c>
      <c r="I17" s="1">
        <v>0.32276463679346834</v>
      </c>
      <c r="J17" s="1">
        <f t="shared" si="4"/>
        <v>1.2622104899244575</v>
      </c>
    </row>
    <row r="18" spans="1:10" x14ac:dyDescent="0.25">
      <c r="A18" s="1">
        <v>2011</v>
      </c>
      <c r="B18" s="1">
        <v>34487013000</v>
      </c>
      <c r="C18" s="1">
        <f t="shared" si="1"/>
        <v>34.487012999999997</v>
      </c>
      <c r="D18" s="1">
        <f>F18*44/12</f>
        <v>1.3025613910432019</v>
      </c>
      <c r="E18" s="1">
        <v>10</v>
      </c>
      <c r="F18" s="1">
        <f>(I18+H18)</f>
        <v>0.35524401573905506</v>
      </c>
      <c r="G18" s="1">
        <f>D18/C18</f>
        <v>3.7769620437792105E-2</v>
      </c>
      <c r="H18" s="1">
        <v>2.216109681448182E-2</v>
      </c>
      <c r="I18" s="1">
        <v>0.33308291892457326</v>
      </c>
      <c r="J18" s="1">
        <f t="shared" si="4"/>
        <v>1.3025613910432019</v>
      </c>
    </row>
    <row r="19" spans="1:10" x14ac:dyDescent="0.25">
      <c r="A19" s="1">
        <v>2012</v>
      </c>
      <c r="B19" s="1">
        <v>35006270000</v>
      </c>
      <c r="C19" s="1">
        <f t="shared" si="1"/>
        <v>35.006270000000001</v>
      </c>
      <c r="D19" s="1">
        <f>F19*44/12</f>
        <v>1.3703162956891406</v>
      </c>
      <c r="E19" s="1">
        <f>E18*F19/F18</f>
        <v>10.520166689354079</v>
      </c>
      <c r="F19" s="1">
        <f t="shared" ref="F19:F26" si="5">(I19+H19)</f>
        <v>0.37372262609703832</v>
      </c>
      <c r="G19" s="1">
        <f>D19/C19</f>
        <v>3.9144881636607974E-2</v>
      </c>
      <c r="H19" s="1">
        <f t="shared" ref="H19:H26" si="6">H18*I18/I17</f>
        <v>2.2869552522449828E-2</v>
      </c>
      <c r="I19" s="1">
        <v>0.3508530735745885</v>
      </c>
      <c r="J19" s="1">
        <f t="shared" si="4"/>
        <v>1.3703162956891406</v>
      </c>
    </row>
    <row r="20" spans="1:10" x14ac:dyDescent="0.25">
      <c r="A20" s="1">
        <v>2013</v>
      </c>
      <c r="B20" s="1">
        <v>35319200000</v>
      </c>
      <c r="C20" s="1">
        <f t="shared" si="1"/>
        <v>35.319200000000002</v>
      </c>
      <c r="D20" s="1">
        <f>F20*44/12</f>
        <v>1.4404348282568933</v>
      </c>
      <c r="E20" s="1">
        <f t="shared" ref="E20:E26" si="7">E19*F20/F19</f>
        <v>11.058479378874194</v>
      </c>
      <c r="F20" s="1">
        <f t="shared" si="5"/>
        <v>0.39284586225188001</v>
      </c>
      <c r="G20" s="1">
        <f>D20/C20</f>
        <v>4.0783336775943202E-2</v>
      </c>
      <c r="H20" s="1">
        <f t="shared" si="6"/>
        <v>2.4089655571902832E-2</v>
      </c>
      <c r="I20" s="1">
        <v>0.36875620667997716</v>
      </c>
      <c r="J20" s="1">
        <f t="shared" si="4"/>
        <v>1.4404348282568933</v>
      </c>
    </row>
    <row r="21" spans="1:10" x14ac:dyDescent="0.25">
      <c r="A21" s="1">
        <v>2014</v>
      </c>
      <c r="B21" s="1">
        <v>35577537000</v>
      </c>
      <c r="C21" s="1">
        <f t="shared" si="1"/>
        <v>35.577537</v>
      </c>
      <c r="D21" s="1">
        <f>F21*44/12</f>
        <v>1.450816971509381</v>
      </c>
      <c r="E21" s="1">
        <f t="shared" si="7"/>
        <v>11.138184975277392</v>
      </c>
      <c r="F21" s="1">
        <f t="shared" si="5"/>
        <v>0.39567735586619479</v>
      </c>
      <c r="G21" s="1">
        <f>D21/C21</f>
        <v>4.0779016588736346E-2</v>
      </c>
      <c r="H21" s="1">
        <f t="shared" si="6"/>
        <v>2.5318888953764759E-2</v>
      </c>
      <c r="I21" s="1">
        <v>0.37035846691243002</v>
      </c>
      <c r="J21" s="1">
        <f t="shared" si="4"/>
        <v>1.450816971509381</v>
      </c>
    </row>
    <row r="22" spans="1:10" x14ac:dyDescent="0.25">
      <c r="A22" s="1">
        <v>2015</v>
      </c>
      <c r="B22" s="1">
        <v>35558568000</v>
      </c>
      <c r="C22" s="1">
        <f t="shared" si="1"/>
        <v>35.558568000000001</v>
      </c>
      <c r="D22" s="1">
        <f>F22*44/12</f>
        <v>1.7124542890863281</v>
      </c>
      <c r="E22" s="1">
        <f t="shared" si="7"/>
        <v>13.146822106517753</v>
      </c>
      <c r="F22" s="1">
        <f t="shared" si="5"/>
        <v>0.46703298793263492</v>
      </c>
      <c r="G22" s="1">
        <f>D22/C22</f>
        <v>4.8158696634980576E-2</v>
      </c>
      <c r="H22" s="1">
        <f t="shared" si="6"/>
        <v>2.5428900522832976E-2</v>
      </c>
      <c r="I22" s="1">
        <v>0.44160408740980195</v>
      </c>
      <c r="J22" s="1">
        <f t="shared" si="4"/>
        <v>1.7124542890863281</v>
      </c>
    </row>
    <row r="23" spans="1:10" x14ac:dyDescent="0.25">
      <c r="A23" s="1">
        <v>2016</v>
      </c>
      <c r="B23" s="1">
        <v>35524190000</v>
      </c>
      <c r="C23" s="1">
        <f t="shared" si="1"/>
        <v>35.524189999999997</v>
      </c>
      <c r="D23" s="1">
        <f>F23*44/12</f>
        <v>1.7184595112815522</v>
      </c>
      <c r="E23" s="1">
        <f t="shared" si="7"/>
        <v>13.192925286272025</v>
      </c>
      <c r="F23" s="1">
        <f t="shared" si="5"/>
        <v>0.46867077580405964</v>
      </c>
      <c r="G23" s="1">
        <f>D23/C23</f>
        <v>4.8374347487769663E-2</v>
      </c>
      <c r="H23" s="1">
        <f t="shared" si="6"/>
        <v>3.0320641790202326E-2</v>
      </c>
      <c r="I23" s="1">
        <v>0.43835013401385731</v>
      </c>
      <c r="J23" s="1">
        <f t="shared" si="4"/>
        <v>1.7184595112815522</v>
      </c>
    </row>
    <row r="24" spans="1:10" x14ac:dyDescent="0.25">
      <c r="A24" s="1">
        <v>2017</v>
      </c>
      <c r="B24" s="1">
        <v>36096737000</v>
      </c>
      <c r="C24" s="1">
        <f t="shared" si="1"/>
        <v>36.096736999999997</v>
      </c>
      <c r="D24" s="1">
        <f>F24*44/12</f>
        <v>1.8782656856914191</v>
      </c>
      <c r="E24" s="1">
        <f t="shared" si="7"/>
        <v>14.419786265790854</v>
      </c>
      <c r="F24" s="1">
        <f t="shared" si="5"/>
        <v>0.51225427791584155</v>
      </c>
      <c r="G24" s="1">
        <f>D24/C24</f>
        <v>5.2034223638868497E-2</v>
      </c>
      <c r="H24" s="1">
        <f t="shared" si="6"/>
        <v>3.0097224575250478E-2</v>
      </c>
      <c r="I24" s="1">
        <v>0.48215705334059111</v>
      </c>
      <c r="J24" s="1">
        <f t="shared" si="4"/>
        <v>1.8782656856914191</v>
      </c>
    </row>
    <row r="25" spans="1:10" x14ac:dyDescent="0.25">
      <c r="A25" s="1">
        <v>2018</v>
      </c>
      <c r="B25" s="1">
        <v>36826510000</v>
      </c>
      <c r="C25" s="1">
        <f t="shared" si="1"/>
        <v>36.826509999999999</v>
      </c>
      <c r="D25" s="1">
        <f>F25*44/12</f>
        <v>2.1957506276718286</v>
      </c>
      <c r="E25" s="1">
        <f t="shared" si="7"/>
        <v>16.857175736748079</v>
      </c>
      <c r="F25" s="1">
        <f t="shared" si="5"/>
        <v>0.59884108027413507</v>
      </c>
      <c r="G25" s="1">
        <f>D25/C25</f>
        <v>5.9624184525545014E-2</v>
      </c>
      <c r="H25" s="1">
        <f t="shared" si="6"/>
        <v>3.3105018086920554E-2</v>
      </c>
      <c r="I25" s="1">
        <v>0.56573606218721451</v>
      </c>
      <c r="J25" s="1">
        <f t="shared" si="4"/>
        <v>2.1957506276718286</v>
      </c>
    </row>
    <row r="26" spans="1:10" x14ac:dyDescent="0.25">
      <c r="A26" s="1">
        <v>2019</v>
      </c>
      <c r="B26" s="1">
        <v>37082560000</v>
      </c>
      <c r="C26" s="1">
        <f t="shared" si="1"/>
        <v>37.082560000000001</v>
      </c>
      <c r="D26" s="1">
        <f>F26*44/12</f>
        <v>2.4258134551067836</v>
      </c>
      <c r="E26" s="1">
        <f t="shared" si="7"/>
        <v>18.623409781584165</v>
      </c>
      <c r="F26" s="1">
        <f t="shared" si="5"/>
        <v>0.66158548775639558</v>
      </c>
      <c r="G26" s="1">
        <f>D26/C26</f>
        <v>6.5416558487514986E-2</v>
      </c>
      <c r="H26" s="1">
        <f t="shared" si="6"/>
        <v>3.8843572735005022E-2</v>
      </c>
      <c r="I26" s="1">
        <v>0.62274191502139054</v>
      </c>
      <c r="J26" s="1">
        <f t="shared" si="4"/>
        <v>2.4258134551067836</v>
      </c>
    </row>
    <row r="28" spans="1:10" x14ac:dyDescent="0.25">
      <c r="B28" s="1" t="s">
        <v>5</v>
      </c>
      <c r="C28" s="1">
        <f>SUM(C2:C26)</f>
        <v>764.76464099999998</v>
      </c>
      <c r="D28" s="1">
        <f>SUM(D2:D26)</f>
        <v>28.502102596919443</v>
      </c>
      <c r="E28" s="1" t="s">
        <v>6</v>
      </c>
      <c r="I28" s="1">
        <f>SUM(F2:F26)</f>
        <v>7.7733007082507566</v>
      </c>
    </row>
    <row r="29" spans="1:10" x14ac:dyDescent="0.25">
      <c r="E29" s="1" t="s">
        <v>7</v>
      </c>
      <c r="I29" s="1">
        <f>I28/C28</f>
        <v>1.016430453438126E-2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kaan hıdıroğlu</cp:lastModifiedBy>
  <dcterms:modified xsi:type="dcterms:W3CDTF">2024-05-31T10:28:50Z</dcterms:modified>
</cp:coreProperties>
</file>