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PhD\1- Fossil Carbon Article\Nature Climate Change\New Results\"/>
    </mc:Choice>
  </mc:AlternateContent>
  <xr:revisionPtr revIDLastSave="0" documentId="13_ncr:1_{B1D36FEE-33E7-4552-8699-6723893B6059}" xr6:coauthVersionLast="47" xr6:coauthVersionMax="47" xr10:uidLastSave="{00000000-0000-0000-0000-000000000000}"/>
  <bookViews>
    <workbookView xWindow="-23148" yWindow="1092" windowWidth="23256" windowHeight="12456" firstSheet="6" activeTab="9" xr2:uid="{00000000-000D-0000-FFFF-FFFF00000000}"/>
  </bookViews>
  <sheets>
    <sheet name="Exio index of acts and prods" sheetId="1" r:id="rId1"/>
    <sheet name="Classification of Aggr. Activit" sheetId="2" r:id="rId2"/>
    <sheet name="Sector Aggregation" sheetId="4" r:id="rId3"/>
    <sheet name="Flow Diagram Table-Total Use" sheetId="3" r:id="rId4"/>
    <sheet name="Flow Diagram Table-Embodied" sheetId="7" r:id="rId5"/>
    <sheet name="Flow Diagram Table - Aggregated" sheetId="11" r:id="rId6"/>
    <sheet name="Waste Supply" sheetId="10" r:id="rId7"/>
    <sheet name="Capital acc. by sector-product" sheetId="12" r:id="rId8"/>
    <sheet name="Capital Acc. detailed (Mt)" sheetId="15" r:id="rId9"/>
    <sheet name="2011 Durable Mix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5" l="1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B18" i="15"/>
  <c r="K5" i="11" l="1"/>
  <c r="D4" i="11"/>
  <c r="D30" i="7" l="1"/>
  <c r="L8" i="11"/>
  <c r="N9" i="11"/>
  <c r="N8" i="11"/>
  <c r="N11" i="11"/>
  <c r="N7" i="11"/>
  <c r="N6" i="11"/>
  <c r="N5" i="11"/>
  <c r="N4" i="11"/>
  <c r="N3" i="11"/>
  <c r="C31" i="13" l="1"/>
  <c r="D16" i="13" s="1"/>
  <c r="AC31" i="12"/>
  <c r="D15" i="13" l="1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Q62" i="12" l="1"/>
  <c r="Y75" i="12"/>
  <c r="X63" i="12"/>
  <c r="W63" i="12"/>
  <c r="V63" i="12"/>
  <c r="U63" i="12"/>
  <c r="T63" i="12"/>
  <c r="S63" i="12"/>
  <c r="R63" i="12"/>
  <c r="Q63" i="12"/>
  <c r="Y63" i="12" s="1"/>
  <c r="Z63" i="12" s="1"/>
  <c r="X62" i="12"/>
  <c r="W62" i="12"/>
  <c r="V62" i="12"/>
  <c r="U62" i="12"/>
  <c r="T62" i="12"/>
  <c r="S62" i="12"/>
  <c r="R62" i="12"/>
  <c r="C12" i="13"/>
  <c r="D12" i="13"/>
  <c r="E12" i="13"/>
  <c r="F12" i="13"/>
  <c r="G12" i="13"/>
  <c r="H12" i="13"/>
  <c r="I12" i="13"/>
  <c r="B12" i="13"/>
  <c r="Y62" i="12" l="1"/>
  <c r="Z62" i="12" s="1"/>
  <c r="L11" i="11" l="1"/>
  <c r="AF30" i="11"/>
  <c r="AD14" i="12"/>
  <c r="AD48" i="12" l="1"/>
  <c r="F4" i="11"/>
  <c r="M7" i="11" l="1"/>
  <c r="M11" i="11"/>
  <c r="M3" i="11"/>
  <c r="M4" i="11"/>
  <c r="M5" i="11"/>
  <c r="M6" i="11"/>
  <c r="M8" i="11"/>
  <c r="M9" i="11"/>
  <c r="D50" i="12" l="1"/>
  <c r="AC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C50" i="12"/>
  <c r="AB14" i="12"/>
  <c r="AF14" i="12" s="1"/>
  <c r="AB4" i="12"/>
  <c r="AF4" i="12" s="1"/>
  <c r="AB5" i="12"/>
  <c r="AB6" i="12"/>
  <c r="AB7" i="12"/>
  <c r="AB8" i="12"/>
  <c r="AB9" i="12"/>
  <c r="AD9" i="12" s="1"/>
  <c r="AB10" i="12"/>
  <c r="AD10" i="12" s="1"/>
  <c r="AB11" i="12"/>
  <c r="AD11" i="12" s="1"/>
  <c r="AB12" i="12"/>
  <c r="AD12" i="12" s="1"/>
  <c r="AB13" i="12"/>
  <c r="AD13" i="12" s="1"/>
  <c r="AB15" i="12"/>
  <c r="AD15" i="12" s="1"/>
  <c r="AB16" i="12"/>
  <c r="AD16" i="12" s="1"/>
  <c r="AB17" i="12"/>
  <c r="AD17" i="12" s="1"/>
  <c r="AB18" i="12"/>
  <c r="AD18" i="12" s="1"/>
  <c r="AB19" i="12"/>
  <c r="AD19" i="12" s="1"/>
  <c r="AB20" i="12"/>
  <c r="AD20" i="12" s="1"/>
  <c r="AB21" i="12"/>
  <c r="AD21" i="12" s="1"/>
  <c r="AB22" i="12"/>
  <c r="AD22" i="12" s="1"/>
  <c r="AB23" i="12"/>
  <c r="AD23" i="12" s="1"/>
  <c r="AB24" i="12"/>
  <c r="AD24" i="12" s="1"/>
  <c r="AB25" i="12"/>
  <c r="AD25" i="12" s="1"/>
  <c r="AB26" i="12"/>
  <c r="AD26" i="12" s="1"/>
  <c r="AB27" i="12"/>
  <c r="AD27" i="12" s="1"/>
  <c r="AB28" i="12"/>
  <c r="AD28" i="12" s="1"/>
  <c r="AB3" i="12"/>
  <c r="AH31" i="12"/>
  <c r="AF29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9" i="12"/>
  <c r="AB31" i="12" l="1"/>
  <c r="AF47" i="11" l="1"/>
  <c r="D6" i="11"/>
  <c r="D3" i="11"/>
  <c r="L4" i="11"/>
  <c r="L3" i="11"/>
  <c r="L6" i="11"/>
  <c r="L7" i="11"/>
  <c r="L9" i="11"/>
  <c r="K3" i="11"/>
  <c r="K4" i="11"/>
  <c r="K6" i="11"/>
  <c r="K7" i="11"/>
  <c r="K8" i="11"/>
  <c r="K9" i="11"/>
  <c r="K10" i="11"/>
  <c r="J7" i="11"/>
  <c r="J8" i="11"/>
  <c r="J6" i="11"/>
  <c r="J5" i="11"/>
  <c r="J4" i="11"/>
  <c r="J3" i="11"/>
  <c r="J10" i="11"/>
  <c r="AC47" i="11"/>
  <c r="D5" i="11"/>
  <c r="AE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AE15" i="3"/>
  <c r="AE32" i="3"/>
  <c r="AF5" i="12"/>
  <c r="AF6" i="12"/>
  <c r="AF7" i="12"/>
  <c r="AF8" i="12"/>
  <c r="AF9" i="12"/>
  <c r="AF10" i="12"/>
  <c r="AF11" i="12"/>
  <c r="AF12" i="12"/>
  <c r="AF13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3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B31" i="12"/>
  <c r="AF30" i="12" l="1"/>
  <c r="L5" i="11"/>
  <c r="J9" i="11"/>
  <c r="I9" i="11"/>
  <c r="I10" i="11"/>
  <c r="I8" i="11"/>
  <c r="H6" i="11"/>
  <c r="G6" i="11"/>
  <c r="I6" i="11"/>
  <c r="I5" i="11"/>
  <c r="I4" i="11"/>
  <c r="H9" i="11"/>
  <c r="H10" i="11"/>
  <c r="H8" i="11"/>
  <c r="H5" i="11"/>
  <c r="H4" i="11"/>
  <c r="G4" i="11"/>
  <c r="G10" i="11"/>
  <c r="G9" i="11"/>
  <c r="G8" i="11"/>
  <c r="G5" i="11"/>
  <c r="F10" i="11"/>
  <c r="F9" i="11"/>
  <c r="F8" i="11"/>
  <c r="G3" i="11"/>
  <c r="H3" i="11"/>
  <c r="I3" i="11"/>
  <c r="G7" i="11"/>
  <c r="H7" i="11"/>
  <c r="I7" i="11"/>
  <c r="F7" i="11"/>
  <c r="F6" i="11"/>
  <c r="F5" i="11"/>
  <c r="F3" i="11"/>
  <c r="E10" i="11"/>
  <c r="E9" i="11"/>
  <c r="E8" i="11"/>
  <c r="E7" i="11"/>
  <c r="E5" i="11"/>
  <c r="E6" i="11"/>
  <c r="E4" i="11"/>
  <c r="E3" i="11"/>
  <c r="D10" i="11"/>
  <c r="D9" i="11"/>
  <c r="D8" i="11"/>
  <c r="D7" i="11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D32" i="3"/>
  <c r="AD32" i="3"/>
  <c r="AD29" i="3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3" i="10"/>
  <c r="A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B22" i="10"/>
  <c r="AG32" i="3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8" i="2" l="1"/>
  <c r="D7" i="2"/>
  <c r="D3" i="2"/>
  <c r="D2" i="2"/>
  <c r="D9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5" i="2"/>
  <c r="D26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</calcChain>
</file>

<file path=xl/sharedStrings.xml><?xml version="1.0" encoding="utf-8"?>
<sst xmlns="http://schemas.openxmlformats.org/spreadsheetml/2006/main" count="2150" uniqueCount="691">
  <si>
    <t>Crude Oil</t>
  </si>
  <si>
    <t>Paddy rice</t>
  </si>
  <si>
    <t>Cereal grains nec</t>
  </si>
  <si>
    <t>Oil seeds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</si>
  <si>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</si>
  <si>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</si>
  <si>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</si>
  <si>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</si>
  <si>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</si>
  <si>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</si>
  <si>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</si>
  <si>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</si>
  <si>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Manure (conventional treatment)</t>
  </si>
  <si>
    <t>Manure (biogas treatment)</t>
  </si>
  <si>
    <t>Fish and other fishing products; services incidental of fishing (05)</t>
  </si>
  <si>
    <t>Other Hydrocarbons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</si>
  <si>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</si>
  <si>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</si>
  <si>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</si>
  <si>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</si>
  <si>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</si>
  <si>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</si>
  <si>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</si>
  <si>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</si>
  <si>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</si>
  <si>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</si>
  <si>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</si>
  <si>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</si>
  <si>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</si>
  <si>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</si>
  <si>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</si>
  <si>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</si>
  <si>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</si>
  <si>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</si>
  <si>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</si>
  <si>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</si>
  <si>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</si>
  <si>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Pulp</t>
  </si>
  <si>
    <t>Paper and paper products</t>
  </si>
  <si>
    <t>Printed matter and recorded media (22)</t>
  </si>
  <si>
    <t>Coke oven products</t>
  </si>
  <si>
    <t xml:space="preserve"> Refined Petroleum</t>
  </si>
  <si>
    <t>Manufacturing</t>
  </si>
  <si>
    <t>Plastics, basic</t>
  </si>
  <si>
    <t>Rubber and plastic products (25)</t>
  </si>
  <si>
    <t>Construction</t>
  </si>
  <si>
    <t>Food</t>
  </si>
  <si>
    <t>Services</t>
  </si>
  <si>
    <t>Exiobase index</t>
  </si>
  <si>
    <t>Name of activity</t>
  </si>
  <si>
    <t>Vegetables, fruit, nuts</t>
  </si>
  <si>
    <t>Sugar cane, sugar beet</t>
  </si>
  <si>
    <t>Wool, silk-worm cocoons</t>
  </si>
  <si>
    <t>Products of forestry, logging and related services (02)</t>
  </si>
  <si>
    <t>Coal, lignite and peat</t>
  </si>
  <si>
    <t>Crude petroleum and services related to crude oil extraction, excluding surveying</t>
  </si>
  <si>
    <t>Natural gas and services related to natural gas extraction, excluding surveying; inclulding liquid gas</t>
  </si>
  <si>
    <t>Uranium and thorium ores (12)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</si>
  <si>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</si>
  <si>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</si>
  <si>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</si>
  <si>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</si>
  <si>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</si>
  <si>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</si>
  <si>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</si>
  <si>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Nuclear fuel</t>
  </si>
  <si>
    <t>Secondary plastic for treatment, Re-processing of secondary plastic into new plastic</t>
  </si>
  <si>
    <t>N-fertiliser</t>
  </si>
  <si>
    <t>P- and other fertiliser</t>
  </si>
  <si>
    <t>Chemicals nec; additives and biofuels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</si>
  <si>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</si>
  <si>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</si>
  <si>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</si>
  <si>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</si>
  <si>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</si>
  <si>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</si>
  <si>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</si>
  <si>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</si>
  <si>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</si>
  <si>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</si>
  <si>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</si>
  <si>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</si>
  <si>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</si>
  <si>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</si>
  <si>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</si>
  <si>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</si>
  <si>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</si>
  <si>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</si>
  <si>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</si>
  <si>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</si>
  <si>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</si>
  <si>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</si>
  <si>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</si>
  <si>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</si>
  <si>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</si>
  <si>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</si>
  <si>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</si>
  <si>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</si>
  <si>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</si>
  <si>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</si>
  <si>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</si>
  <si>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</si>
  <si>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</si>
  <si>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</si>
  <si>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</si>
  <si>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</si>
  <si>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</si>
  <si>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</si>
  <si>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</si>
  <si>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</si>
  <si>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</si>
  <si>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</si>
  <si>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</si>
  <si>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</si>
  <si>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</si>
  <si>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Biogas an other gases nec.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</si>
  <si>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</si>
  <si>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</si>
  <si>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</si>
  <si>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</si>
  <si>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</si>
  <si>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</si>
  <si>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</si>
  <si>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</si>
  <si>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</si>
  <si>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</si>
  <si>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</si>
  <si>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</si>
  <si>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</si>
  <si>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</si>
  <si>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</si>
  <si>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</si>
  <si>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</si>
  <si>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</si>
  <si>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</si>
  <si>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</si>
  <si>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</si>
  <si>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</si>
  <si>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</si>
  <si>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</si>
  <si>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</si>
  <si>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</si>
  <si>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</si>
  <si>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</si>
  <si>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</si>
  <si>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</si>
  <si>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</si>
  <si>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</si>
  <si>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</si>
  <si>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</si>
  <si>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</si>
  <si>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</si>
  <si>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</si>
  <si>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</si>
  <si>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</si>
  <si>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</si>
  <si>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</si>
  <si>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</si>
  <si>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</si>
  <si>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</si>
  <si>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</si>
  <si>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</si>
  <si>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</si>
  <si>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</si>
  <si>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</si>
  <si>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</si>
  <si>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</si>
  <si>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</si>
  <si>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</si>
  <si>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</si>
  <si>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Agriculture, Forestry and Fishing</t>
  </si>
  <si>
    <t>Mining and extraction of other materials</t>
  </si>
  <si>
    <t>Manufacture of food products, beverages and tobacco products</t>
  </si>
  <si>
    <t>Manufacture of textiles, apparel, leather and related products</t>
  </si>
  <si>
    <t>Manufacture of wood and paper products, and printing</t>
  </si>
  <si>
    <t>Manufacture refined petroleum products</t>
  </si>
  <si>
    <t>Manufacture of coke</t>
  </si>
  <si>
    <t>Manufacture of chemicals and chemical products; Manufacture of pharmaceuticals</t>
  </si>
  <si>
    <t>Manufacture of other non-metallic mineral products</t>
  </si>
  <si>
    <t>Manufacture of rubber and plastics products</t>
  </si>
  <si>
    <t>Manufacture of basic metals and fabricated metal products, except machinery and equipment</t>
  </si>
  <si>
    <t>Manufacture of machinery and equipment n.e.c.</t>
  </si>
  <si>
    <t>Product code 1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</si>
  <si>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</si>
  <si>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</si>
  <si>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</si>
  <si>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</si>
  <si>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</si>
  <si>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</si>
  <si>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</si>
  <si>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</si>
  <si>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</si>
  <si>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</si>
  <si>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</si>
  <si>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</si>
  <si>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</si>
  <si>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</si>
  <si>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</si>
  <si>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</si>
  <si>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</si>
  <si>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</si>
  <si>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</si>
  <si>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p10</t>
  </si>
  <si>
    <t>p11.a</t>
  </si>
  <si>
    <t>p11.2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</si>
  <si>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</si>
  <si>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</si>
  <si>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</si>
  <si>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</si>
  <si>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</si>
  <si>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</si>
  <si>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</si>
  <si>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</si>
  <si>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</si>
  <si>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</si>
  <si>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</si>
  <si>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</si>
  <si>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</si>
  <si>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</si>
  <si>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</si>
  <si>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</si>
  <si>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</si>
  <si>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</si>
  <si>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</si>
  <si>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</si>
  <si>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</si>
  <si>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</si>
  <si>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</si>
  <si>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</si>
  <si>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</si>
  <si>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</si>
  <si>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</si>
  <si>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</si>
  <si>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</si>
  <si>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</si>
  <si>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</si>
  <si>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</si>
  <si>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</si>
  <si>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</t>
  </si>
  <si>
    <t>p23.2</t>
  </si>
  <si>
    <t>p23.3</t>
  </si>
  <si>
    <t>p24.a</t>
  </si>
  <si>
    <t>p24.a.w</t>
  </si>
  <si>
    <t>p24.b</t>
  </si>
  <si>
    <t>p24.c</t>
  </si>
  <si>
    <t>p24.4</t>
  </si>
  <si>
    <t>p25</t>
  </si>
  <si>
    <t>p26.a</t>
  </si>
  <si>
    <t>p26.w.1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</si>
  <si>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</si>
  <si>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</si>
  <si>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</si>
  <si>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</si>
  <si>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</si>
  <si>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</si>
  <si>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</si>
  <si>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</si>
  <si>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</si>
  <si>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</si>
  <si>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</si>
  <si>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</si>
  <si>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</si>
  <si>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</si>
  <si>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</si>
  <si>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</si>
  <si>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</si>
  <si>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</si>
  <si>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</si>
  <si>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</si>
  <si>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</si>
  <si>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</si>
  <si>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</si>
  <si>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</si>
  <si>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</si>
  <si>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</si>
  <si>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</si>
  <si>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</si>
  <si>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</si>
  <si>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</si>
  <si>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</si>
  <si>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</si>
  <si>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</si>
  <si>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</si>
  <si>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</si>
  <si>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</si>
  <si>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</si>
  <si>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</si>
  <si>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</si>
  <si>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</si>
  <si>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</si>
  <si>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</si>
  <si>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</si>
  <si>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p40.2.1</t>
  </si>
  <si>
    <t>p40.2.2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</si>
  <si>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</si>
  <si>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</si>
  <si>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</si>
  <si>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</si>
  <si>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</si>
  <si>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</si>
  <si>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</si>
  <si>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</si>
  <si>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</si>
  <si>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</si>
  <si>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</si>
  <si>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</si>
  <si>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</si>
  <si>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</si>
  <si>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</si>
  <si>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</si>
  <si>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</si>
  <si>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</si>
  <si>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</si>
  <si>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</si>
  <si>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</si>
  <si>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</si>
  <si>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</si>
  <si>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</si>
  <si>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</si>
  <si>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</si>
  <si>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</si>
  <si>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</si>
  <si>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</si>
  <si>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</si>
  <si>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</si>
  <si>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</si>
  <si>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</si>
  <si>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</si>
  <si>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</si>
  <si>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</si>
  <si>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</si>
  <si>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</si>
  <si>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</si>
  <si>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</si>
  <si>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</si>
  <si>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</si>
  <si>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</si>
  <si>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</si>
  <si>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</si>
  <si>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</si>
  <si>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</si>
  <si>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</si>
  <si>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</si>
  <si>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</si>
  <si>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</si>
  <si>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</si>
  <si>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</si>
  <si>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Mining of fossil carbon carriers</t>
  </si>
  <si>
    <t>Manufacture of nuclear fuel</t>
  </si>
  <si>
    <t>Manufacture of basic plastics</t>
  </si>
  <si>
    <t>Manufacture of office, accounting and computing machinery</t>
  </si>
  <si>
    <t>Manufacture of electrical machinery and apparatus n.e.c.</t>
  </si>
  <si>
    <t>Manufacture of radio, television and communication equipment and apparatus</t>
  </si>
  <si>
    <t xml:space="preserve">Manufacture of medical, precision and optical instruments, watches and clocks </t>
  </si>
  <si>
    <t>Manufacture of furniture; manufacturing n.e.c.</t>
  </si>
  <si>
    <t>Recycling</t>
  </si>
  <si>
    <t>NACE Activity Classification</t>
  </si>
  <si>
    <t>ISIC Activity Description</t>
  </si>
  <si>
    <t>Waste treatment services</t>
  </si>
  <si>
    <t>Agriculture, Forestry and Fishing (ISIC A-B)</t>
  </si>
  <si>
    <t>Mining and Quarrying (ISIC C)</t>
  </si>
  <si>
    <t>Manufacturing (ISIC D)</t>
  </si>
  <si>
    <t>Electricity, gas and water supply (ISIC E)</t>
  </si>
  <si>
    <t>Construction (ISIC F)</t>
  </si>
  <si>
    <t>Financial and Insurance Activities (ISIC J)</t>
  </si>
  <si>
    <t>Wholesale and retail trade (ISIC G)</t>
  </si>
  <si>
    <t>Transport, storage and communications (ISIC I)</t>
  </si>
  <si>
    <t>Hotels and restaurants (H)</t>
  </si>
  <si>
    <t>Real estate, renting and business activities (ISIC K)</t>
  </si>
  <si>
    <t>Education (ISIC M)</t>
  </si>
  <si>
    <t>Health and social work (ISIC N)</t>
  </si>
  <si>
    <t>Other community, social and personal service activities (ISIC O)</t>
  </si>
  <si>
    <t>Activities of private households as employers and undifferentiated production activities of private households</t>
  </si>
  <si>
    <t>Public administration and defence; compulsory social security (ISIC L)</t>
  </si>
  <si>
    <t>Activities of private households as employers and undifferentiated production activities of private households (ISIC P)</t>
  </si>
  <si>
    <t>Extra-territorial organizations and bodies (ISIC Q)</t>
  </si>
  <si>
    <t>Number of sectors</t>
  </si>
  <si>
    <t>1,2,3,4,5,6,7,8,9,10,11,12,13,14,15,16,17,18,19</t>
  </si>
  <si>
    <t>35,36,37,38,39,40,41,42,43,44,45,46</t>
  </si>
  <si>
    <t>50,52,54,55</t>
  </si>
  <si>
    <t>57</t>
  </si>
  <si>
    <t>61,62,63</t>
  </si>
  <si>
    <t>59</t>
  </si>
  <si>
    <t>64</t>
  </si>
  <si>
    <t>65,67,68,69,71</t>
  </si>
  <si>
    <t>72,74,76,78,80,82,84,85</t>
  </si>
  <si>
    <t>86</t>
  </si>
  <si>
    <t>87</t>
  </si>
  <si>
    <t>88</t>
  </si>
  <si>
    <t>89</t>
  </si>
  <si>
    <t>90</t>
  </si>
  <si>
    <t xml:space="preserve">91,92 </t>
  </si>
  <si>
    <t xml:space="preserve">93 </t>
  </si>
  <si>
    <t>114</t>
  </si>
  <si>
    <t>116,117,118,119</t>
  </si>
  <si>
    <t>120</t>
  </si>
  <si>
    <t>121,122,123,124,125,126,127,128</t>
  </si>
  <si>
    <t>129,130,131</t>
  </si>
  <si>
    <t>140,141,142,143,144,145,146,147,148,149,150,151,152,153,154,155,156,157,158,159</t>
  </si>
  <si>
    <t xml:space="preserve">Agriculture, Forestry and Fishing </t>
  </si>
  <si>
    <t>(ISIC A-B)</t>
  </si>
  <si>
    <t>(ISIC C)</t>
  </si>
  <si>
    <t>(ISIC O)</t>
  </si>
  <si>
    <t>(ISIC N)</t>
  </si>
  <si>
    <t>(ISIC M)</t>
  </si>
  <si>
    <t>(ISIC D)</t>
  </si>
  <si>
    <t xml:space="preserve">Construction </t>
  </si>
  <si>
    <t>(ISIC F)</t>
  </si>
  <si>
    <t xml:space="preserve">Wholesale and retail trade </t>
  </si>
  <si>
    <t>(ISIC G)</t>
  </si>
  <si>
    <t xml:space="preserve">Hotels and restaurants </t>
  </si>
  <si>
    <t>(ISIC H)</t>
  </si>
  <si>
    <t xml:space="preserve">Transport, storage and communications </t>
  </si>
  <si>
    <t>(ISIC I)</t>
  </si>
  <si>
    <t xml:space="preserve">Financial and Insurance Activities </t>
  </si>
  <si>
    <t>(ISIC J)</t>
  </si>
  <si>
    <t xml:space="preserve">Real estate, renting and business activities </t>
  </si>
  <si>
    <t>(ISIC K)</t>
  </si>
  <si>
    <t xml:space="preserve">Public administration and defence; compulsory social security </t>
  </si>
  <si>
    <t>(ISIC L)</t>
  </si>
  <si>
    <t xml:space="preserve">Education </t>
  </si>
  <si>
    <t xml:space="preserve">Health and social work </t>
  </si>
  <si>
    <t xml:space="preserve">Other community, social and personal service activities </t>
  </si>
  <si>
    <t xml:space="preserve"> (ISIC P)</t>
  </si>
  <si>
    <t xml:space="preserve">Extra-territorial organizations and bodies </t>
  </si>
  <si>
    <t>(ISIC Q)</t>
  </si>
  <si>
    <t>Exiobase Activity Index (IOT)</t>
  </si>
  <si>
    <t>Exiobase Product Index (SUT)</t>
  </si>
  <si>
    <t>32,33,34,35,36,37,38,39,40,41,42</t>
  </si>
  <si>
    <t>43,44,45,46,47,48,49,50,51,52,53,54</t>
  </si>
  <si>
    <t>55,56,57</t>
  </si>
  <si>
    <t>58,60,62,63</t>
  </si>
  <si>
    <t>64,65,66</t>
  </si>
  <si>
    <t>67,68,69,70,71,72,73,74,75,76,77,78,79,80,81,82,83,84</t>
  </si>
  <si>
    <t>88,89,90,91,92,93,94,95</t>
  </si>
  <si>
    <t>97,99,100,101,103</t>
  </si>
  <si>
    <t>104,106,108,110,112,114,116,117</t>
  </si>
  <si>
    <t xml:space="preserve">Electricity and water supply </t>
  </si>
  <si>
    <t>Gas supply</t>
  </si>
  <si>
    <t>142,143,144,145,146</t>
  </si>
  <si>
    <t>Recycling - Secondary raw materials for treatment</t>
  </si>
  <si>
    <t>51,53,60,66,70,73,75,77,79,81,83,95,115</t>
  </si>
  <si>
    <t>132,133,134,135,136</t>
  </si>
  <si>
    <t>150</t>
  </si>
  <si>
    <t>156</t>
  </si>
  <si>
    <t>152,153,154,155</t>
  </si>
  <si>
    <t>157,158,159,160,161,162,163,164</t>
  </si>
  <si>
    <t>165,166,167</t>
  </si>
  <si>
    <t>168,169,170,171,172</t>
  </si>
  <si>
    <t>173</t>
  </si>
  <si>
    <t>174</t>
  </si>
  <si>
    <t>175</t>
  </si>
  <si>
    <t>196,197,198</t>
  </si>
  <si>
    <t>199</t>
  </si>
  <si>
    <t>200</t>
  </si>
  <si>
    <t>59,61,87,98,102,105,107,109,111,113,115</t>
  </si>
  <si>
    <t>Recycling - Secondary raw materials services</t>
  </si>
  <si>
    <t>176,177,178,179,180,181,182,183,184,184,185,186,187,188,189,190,191,192,193,194,195</t>
  </si>
  <si>
    <t>Natural Gas and LNG</t>
  </si>
  <si>
    <t>Coal Products</t>
  </si>
  <si>
    <t>29,30</t>
  </si>
  <si>
    <t>20,21,22,23,24,25,26,27</t>
  </si>
  <si>
    <t>47,48,49</t>
  </si>
  <si>
    <t>85,128,129,130,131,132,133,134,135,136,137,138,139,140,141,147,148,149</t>
  </si>
  <si>
    <t>(ISIC E)</t>
  </si>
  <si>
    <t>Mining and Quarrying</t>
  </si>
  <si>
    <t>Aggregation</t>
  </si>
  <si>
    <t>x</t>
  </si>
  <si>
    <t>Electricity and water supply (ISIC E)</t>
  </si>
  <si>
    <t>Gas Supply</t>
  </si>
  <si>
    <t>Manufacture of heterogeneous machinery</t>
  </si>
  <si>
    <t>Manufacture of transport vehicles</t>
  </si>
  <si>
    <t>Manufacture of other products</t>
  </si>
  <si>
    <t>Transport, storage and communications</t>
  </si>
  <si>
    <t>Financial and Business Services</t>
  </si>
  <si>
    <t>Public Services</t>
  </si>
  <si>
    <t>Waste Treatment Services</t>
  </si>
  <si>
    <t>Households as employers</t>
  </si>
  <si>
    <t>ET organzations and bodies</t>
  </si>
  <si>
    <t>Manufacture of refined petroleum products</t>
  </si>
  <si>
    <t>Emissions</t>
  </si>
  <si>
    <t>*All flows in Fossil-C eq. (Gt)</t>
  </si>
  <si>
    <t>Final Demand</t>
  </si>
  <si>
    <t xml:space="preserve">Activities of private households as employers and undifferentiated production activities of private households </t>
  </si>
  <si>
    <t>23,24,25,26,27,28,29,30,31,32,33,34</t>
  </si>
  <si>
    <t>Manufacture of Heterogeneous Machinery</t>
  </si>
  <si>
    <t>Public services</t>
  </si>
  <si>
    <t>TOTAL USE</t>
  </si>
  <si>
    <t>Country code</t>
  </si>
  <si>
    <t>Product name</t>
  </si>
  <si>
    <t>AU</t>
  </si>
  <si>
    <t>Wheat</t>
  </si>
  <si>
    <t>Vegetables; fruit; nuts</t>
  </si>
  <si>
    <t>Sugar cane; sugar beet</t>
  </si>
  <si>
    <t>Wool; silk-worm cocoons</t>
  </si>
  <si>
    <t>Products of forestry; logging and related services (02)</t>
  </si>
  <si>
    <t>Anthracite</t>
  </si>
  <si>
    <t>p10.a</t>
  </si>
  <si>
    <t>Coking Coal</t>
  </si>
  <si>
    <t>p10.b</t>
  </si>
  <si>
    <t>Other Bituminous Coal</t>
  </si>
  <si>
    <t>p10.c</t>
  </si>
  <si>
    <t>Sub-Bituminous Coal</t>
  </si>
  <si>
    <t>p10.d</t>
  </si>
  <si>
    <t>Patent Fuel</t>
  </si>
  <si>
    <t>p10.e</t>
  </si>
  <si>
    <t>Lignite/Brown Coal</t>
  </si>
  <si>
    <t>p10.f</t>
  </si>
  <si>
    <t>BKB/Peat Briquettes</t>
  </si>
  <si>
    <t>p10.g</t>
  </si>
  <si>
    <t>Peat</t>
  </si>
  <si>
    <t>p10.h</t>
  </si>
  <si>
    <t>Crude petroleum and services related to crude oil extraction; excluding surveying</t>
  </si>
  <si>
    <t>Natural gas and services related to natural gas extraction; excluding surveying</t>
  </si>
  <si>
    <t>p11.b</t>
  </si>
  <si>
    <t>Natural Gas Liquids</t>
  </si>
  <si>
    <t>p11.b.1</t>
  </si>
  <si>
    <t>Lead; zinc and tin ores and concentrates</t>
  </si>
  <si>
    <t>Chemical and fertilizer minerals; salt and other mining and quarrying products n.e.c.</t>
  </si>
  <si>
    <t>Wood material for treatment; Re-processing of secondary wood material into new wood material</t>
  </si>
  <si>
    <t>Secondary paper for treatment; Re-processing of secondary paper into new pulp</t>
  </si>
  <si>
    <t>Coke Oven Coke</t>
  </si>
  <si>
    <t>p23.1.a</t>
  </si>
  <si>
    <t>Gas Coke</t>
  </si>
  <si>
    <t>p23.1.b</t>
  </si>
  <si>
    <t>Coal Tar</t>
  </si>
  <si>
    <t>p23.1.c</t>
  </si>
  <si>
    <t>Motor Gasoline</t>
  </si>
  <si>
    <t>p23.20.a</t>
  </si>
  <si>
    <t>Aviation Gasoline</t>
  </si>
  <si>
    <t>p23.20.b</t>
  </si>
  <si>
    <t>Gasoline Type Jet Fuel</t>
  </si>
  <si>
    <t>p23.20.c</t>
  </si>
  <si>
    <t>Kerosene Type Jet Fuel</t>
  </si>
  <si>
    <t>p23.20.d</t>
  </si>
  <si>
    <t>Kerosene</t>
  </si>
  <si>
    <t>p23.20.e</t>
  </si>
  <si>
    <t>Gas/Diesel Oil</t>
  </si>
  <si>
    <t>p23.20.f</t>
  </si>
  <si>
    <t>Heavy Fuel Oil</t>
  </si>
  <si>
    <t>p23.20.g</t>
  </si>
  <si>
    <t>Refinery Gas</t>
  </si>
  <si>
    <t>p23.20.h</t>
  </si>
  <si>
    <t>Liquefied Petroleum Gases (LPG)</t>
  </si>
  <si>
    <t>p23.20.i</t>
  </si>
  <si>
    <t>Refinery Feedstocks</t>
  </si>
  <si>
    <t>p23.20.j</t>
  </si>
  <si>
    <t>Ethane</t>
  </si>
  <si>
    <t>p23.20.k</t>
  </si>
  <si>
    <t>Naphtha</t>
  </si>
  <si>
    <t>p23.20.l</t>
  </si>
  <si>
    <t>White Spirit &amp; SBP</t>
  </si>
  <si>
    <t>p23.20.m</t>
  </si>
  <si>
    <t>Lubricants</t>
  </si>
  <si>
    <t>p23.20.n</t>
  </si>
  <si>
    <t>Bitumen</t>
  </si>
  <si>
    <t>p23.20.o</t>
  </si>
  <si>
    <t>Paraffin Waxes</t>
  </si>
  <si>
    <t>p23.20.p</t>
  </si>
  <si>
    <t>Petroleum Coke</t>
  </si>
  <si>
    <t>p23.20.q</t>
  </si>
  <si>
    <t>Non-specified Petroleum Products</t>
  </si>
  <si>
    <t>p23.20.r</t>
  </si>
  <si>
    <t>Plastics; basic</t>
  </si>
  <si>
    <t>Secondary plastic for treatment; Re-processing of secondary plastic into new plastic</t>
  </si>
  <si>
    <t>Chemicals nec</t>
  </si>
  <si>
    <t>p24.d</t>
  </si>
  <si>
    <t>Charcoal</t>
  </si>
  <si>
    <t>p24.e</t>
  </si>
  <si>
    <t>Additives/Blending Components</t>
  </si>
  <si>
    <t>p24.f</t>
  </si>
  <si>
    <t>Biogasoline</t>
  </si>
  <si>
    <t>p24.g</t>
  </si>
  <si>
    <t>Biodiesels</t>
  </si>
  <si>
    <t>p24.h</t>
  </si>
  <si>
    <t>Other Liquid Biofuels</t>
  </si>
  <si>
    <t>p24.i</t>
  </si>
  <si>
    <t>Secondary glass for treatment; Re-processing of secondary glass into new glass</t>
  </si>
  <si>
    <t>p26.a.w</t>
  </si>
  <si>
    <t>Bricks; tiles and construction products; in baked clay</t>
  </si>
  <si>
    <t>Cement; lime and plaster</t>
  </si>
  <si>
    <t>Ash for treatment; Re-processing of ash into clinker</t>
  </si>
  <si>
    <t>Secondary steel for treatment; Re-processing of secondary steel into new steel</t>
  </si>
  <si>
    <t>Secondary preciuos metals for treatment; Re-processing of secondary preciuos metals into new preciuos metals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</si>
  <si>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</si>
  <si>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</si>
  <si>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</si>
  <si>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Secondary copper for treatment; Re-processing of secondary copper into new copper</t>
  </si>
  <si>
    <t>Secondary other non-ferrous metals for treatment; Re-processing of secondary other non-ferrous metals into new other non-ferrous metals</t>
  </si>
  <si>
    <t>Fabricated metal products; except machinery and equipment (28)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</si>
  <si>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</si>
  <si>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</si>
  <si>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</si>
  <si>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Bottles for treatment; Recycling of bottles by direct reuse</t>
  </si>
  <si>
    <t>Electricity by tide; wave; ocean</t>
  </si>
  <si>
    <t>Coke oven gas</t>
  </si>
  <si>
    <t>p40.2.a</t>
  </si>
  <si>
    <t>Blast Furnace Gas</t>
  </si>
  <si>
    <t>p40.2.b</t>
  </si>
  <si>
    <t>Oxygen Steel Furnace Gas</t>
  </si>
  <si>
    <t>p40.2.c</t>
  </si>
  <si>
    <t>Gas Works Gas</t>
  </si>
  <si>
    <t>p40.2.d</t>
  </si>
  <si>
    <t>Biogas</t>
  </si>
  <si>
    <t>p40.2.e</t>
  </si>
  <si>
    <t>Collected and purified water; distribution services of water (41)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</si>
  <si>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</si>
  <si>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</si>
  <si>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</si>
  <si>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</si>
  <si>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Financial intermediation services; except insurance and pension funding services (65)</t>
  </si>
  <si>
    <t>Insurance and pension funding services; except compulsory social security services (66)</t>
  </si>
  <si>
    <t>Recreational; cultural and sporting services (92)</t>
  </si>
  <si>
    <t>NACE Product Classification</t>
  </si>
  <si>
    <t>Coal products</t>
  </si>
  <si>
    <t>Oil products</t>
  </si>
  <si>
    <t>Natural Gas and LNG products</t>
  </si>
  <si>
    <t>Other Mining and extraction products</t>
  </si>
  <si>
    <t>58,96,97,98,99,100,101,102,103,104,105,106,107,108,109,112,113</t>
  </si>
  <si>
    <t>20,21,22</t>
  </si>
  <si>
    <t>Other Services</t>
  </si>
  <si>
    <t>Gas for heating</t>
  </si>
  <si>
    <t>Households, Gov.-Non-gov. Organizations</t>
  </si>
  <si>
    <t>GFCF</t>
  </si>
  <si>
    <t>Change in Inventories</t>
  </si>
  <si>
    <t>Waste Supply</t>
  </si>
  <si>
    <t>Manure</t>
  </si>
  <si>
    <t>Textile</t>
  </si>
  <si>
    <t>Wood</t>
  </si>
  <si>
    <t>Paper</t>
  </si>
  <si>
    <t>Plastics</t>
  </si>
  <si>
    <t>Glass</t>
  </si>
  <si>
    <t>Ashes</t>
  </si>
  <si>
    <t>Steel</t>
  </si>
  <si>
    <t>Aluminium</t>
  </si>
  <si>
    <t>Lead</t>
  </si>
  <si>
    <t>Copper</t>
  </si>
  <si>
    <t>non-ferrous metals</t>
  </si>
  <si>
    <t>Construction materials and mining waste (excl. unused mining material)</t>
  </si>
  <si>
    <t>Oils and hazardous materials</t>
  </si>
  <si>
    <t>Sewage</t>
  </si>
  <si>
    <t>Mining waste</t>
  </si>
  <si>
    <t>Unused waste</t>
  </si>
  <si>
    <t>Waste Supply By Industries (Gt FC/year)</t>
  </si>
  <si>
    <t>Total waste by industry</t>
  </si>
  <si>
    <t>Total Waste by Waste Type</t>
  </si>
  <si>
    <t>Households, Gv., N-Gv.</t>
  </si>
  <si>
    <t>Stock Addition</t>
  </si>
  <si>
    <t>can this be accounted from FD matrix column 4 in emissions inventory?</t>
  </si>
  <si>
    <t>rethink the products going to GFCF</t>
  </si>
  <si>
    <t>Electricity, Water and Gas for heating</t>
  </si>
  <si>
    <t>Total accumulation by sector</t>
  </si>
  <si>
    <t>Total accumulaztion of products</t>
  </si>
  <si>
    <t>Waste from stocks</t>
  </si>
  <si>
    <t xml:space="preserve"> </t>
  </si>
  <si>
    <t>AFF</t>
  </si>
  <si>
    <t xml:space="preserve">Coal </t>
  </si>
  <si>
    <t>Oil</t>
  </si>
  <si>
    <t>Capital acc</t>
  </si>
  <si>
    <t>Capital Acc. Industires</t>
  </si>
  <si>
    <t>Total by sector</t>
  </si>
  <si>
    <t>Heterogeneous Machinery</t>
  </si>
  <si>
    <t>Iron, Steel, and metal structures</t>
  </si>
  <si>
    <t>NAS</t>
  </si>
  <si>
    <t>Mix</t>
  </si>
  <si>
    <t>Total</t>
  </si>
  <si>
    <t>Total (Gt)</t>
  </si>
  <si>
    <t>Oils</t>
  </si>
  <si>
    <t>From Durables</t>
  </si>
  <si>
    <t>From Heterog. Mach.</t>
  </si>
  <si>
    <t>From Motor Veh.</t>
  </si>
  <si>
    <t>Litter Waste</t>
  </si>
  <si>
    <t>Product Name</t>
  </si>
  <si>
    <t>Share (%)</t>
  </si>
  <si>
    <t>Total Acc. (Gt/year)</t>
  </si>
  <si>
    <t>End-of-life Flows</t>
  </si>
  <si>
    <t>Transport Vehicles</t>
  </si>
  <si>
    <t>Textiles</t>
  </si>
  <si>
    <t>Leather and leather products</t>
  </si>
  <si>
    <t>Printed matter and recorded media</t>
  </si>
  <si>
    <t xml:space="preserve">Rubber and plastic products </t>
  </si>
  <si>
    <t>Fabricated metal products; except machinery and equipment</t>
  </si>
  <si>
    <t xml:space="preserve">Office machinery and computers </t>
  </si>
  <si>
    <t>Radio; television and communication equipment and apparatus</t>
  </si>
  <si>
    <t>Medical; precision and optical instruments; watches and clocks</t>
  </si>
  <si>
    <t>Furniture; other manufactured goods</t>
  </si>
  <si>
    <t xml:space="preserve">Machinery and equipment </t>
  </si>
  <si>
    <t xml:space="preserve">Electrical machinery and apparatus </t>
  </si>
  <si>
    <t>Aggregated Sector</t>
  </si>
  <si>
    <t>Exiobase Sector</t>
  </si>
  <si>
    <t>*All flows in Fossil-C eq. (Gt/year)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</si>
</sst>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0000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62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19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vertical="center"/>
    </xf>
    <xf numFmtId="0" fontId="0" fillId="0" borderId="14" xfId="0" applyBorder="1"/>
    <xf numFmtId="0" fontId="0" fillId="0" borderId="12" xfId="0" applyBorder="1"/>
    <xf numFmtId="0" fontId="1" fillId="0" borderId="2" xfId="0" applyFont="1" applyBorder="1" applyAlignment="1">
      <alignment horizontal="left" vertical="center"/>
    </xf>
    <xf numFmtId="0" fontId="1" fillId="0" borderId="14" xfId="0" applyFont="1" applyBorder="1"/>
    <xf numFmtId="0" fontId="1" fillId="0" borderId="0" xfId="0" applyFont="1" applyAlignment="1">
      <alignment horizontal="left"/>
    </xf>
    <xf numFmtId="0" fontId="1" fillId="0" borderId="9" xfId="0" applyFont="1" applyBorder="1"/>
    <xf numFmtId="11" fontId="0" fillId="0" borderId="0" xfId="0" applyNumberFormat="1"/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6" xfId="0" applyFont="1" applyBorder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1" fontId="0" fillId="0" borderId="13" xfId="0" applyNumberFormat="1" applyBorder="1"/>
    <xf numFmtId="11" fontId="0" fillId="0" borderId="5" xfId="0" applyNumberFormat="1" applyBorder="1"/>
    <xf numFmtId="0" fontId="1" fillId="0" borderId="13" xfId="0" applyFont="1" applyBorder="1"/>
    <xf numFmtId="0" fontId="1" fillId="0" borderId="21" xfId="0" applyFont="1" applyBorder="1" applyAlignment="1">
      <alignment vertical="center"/>
    </xf>
    <xf numFmtId="0" fontId="1" fillId="3" borderId="0" xfId="0" applyFont="1" applyFill="1"/>
    <xf numFmtId="11" fontId="0" fillId="0" borderId="9" xfId="0" applyNumberFormat="1" applyBorder="1"/>
    <xf numFmtId="11" fontId="0" fillId="0" borderId="12" xfId="0" applyNumberFormat="1" applyBorder="1"/>
    <xf numFmtId="11" fontId="0" fillId="0" borderId="11" xfId="0" applyNumberFormat="1" applyBorder="1"/>
    <xf numFmtId="11" fontId="0" fillId="0" borderId="6" xfId="0" applyNumberFormat="1" applyBorder="1"/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8" xfId="0" applyFont="1" applyBorder="1" applyAlignment="1">
      <alignment horizontal="left" vertical="center"/>
    </xf>
    <xf numFmtId="0" fontId="0" fillId="0" borderId="25" xfId="0" applyBorder="1"/>
    <xf numFmtId="0" fontId="0" fillId="0" borderId="25" xfId="0" applyBorder="1" applyAlignment="1">
      <alignment horizontal="center"/>
    </xf>
    <xf numFmtId="11" fontId="0" fillId="0" borderId="25" xfId="0" applyNumberFormat="1" applyBorder="1"/>
    <xf numFmtId="11" fontId="0" fillId="0" borderId="25" xfId="0" applyNumberFormat="1" applyBorder="1" applyAlignment="1">
      <alignment horizontal="center"/>
    </xf>
    <xf numFmtId="0" fontId="1" fillId="0" borderId="3" xfId="0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5" fillId="13" borderId="0" xfId="0" applyFont="1" applyFill="1"/>
    <xf numFmtId="0" fontId="0" fillId="13" borderId="0" xfId="0" applyFill="1"/>
    <xf numFmtId="0" fontId="0" fillId="14" borderId="0" xfId="0" applyFill="1"/>
    <xf numFmtId="0" fontId="0" fillId="13" borderId="10" xfId="0" applyFill="1" applyBorder="1"/>
    <xf numFmtId="0" fontId="0" fillId="0" borderId="13" xfId="0" applyBorder="1" applyAlignment="1">
      <alignment vertical="center"/>
    </xf>
    <xf numFmtId="0" fontId="5" fillId="2" borderId="0" xfId="0" applyFont="1" applyFill="1"/>
    <xf numFmtId="0" fontId="0" fillId="2" borderId="12" xfId="0" applyFill="1" applyBorder="1" applyAlignment="1">
      <alignment horizontal="left"/>
    </xf>
    <xf numFmtId="0" fontId="0" fillId="15" borderId="0" xfId="0" applyFill="1"/>
    <xf numFmtId="0" fontId="0" fillId="2" borderId="3" xfId="0" applyFill="1" applyBorder="1" applyAlignment="1">
      <alignment vertical="center"/>
    </xf>
    <xf numFmtId="0" fontId="0" fillId="3" borderId="10" xfId="0" applyFill="1" applyBorder="1"/>
    <xf numFmtId="0" fontId="0" fillId="3" borderId="25" xfId="0" applyFill="1" applyBorder="1"/>
    <xf numFmtId="0" fontId="0" fillId="3" borderId="25" xfId="0" applyFill="1" applyBorder="1" applyAlignment="1">
      <alignment horizontal="center"/>
    </xf>
    <xf numFmtId="11" fontId="0" fillId="3" borderId="25" xfId="0" applyNumberFormat="1" applyFill="1" applyBorder="1"/>
    <xf numFmtId="0" fontId="1" fillId="5" borderId="0" xfId="0" applyFont="1" applyFill="1"/>
    <xf numFmtId="0" fontId="1" fillId="5" borderId="3" xfId="0" applyFont="1" applyFill="1" applyBorder="1"/>
    <xf numFmtId="0" fontId="0" fillId="5" borderId="13" xfId="0" applyFill="1" applyBorder="1"/>
    <xf numFmtId="11" fontId="0" fillId="5" borderId="0" xfId="0" applyNumberFormat="1" applyFill="1"/>
    <xf numFmtId="0" fontId="0" fillId="5" borderId="5" xfId="0" applyFill="1" applyBorder="1"/>
    <xf numFmtId="0" fontId="0" fillId="5" borderId="25" xfId="0" applyFill="1" applyBorder="1"/>
    <xf numFmtId="0" fontId="0" fillId="5" borderId="25" xfId="0" applyFill="1" applyBorder="1" applyAlignment="1">
      <alignment horizontal="center"/>
    </xf>
    <xf numFmtId="11" fontId="0" fillId="5" borderId="13" xfId="0" applyNumberFormat="1" applyFill="1" applyBorder="1"/>
    <xf numFmtId="11" fontId="0" fillId="5" borderId="5" xfId="0" applyNumberFormat="1" applyFill="1" applyBorder="1"/>
    <xf numFmtId="11" fontId="0" fillId="5" borderId="25" xfId="0" applyNumberFormat="1" applyFill="1" applyBorder="1"/>
    <xf numFmtId="0" fontId="0" fillId="3" borderId="13" xfId="0" applyFill="1" applyBorder="1"/>
    <xf numFmtId="0" fontId="0" fillId="3" borderId="5" xfId="0" applyFill="1" applyBorder="1"/>
    <xf numFmtId="11" fontId="0" fillId="3" borderId="25" xfId="0" applyNumberFormat="1" applyFill="1" applyBorder="1" applyAlignment="1">
      <alignment horizontal="center"/>
    </xf>
    <xf numFmtId="0" fontId="1" fillId="2" borderId="0" xfId="0" applyFont="1" applyFill="1"/>
    <xf numFmtId="0" fontId="1" fillId="2" borderId="3" xfId="0" applyFont="1" applyFill="1" applyBorder="1" applyAlignment="1">
      <alignment horizontal="left"/>
    </xf>
    <xf numFmtId="11" fontId="0" fillId="3" borderId="9" xfId="0" applyNumberFormat="1" applyFill="1" applyBorder="1"/>
    <xf numFmtId="0" fontId="0" fillId="3" borderId="14" xfId="0" applyFill="1" applyBorder="1"/>
    <xf numFmtId="11" fontId="0" fillId="3" borderId="13" xfId="0" applyNumberFormat="1" applyFill="1" applyBorder="1"/>
    <xf numFmtId="0" fontId="1" fillId="16" borderId="0" xfId="0" applyFont="1" applyFill="1"/>
    <xf numFmtId="0" fontId="1" fillId="16" borderId="3" xfId="0" applyFont="1" applyFill="1" applyBorder="1" applyAlignment="1">
      <alignment horizontal="left"/>
    </xf>
    <xf numFmtId="0" fontId="0" fillId="16" borderId="0" xfId="0" applyFill="1"/>
    <xf numFmtId="0" fontId="0" fillId="16" borderId="5" xfId="0" applyFill="1" applyBorder="1"/>
    <xf numFmtId="0" fontId="0" fillId="16" borderId="13" xfId="0" applyFill="1" applyBorder="1"/>
    <xf numFmtId="0" fontId="0" fillId="16" borderId="25" xfId="0" applyFill="1" applyBorder="1"/>
    <xf numFmtId="0" fontId="0" fillId="16" borderId="25" xfId="0" applyFill="1" applyBorder="1" applyAlignment="1">
      <alignment horizontal="center"/>
    </xf>
    <xf numFmtId="0" fontId="1" fillId="17" borderId="0" xfId="0" applyFont="1" applyFill="1"/>
    <xf numFmtId="0" fontId="1" fillId="17" borderId="3" xfId="0" applyFont="1" applyFill="1" applyBorder="1" applyAlignment="1">
      <alignment horizontal="left"/>
    </xf>
    <xf numFmtId="0" fontId="0" fillId="17" borderId="0" xfId="0" applyFill="1"/>
    <xf numFmtId="11" fontId="0" fillId="17" borderId="0" xfId="0" applyNumberFormat="1" applyFill="1"/>
    <xf numFmtId="0" fontId="0" fillId="17" borderId="25" xfId="0" applyFill="1" applyBorder="1"/>
    <xf numFmtId="11" fontId="0" fillId="17" borderId="25" xfId="0" applyNumberFormat="1" applyFill="1" applyBorder="1"/>
    <xf numFmtId="0" fontId="0" fillId="17" borderId="25" xfId="0" applyFill="1" applyBorder="1" applyAlignment="1">
      <alignment horizontal="center"/>
    </xf>
    <xf numFmtId="0" fontId="1" fillId="17" borderId="5" xfId="0" applyFont="1" applyFill="1" applyBorder="1" applyAlignment="1">
      <alignment vertical="center"/>
    </xf>
    <xf numFmtId="11" fontId="0" fillId="3" borderId="0" xfId="0" applyNumberFormat="1" applyFill="1"/>
    <xf numFmtId="11" fontId="0" fillId="3" borderId="5" xfId="0" applyNumberFormat="1" applyFill="1" applyBorder="1"/>
    <xf numFmtId="11" fontId="0" fillId="18" borderId="0" xfId="0" applyNumberFormat="1" applyFill="1"/>
    <xf numFmtId="11" fontId="0" fillId="18" borderId="25" xfId="0" applyNumberFormat="1" applyFill="1" applyBorder="1"/>
    <xf numFmtId="11" fontId="0" fillId="18" borderId="25" xfId="0" applyNumberFormat="1" applyFill="1" applyBorder="1" applyAlignment="1">
      <alignment horizontal="center"/>
    </xf>
    <xf numFmtId="11" fontId="0" fillId="15" borderId="0" xfId="0" applyNumberFormat="1" applyFill="1"/>
    <xf numFmtId="11" fontId="0" fillId="15" borderId="25" xfId="0" applyNumberFormat="1" applyFill="1" applyBorder="1"/>
    <xf numFmtId="165" fontId="0" fillId="15" borderId="25" xfId="0" applyNumberFormat="1" applyFill="1" applyBorder="1"/>
    <xf numFmtId="11" fontId="0" fillId="15" borderId="25" xfId="0" applyNumberFormat="1" applyFill="1" applyBorder="1" applyAlignment="1">
      <alignment horizontal="center"/>
    </xf>
    <xf numFmtId="11" fontId="0" fillId="3" borderId="12" xfId="0" applyNumberFormat="1" applyFill="1" applyBorder="1"/>
    <xf numFmtId="11" fontId="0" fillId="3" borderId="11" xfId="0" applyNumberFormat="1" applyFill="1" applyBorder="1"/>
    <xf numFmtId="11" fontId="0" fillId="3" borderId="6" xfId="0" applyNumberFormat="1" applyFill="1" applyBorder="1"/>
    <xf numFmtId="0" fontId="1" fillId="0" borderId="29" xfId="0" applyFont="1" applyBorder="1"/>
    <xf numFmtId="0" fontId="6" fillId="0" borderId="0" xfId="1" applyFont="1"/>
    <xf numFmtId="0" fontId="0" fillId="0" borderId="0" xfId="0" quotePrefix="1"/>
    <xf numFmtId="0" fontId="1" fillId="0" borderId="17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/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1" fillId="0" borderId="31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14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/>
    </xf>
    <xf numFmtId="0" fontId="0" fillId="3" borderId="11" xfId="0" applyFill="1" applyBorder="1"/>
    <xf numFmtId="0" fontId="0" fillId="3" borderId="12" xfId="0" applyFill="1" applyBorder="1"/>
    <xf numFmtId="0" fontId="0" fillId="3" borderId="6" xfId="0" applyFill="1" applyBorder="1"/>
    <xf numFmtId="0" fontId="1" fillId="3" borderId="3" xfId="0" applyFont="1" applyFill="1" applyBorder="1" applyAlignment="1">
      <alignment horizontal="left" vertical="center"/>
    </xf>
    <xf numFmtId="0" fontId="0" fillId="3" borderId="9" xfId="0" applyFill="1" applyBorder="1"/>
    <xf numFmtId="0" fontId="0" fillId="3" borderId="7" xfId="0" applyFill="1" applyBorder="1"/>
    <xf numFmtId="0" fontId="1" fillId="9" borderId="0" xfId="0" applyFont="1" applyFill="1"/>
    <xf numFmtId="0" fontId="0" fillId="9" borderId="25" xfId="0" applyFill="1" applyBorder="1"/>
    <xf numFmtId="0" fontId="1" fillId="14" borderId="0" xfId="0" applyFont="1" applyFill="1"/>
    <xf numFmtId="0" fontId="0" fillId="14" borderId="11" xfId="0" applyFill="1" applyBorder="1"/>
    <xf numFmtId="0" fontId="0" fillId="14" borderId="12" xfId="0" applyFill="1" applyBorder="1"/>
    <xf numFmtId="0" fontId="0" fillId="14" borderId="6" xfId="0" applyFill="1" applyBorder="1"/>
    <xf numFmtId="0" fontId="0" fillId="14" borderId="25" xfId="0" applyFill="1" applyBorder="1"/>
    <xf numFmtId="0" fontId="0" fillId="14" borderId="25" xfId="0" applyFill="1" applyBorder="1" applyAlignment="1">
      <alignment horizontal="center"/>
    </xf>
    <xf numFmtId="11" fontId="0" fillId="2" borderId="0" xfId="0" applyNumberFormat="1" applyFill="1"/>
    <xf numFmtId="0" fontId="1" fillId="2" borderId="16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5" borderId="0" xfId="0" applyNumberFormat="1" applyFill="1"/>
    <xf numFmtId="164" fontId="0" fillId="3" borderId="0" xfId="0" applyNumberFormat="1" applyFill="1"/>
    <xf numFmtId="164" fontId="0" fillId="0" borderId="0" xfId="0" applyNumberFormat="1"/>
    <xf numFmtId="164" fontId="0" fillId="16" borderId="0" xfId="0" applyNumberFormat="1" applyFill="1"/>
    <xf numFmtId="164" fontId="0" fillId="17" borderId="0" xfId="0" applyNumberFormat="1" applyFill="1"/>
    <xf numFmtId="1" fontId="0" fillId="0" borderId="0" xfId="0" applyNumberFormat="1"/>
    <xf numFmtId="0" fontId="1" fillId="3" borderId="3" xfId="0" applyFont="1" applyFill="1" applyBorder="1" applyAlignment="1">
      <alignment horizontal="left"/>
    </xf>
    <xf numFmtId="0" fontId="8" fillId="19" borderId="0" xfId="0" applyFont="1" applyFill="1" applyAlignment="1">
      <alignment horizontal="center"/>
    </xf>
    <xf numFmtId="0" fontId="8" fillId="19" borderId="0" xfId="0" applyFont="1" applyFill="1"/>
    <xf numFmtId="0" fontId="1" fillId="20" borderId="3" xfId="0" applyFont="1" applyFill="1" applyBorder="1" applyAlignment="1">
      <alignment horizontal="left"/>
    </xf>
    <xf numFmtId="0" fontId="0" fillId="20" borderId="0" xfId="0" applyFill="1"/>
    <xf numFmtId="0" fontId="0" fillId="20" borderId="25" xfId="0" applyFill="1" applyBorder="1"/>
    <xf numFmtId="0" fontId="0" fillId="20" borderId="25" xfId="0" applyFill="1" applyBorder="1" applyAlignment="1">
      <alignment horizontal="center"/>
    </xf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/>
    <xf numFmtId="166" fontId="0" fillId="14" borderId="0" xfId="0" applyNumberFormat="1" applyFill="1"/>
    <xf numFmtId="2" fontId="1" fillId="0" borderId="0" xfId="0" applyNumberFormat="1" applyFont="1"/>
    <xf numFmtId="2" fontId="0" fillId="0" borderId="13" xfId="0" applyNumberFormat="1" applyBorder="1"/>
    <xf numFmtId="2" fontId="1" fillId="0" borderId="1" xfId="0" applyNumberFormat="1" applyFont="1" applyBorder="1" applyAlignment="1">
      <alignment horizontal="left"/>
    </xf>
    <xf numFmtId="2" fontId="0" fillId="0" borderId="0" xfId="0" applyNumberFormat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2" fontId="1" fillId="0" borderId="3" xfId="0" applyNumberFormat="1" applyFont="1" applyBorder="1" applyAlignment="1">
      <alignment horizontal="left"/>
    </xf>
    <xf numFmtId="2" fontId="1" fillId="0" borderId="5" xfId="0" applyNumberFormat="1" applyFont="1" applyBorder="1" applyAlignment="1">
      <alignment vertical="center"/>
    </xf>
    <xf numFmtId="2" fontId="1" fillId="0" borderId="5" xfId="0" applyNumberFormat="1" applyFont="1" applyBorder="1"/>
    <xf numFmtId="2" fontId="1" fillId="0" borderId="3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12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2" borderId="0" xfId="0" applyNumberFormat="1" applyFill="1"/>
    <xf numFmtId="2" fontId="3" fillId="0" borderId="0" xfId="0" applyNumberFormat="1" applyFont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vertical="center"/>
    </xf>
    <xf numFmtId="2" fontId="1" fillId="0" borderId="20" xfId="0" applyNumberFormat="1" applyFont="1" applyBorder="1" applyAlignment="1">
      <alignment horizontal="center"/>
    </xf>
    <xf numFmtId="2" fontId="1" fillId="0" borderId="16" xfId="0" applyNumberFormat="1" applyFont="1" applyBorder="1"/>
    <xf numFmtId="2" fontId="1" fillId="0" borderId="28" xfId="0" applyNumberFormat="1" applyFont="1" applyBorder="1" applyAlignment="1">
      <alignment horizontal="center"/>
    </xf>
    <xf numFmtId="2" fontId="1" fillId="0" borderId="26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14" xfId="0" applyNumberFormat="1" applyFont="1" applyBorder="1"/>
    <xf numFmtId="2" fontId="1" fillId="0" borderId="9" xfId="0" applyNumberFormat="1" applyFont="1" applyBorder="1"/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left"/>
    </xf>
    <xf numFmtId="2" fontId="1" fillId="0" borderId="13" xfId="0" applyNumberFormat="1" applyFont="1" applyBorder="1"/>
    <xf numFmtId="2" fontId="1" fillId="0" borderId="16" xfId="0" applyNumberFormat="1" applyFont="1" applyBorder="1" applyAlignment="1">
      <alignment horizontal="left"/>
    </xf>
    <xf numFmtId="2" fontId="1" fillId="0" borderId="19" xfId="0" applyNumberFormat="1" applyFont="1" applyBorder="1" applyAlignment="1">
      <alignment horizontal="left"/>
    </xf>
    <xf numFmtId="2" fontId="1" fillId="0" borderId="21" xfId="0" applyNumberFormat="1" applyFont="1" applyBorder="1" applyAlignment="1">
      <alignment horizontal="left"/>
    </xf>
    <xf numFmtId="2" fontId="1" fillId="0" borderId="22" xfId="0" applyNumberFormat="1" applyFont="1" applyBorder="1" applyAlignment="1">
      <alignment horizontal="left"/>
    </xf>
    <xf numFmtId="2" fontId="1" fillId="0" borderId="36" xfId="0" applyNumberFormat="1" applyFont="1" applyBorder="1" applyAlignment="1">
      <alignment horizontal="left"/>
    </xf>
    <xf numFmtId="2" fontId="1" fillId="0" borderId="37" xfId="0" applyNumberFormat="1" applyFont="1" applyBorder="1" applyAlignment="1">
      <alignment horizontal="left"/>
    </xf>
    <xf numFmtId="2" fontId="1" fillId="0" borderId="38" xfId="0" applyNumberFormat="1" applyFont="1" applyBorder="1" applyAlignment="1">
      <alignment horizontal="left"/>
    </xf>
    <xf numFmtId="2" fontId="1" fillId="0" borderId="27" xfId="0" applyNumberFormat="1" applyFont="1" applyBorder="1" applyAlignment="1">
      <alignment horizontal="left"/>
    </xf>
    <xf numFmtId="2" fontId="1" fillId="0" borderId="28" xfId="0" applyNumberFormat="1" applyFont="1" applyBorder="1" applyAlignment="1">
      <alignment horizontal="left"/>
    </xf>
    <xf numFmtId="2" fontId="1" fillId="0" borderId="28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2" fontId="1" fillId="0" borderId="26" xfId="0" applyNumberFormat="1" applyFont="1" applyBorder="1" applyAlignment="1">
      <alignment horizontal="left"/>
    </xf>
    <xf numFmtId="2" fontId="1" fillId="0" borderId="13" xfId="0" applyNumberFormat="1" applyFont="1" applyBorder="1" applyAlignment="1">
      <alignment horizontal="left"/>
    </xf>
    <xf numFmtId="2" fontId="3" fillId="0" borderId="10" xfId="0" applyNumberFormat="1" applyFont="1" applyBorder="1"/>
    <xf numFmtId="2" fontId="3" fillId="0" borderId="15" xfId="0" applyNumberFormat="1" applyFont="1" applyBorder="1"/>
    <xf numFmtId="2" fontId="3" fillId="0" borderId="25" xfId="0" applyNumberFormat="1" applyFont="1" applyBorder="1"/>
    <xf numFmtId="2" fontId="3" fillId="0" borderId="39" xfId="0" applyNumberFormat="1" applyFont="1" applyBorder="1"/>
    <xf numFmtId="2" fontId="3" fillId="0" borderId="35" xfId="0" applyNumberFormat="1" applyFont="1" applyBorder="1"/>
    <xf numFmtId="2" fontId="3" fillId="0" borderId="25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3" fillId="0" borderId="13" xfId="0" applyNumberFormat="1" applyFont="1" applyBorder="1"/>
    <xf numFmtId="2" fontId="3" fillId="0" borderId="0" xfId="0" applyNumberFormat="1" applyFont="1"/>
    <xf numFmtId="2" fontId="3" fillId="0" borderId="3" xfId="0" applyNumberFormat="1" applyFont="1" applyBorder="1"/>
    <xf numFmtId="2" fontId="3" fillId="0" borderId="43" xfId="0" applyNumberFormat="1" applyFont="1" applyBorder="1"/>
    <xf numFmtId="2" fontId="3" fillId="0" borderId="44" xfId="0" applyNumberFormat="1" applyFont="1" applyBorder="1"/>
    <xf numFmtId="2" fontId="3" fillId="0" borderId="45" xfId="0" applyNumberFormat="1" applyFont="1" applyBorder="1"/>
    <xf numFmtId="2" fontId="3" fillId="0" borderId="43" xfId="0" applyNumberFormat="1" applyFont="1" applyBorder="1" applyAlignment="1">
      <alignment horizontal="center"/>
    </xf>
    <xf numFmtId="2" fontId="3" fillId="0" borderId="53" xfId="0" applyNumberFormat="1" applyFont="1" applyBorder="1"/>
    <xf numFmtId="2" fontId="3" fillId="0" borderId="9" xfId="0" applyNumberFormat="1" applyFont="1" applyBorder="1"/>
    <xf numFmtId="2" fontId="3" fillId="0" borderId="14" xfId="0" applyNumberFormat="1" applyFont="1" applyBorder="1"/>
    <xf numFmtId="2" fontId="3" fillId="0" borderId="49" xfId="0" applyNumberFormat="1" applyFont="1" applyBorder="1"/>
    <xf numFmtId="2" fontId="3" fillId="0" borderId="50" xfId="0" applyNumberFormat="1" applyFont="1" applyBorder="1"/>
    <xf numFmtId="2" fontId="3" fillId="0" borderId="51" xfId="0" applyNumberFormat="1" applyFont="1" applyBorder="1"/>
    <xf numFmtId="2" fontId="3" fillId="0" borderId="49" xfId="0" applyNumberFormat="1" applyFont="1" applyBorder="1" applyAlignment="1">
      <alignment horizontal="center"/>
    </xf>
    <xf numFmtId="2" fontId="3" fillId="0" borderId="54" xfId="0" applyNumberFormat="1" applyFont="1" applyBorder="1"/>
    <xf numFmtId="2" fontId="3" fillId="0" borderId="2" xfId="0" applyNumberFormat="1" applyFont="1" applyBorder="1"/>
    <xf numFmtId="2" fontId="3" fillId="0" borderId="7" xfId="0" applyNumberFormat="1" applyFont="1" applyBorder="1"/>
    <xf numFmtId="2" fontId="3" fillId="0" borderId="5" xfId="0" applyNumberFormat="1" applyFont="1" applyBorder="1"/>
    <xf numFmtId="2" fontId="3" fillId="0" borderId="41" xfId="0" applyNumberFormat="1" applyFont="1" applyBorder="1"/>
    <xf numFmtId="2" fontId="3" fillId="0" borderId="42" xfId="0" applyNumberFormat="1" applyFont="1" applyBorder="1"/>
    <xf numFmtId="2" fontId="3" fillId="0" borderId="52" xfId="0" applyNumberFormat="1" applyFont="1" applyBorder="1"/>
    <xf numFmtId="2" fontId="3" fillId="0" borderId="41" xfId="0" applyNumberFormat="1" applyFont="1" applyBorder="1" applyAlignment="1">
      <alignment horizontal="center"/>
    </xf>
    <xf numFmtId="2" fontId="3" fillId="0" borderId="55" xfId="0" applyNumberFormat="1" applyFont="1" applyBorder="1"/>
    <xf numFmtId="2" fontId="3" fillId="0" borderId="4" xfId="0" applyNumberFormat="1" applyFont="1" applyBorder="1"/>
    <xf numFmtId="2" fontId="3" fillId="0" borderId="8" xfId="0" applyNumberFormat="1" applyFont="1" applyBorder="1"/>
    <xf numFmtId="2" fontId="3" fillId="0" borderId="46" xfId="0" applyNumberFormat="1" applyFont="1" applyBorder="1"/>
    <xf numFmtId="2" fontId="3" fillId="0" borderId="47" xfId="0" applyNumberFormat="1" applyFont="1" applyBorder="1"/>
    <xf numFmtId="2" fontId="3" fillId="0" borderId="48" xfId="0" applyNumberFormat="1" applyFont="1" applyBorder="1"/>
    <xf numFmtId="2" fontId="3" fillId="0" borderId="46" xfId="0" applyNumberFormat="1" applyFont="1" applyBorder="1" applyAlignment="1">
      <alignment horizontal="center"/>
    </xf>
    <xf numFmtId="2" fontId="3" fillId="0" borderId="56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2" fontId="3" fillId="0" borderId="40" xfId="0" applyNumberFormat="1" applyFont="1" applyBorder="1"/>
    <xf numFmtId="2" fontId="1" fillId="0" borderId="29" xfId="0" applyNumberFormat="1" applyFont="1" applyBorder="1"/>
    <xf numFmtId="49" fontId="0" fillId="0" borderId="0" xfId="0" applyNumberFormat="1" applyAlignment="1">
      <alignment vertical="center"/>
    </xf>
    <xf numFmtId="166" fontId="0" fillId="0" borderId="0" xfId="0" applyNumberFormat="1"/>
    <xf numFmtId="0" fontId="0" fillId="3" borderId="0" xfId="0" applyFill="1" applyAlignment="1">
      <alignment vertical="center"/>
    </xf>
    <xf numFmtId="165" fontId="0" fillId="0" borderId="0" xfId="0" applyNumberFormat="1"/>
    <xf numFmtId="167" fontId="0" fillId="0" borderId="0" xfId="0" applyNumberFormat="1"/>
    <xf numFmtId="165" fontId="9" fillId="0" borderId="0" xfId="0" applyNumberFormat="1" applyFont="1"/>
    <xf numFmtId="164" fontId="9" fillId="0" borderId="0" xfId="0" applyNumberFormat="1" applyFont="1"/>
    <xf numFmtId="166" fontId="0" fillId="2" borderId="0" xfId="0" applyNumberFormat="1" applyFill="1"/>
    <xf numFmtId="11" fontId="0" fillId="16" borderId="0" xfId="0" applyNumberFormat="1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8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3" xfId="0" applyBorder="1"/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15" xfId="0" applyBorder="1"/>
    <xf numFmtId="11" fontId="0" fillId="0" borderId="41" xfId="0" applyNumberFormat="1" applyBorder="1"/>
    <xf numFmtId="11" fontId="0" fillId="0" borderId="39" xfId="0" applyNumberFormat="1" applyBorder="1"/>
    <xf numFmtId="11" fontId="0" fillId="0" borderId="49" xfId="0" applyNumberFormat="1" applyBorder="1"/>
    <xf numFmtId="0" fontId="0" fillId="0" borderId="4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4" xfId="0" applyBorder="1"/>
    <xf numFmtId="0" fontId="0" fillId="0" borderId="53" xfId="0" applyBorder="1"/>
    <xf numFmtId="0" fontId="0" fillId="0" borderId="57" xfId="0" applyBorder="1" applyAlignment="1">
      <alignment horizontal="center"/>
    </xf>
    <xf numFmtId="11" fontId="0" fillId="0" borderId="58" xfId="0" applyNumberFormat="1" applyBorder="1"/>
    <xf numFmtId="0" fontId="0" fillId="0" borderId="58" xfId="0" applyBorder="1"/>
    <xf numFmtId="0" fontId="0" fillId="0" borderId="40" xfId="0" applyBorder="1"/>
    <xf numFmtId="0" fontId="0" fillId="0" borderId="54" xfId="0" applyBorder="1"/>
    <xf numFmtId="11" fontId="0" fillId="0" borderId="34" xfId="0" applyNumberFormat="1" applyBorder="1"/>
    <xf numFmtId="0" fontId="0" fillId="0" borderId="55" xfId="0" applyBorder="1"/>
    <xf numFmtId="0" fontId="0" fillId="0" borderId="2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57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4" xfId="0" applyBorder="1" applyAlignment="1">
      <alignment horizontal="center"/>
    </xf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67" xfId="0" applyBorder="1" applyAlignment="1">
      <alignment horizontal="center"/>
    </xf>
    <xf numFmtId="11" fontId="0" fillId="0" borderId="66" xfId="0" applyNumberFormat="1" applyBorder="1"/>
    <xf numFmtId="11" fontId="0" fillId="0" borderId="64" xfId="0" applyNumberFormat="1" applyBorder="1"/>
    <xf numFmtId="11" fontId="0" fillId="0" borderId="65" xfId="0" applyNumberFormat="1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5" xfId="0" applyBorder="1" applyAlignment="1">
      <alignment horizontal="center"/>
    </xf>
    <xf numFmtId="11" fontId="0" fillId="0" borderId="57" xfId="0" applyNumberFormat="1" applyBorder="1"/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11" fontId="0" fillId="0" borderId="60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60" xfId="0" applyNumberFormat="1" applyBorder="1"/>
    <xf numFmtId="11" fontId="0" fillId="0" borderId="59" xfId="0" applyNumberFormat="1" applyBorder="1"/>
    <xf numFmtId="11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 textRotation="90"/>
    </xf>
    <xf numFmtId="2" fontId="1" fillId="0" borderId="3" xfId="0" applyNumberFormat="1" applyFont="1" applyBorder="1" applyAlignment="1">
      <alignment horizontal="center" vertical="center" textRotation="90"/>
    </xf>
    <xf numFmtId="2" fontId="1" fillId="0" borderId="4" xfId="0" applyNumberFormat="1" applyFont="1" applyBorder="1" applyAlignment="1">
      <alignment horizontal="center" vertical="center" textRotation="90"/>
    </xf>
    <xf numFmtId="2" fontId="1" fillId="0" borderId="23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1" fillId="0" borderId="24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 textRotation="90" wrapText="1"/>
    </xf>
    <xf numFmtId="2" fontId="1" fillId="0" borderId="13" xfId="0" applyNumberFormat="1" applyFont="1" applyBorder="1" applyAlignment="1">
      <alignment horizontal="center" textRotation="90" wrapText="1"/>
    </xf>
    <xf numFmtId="2" fontId="1" fillId="0" borderId="13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4" xfId="0" applyFont="1" applyBorder="1" applyAlignment="1">
      <alignment horizontal="center" textRotation="90" wrapText="1"/>
    </xf>
    <xf numFmtId="0" fontId="1" fillId="0" borderId="13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29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49" fontId="0" fillId="0" borderId="0" xfId="0" applyNumberFormat="1" applyFill="1" applyBorder="1"/>
    <xf numFmtId="167" fontId="0" fillId="0" borderId="0" xfId="0" applyNumberFormat="1" applyFill="1" applyBorder="1"/>
    <xf numFmtId="49" fontId="0" fillId="0" borderId="0" xfId="0" applyNumberFormat="1" applyFill="1" applyBorder="1" applyAlignment="1">
      <alignment vertical="center"/>
    </xf>
    <xf numFmtId="166" fontId="0" fillId="0" borderId="0" xfId="0" applyNumberFormat="1" applyFill="1" applyBorder="1"/>
    <xf numFmtId="165" fontId="0" fillId="0" borderId="0" xfId="0" applyNumberFormat="1" applyFill="1" applyBorder="1"/>
  </cellXfs>
  <cellStyles count="2">
    <cellStyle name="Normal" xfId="0" builtinId="0"/>
    <cellStyle name="Normal 2" xfId="1" xr:uid="{812C6741-0E8F-483F-BDDE-BF78F11DFB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1"/>
  <sheetViews>
    <sheetView topLeftCell="A10" zoomScale="70" zoomScaleNormal="70" workbookViewId="0">
      <selection activeCell="C37" sqref="C37:C38"/>
    </sheetView>
  </sheetViews>
  <sheetFormatPr defaultRowHeight="14.4" x14ac:dyDescent="0.3"/>
  <cols>
    <col min="2" max="2" width="55" customWidth="1"/>
    <col min="3" max="4" width="74" style="33" bestFit="1" customWidth="1"/>
  </cols>
  <sheetData>
    <row r="1" spans="1:7" ht="15" thickBot="1" x14ac:dyDescent="0.35">
      <c r="C1" s="33" t="s">
        <v>426</v>
      </c>
      <c r="D1" s="33" t="s">
        <v>427</v>
      </c>
    </row>
    <row r="2" spans="1:7" ht="15" thickBot="1" x14ac:dyDescent="0.35">
      <c r="A2" t="s">
        <v>400</v>
      </c>
      <c r="B2" s="36" t="s">
        <v>399</v>
      </c>
      <c r="C2" s="33" t="s">
        <v>377</v>
      </c>
      <c r="D2" s="33" t="s">
        <v>377</v>
      </c>
    </row>
    <row r="3" spans="1:7" x14ac:dyDescent="0.3">
      <c r="A3" s="371" t="s">
        <v>401</v>
      </c>
      <c r="B3" s="35" t="s">
        <v>347</v>
      </c>
      <c r="C3" s="33" t="s">
        <v>619</v>
      </c>
      <c r="F3" s="33"/>
      <c r="G3" s="33"/>
    </row>
    <row r="4" spans="1:7" x14ac:dyDescent="0.3">
      <c r="A4" s="371"/>
      <c r="B4" t="s">
        <v>459</v>
      </c>
      <c r="C4" s="33">
        <v>20</v>
      </c>
      <c r="D4" s="33" t="s">
        <v>461</v>
      </c>
      <c r="F4" s="33"/>
      <c r="G4" s="33"/>
    </row>
    <row r="5" spans="1:7" x14ac:dyDescent="0.3">
      <c r="A5" s="371"/>
      <c r="B5" t="s">
        <v>0</v>
      </c>
      <c r="C5" s="33">
        <v>21</v>
      </c>
      <c r="D5" s="33">
        <v>28</v>
      </c>
    </row>
    <row r="6" spans="1:7" x14ac:dyDescent="0.3">
      <c r="A6" s="371"/>
      <c r="B6" t="s">
        <v>458</v>
      </c>
      <c r="C6" s="33">
        <v>22</v>
      </c>
      <c r="D6" s="33" t="s">
        <v>460</v>
      </c>
    </row>
    <row r="7" spans="1:7" ht="15" thickBot="1" x14ac:dyDescent="0.35">
      <c r="A7" s="371"/>
      <c r="B7" s="37" t="s">
        <v>171</v>
      </c>
      <c r="C7" s="33" t="s">
        <v>484</v>
      </c>
      <c r="D7" s="33" t="s">
        <v>428</v>
      </c>
    </row>
    <row r="8" spans="1:7" x14ac:dyDescent="0.3">
      <c r="A8" s="369" t="s">
        <v>405</v>
      </c>
      <c r="B8" s="23" t="s">
        <v>176</v>
      </c>
      <c r="C8" s="33">
        <v>56</v>
      </c>
      <c r="D8" s="33" t="s">
        <v>432</v>
      </c>
    </row>
    <row r="9" spans="1:7" x14ac:dyDescent="0.3">
      <c r="A9" s="369"/>
      <c r="B9" s="23" t="s">
        <v>175</v>
      </c>
      <c r="C9" s="34" t="s">
        <v>380</v>
      </c>
      <c r="D9" s="33" t="s">
        <v>433</v>
      </c>
    </row>
    <row r="10" spans="1:7" x14ac:dyDescent="0.3">
      <c r="A10" s="369"/>
      <c r="B10" s="23" t="s">
        <v>177</v>
      </c>
      <c r="C10" s="34" t="s">
        <v>381</v>
      </c>
      <c r="D10" s="33" t="s">
        <v>434</v>
      </c>
    </row>
    <row r="11" spans="1:7" x14ac:dyDescent="0.3">
      <c r="A11" s="369"/>
      <c r="B11" s="23" t="s">
        <v>349</v>
      </c>
      <c r="C11" s="34" t="s">
        <v>382</v>
      </c>
      <c r="D11" s="33">
        <v>86</v>
      </c>
    </row>
    <row r="12" spans="1:7" x14ac:dyDescent="0.3">
      <c r="A12" s="369"/>
      <c r="B12" s="23" t="s">
        <v>179</v>
      </c>
      <c r="C12" s="34" t="s">
        <v>383</v>
      </c>
      <c r="D12" s="33">
        <v>96</v>
      </c>
    </row>
    <row r="13" spans="1:7" x14ac:dyDescent="0.3">
      <c r="A13" s="369"/>
      <c r="B13" s="23" t="s">
        <v>181</v>
      </c>
      <c r="C13" s="34" t="s">
        <v>386</v>
      </c>
      <c r="D13" s="33">
        <v>118</v>
      </c>
    </row>
    <row r="14" spans="1:7" x14ac:dyDescent="0.3">
      <c r="A14" s="369"/>
      <c r="B14" s="23" t="s">
        <v>350</v>
      </c>
      <c r="C14" s="34" t="s">
        <v>387</v>
      </c>
      <c r="D14" s="33">
        <v>119</v>
      </c>
    </row>
    <row r="15" spans="1:7" x14ac:dyDescent="0.3">
      <c r="A15" s="369"/>
      <c r="B15" s="23" t="s">
        <v>351</v>
      </c>
      <c r="C15" s="34" t="s">
        <v>388</v>
      </c>
      <c r="D15" s="33">
        <v>120</v>
      </c>
    </row>
    <row r="16" spans="1:7" x14ac:dyDescent="0.3">
      <c r="A16" s="369"/>
      <c r="B16" s="23" t="s">
        <v>352</v>
      </c>
      <c r="C16" s="34" t="s">
        <v>389</v>
      </c>
      <c r="D16" s="33">
        <v>121</v>
      </c>
    </row>
    <row r="17" spans="1:11" x14ac:dyDescent="0.3">
      <c r="A17" s="369"/>
      <c r="B17" s="23" t="s">
        <v>353</v>
      </c>
      <c r="C17" s="34" t="s">
        <v>390</v>
      </c>
      <c r="D17" s="33">
        <v>122</v>
      </c>
    </row>
    <row r="18" spans="1:11" ht="15" thickBot="1" x14ac:dyDescent="0.35">
      <c r="A18" s="369"/>
      <c r="B18" s="25" t="s">
        <v>354</v>
      </c>
      <c r="C18" s="34" t="s">
        <v>392</v>
      </c>
      <c r="D18" s="33">
        <v>125</v>
      </c>
    </row>
    <row r="19" spans="1:11" x14ac:dyDescent="0.3">
      <c r="A19" s="369"/>
      <c r="B19" s="23" t="s">
        <v>471</v>
      </c>
      <c r="C19" s="34" t="s">
        <v>391</v>
      </c>
      <c r="D19" s="44">
        <v>123124</v>
      </c>
    </row>
    <row r="20" spans="1:11" x14ac:dyDescent="0.3">
      <c r="A20" s="369"/>
      <c r="B20" s="23" t="s">
        <v>174</v>
      </c>
      <c r="C20" s="33" t="s">
        <v>379</v>
      </c>
      <c r="D20" s="33" t="s">
        <v>431</v>
      </c>
      <c r="K20" s="367"/>
    </row>
    <row r="21" spans="1:11" x14ac:dyDescent="0.3">
      <c r="A21" s="369"/>
      <c r="B21" s="23" t="s">
        <v>173</v>
      </c>
      <c r="C21" s="33" t="s">
        <v>462</v>
      </c>
      <c r="D21" s="33" t="s">
        <v>430</v>
      </c>
      <c r="K21" s="367"/>
    </row>
    <row r="22" spans="1:11" x14ac:dyDescent="0.3">
      <c r="A22" s="369"/>
      <c r="B22" s="23" t="s">
        <v>180</v>
      </c>
      <c r="C22" s="33" t="s">
        <v>385</v>
      </c>
      <c r="D22" s="34" t="s">
        <v>436</v>
      </c>
    </row>
    <row r="23" spans="1:11" ht="15" thickBot="1" x14ac:dyDescent="0.35">
      <c r="A23" s="369"/>
      <c r="B23" s="23" t="s">
        <v>178</v>
      </c>
      <c r="C23" s="34" t="s">
        <v>384</v>
      </c>
      <c r="D23" s="33" t="s">
        <v>435</v>
      </c>
    </row>
    <row r="24" spans="1:11" x14ac:dyDescent="0.3">
      <c r="A24" s="369"/>
      <c r="B24" s="24" t="s">
        <v>172</v>
      </c>
      <c r="C24" s="33" t="s">
        <v>378</v>
      </c>
      <c r="D24" s="33" t="s">
        <v>429</v>
      </c>
      <c r="J24" s="368"/>
    </row>
    <row r="25" spans="1:11" ht="15" thickBot="1" x14ac:dyDescent="0.35">
      <c r="A25" s="370" t="s">
        <v>464</v>
      </c>
      <c r="B25" s="38" t="s">
        <v>621</v>
      </c>
      <c r="C25" s="44">
        <v>110111</v>
      </c>
      <c r="D25" s="34" t="s">
        <v>439</v>
      </c>
      <c r="J25" s="368"/>
    </row>
    <row r="26" spans="1:11" ht="15" thickBot="1" x14ac:dyDescent="0.35">
      <c r="A26" s="370"/>
      <c r="B26" s="47" t="s">
        <v>437</v>
      </c>
      <c r="C26" s="34" t="s">
        <v>618</v>
      </c>
      <c r="D26" s="34" t="s">
        <v>463</v>
      </c>
      <c r="J26" s="368"/>
    </row>
    <row r="27" spans="1:11" ht="15" thickBot="1" x14ac:dyDescent="0.35">
      <c r="A27" t="s">
        <v>407</v>
      </c>
      <c r="B27" s="47" t="s">
        <v>406</v>
      </c>
      <c r="C27" s="34" t="s">
        <v>393</v>
      </c>
      <c r="D27" s="34" t="s">
        <v>443</v>
      </c>
      <c r="J27" s="368"/>
    </row>
    <row r="28" spans="1:11" ht="15" thickBot="1" x14ac:dyDescent="0.35">
      <c r="A28" t="s">
        <v>409</v>
      </c>
      <c r="B28" s="56" t="s">
        <v>408</v>
      </c>
      <c r="C28" s="34" t="s">
        <v>394</v>
      </c>
      <c r="D28" s="34" t="s">
        <v>445</v>
      </c>
      <c r="J28" s="368"/>
    </row>
    <row r="29" spans="1:11" ht="15" thickBot="1" x14ac:dyDescent="0.35">
      <c r="A29" t="s">
        <v>411</v>
      </c>
      <c r="B29" s="56" t="s">
        <v>410</v>
      </c>
      <c r="C29" s="34" t="s">
        <v>395</v>
      </c>
      <c r="D29" s="34" t="s">
        <v>444</v>
      </c>
      <c r="J29" s="368"/>
    </row>
    <row r="30" spans="1:11" ht="15" thickBot="1" x14ac:dyDescent="0.35">
      <c r="A30" t="s">
        <v>413</v>
      </c>
      <c r="B30" s="57" t="s">
        <v>412</v>
      </c>
      <c r="C30" s="34" t="s">
        <v>396</v>
      </c>
      <c r="D30" s="34" t="s">
        <v>446</v>
      </c>
      <c r="J30" s="368"/>
    </row>
    <row r="31" spans="1:11" ht="15" thickBot="1" x14ac:dyDescent="0.35">
      <c r="A31" t="s">
        <v>415</v>
      </c>
      <c r="B31" s="47" t="s">
        <v>414</v>
      </c>
      <c r="C31" s="34" t="s">
        <v>397</v>
      </c>
      <c r="D31" s="34" t="s">
        <v>447</v>
      </c>
      <c r="J31" s="368"/>
    </row>
    <row r="32" spans="1:11" ht="15" thickBot="1" x14ac:dyDescent="0.35">
      <c r="A32" t="s">
        <v>417</v>
      </c>
      <c r="B32" s="56" t="s">
        <v>416</v>
      </c>
      <c r="C32" s="34" t="s">
        <v>442</v>
      </c>
      <c r="D32" s="34" t="s">
        <v>448</v>
      </c>
      <c r="J32" s="368"/>
    </row>
    <row r="33" spans="1:10" ht="15" thickBot="1" x14ac:dyDescent="0.35">
      <c r="A33" t="s">
        <v>419</v>
      </c>
      <c r="B33" s="36" t="s">
        <v>418</v>
      </c>
      <c r="C33" s="33">
        <v>137</v>
      </c>
      <c r="D33" s="34" t="s">
        <v>449</v>
      </c>
      <c r="J33" s="368"/>
    </row>
    <row r="34" spans="1:10" ht="15" thickBot="1" x14ac:dyDescent="0.35">
      <c r="A34" t="s">
        <v>404</v>
      </c>
      <c r="B34" s="41" t="s">
        <v>420</v>
      </c>
      <c r="C34" s="33">
        <v>138</v>
      </c>
      <c r="D34" s="34" t="s">
        <v>450</v>
      </c>
    </row>
    <row r="35" spans="1:10" ht="15" thickBot="1" x14ac:dyDescent="0.35">
      <c r="A35" t="s">
        <v>403</v>
      </c>
      <c r="B35" s="36" t="s">
        <v>421</v>
      </c>
      <c r="C35" s="33">
        <v>139</v>
      </c>
      <c r="D35" s="34" t="s">
        <v>451</v>
      </c>
    </row>
    <row r="36" spans="1:10" ht="15" thickBot="1" x14ac:dyDescent="0.35">
      <c r="A36" t="s">
        <v>402</v>
      </c>
      <c r="B36" s="38" t="s">
        <v>422</v>
      </c>
      <c r="C36" s="44">
        <v>160161162</v>
      </c>
      <c r="D36" s="34" t="s">
        <v>452</v>
      </c>
    </row>
    <row r="37" spans="1:10" ht="15" thickBot="1" x14ac:dyDescent="0.35">
      <c r="A37" t="s">
        <v>423</v>
      </c>
      <c r="B37" s="36" t="s">
        <v>372</v>
      </c>
      <c r="C37" s="33">
        <v>163</v>
      </c>
      <c r="D37" s="34" t="s">
        <v>453</v>
      </c>
    </row>
    <row r="38" spans="1:10" ht="15" thickBot="1" x14ac:dyDescent="0.35">
      <c r="A38" t="s">
        <v>425</v>
      </c>
      <c r="B38" s="38" t="s">
        <v>424</v>
      </c>
      <c r="C38" s="33">
        <v>164</v>
      </c>
      <c r="D38" s="34" t="s">
        <v>454</v>
      </c>
    </row>
    <row r="39" spans="1:10" ht="15" thickBot="1" x14ac:dyDescent="0.35">
      <c r="B39" s="42" t="s">
        <v>440</v>
      </c>
      <c r="C39" s="33" t="s">
        <v>441</v>
      </c>
      <c r="D39" s="34" t="s">
        <v>455</v>
      </c>
    </row>
    <row r="40" spans="1:10" x14ac:dyDescent="0.3">
      <c r="B40" s="43" t="s">
        <v>456</v>
      </c>
      <c r="C40" s="33">
        <v>94</v>
      </c>
      <c r="D40" s="33">
        <v>126</v>
      </c>
    </row>
    <row r="41" spans="1:10" ht="15" thickBot="1" x14ac:dyDescent="0.35">
      <c r="B41" s="37" t="s">
        <v>358</v>
      </c>
      <c r="C41" s="34" t="s">
        <v>398</v>
      </c>
      <c r="D41" s="34" t="s">
        <v>457</v>
      </c>
    </row>
  </sheetData>
  <mergeCells count="5">
    <mergeCell ref="K20:K21"/>
    <mergeCell ref="J24:J33"/>
    <mergeCell ref="A8:A24"/>
    <mergeCell ref="A25:A26"/>
    <mergeCell ref="A3:A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B75C-709B-4006-8BAE-E5E16F572E62}">
  <sheetPr codeName="Sheet11"/>
  <dimension ref="A1:AG31"/>
  <sheetViews>
    <sheetView tabSelected="1" workbookViewId="0">
      <selection activeCell="E24" sqref="E24"/>
    </sheetView>
  </sheetViews>
  <sheetFormatPr defaultRowHeight="14.4" x14ac:dyDescent="0.3"/>
  <cols>
    <col min="2" max="2" width="9.88671875" bestFit="1" customWidth="1"/>
    <col min="3" max="3" width="11" customWidth="1"/>
    <col min="4" max="4" width="14.109375" bestFit="1" customWidth="1"/>
    <col min="5" max="5" width="22.109375" customWidth="1"/>
    <col min="6" max="6" width="14.5546875" customWidth="1"/>
    <col min="7" max="7" width="12.5546875" customWidth="1"/>
    <col min="8" max="8" width="15" customWidth="1"/>
    <col min="9" max="10" width="14.109375" customWidth="1"/>
  </cols>
  <sheetData>
    <row r="1" spans="1:33" ht="15" thickBot="1" x14ac:dyDescent="0.35">
      <c r="B1" s="39" t="s">
        <v>399</v>
      </c>
      <c r="C1" s="40" t="s">
        <v>465</v>
      </c>
      <c r="D1" s="169" t="s">
        <v>42</v>
      </c>
      <c r="E1" t="s">
        <v>650</v>
      </c>
      <c r="F1" s="170" t="s">
        <v>47</v>
      </c>
      <c r="G1" s="172" t="s">
        <v>440</v>
      </c>
      <c r="H1" s="36" t="s">
        <v>358</v>
      </c>
      <c r="I1" t="s">
        <v>482</v>
      </c>
      <c r="J1" s="206" t="s">
        <v>665</v>
      </c>
      <c r="K1" s="206" t="s">
        <v>664</v>
      </c>
    </row>
    <row r="2" spans="1:33" x14ac:dyDescent="0.3">
      <c r="A2" s="206" t="s">
        <v>59</v>
      </c>
      <c r="B2" s="298">
        <v>4.7481078010987801E-5</v>
      </c>
      <c r="C2" s="298">
        <v>5.19544122496624E-6</v>
      </c>
      <c r="D2" s="298">
        <v>1.7956588100573414E-3</v>
      </c>
      <c r="E2" s="298">
        <v>4.7784502881495997E-6</v>
      </c>
      <c r="F2" s="298">
        <v>1.4003160791902318E-3</v>
      </c>
      <c r="G2" s="298">
        <v>8.9327232276832004E-7</v>
      </c>
      <c r="H2" s="298">
        <v>6.9147819070559999E-6</v>
      </c>
      <c r="I2" s="298">
        <v>1.3123798028467099E-4</v>
      </c>
      <c r="J2">
        <v>3.3924758932861719E-3</v>
      </c>
      <c r="K2">
        <v>9.5484625181727371E-4</v>
      </c>
    </row>
    <row r="3" spans="1:33" x14ac:dyDescent="0.3">
      <c r="A3" s="206" t="s">
        <v>61</v>
      </c>
      <c r="B3" s="298">
        <v>1.05449763359465E-5</v>
      </c>
      <c r="C3" s="298">
        <v>6.9116019763144826E-6</v>
      </c>
      <c r="D3" s="298">
        <v>2.0782113665656794E-4</v>
      </c>
      <c r="E3" s="298">
        <v>9.7777021741260402E-6</v>
      </c>
      <c r="F3" s="298">
        <v>5.0261442038345657E-5</v>
      </c>
      <c r="G3" s="298">
        <v>7.0083646945273495E-7</v>
      </c>
      <c r="H3" s="298">
        <v>4.0894128661907603E-6</v>
      </c>
      <c r="I3" s="298">
        <v>5.2759917807125095E-7</v>
      </c>
      <c r="J3">
        <v>2.9063470769501539E-4</v>
      </c>
      <c r="K3">
        <v>8.1802043704952852E-5</v>
      </c>
      <c r="P3" t="s">
        <v>59</v>
      </c>
      <c r="Q3" t="s">
        <v>61</v>
      </c>
      <c r="R3" t="s">
        <v>38</v>
      </c>
      <c r="S3" t="s">
        <v>39</v>
      </c>
      <c r="T3" t="s">
        <v>555</v>
      </c>
      <c r="U3" t="s">
        <v>44</v>
      </c>
      <c r="V3" t="s">
        <v>70</v>
      </c>
      <c r="W3" t="s">
        <v>77</v>
      </c>
      <c r="X3" t="s">
        <v>589</v>
      </c>
      <c r="Y3" t="s">
        <v>91</v>
      </c>
      <c r="Z3" t="s">
        <v>92</v>
      </c>
      <c r="AA3" t="s">
        <v>93</v>
      </c>
      <c r="AB3" t="s">
        <v>590</v>
      </c>
      <c r="AC3" t="s">
        <v>591</v>
      </c>
      <c r="AD3" t="s">
        <v>592</v>
      </c>
      <c r="AE3" t="s">
        <v>98</v>
      </c>
      <c r="AF3" t="s">
        <v>667</v>
      </c>
      <c r="AG3" t="s">
        <v>638</v>
      </c>
    </row>
    <row r="4" spans="1:33" x14ac:dyDescent="0.3">
      <c r="A4" s="206" t="s">
        <v>38</v>
      </c>
      <c r="B4" s="298">
        <v>8.6301166696323905E-6</v>
      </c>
      <c r="C4" s="298">
        <v>3.2986373489247402E-6</v>
      </c>
      <c r="D4" s="298">
        <v>1.0897792354924462E-3</v>
      </c>
      <c r="E4" s="298">
        <v>4.2850614034489102E-6</v>
      </c>
      <c r="F4" s="298">
        <v>6.2001838829243679E-4</v>
      </c>
      <c r="G4" s="298">
        <v>4.6942022392738704E-6</v>
      </c>
      <c r="H4" s="298">
        <v>7.03482760059968E-6</v>
      </c>
      <c r="I4" s="298">
        <v>6.9238401079285899E-6</v>
      </c>
      <c r="J4">
        <v>1.7446643091546912E-3</v>
      </c>
      <c r="K4">
        <v>4.9105320971405491E-4</v>
      </c>
      <c r="O4" t="s">
        <v>668</v>
      </c>
      <c r="P4">
        <v>3.3922247206407056E-3</v>
      </c>
      <c r="Q4">
        <v>2.9001547428149805E-4</v>
      </c>
      <c r="R4">
        <v>1.7445713584185096E-3</v>
      </c>
      <c r="S4">
        <v>2.5325245242745374E-3</v>
      </c>
      <c r="T4">
        <v>9.3386785481670107E-2</v>
      </c>
      <c r="U4">
        <v>8.3407394201620771E-2</v>
      </c>
      <c r="V4">
        <v>3.7657166205109388E-4</v>
      </c>
      <c r="W4">
        <v>8.7485938222108661E-3</v>
      </c>
      <c r="X4">
        <v>9.600744769534689E-3</v>
      </c>
      <c r="Y4">
        <v>6.314278270583347E-2</v>
      </c>
      <c r="Z4">
        <v>9.3313841922919999E-3</v>
      </c>
      <c r="AA4">
        <v>2.8447414182085521E-2</v>
      </c>
      <c r="AB4">
        <v>1.1491628143849382E-2</v>
      </c>
      <c r="AC4">
        <v>7.8118268085326211E-3</v>
      </c>
      <c r="AD4">
        <v>2.2193713177824079E-2</v>
      </c>
      <c r="AE4">
        <v>9.3784568772777091E-3</v>
      </c>
    </row>
    <row r="5" spans="1:33" x14ac:dyDescent="0.3">
      <c r="A5" s="205" t="s">
        <v>39</v>
      </c>
      <c r="B5" s="298">
        <v>2.8499683092667598E-6</v>
      </c>
      <c r="C5" s="298">
        <v>4.8993677259120086E-6</v>
      </c>
      <c r="D5" s="298">
        <v>7.623313800066326E-4</v>
      </c>
      <c r="E5" s="298">
        <v>1.3856622799165166E-5</v>
      </c>
      <c r="F5" s="298">
        <v>1.696799234056417E-3</v>
      </c>
      <c r="G5" s="298">
        <v>2.33810410200549E-6</v>
      </c>
      <c r="H5" s="298">
        <v>5.9404502182216403E-6</v>
      </c>
      <c r="I5" s="298">
        <v>4.3518796854031001E-5</v>
      </c>
      <c r="J5">
        <v>2.5325339240716512E-3</v>
      </c>
      <c r="K5">
        <v>7.1280698848459677E-4</v>
      </c>
      <c r="O5" t="s">
        <v>669</v>
      </c>
      <c r="R5">
        <v>2.247864125348076E-4</v>
      </c>
      <c r="U5">
        <v>7.7843564614815369E-2</v>
      </c>
      <c r="V5">
        <v>1.3071538773403163E-2</v>
      </c>
      <c r="W5">
        <v>1.5362929411616948E-2</v>
      </c>
      <c r="AF5">
        <v>3.2634065330102997E-2</v>
      </c>
      <c r="AG5">
        <v>7.2468221371759138E-5</v>
      </c>
    </row>
    <row r="6" spans="1:33" x14ac:dyDescent="0.3">
      <c r="A6" s="206" t="s">
        <v>555</v>
      </c>
      <c r="B6" s="298">
        <v>0</v>
      </c>
      <c r="C6" s="298">
        <v>0</v>
      </c>
      <c r="D6" s="298">
        <v>0</v>
      </c>
      <c r="E6" s="298">
        <v>0</v>
      </c>
      <c r="F6" s="298">
        <v>9.3381379755339597E-2</v>
      </c>
      <c r="G6" s="298">
        <v>0</v>
      </c>
      <c r="H6" s="298">
        <v>0</v>
      </c>
      <c r="I6" s="298">
        <v>5.4057263304820602E-6</v>
      </c>
      <c r="J6">
        <v>9.3386785481670079E-2</v>
      </c>
      <c r="K6">
        <v>2.6284644280864914E-2</v>
      </c>
      <c r="O6" t="s">
        <v>670</v>
      </c>
      <c r="U6">
        <v>2.1438390125289288E-2</v>
      </c>
      <c r="V6">
        <v>3.3543294714764498E-6</v>
      </c>
      <c r="W6">
        <v>7.226873178393994E-4</v>
      </c>
      <c r="AF6">
        <v>2.9281405223918314E-5</v>
      </c>
    </row>
    <row r="7" spans="1:33" x14ac:dyDescent="0.3">
      <c r="A7" s="206" t="s">
        <v>44</v>
      </c>
      <c r="B7" s="298">
        <v>1.25739250956335E-3</v>
      </c>
      <c r="C7" s="298">
        <v>9.4337918241777733E-4</v>
      </c>
      <c r="D7" s="298">
        <v>4.6618662180284987E-2</v>
      </c>
      <c r="E7" s="298">
        <v>2.4180400831611042E-4</v>
      </c>
      <c r="F7" s="298">
        <v>3.2452036262022407E-2</v>
      </c>
      <c r="G7" s="298">
        <v>5.40377411010631E-4</v>
      </c>
      <c r="H7" s="298">
        <v>1.8453051859551199E-4</v>
      </c>
      <c r="I7" s="298">
        <v>1.1753647914248401E-3</v>
      </c>
      <c r="J7">
        <v>8.3413546863635626E-2</v>
      </c>
      <c r="K7">
        <v>2.3477576577965197E-2</v>
      </c>
    </row>
    <row r="8" spans="1:33" x14ac:dyDescent="0.3">
      <c r="A8" s="206" t="s">
        <v>70</v>
      </c>
      <c r="B8" s="298">
        <v>6.9491325480216696E-6</v>
      </c>
      <c r="C8" s="298">
        <v>5.7092841003684772E-6</v>
      </c>
      <c r="D8" s="298">
        <v>1.5104812072462556E-4</v>
      </c>
      <c r="E8" s="298">
        <v>1.2596117743909111E-6</v>
      </c>
      <c r="F8" s="298">
        <v>1.9070792291957204E-4</v>
      </c>
      <c r="G8" s="298">
        <v>1.8372738569792299E-5</v>
      </c>
      <c r="H8" s="298">
        <v>5.8968391539186903E-7</v>
      </c>
      <c r="I8" s="298">
        <v>1.95595476942589E-6</v>
      </c>
      <c r="J8">
        <v>3.7659244932158875E-4</v>
      </c>
      <c r="K8">
        <v>1.0599570933106484E-4</v>
      </c>
    </row>
    <row r="9" spans="1:33" x14ac:dyDescent="0.3">
      <c r="A9" s="206" t="s">
        <v>662</v>
      </c>
      <c r="B9" s="298">
        <v>8.8011753971382E-5</v>
      </c>
      <c r="C9" s="298">
        <v>1.7172254256514024E-4</v>
      </c>
      <c r="D9" s="298">
        <v>9.1951522553099692E-3</v>
      </c>
      <c r="E9" s="298">
        <v>9.03338551201698E-5</v>
      </c>
      <c r="F9" s="298">
        <v>6.8781749530355367E-3</v>
      </c>
      <c r="G9" s="298">
        <v>1.2802096379416799E-4</v>
      </c>
      <c r="H9" s="298">
        <v>1.9365732747178999E-5</v>
      </c>
      <c r="I9" s="298">
        <v>1.7790708540882457E-3</v>
      </c>
      <c r="J9">
        <v>1.8349852910631792E-2</v>
      </c>
      <c r="K9">
        <v>5.1647495293305687E-3</v>
      </c>
    </row>
    <row r="10" spans="1:33" x14ac:dyDescent="0.3">
      <c r="A10" s="294" t="s">
        <v>661</v>
      </c>
      <c r="B10" s="298">
        <v>5.4459391712331003E-4</v>
      </c>
      <c r="C10" s="298">
        <v>1.7311384000690021E-3</v>
      </c>
      <c r="D10" s="298">
        <v>2.2360892874252424E-2</v>
      </c>
      <c r="E10" s="298">
        <v>1.7668624627805963E-3</v>
      </c>
      <c r="F10" s="298">
        <v>2.5059046765099038E-2</v>
      </c>
      <c r="G10" s="298">
        <v>5.2998844705358697E-4</v>
      </c>
      <c r="H10" s="298">
        <v>4.7627932468583315E-4</v>
      </c>
      <c r="I10" s="298">
        <v>7.7139291484360342E-2</v>
      </c>
      <c r="J10">
        <v>0.12960809367542414</v>
      </c>
      <c r="K10">
        <v>3.6479493545135543E-2</v>
      </c>
    </row>
    <row r="11" spans="1:33" x14ac:dyDescent="0.3">
      <c r="A11" s="207" t="s">
        <v>592</v>
      </c>
      <c r="B11" s="295">
        <v>1.53340398293405E-4</v>
      </c>
      <c r="C11" s="297">
        <v>6.4620689755192403E-5</v>
      </c>
      <c r="D11" s="295">
        <v>8.8911233165784448E-3</v>
      </c>
      <c r="E11" s="295">
        <v>4.042483870095497E-5</v>
      </c>
      <c r="F11" s="295">
        <v>2.2308396094823449E-3</v>
      </c>
      <c r="G11" s="295">
        <v>1.37256099319732E-5</v>
      </c>
      <c r="H11" s="295">
        <v>6.7022351739506495E-5</v>
      </c>
      <c r="I11" s="295">
        <v>1.0734E-2</v>
      </c>
      <c r="J11">
        <v>2.2195096814481823E-2</v>
      </c>
      <c r="K11">
        <v>6.2470318636518472E-3</v>
      </c>
    </row>
    <row r="12" spans="1:33" x14ac:dyDescent="0.3">
      <c r="A12" s="207" t="s">
        <v>666</v>
      </c>
      <c r="B12" s="298">
        <f>SUM(B2:B11)</f>
        <v>2.1197938508253017E-3</v>
      </c>
      <c r="C12" s="298">
        <f t="shared" ref="C12:I12" si="0">SUM(C2:C11)</f>
        <v>2.9368751471835976E-3</v>
      </c>
      <c r="D12" s="298">
        <f t="shared" si="0"/>
        <v>9.1072469309363441E-2</v>
      </c>
      <c r="E12" s="298">
        <f t="shared" si="0"/>
        <v>2.1733826133571122E-3</v>
      </c>
      <c r="F12" s="298">
        <f t="shared" si="0"/>
        <v>0.1639595804114759</v>
      </c>
      <c r="G12" s="298">
        <f t="shared" si="0"/>
        <v>1.2391115854936518E-3</v>
      </c>
      <c r="H12" s="298">
        <f t="shared" si="0"/>
        <v>7.7176708427549058E-4</v>
      </c>
      <c r="I12" s="298">
        <f t="shared" si="0"/>
        <v>9.1017297027398025E-2</v>
      </c>
      <c r="J12">
        <v>0</v>
      </c>
    </row>
    <row r="13" spans="1:33" x14ac:dyDescent="0.3">
      <c r="A13" s="207"/>
      <c r="B13" s="298"/>
      <c r="C13" s="298"/>
      <c r="D13" s="298"/>
      <c r="E13" s="298"/>
      <c r="F13" s="298"/>
      <c r="G13" s="298"/>
      <c r="H13" s="298"/>
      <c r="I13" s="298"/>
    </row>
    <row r="14" spans="1:33" x14ac:dyDescent="0.3">
      <c r="B14" s="207" t="s">
        <v>672</v>
      </c>
      <c r="C14" t="s">
        <v>674</v>
      </c>
      <c r="D14" s="298" t="s">
        <v>673</v>
      </c>
      <c r="E14" s="298"/>
      <c r="F14" s="298"/>
      <c r="G14" s="298"/>
      <c r="H14" s="298"/>
      <c r="I14" s="298"/>
    </row>
    <row r="15" spans="1:33" x14ac:dyDescent="0.3">
      <c r="A15">
        <v>55</v>
      </c>
      <c r="B15" t="s">
        <v>59</v>
      </c>
      <c r="C15">
        <v>3.3924758932861714E-3</v>
      </c>
      <c r="D15">
        <f>C15/$C$31*100</f>
        <v>0.95484625181727367</v>
      </c>
      <c r="H15" t="s">
        <v>555</v>
      </c>
      <c r="I15" s="308">
        <v>26.284644280864917</v>
      </c>
    </row>
    <row r="16" spans="1:33" x14ac:dyDescent="0.3">
      <c r="A16">
        <v>57</v>
      </c>
      <c r="B16" t="s">
        <v>61</v>
      </c>
      <c r="C16">
        <v>2.9063470769501539E-4</v>
      </c>
      <c r="D16">
        <f t="shared" ref="D16:D30" si="1">C16/$C$31*100</f>
        <v>8.1802043704952851E-2</v>
      </c>
      <c r="H16" t="s">
        <v>44</v>
      </c>
      <c r="I16" s="308">
        <v>23.477576577965202</v>
      </c>
    </row>
    <row r="17" spans="1:9" x14ac:dyDescent="0.3">
      <c r="A17">
        <v>62</v>
      </c>
      <c r="B17" t="s">
        <v>38</v>
      </c>
      <c r="C17">
        <v>1.7446643091546916E-3</v>
      </c>
      <c r="D17">
        <f t="shared" si="1"/>
        <v>0.49105320971405497</v>
      </c>
      <c r="H17" t="s">
        <v>91</v>
      </c>
      <c r="I17" s="308">
        <v>17.772512042511821</v>
      </c>
    </row>
    <row r="18" spans="1:9" x14ac:dyDescent="0.3">
      <c r="A18">
        <v>63</v>
      </c>
      <c r="B18" t="s">
        <v>39</v>
      </c>
      <c r="C18">
        <v>2.5325339240716512E-3</v>
      </c>
      <c r="D18">
        <f t="shared" si="1"/>
        <v>0.71280698848459667</v>
      </c>
      <c r="H18" t="s">
        <v>93</v>
      </c>
      <c r="I18" s="308">
        <v>8.0071895947616607</v>
      </c>
    </row>
    <row r="19" spans="1:9" x14ac:dyDescent="0.3">
      <c r="A19">
        <v>81</v>
      </c>
      <c r="B19" t="s">
        <v>555</v>
      </c>
      <c r="C19">
        <v>9.3386785481670079E-2</v>
      </c>
      <c r="D19">
        <f t="shared" si="1"/>
        <v>26.284644280864917</v>
      </c>
      <c r="H19" t="s">
        <v>592</v>
      </c>
      <c r="I19" s="308">
        <v>6.2470318636518476</v>
      </c>
    </row>
    <row r="20" spans="1:9" x14ac:dyDescent="0.3">
      <c r="A20">
        <v>96</v>
      </c>
      <c r="B20" t="s">
        <v>44</v>
      </c>
      <c r="C20">
        <v>8.341354686363564E-2</v>
      </c>
      <c r="D20">
        <f t="shared" si="1"/>
        <v>23.477576577965202</v>
      </c>
      <c r="H20" t="s">
        <v>590</v>
      </c>
      <c r="I20" s="308">
        <v>3.2345393967722429</v>
      </c>
    </row>
    <row r="21" spans="1:9" x14ac:dyDescent="0.3">
      <c r="A21">
        <v>97</v>
      </c>
      <c r="B21" t="s">
        <v>70</v>
      </c>
      <c r="C21">
        <v>3.7659244932158875E-4</v>
      </c>
      <c r="D21">
        <f t="shared" si="1"/>
        <v>0.10599570933106484</v>
      </c>
      <c r="H21" t="s">
        <v>589</v>
      </c>
      <c r="I21" s="308">
        <v>2.7023703459318633</v>
      </c>
    </row>
    <row r="22" spans="1:9" x14ac:dyDescent="0.3">
      <c r="A22">
        <v>104</v>
      </c>
      <c r="B22" t="s">
        <v>77</v>
      </c>
      <c r="C22">
        <v>8.7485938222108591E-3</v>
      </c>
      <c r="D22">
        <f t="shared" si="1"/>
        <v>2.4623791833987045</v>
      </c>
      <c r="H22" t="s">
        <v>98</v>
      </c>
      <c r="I22" s="308">
        <v>2.6398339571245848</v>
      </c>
    </row>
    <row r="23" spans="1:9" x14ac:dyDescent="0.3">
      <c r="A23">
        <v>117</v>
      </c>
      <c r="B23" t="s">
        <v>589</v>
      </c>
      <c r="C23">
        <v>9.6012590884209312E-3</v>
      </c>
      <c r="D23">
        <f t="shared" si="1"/>
        <v>2.7023703459318633</v>
      </c>
      <c r="H23" t="s">
        <v>92</v>
      </c>
      <c r="I23" s="308">
        <v>2.6264704376614825</v>
      </c>
    </row>
    <row r="24" spans="1:9" x14ac:dyDescent="0.3">
      <c r="A24">
        <v>118</v>
      </c>
      <c r="B24" t="s">
        <v>91</v>
      </c>
      <c r="C24">
        <v>6.3144007270918845E-2</v>
      </c>
      <c r="D24">
        <f t="shared" si="1"/>
        <v>17.772512042511821</v>
      </c>
      <c r="H24" t="s">
        <v>77</v>
      </c>
      <c r="I24" s="308">
        <v>2.4623791833987045</v>
      </c>
    </row>
    <row r="25" spans="1:9" x14ac:dyDescent="0.3">
      <c r="A25">
        <v>119</v>
      </c>
      <c r="B25" t="s">
        <v>92</v>
      </c>
      <c r="C25">
        <v>9.3315940940620536E-3</v>
      </c>
      <c r="D25">
        <f t="shared" si="1"/>
        <v>2.6264704376614825</v>
      </c>
      <c r="H25" t="s">
        <v>591</v>
      </c>
      <c r="I25" s="308">
        <v>2.1989481163037405</v>
      </c>
    </row>
    <row r="26" spans="1:9" x14ac:dyDescent="0.3">
      <c r="A26">
        <v>120</v>
      </c>
      <c r="B26" t="s">
        <v>93</v>
      </c>
      <c r="C26">
        <v>2.8448766093495802E-2</v>
      </c>
      <c r="D26">
        <f t="shared" si="1"/>
        <v>8.0071895947616607</v>
      </c>
      <c r="H26" t="s">
        <v>59</v>
      </c>
      <c r="I26" s="308">
        <v>0.95484625181727367</v>
      </c>
    </row>
    <row r="27" spans="1:9" x14ac:dyDescent="0.3">
      <c r="A27">
        <v>121</v>
      </c>
      <c r="B27" t="s">
        <v>590</v>
      </c>
      <c r="C27">
        <v>1.1492003983416297E-2</v>
      </c>
      <c r="D27">
        <f t="shared" si="1"/>
        <v>3.2345393967722429</v>
      </c>
      <c r="H27" t="s">
        <v>39</v>
      </c>
      <c r="I27" s="308">
        <v>0.71280698848459667</v>
      </c>
    </row>
    <row r="28" spans="1:9" x14ac:dyDescent="0.3">
      <c r="A28">
        <v>122</v>
      </c>
      <c r="B28" t="s">
        <v>591</v>
      </c>
      <c r="C28">
        <v>7.8126488541477284E-3</v>
      </c>
      <c r="D28">
        <f t="shared" si="1"/>
        <v>2.1989481163037405</v>
      </c>
      <c r="H28" t="s">
        <v>38</v>
      </c>
      <c r="I28" s="308">
        <v>0.49105320971405497</v>
      </c>
    </row>
    <row r="29" spans="1:9" x14ac:dyDescent="0.3">
      <c r="A29">
        <v>125</v>
      </c>
      <c r="B29" t="s">
        <v>98</v>
      </c>
      <c r="C29">
        <v>9.3790733793833857E-3</v>
      </c>
      <c r="D29">
        <f t="shared" si="1"/>
        <v>2.6398339571245848</v>
      </c>
      <c r="H29" t="s">
        <v>70</v>
      </c>
      <c r="I29" s="308">
        <v>0.10599570933106484</v>
      </c>
    </row>
    <row r="30" spans="1:9" x14ac:dyDescent="0.3">
      <c r="A30">
        <v>123</v>
      </c>
      <c r="B30" t="s">
        <v>592</v>
      </c>
      <c r="C30">
        <v>2.2195096814481823E-2</v>
      </c>
      <c r="D30">
        <f t="shared" si="1"/>
        <v>6.2470318636518476</v>
      </c>
      <c r="H30" t="s">
        <v>61</v>
      </c>
      <c r="I30" s="308">
        <v>8.1802043704952851E-2</v>
      </c>
    </row>
    <row r="31" spans="1:9" x14ac:dyDescent="0.3">
      <c r="C31">
        <f>SUM(C15:C30)</f>
        <v>0.35529027702937255</v>
      </c>
    </row>
  </sheetData>
  <sortState xmlns:xlrd2="http://schemas.microsoft.com/office/spreadsheetml/2017/richdata2" ref="H15:I30">
    <sortCondition descending="1" ref="I15:I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31D0-94DC-4392-B4B5-1968FC548B99}">
  <sheetPr codeName="Sheet2"/>
  <dimension ref="A1:R201"/>
  <sheetViews>
    <sheetView zoomScale="85" zoomScaleNormal="85" workbookViewId="0">
      <selection activeCell="B34" sqref="B34:B37"/>
    </sheetView>
  </sheetViews>
  <sheetFormatPr defaultRowHeight="14.4" x14ac:dyDescent="0.3"/>
  <cols>
    <col min="1" max="1" width="47.6640625" customWidth="1"/>
    <col min="2" max="2" width="63.109375" style="10" customWidth="1"/>
    <col min="3" max="3" width="98" bestFit="1" customWidth="1"/>
    <col min="4" max="4" width="17.5546875" style="10" bestFit="1" customWidth="1"/>
    <col min="5" max="5" width="17.5546875" customWidth="1"/>
    <col min="6" max="6" width="14.44140625" bestFit="1" customWidth="1"/>
    <col min="8" max="8" width="60.6640625" customWidth="1"/>
    <col min="9" max="9" width="34.109375" customWidth="1"/>
    <col min="10" max="10" width="5.5546875" customWidth="1"/>
    <col min="11" max="11" width="2.6640625" customWidth="1"/>
    <col min="12" max="12" width="3.33203125" customWidth="1"/>
    <col min="13" max="13" width="5.44140625" customWidth="1"/>
    <col min="16" max="16" width="67" customWidth="1"/>
    <col min="18" max="18" width="56.6640625" bestFit="1" customWidth="1"/>
  </cols>
  <sheetData>
    <row r="1" spans="1:18" ht="15" thickBot="1" x14ac:dyDescent="0.35">
      <c r="A1" s="8" t="s">
        <v>357</v>
      </c>
      <c r="B1" s="53" t="s">
        <v>688</v>
      </c>
      <c r="C1" t="s">
        <v>689</v>
      </c>
      <c r="D1" s="53" t="s">
        <v>376</v>
      </c>
      <c r="E1" s="8"/>
      <c r="F1" s="8" t="s">
        <v>48</v>
      </c>
      <c r="G1" s="8" t="s">
        <v>182</v>
      </c>
      <c r="H1" s="8" t="s">
        <v>49</v>
      </c>
      <c r="I1" s="8" t="s">
        <v>356</v>
      </c>
      <c r="J1" s="8"/>
      <c r="K1" s="8"/>
      <c r="L1" s="8"/>
      <c r="M1" s="8"/>
      <c r="O1" s="8" t="s">
        <v>488</v>
      </c>
      <c r="P1" s="8" t="s">
        <v>489</v>
      </c>
      <c r="Q1" s="8" t="s">
        <v>182</v>
      </c>
      <c r="R1" s="8" t="s">
        <v>613</v>
      </c>
    </row>
    <row r="2" spans="1:18" ht="16.2" thickBot="1" x14ac:dyDescent="0.35">
      <c r="A2" s="12" t="s">
        <v>359</v>
      </c>
      <c r="B2" s="309" t="s">
        <v>170</v>
      </c>
      <c r="C2" s="22" t="s">
        <v>170</v>
      </c>
      <c r="D2" s="54">
        <f>COUNTIF($I$2:$I$165,C2)</f>
        <v>19</v>
      </c>
      <c r="F2">
        <v>1</v>
      </c>
      <c r="G2" t="s">
        <v>183</v>
      </c>
      <c r="H2" t="s">
        <v>1</v>
      </c>
      <c r="I2" t="s">
        <v>170</v>
      </c>
      <c r="N2" s="4">
        <v>1</v>
      </c>
      <c r="O2" s="4" t="s">
        <v>490</v>
      </c>
      <c r="P2" s="4" t="s">
        <v>1</v>
      </c>
      <c r="Q2" s="4" t="s">
        <v>183</v>
      </c>
      <c r="R2" t="s">
        <v>170</v>
      </c>
    </row>
    <row r="3" spans="1:18" ht="15.6" customHeight="1" x14ac:dyDescent="0.3">
      <c r="A3" s="374" t="s">
        <v>360</v>
      </c>
      <c r="B3" s="374" t="s">
        <v>347</v>
      </c>
      <c r="C3" s="55" t="s">
        <v>347</v>
      </c>
      <c r="D3" s="54">
        <f>COUNTIF($I$2:$I$165,C3)</f>
        <v>4</v>
      </c>
      <c r="F3">
        <v>2</v>
      </c>
      <c r="G3" t="s">
        <v>184</v>
      </c>
      <c r="H3" t="s">
        <v>1</v>
      </c>
      <c r="I3" t="s">
        <v>170</v>
      </c>
      <c r="N3" s="4">
        <v>2</v>
      </c>
      <c r="O3" s="4" t="s">
        <v>490</v>
      </c>
      <c r="P3" s="4" t="s">
        <v>491</v>
      </c>
      <c r="Q3" s="4" t="s">
        <v>184</v>
      </c>
      <c r="R3" t="s">
        <v>170</v>
      </c>
    </row>
    <row r="4" spans="1:18" ht="15.6" customHeight="1" x14ac:dyDescent="0.3">
      <c r="A4" s="372"/>
      <c r="B4" s="372"/>
      <c r="C4" s="11" t="s">
        <v>614</v>
      </c>
      <c r="D4" s="54"/>
      <c r="F4">
        <v>3</v>
      </c>
      <c r="G4" t="s">
        <v>185</v>
      </c>
      <c r="H4" t="s">
        <v>2</v>
      </c>
      <c r="I4" t="s">
        <v>170</v>
      </c>
      <c r="N4" s="4">
        <v>3</v>
      </c>
      <c r="O4" s="4" t="s">
        <v>490</v>
      </c>
      <c r="P4" s="4" t="s">
        <v>2</v>
      </c>
      <c r="Q4" s="4" t="s">
        <v>185</v>
      </c>
      <c r="R4" t="s">
        <v>170</v>
      </c>
    </row>
    <row r="5" spans="1:18" ht="15.6" customHeight="1" x14ac:dyDescent="0.3">
      <c r="A5" s="372"/>
      <c r="B5" s="372"/>
      <c r="C5" s="11" t="s">
        <v>615</v>
      </c>
      <c r="D5" s="54"/>
      <c r="F5">
        <v>4</v>
      </c>
      <c r="G5" t="s">
        <v>186</v>
      </c>
      <c r="H5" t="s">
        <v>50</v>
      </c>
      <c r="I5" t="s">
        <v>170</v>
      </c>
      <c r="N5" s="4">
        <v>4</v>
      </c>
      <c r="O5" s="4" t="s">
        <v>490</v>
      </c>
      <c r="P5" s="4" t="s">
        <v>492</v>
      </c>
      <c r="Q5" s="4" t="s">
        <v>186</v>
      </c>
      <c r="R5" t="s">
        <v>170</v>
      </c>
    </row>
    <row r="6" spans="1:18" ht="15.6" customHeight="1" x14ac:dyDescent="0.3">
      <c r="A6" s="372"/>
      <c r="B6" s="372"/>
      <c r="C6" s="11" t="s">
        <v>616</v>
      </c>
      <c r="D6" s="54"/>
      <c r="F6">
        <v>5</v>
      </c>
      <c r="G6" t="s">
        <v>187</v>
      </c>
      <c r="H6" t="s">
        <v>3</v>
      </c>
      <c r="I6" t="s">
        <v>170</v>
      </c>
      <c r="N6" s="4">
        <v>5</v>
      </c>
      <c r="O6" s="4" t="s">
        <v>490</v>
      </c>
      <c r="P6" s="4" t="s">
        <v>3</v>
      </c>
      <c r="Q6" s="4" t="s">
        <v>187</v>
      </c>
      <c r="R6" t="s">
        <v>170</v>
      </c>
    </row>
    <row r="7" spans="1:18" ht="15" customHeight="1" thickBot="1" x14ac:dyDescent="0.35">
      <c r="A7" s="373"/>
      <c r="B7" s="304" t="s">
        <v>171</v>
      </c>
      <c r="C7" s="49" t="s">
        <v>171</v>
      </c>
      <c r="D7" s="54">
        <f t="shared" ref="D7:D41" si="0">COUNTIF($I$2:$I$165,C7)</f>
        <v>11</v>
      </c>
      <c r="F7">
        <v>6</v>
      </c>
      <c r="G7" t="s">
        <v>188</v>
      </c>
      <c r="H7" t="s">
        <v>51</v>
      </c>
      <c r="I7" t="s">
        <v>170</v>
      </c>
      <c r="N7" s="4">
        <v>6</v>
      </c>
      <c r="O7" s="4" t="s">
        <v>490</v>
      </c>
      <c r="P7" s="4" t="s">
        <v>493</v>
      </c>
      <c r="Q7" s="4" t="s">
        <v>188</v>
      </c>
      <c r="R7" t="s">
        <v>170</v>
      </c>
    </row>
    <row r="8" spans="1:18" ht="14.4" customHeight="1" x14ac:dyDescent="0.3">
      <c r="A8" s="374" t="s">
        <v>361</v>
      </c>
      <c r="B8" s="305" t="s">
        <v>176</v>
      </c>
      <c r="C8" s="24" t="s">
        <v>176</v>
      </c>
      <c r="D8" s="54">
        <f t="shared" si="0"/>
        <v>1</v>
      </c>
      <c r="F8">
        <v>7</v>
      </c>
      <c r="G8" t="s">
        <v>189</v>
      </c>
      <c r="H8" t="s">
        <v>4</v>
      </c>
      <c r="I8" t="s">
        <v>170</v>
      </c>
      <c r="N8" s="4">
        <v>7</v>
      </c>
      <c r="O8" s="4" t="s">
        <v>490</v>
      </c>
      <c r="P8" s="4" t="s">
        <v>4</v>
      </c>
      <c r="Q8" s="4" t="s">
        <v>189</v>
      </c>
      <c r="R8" t="s">
        <v>170</v>
      </c>
    </row>
    <row r="9" spans="1:18" ht="14.4" customHeight="1" x14ac:dyDescent="0.3">
      <c r="A9" s="372"/>
      <c r="B9" s="303" t="s">
        <v>175</v>
      </c>
      <c r="C9" s="23" t="s">
        <v>479</v>
      </c>
      <c r="D9" s="54">
        <f t="shared" si="0"/>
        <v>1</v>
      </c>
      <c r="F9">
        <v>8</v>
      </c>
      <c r="G9" t="s">
        <v>190</v>
      </c>
      <c r="H9" t="s">
        <v>5</v>
      </c>
      <c r="I9" t="s">
        <v>170</v>
      </c>
      <c r="N9" s="4">
        <v>8</v>
      </c>
      <c r="O9" s="4" t="s">
        <v>490</v>
      </c>
      <c r="P9" s="4" t="s">
        <v>5</v>
      </c>
      <c r="Q9" s="4" t="s">
        <v>190</v>
      </c>
      <c r="R9" t="s">
        <v>170</v>
      </c>
    </row>
    <row r="10" spans="1:18" ht="15.6" x14ac:dyDescent="0.3">
      <c r="A10" s="372"/>
      <c r="B10" s="303" t="s">
        <v>177</v>
      </c>
      <c r="C10" s="23" t="s">
        <v>177</v>
      </c>
      <c r="D10" s="54">
        <f t="shared" si="0"/>
        <v>3</v>
      </c>
      <c r="F10">
        <v>9</v>
      </c>
      <c r="G10" t="s">
        <v>191</v>
      </c>
      <c r="H10" t="s">
        <v>6</v>
      </c>
      <c r="I10" t="s">
        <v>170</v>
      </c>
      <c r="N10" s="4">
        <v>9</v>
      </c>
      <c r="O10" s="4" t="s">
        <v>490</v>
      </c>
      <c r="P10" s="4" t="s">
        <v>6</v>
      </c>
      <c r="Q10" s="4" t="s">
        <v>191</v>
      </c>
      <c r="R10" t="s">
        <v>170</v>
      </c>
    </row>
    <row r="11" spans="1:18" ht="15.6" x14ac:dyDescent="0.3">
      <c r="A11" s="372"/>
      <c r="B11" s="303" t="s">
        <v>349</v>
      </c>
      <c r="C11" s="23" t="s">
        <v>349</v>
      </c>
      <c r="D11" s="54">
        <f t="shared" si="0"/>
        <v>1</v>
      </c>
      <c r="F11">
        <v>10</v>
      </c>
      <c r="G11" t="s">
        <v>192</v>
      </c>
      <c r="H11" t="s">
        <v>7</v>
      </c>
      <c r="I11" t="s">
        <v>170</v>
      </c>
      <c r="N11" s="4">
        <v>10</v>
      </c>
      <c r="O11" s="4" t="s">
        <v>490</v>
      </c>
      <c r="P11" s="4" t="s">
        <v>7</v>
      </c>
      <c r="Q11" s="4" t="s">
        <v>192</v>
      </c>
      <c r="R11" t="s">
        <v>170</v>
      </c>
    </row>
    <row r="12" spans="1:18" ht="16.2" thickBot="1" x14ac:dyDescent="0.35">
      <c r="A12" s="372"/>
      <c r="B12" s="303" t="s">
        <v>179</v>
      </c>
      <c r="C12" s="25" t="s">
        <v>179</v>
      </c>
      <c r="D12" s="54">
        <f t="shared" si="0"/>
        <v>1</v>
      </c>
      <c r="F12">
        <v>11</v>
      </c>
      <c r="G12" t="s">
        <v>193</v>
      </c>
      <c r="H12" t="s">
        <v>8</v>
      </c>
      <c r="I12" t="s">
        <v>170</v>
      </c>
      <c r="N12" s="4">
        <v>11</v>
      </c>
      <c r="O12" s="4" t="s">
        <v>490</v>
      </c>
      <c r="P12" s="4" t="s">
        <v>8</v>
      </c>
      <c r="Q12" s="4" t="s">
        <v>193</v>
      </c>
      <c r="R12" t="s">
        <v>170</v>
      </c>
    </row>
    <row r="13" spans="1:18" ht="15.6" x14ac:dyDescent="0.3">
      <c r="A13" s="372"/>
      <c r="B13" s="372" t="s">
        <v>470</v>
      </c>
      <c r="C13" s="23" t="s">
        <v>181</v>
      </c>
      <c r="D13" s="54">
        <f t="shared" si="0"/>
        <v>1</v>
      </c>
      <c r="F13">
        <v>12</v>
      </c>
      <c r="G13" t="s">
        <v>194</v>
      </c>
      <c r="H13" t="s">
        <v>9</v>
      </c>
      <c r="I13" t="s">
        <v>170</v>
      </c>
      <c r="N13" s="4">
        <v>12</v>
      </c>
      <c r="O13" s="4" t="s">
        <v>490</v>
      </c>
      <c r="P13" s="4" t="s">
        <v>9</v>
      </c>
      <c r="Q13" s="4" t="s">
        <v>194</v>
      </c>
      <c r="R13" t="s">
        <v>170</v>
      </c>
    </row>
    <row r="14" spans="1:18" ht="15.6" x14ac:dyDescent="0.3">
      <c r="A14" s="372"/>
      <c r="B14" s="372"/>
      <c r="C14" s="23" t="s">
        <v>350</v>
      </c>
      <c r="D14" s="54">
        <f t="shared" si="0"/>
        <v>1</v>
      </c>
      <c r="F14">
        <v>13</v>
      </c>
      <c r="G14" t="s">
        <v>195</v>
      </c>
      <c r="H14" t="s">
        <v>10</v>
      </c>
      <c r="I14" t="s">
        <v>170</v>
      </c>
      <c r="N14" s="4">
        <v>13</v>
      </c>
      <c r="O14" s="4" t="s">
        <v>490</v>
      </c>
      <c r="P14" s="4" t="s">
        <v>10</v>
      </c>
      <c r="Q14" s="4" t="s">
        <v>195</v>
      </c>
      <c r="R14" t="s">
        <v>170</v>
      </c>
    </row>
    <row r="15" spans="1:18" ht="15.6" x14ac:dyDescent="0.3">
      <c r="A15" s="372"/>
      <c r="B15" s="372"/>
      <c r="C15" s="23" t="s">
        <v>351</v>
      </c>
      <c r="D15" s="54">
        <f t="shared" si="0"/>
        <v>1</v>
      </c>
      <c r="F15">
        <v>14</v>
      </c>
      <c r="G15" t="s">
        <v>196</v>
      </c>
      <c r="H15" t="s">
        <v>11</v>
      </c>
      <c r="I15" t="s">
        <v>170</v>
      </c>
      <c r="N15" s="4">
        <v>14</v>
      </c>
      <c r="O15" s="4" t="s">
        <v>490</v>
      </c>
      <c r="P15" s="4" t="s">
        <v>11</v>
      </c>
      <c r="Q15" s="4" t="s">
        <v>196</v>
      </c>
      <c r="R15" t="s">
        <v>170</v>
      </c>
    </row>
    <row r="16" spans="1:18" ht="15.6" x14ac:dyDescent="0.3">
      <c r="A16" s="372"/>
      <c r="B16" s="372"/>
      <c r="C16" s="23" t="s">
        <v>352</v>
      </c>
      <c r="D16" s="54">
        <f t="shared" si="0"/>
        <v>1</v>
      </c>
      <c r="F16">
        <v>15</v>
      </c>
      <c r="G16" t="s">
        <v>197</v>
      </c>
      <c r="H16" t="s">
        <v>52</v>
      </c>
      <c r="I16" t="s">
        <v>170</v>
      </c>
      <c r="N16">
        <v>15</v>
      </c>
      <c r="O16" t="s">
        <v>490</v>
      </c>
      <c r="P16" s="3" t="s">
        <v>494</v>
      </c>
      <c r="Q16" s="3" t="s">
        <v>197</v>
      </c>
      <c r="R16" t="s">
        <v>170</v>
      </c>
    </row>
    <row r="17" spans="1:18" ht="15.6" x14ac:dyDescent="0.3">
      <c r="A17" s="372"/>
      <c r="B17" s="372"/>
      <c r="C17" s="23" t="s">
        <v>353</v>
      </c>
      <c r="D17" s="54">
        <f t="shared" si="0"/>
        <v>1</v>
      </c>
      <c r="F17">
        <v>16</v>
      </c>
      <c r="G17" t="s">
        <v>198</v>
      </c>
      <c r="H17" t="s">
        <v>12</v>
      </c>
      <c r="I17" t="s">
        <v>170</v>
      </c>
      <c r="N17">
        <v>16</v>
      </c>
      <c r="O17" t="s">
        <v>490</v>
      </c>
      <c r="P17" s="3" t="s">
        <v>12</v>
      </c>
      <c r="Q17" s="3" t="s">
        <v>198</v>
      </c>
      <c r="R17" t="s">
        <v>170</v>
      </c>
    </row>
    <row r="18" spans="1:18" ht="16.2" thickBot="1" x14ac:dyDescent="0.35">
      <c r="A18" s="372"/>
      <c r="B18" s="372"/>
      <c r="C18" s="25" t="s">
        <v>354</v>
      </c>
      <c r="D18" s="54">
        <f t="shared" si="0"/>
        <v>1</v>
      </c>
      <c r="F18">
        <v>17</v>
      </c>
      <c r="G18" t="s">
        <v>199</v>
      </c>
      <c r="H18" t="s">
        <v>13</v>
      </c>
      <c r="I18" t="s">
        <v>170</v>
      </c>
      <c r="N18">
        <v>17</v>
      </c>
      <c r="O18" t="s">
        <v>490</v>
      </c>
      <c r="P18" s="3" t="s">
        <v>13</v>
      </c>
      <c r="Q18" s="3" t="s">
        <v>199</v>
      </c>
      <c r="R18" t="s">
        <v>170</v>
      </c>
    </row>
    <row r="19" spans="1:18" ht="15.6" x14ac:dyDescent="0.3">
      <c r="A19" s="372"/>
      <c r="B19" s="303" t="s">
        <v>471</v>
      </c>
      <c r="C19" s="23" t="s">
        <v>471</v>
      </c>
      <c r="D19" s="54">
        <f t="shared" si="0"/>
        <v>2</v>
      </c>
      <c r="F19">
        <v>18</v>
      </c>
      <c r="G19" t="s">
        <v>200</v>
      </c>
      <c r="H19" t="s">
        <v>53</v>
      </c>
      <c r="I19" t="s">
        <v>170</v>
      </c>
      <c r="N19">
        <v>18</v>
      </c>
      <c r="O19" t="s">
        <v>490</v>
      </c>
      <c r="P19" s="3" t="s">
        <v>495</v>
      </c>
      <c r="Q19" s="3" t="s">
        <v>200</v>
      </c>
      <c r="R19" t="s">
        <v>170</v>
      </c>
    </row>
    <row r="20" spans="1:18" ht="15.6" x14ac:dyDescent="0.3">
      <c r="A20" s="372"/>
      <c r="B20" s="303" t="s">
        <v>174</v>
      </c>
      <c r="C20" s="23" t="s">
        <v>174</v>
      </c>
      <c r="D20" s="54">
        <f t="shared" si="0"/>
        <v>4</v>
      </c>
      <c r="F20">
        <v>19</v>
      </c>
      <c r="G20" t="s">
        <v>201</v>
      </c>
      <c r="H20" t="s">
        <v>14</v>
      </c>
      <c r="I20" t="s">
        <v>170</v>
      </c>
      <c r="N20" s="4">
        <v>19</v>
      </c>
      <c r="O20" s="4" t="s">
        <v>490</v>
      </c>
      <c r="P20" s="4" t="s">
        <v>14</v>
      </c>
      <c r="Q20" s="4" t="s">
        <v>201</v>
      </c>
      <c r="R20" t="s">
        <v>170</v>
      </c>
    </row>
    <row r="21" spans="1:18" ht="15.6" x14ac:dyDescent="0.3">
      <c r="A21" s="372"/>
      <c r="B21" s="303" t="s">
        <v>173</v>
      </c>
      <c r="C21" s="23" t="s">
        <v>173</v>
      </c>
      <c r="D21" s="54">
        <f t="shared" si="0"/>
        <v>3</v>
      </c>
      <c r="F21">
        <v>20</v>
      </c>
      <c r="G21" s="1" t="s">
        <v>202</v>
      </c>
      <c r="H21" s="1" t="s">
        <v>54</v>
      </c>
      <c r="I21" t="s">
        <v>347</v>
      </c>
      <c r="N21">
        <v>20</v>
      </c>
      <c r="O21" t="s">
        <v>490</v>
      </c>
      <c r="P21" s="1" t="s">
        <v>496</v>
      </c>
      <c r="Q21" s="1" t="s">
        <v>497</v>
      </c>
      <c r="R21" s="11" t="s">
        <v>614</v>
      </c>
    </row>
    <row r="22" spans="1:18" ht="16.2" thickBot="1" x14ac:dyDescent="0.35">
      <c r="A22" s="372"/>
      <c r="B22" s="303" t="s">
        <v>180</v>
      </c>
      <c r="C22" s="23" t="s">
        <v>180</v>
      </c>
      <c r="D22" s="54">
        <f t="shared" si="0"/>
        <v>8</v>
      </c>
      <c r="F22">
        <v>21</v>
      </c>
      <c r="G22" t="s">
        <v>203</v>
      </c>
      <c r="H22" t="s">
        <v>55</v>
      </c>
      <c r="I22" t="s">
        <v>347</v>
      </c>
      <c r="N22">
        <v>21</v>
      </c>
      <c r="O22" t="s">
        <v>490</v>
      </c>
      <c r="P22" s="1" t="s">
        <v>498</v>
      </c>
      <c r="Q22" s="1" t="s">
        <v>499</v>
      </c>
      <c r="R22" s="11" t="s">
        <v>614</v>
      </c>
    </row>
    <row r="23" spans="1:18" ht="15.6" x14ac:dyDescent="0.3">
      <c r="A23" s="372"/>
      <c r="B23" s="375" t="s">
        <v>472</v>
      </c>
      <c r="C23" s="24" t="s">
        <v>178</v>
      </c>
      <c r="D23" s="54">
        <f t="shared" si="0"/>
        <v>5</v>
      </c>
      <c r="F23">
        <v>22</v>
      </c>
      <c r="G23" s="1" t="s">
        <v>204</v>
      </c>
      <c r="H23" s="1" t="s">
        <v>56</v>
      </c>
      <c r="I23" t="s">
        <v>347</v>
      </c>
      <c r="N23">
        <v>22</v>
      </c>
      <c r="O23" t="s">
        <v>490</v>
      </c>
      <c r="P23" s="1" t="s">
        <v>500</v>
      </c>
      <c r="Q23" s="1" t="s">
        <v>501</v>
      </c>
      <c r="R23" s="11" t="s">
        <v>614</v>
      </c>
    </row>
    <row r="24" spans="1:18" ht="16.2" thickBot="1" x14ac:dyDescent="0.35">
      <c r="A24" s="373"/>
      <c r="B24" s="376"/>
      <c r="C24" s="25" t="s">
        <v>172</v>
      </c>
      <c r="D24" s="54">
        <f t="shared" si="0"/>
        <v>12</v>
      </c>
      <c r="F24">
        <v>23</v>
      </c>
      <c r="G24" t="s">
        <v>205</v>
      </c>
      <c r="H24" t="s">
        <v>15</v>
      </c>
      <c r="I24" t="s">
        <v>347</v>
      </c>
      <c r="N24">
        <v>23</v>
      </c>
      <c r="O24" t="s">
        <v>490</v>
      </c>
      <c r="P24" s="1" t="s">
        <v>502</v>
      </c>
      <c r="Q24" s="1" t="s">
        <v>503</v>
      </c>
      <c r="R24" s="11" t="s">
        <v>614</v>
      </c>
    </row>
    <row r="25" spans="1:18" ht="15.6" x14ac:dyDescent="0.3">
      <c r="A25" s="372" t="s">
        <v>362</v>
      </c>
      <c r="B25" s="310" t="s">
        <v>621</v>
      </c>
      <c r="C25" s="38" t="s">
        <v>621</v>
      </c>
      <c r="D25" s="54">
        <f t="shared" si="0"/>
        <v>0</v>
      </c>
      <c r="F25">
        <v>24</v>
      </c>
      <c r="G25" t="s">
        <v>206</v>
      </c>
      <c r="H25" t="s">
        <v>57</v>
      </c>
      <c r="I25" t="s">
        <v>171</v>
      </c>
      <c r="N25">
        <v>24</v>
      </c>
      <c r="O25" t="s">
        <v>490</v>
      </c>
      <c r="P25" s="1" t="s">
        <v>504</v>
      </c>
      <c r="Q25" s="1" t="s">
        <v>505</v>
      </c>
      <c r="R25" s="11" t="s">
        <v>614</v>
      </c>
    </row>
    <row r="26" spans="1:18" ht="15.6" x14ac:dyDescent="0.3">
      <c r="A26" s="372"/>
      <c r="B26" s="372" t="s">
        <v>437</v>
      </c>
      <c r="C26" s="23" t="s">
        <v>468</v>
      </c>
      <c r="D26" s="54">
        <f t="shared" si="0"/>
        <v>16</v>
      </c>
      <c r="F26">
        <v>25</v>
      </c>
      <c r="G26" t="s">
        <v>207</v>
      </c>
      <c r="H26" t="s">
        <v>16</v>
      </c>
      <c r="I26" t="s">
        <v>171</v>
      </c>
      <c r="N26">
        <v>25</v>
      </c>
      <c r="O26" t="s">
        <v>490</v>
      </c>
      <c r="P26" s="1" t="s">
        <v>506</v>
      </c>
      <c r="Q26" s="1" t="s">
        <v>507</v>
      </c>
      <c r="R26" s="11" t="s">
        <v>614</v>
      </c>
    </row>
    <row r="27" spans="1:18" ht="16.2" thickBot="1" x14ac:dyDescent="0.35">
      <c r="A27" s="373"/>
      <c r="B27" s="372"/>
      <c r="C27" s="23" t="s">
        <v>348</v>
      </c>
      <c r="D27" s="54">
        <f t="shared" si="0"/>
        <v>1</v>
      </c>
      <c r="F27">
        <v>26</v>
      </c>
      <c r="G27" t="s">
        <v>208</v>
      </c>
      <c r="H27" t="s">
        <v>17</v>
      </c>
      <c r="I27" t="s">
        <v>171</v>
      </c>
      <c r="N27">
        <v>26</v>
      </c>
      <c r="O27" t="s">
        <v>490</v>
      </c>
      <c r="P27" s="1" t="s">
        <v>508</v>
      </c>
      <c r="Q27" s="1" t="s">
        <v>509</v>
      </c>
      <c r="R27" s="11" t="s">
        <v>614</v>
      </c>
    </row>
    <row r="28" spans="1:18" ht="16.2" thickBot="1" x14ac:dyDescent="0.35">
      <c r="A28" s="12" t="s">
        <v>363</v>
      </c>
      <c r="B28" s="309" t="s">
        <v>45</v>
      </c>
      <c r="C28" s="22" t="s">
        <v>363</v>
      </c>
      <c r="D28" s="54">
        <f t="shared" si="0"/>
        <v>1</v>
      </c>
      <c r="F28">
        <v>27</v>
      </c>
      <c r="G28" t="s">
        <v>209</v>
      </c>
      <c r="H28" t="s">
        <v>18</v>
      </c>
      <c r="I28" t="s">
        <v>171</v>
      </c>
      <c r="N28">
        <v>27</v>
      </c>
      <c r="O28" t="s">
        <v>490</v>
      </c>
      <c r="P28" s="1" t="s">
        <v>510</v>
      </c>
      <c r="Q28" s="1" t="s">
        <v>511</v>
      </c>
      <c r="R28" s="11" t="s">
        <v>614</v>
      </c>
    </row>
    <row r="29" spans="1:18" ht="16.2" thickBot="1" x14ac:dyDescent="0.35">
      <c r="A29" s="32" t="s">
        <v>366</v>
      </c>
      <c r="B29" s="51" t="s">
        <v>473</v>
      </c>
      <c r="C29" s="27" t="s">
        <v>366</v>
      </c>
      <c r="D29" s="54">
        <f t="shared" si="0"/>
        <v>8</v>
      </c>
      <c r="F29">
        <v>28</v>
      </c>
      <c r="G29" t="s">
        <v>210</v>
      </c>
      <c r="H29" t="s">
        <v>19</v>
      </c>
      <c r="I29" t="s">
        <v>171</v>
      </c>
      <c r="N29">
        <v>28</v>
      </c>
      <c r="O29" t="s">
        <v>490</v>
      </c>
      <c r="P29" s="1" t="s">
        <v>512</v>
      </c>
      <c r="Q29" s="1" t="s">
        <v>203</v>
      </c>
      <c r="R29" s="11" t="s">
        <v>615</v>
      </c>
    </row>
    <row r="30" spans="1:18" ht="16.2" thickBot="1" x14ac:dyDescent="0.35">
      <c r="A30" s="17" t="s">
        <v>365</v>
      </c>
      <c r="B30" s="372" t="s">
        <v>474</v>
      </c>
      <c r="C30" s="26" t="s">
        <v>365</v>
      </c>
      <c r="D30" s="54">
        <f t="shared" si="0"/>
        <v>4</v>
      </c>
      <c r="F30">
        <v>29</v>
      </c>
      <c r="G30" t="s">
        <v>211</v>
      </c>
      <c r="H30" t="s">
        <v>20</v>
      </c>
      <c r="I30" t="s">
        <v>171</v>
      </c>
      <c r="N30">
        <v>29</v>
      </c>
      <c r="O30" t="s">
        <v>490</v>
      </c>
      <c r="P30" s="1" t="s">
        <v>513</v>
      </c>
      <c r="Q30" s="1" t="s">
        <v>514</v>
      </c>
      <c r="R30" s="11" t="s">
        <v>616</v>
      </c>
    </row>
    <row r="31" spans="1:18" ht="16.2" thickBot="1" x14ac:dyDescent="0.35">
      <c r="A31" s="17" t="s">
        <v>367</v>
      </c>
      <c r="B31" s="372"/>
      <c r="C31" s="27" t="s">
        <v>367</v>
      </c>
      <c r="D31" s="54">
        <f t="shared" si="0"/>
        <v>1</v>
      </c>
      <c r="F31">
        <v>30</v>
      </c>
      <c r="G31" t="s">
        <v>212</v>
      </c>
      <c r="H31" t="s">
        <v>21</v>
      </c>
      <c r="I31" t="s">
        <v>171</v>
      </c>
      <c r="N31">
        <v>30</v>
      </c>
      <c r="O31" t="s">
        <v>490</v>
      </c>
      <c r="P31" s="1" t="s">
        <v>515</v>
      </c>
      <c r="Q31" s="1" t="s">
        <v>516</v>
      </c>
      <c r="R31" s="11" t="s">
        <v>616</v>
      </c>
    </row>
    <row r="32" spans="1:18" ht="16.2" thickBot="1" x14ac:dyDescent="0.35">
      <c r="A32" s="12" t="s">
        <v>364</v>
      </c>
      <c r="B32" s="372"/>
      <c r="C32" s="22" t="s">
        <v>364</v>
      </c>
      <c r="D32" s="54">
        <f t="shared" si="0"/>
        <v>3</v>
      </c>
      <c r="F32">
        <v>31</v>
      </c>
      <c r="G32" t="s">
        <v>213</v>
      </c>
      <c r="H32" t="s">
        <v>22</v>
      </c>
      <c r="I32" t="s">
        <v>171</v>
      </c>
      <c r="N32">
        <v>31</v>
      </c>
      <c r="O32" t="s">
        <v>490</v>
      </c>
      <c r="P32" s="1" t="s">
        <v>15</v>
      </c>
      <c r="Q32" s="1" t="s">
        <v>205</v>
      </c>
      <c r="R32" s="49" t="s">
        <v>617</v>
      </c>
    </row>
    <row r="33" spans="1:18" ht="16.2" thickBot="1" x14ac:dyDescent="0.35">
      <c r="A33" s="17" t="s">
        <v>368</v>
      </c>
      <c r="B33" s="373"/>
      <c r="C33" s="28" t="s">
        <v>368</v>
      </c>
      <c r="D33" s="54">
        <f t="shared" si="0"/>
        <v>5</v>
      </c>
      <c r="F33">
        <v>32</v>
      </c>
      <c r="G33" t="s">
        <v>214</v>
      </c>
      <c r="H33" t="s">
        <v>23</v>
      </c>
      <c r="I33" t="s">
        <v>171</v>
      </c>
      <c r="N33">
        <v>32</v>
      </c>
      <c r="O33" t="s">
        <v>490</v>
      </c>
      <c r="P33" s="91" t="s">
        <v>57</v>
      </c>
      <c r="Q33" s="91" t="s">
        <v>206</v>
      </c>
      <c r="R33" s="49" t="s">
        <v>617</v>
      </c>
    </row>
    <row r="34" spans="1:18" ht="16.2" thickBot="1" x14ac:dyDescent="0.35">
      <c r="A34" s="12" t="s">
        <v>373</v>
      </c>
      <c r="B34" s="374" t="s">
        <v>475</v>
      </c>
      <c r="C34" s="23" t="s">
        <v>373</v>
      </c>
      <c r="D34" s="54">
        <f t="shared" si="0"/>
        <v>1</v>
      </c>
      <c r="F34">
        <v>33</v>
      </c>
      <c r="G34" t="s">
        <v>215</v>
      </c>
      <c r="H34" t="s">
        <v>24</v>
      </c>
      <c r="I34" t="s">
        <v>171</v>
      </c>
      <c r="N34">
        <v>33</v>
      </c>
      <c r="O34" t="s">
        <v>490</v>
      </c>
      <c r="P34" s="91" t="s">
        <v>16</v>
      </c>
      <c r="Q34" s="91" t="s">
        <v>207</v>
      </c>
      <c r="R34" s="49" t="s">
        <v>617</v>
      </c>
    </row>
    <row r="35" spans="1:18" ht="16.2" thickBot="1" x14ac:dyDescent="0.35">
      <c r="A35" s="9" t="s">
        <v>369</v>
      </c>
      <c r="B35" s="372"/>
      <c r="C35" s="27" t="s">
        <v>369</v>
      </c>
      <c r="D35" s="54">
        <f t="shared" si="0"/>
        <v>1</v>
      </c>
      <c r="F35">
        <v>34</v>
      </c>
      <c r="G35" t="s">
        <v>216</v>
      </c>
      <c r="H35" t="s">
        <v>25</v>
      </c>
      <c r="I35" t="s">
        <v>171</v>
      </c>
      <c r="N35">
        <v>34</v>
      </c>
      <c r="O35" t="s">
        <v>490</v>
      </c>
      <c r="P35" s="91" t="s">
        <v>17</v>
      </c>
      <c r="Q35" s="91" t="s">
        <v>208</v>
      </c>
      <c r="R35" s="49" t="s">
        <v>617</v>
      </c>
    </row>
    <row r="36" spans="1:18" ht="16.2" thickBot="1" x14ac:dyDescent="0.35">
      <c r="A36" s="16" t="s">
        <v>370</v>
      </c>
      <c r="B36" s="372"/>
      <c r="C36" s="23" t="s">
        <v>370</v>
      </c>
      <c r="D36" s="54">
        <f t="shared" si="0"/>
        <v>1</v>
      </c>
      <c r="F36">
        <v>35</v>
      </c>
      <c r="G36" t="s">
        <v>217</v>
      </c>
      <c r="H36" t="s">
        <v>26</v>
      </c>
      <c r="I36" t="s">
        <v>172</v>
      </c>
      <c r="N36">
        <v>35</v>
      </c>
      <c r="O36" t="s">
        <v>490</v>
      </c>
      <c r="P36" s="91" t="s">
        <v>18</v>
      </c>
      <c r="Q36" s="91" t="s">
        <v>209</v>
      </c>
      <c r="R36" s="49" t="s">
        <v>617</v>
      </c>
    </row>
    <row r="37" spans="1:18" ht="16.2" thickBot="1" x14ac:dyDescent="0.35">
      <c r="A37" s="5" t="s">
        <v>371</v>
      </c>
      <c r="B37" s="373"/>
      <c r="C37" s="29" t="s">
        <v>371</v>
      </c>
      <c r="D37" s="54">
        <f t="shared" si="0"/>
        <v>3</v>
      </c>
      <c r="F37">
        <v>36</v>
      </c>
      <c r="G37" t="s">
        <v>218</v>
      </c>
      <c r="H37" t="s">
        <v>27</v>
      </c>
      <c r="I37" t="s">
        <v>172</v>
      </c>
      <c r="N37">
        <v>36</v>
      </c>
      <c r="O37" t="s">
        <v>490</v>
      </c>
      <c r="P37" s="91" t="s">
        <v>19</v>
      </c>
      <c r="Q37" s="91" t="s">
        <v>210</v>
      </c>
      <c r="R37" s="49" t="s">
        <v>617</v>
      </c>
    </row>
    <row r="38" spans="1:18" ht="16.2" thickBot="1" x14ac:dyDescent="0.35">
      <c r="A38" s="16" t="s">
        <v>374</v>
      </c>
      <c r="B38" s="309" t="s">
        <v>477</v>
      </c>
      <c r="C38" s="22" t="s">
        <v>374</v>
      </c>
      <c r="D38" s="54">
        <f t="shared" si="0"/>
        <v>1</v>
      </c>
      <c r="F38">
        <v>37</v>
      </c>
      <c r="G38" t="s">
        <v>219</v>
      </c>
      <c r="H38" t="s">
        <v>28</v>
      </c>
      <c r="I38" t="s">
        <v>172</v>
      </c>
      <c r="N38">
        <v>37</v>
      </c>
      <c r="O38" t="s">
        <v>490</v>
      </c>
      <c r="P38" s="91" t="s">
        <v>20</v>
      </c>
      <c r="Q38" s="91" t="s">
        <v>211</v>
      </c>
      <c r="R38" s="49" t="s">
        <v>617</v>
      </c>
    </row>
    <row r="39" spans="1:18" ht="16.2" thickBot="1" x14ac:dyDescent="0.35">
      <c r="A39" s="5" t="s">
        <v>375</v>
      </c>
      <c r="B39" s="306" t="s">
        <v>478</v>
      </c>
      <c r="C39" s="30" t="s">
        <v>375</v>
      </c>
      <c r="D39" s="54">
        <f t="shared" si="0"/>
        <v>1</v>
      </c>
      <c r="F39">
        <v>38</v>
      </c>
      <c r="G39" t="s">
        <v>220</v>
      </c>
      <c r="H39" t="s">
        <v>29</v>
      </c>
      <c r="I39" t="s">
        <v>172</v>
      </c>
      <c r="N39">
        <v>38</v>
      </c>
      <c r="O39" t="s">
        <v>490</v>
      </c>
      <c r="P39" s="91" t="s">
        <v>517</v>
      </c>
      <c r="Q39" s="91" t="s">
        <v>212</v>
      </c>
      <c r="R39" s="49" t="s">
        <v>617</v>
      </c>
    </row>
    <row r="40" spans="1:18" ht="16.2" thickBot="1" x14ac:dyDescent="0.35">
      <c r="A40" s="21" t="s">
        <v>355</v>
      </c>
      <c r="B40" s="51" t="s">
        <v>355</v>
      </c>
      <c r="C40" s="29" t="s">
        <v>355</v>
      </c>
      <c r="D40" s="54">
        <f t="shared" si="0"/>
        <v>14</v>
      </c>
      <c r="F40">
        <v>39</v>
      </c>
      <c r="G40" t="s">
        <v>221</v>
      </c>
      <c r="H40" t="s">
        <v>30</v>
      </c>
      <c r="I40" t="s">
        <v>172</v>
      </c>
      <c r="N40">
        <v>39</v>
      </c>
      <c r="O40" t="s">
        <v>490</v>
      </c>
      <c r="P40" s="91" t="s">
        <v>22</v>
      </c>
      <c r="Q40" s="91" t="s">
        <v>213</v>
      </c>
      <c r="R40" s="49" t="s">
        <v>617</v>
      </c>
    </row>
    <row r="41" spans="1:18" ht="16.2" thickBot="1" x14ac:dyDescent="0.35">
      <c r="A41" s="6" t="s">
        <v>358</v>
      </c>
      <c r="B41" s="307" t="s">
        <v>476</v>
      </c>
      <c r="C41" s="31" t="s">
        <v>358</v>
      </c>
      <c r="D41" s="54">
        <f t="shared" si="0"/>
        <v>20</v>
      </c>
      <c r="F41">
        <v>40</v>
      </c>
      <c r="G41" t="s">
        <v>222</v>
      </c>
      <c r="H41" t="s">
        <v>31</v>
      </c>
      <c r="I41" t="s">
        <v>172</v>
      </c>
      <c r="N41">
        <v>40</v>
      </c>
      <c r="O41" t="s">
        <v>490</v>
      </c>
      <c r="P41" s="91" t="s">
        <v>23</v>
      </c>
      <c r="Q41" s="91" t="s">
        <v>214</v>
      </c>
      <c r="R41" s="49" t="s">
        <v>617</v>
      </c>
    </row>
    <row r="42" spans="1:18" ht="15" thickBot="1" x14ac:dyDescent="0.35">
      <c r="F42">
        <v>41</v>
      </c>
      <c r="G42" t="s">
        <v>223</v>
      </c>
      <c r="H42" t="s">
        <v>32</v>
      </c>
      <c r="I42" t="s">
        <v>172</v>
      </c>
      <c r="N42">
        <v>41</v>
      </c>
      <c r="O42" t="s">
        <v>490</v>
      </c>
      <c r="P42" s="91" t="s">
        <v>24</v>
      </c>
      <c r="Q42" s="91" t="s">
        <v>215</v>
      </c>
      <c r="R42" s="49" t="s">
        <v>617</v>
      </c>
    </row>
    <row r="43" spans="1:18" ht="15" thickBot="1" x14ac:dyDescent="0.35">
      <c r="F43">
        <v>42</v>
      </c>
      <c r="G43" t="s">
        <v>224</v>
      </c>
      <c r="H43" t="s">
        <v>33</v>
      </c>
      <c r="I43" t="s">
        <v>172</v>
      </c>
      <c r="N43">
        <v>42</v>
      </c>
      <c r="O43" t="s">
        <v>490</v>
      </c>
      <c r="P43" s="91" t="s">
        <v>518</v>
      </c>
      <c r="Q43" s="91" t="s">
        <v>216</v>
      </c>
      <c r="R43" s="49" t="s">
        <v>617</v>
      </c>
    </row>
    <row r="44" spans="1:18" x14ac:dyDescent="0.3">
      <c r="F44">
        <v>43</v>
      </c>
      <c r="G44" t="s">
        <v>225</v>
      </c>
      <c r="H44" t="s">
        <v>34</v>
      </c>
      <c r="I44" t="s">
        <v>172</v>
      </c>
      <c r="N44" s="4">
        <v>43</v>
      </c>
      <c r="O44" s="4" t="s">
        <v>490</v>
      </c>
      <c r="P44" s="4" t="s">
        <v>26</v>
      </c>
      <c r="Q44" s="4" t="s">
        <v>217</v>
      </c>
      <c r="R44" s="7" t="s">
        <v>472</v>
      </c>
    </row>
    <row r="45" spans="1:18" x14ac:dyDescent="0.3">
      <c r="F45">
        <v>44</v>
      </c>
      <c r="G45" t="s">
        <v>226</v>
      </c>
      <c r="H45" t="s">
        <v>35</v>
      </c>
      <c r="I45" t="s">
        <v>172</v>
      </c>
      <c r="N45" s="4">
        <v>44</v>
      </c>
      <c r="O45" s="4" t="s">
        <v>490</v>
      </c>
      <c r="P45" s="4" t="s">
        <v>27</v>
      </c>
      <c r="Q45" s="4" t="s">
        <v>218</v>
      </c>
      <c r="R45" s="7" t="s">
        <v>472</v>
      </c>
    </row>
    <row r="46" spans="1:18" x14ac:dyDescent="0.3">
      <c r="F46">
        <v>45</v>
      </c>
      <c r="G46" t="s">
        <v>227</v>
      </c>
      <c r="H46" t="s">
        <v>36</v>
      </c>
      <c r="I46" t="s">
        <v>172</v>
      </c>
      <c r="N46" s="4">
        <v>45</v>
      </c>
      <c r="O46" s="4" t="s">
        <v>490</v>
      </c>
      <c r="P46" s="4" t="s">
        <v>28</v>
      </c>
      <c r="Q46" s="4" t="s">
        <v>219</v>
      </c>
      <c r="R46" s="7" t="s">
        <v>472</v>
      </c>
    </row>
    <row r="47" spans="1:18" x14ac:dyDescent="0.3">
      <c r="F47">
        <v>46</v>
      </c>
      <c r="G47" t="s">
        <v>228</v>
      </c>
      <c r="H47" t="s">
        <v>58</v>
      </c>
      <c r="I47" t="s">
        <v>172</v>
      </c>
      <c r="N47" s="4">
        <v>46</v>
      </c>
      <c r="O47" s="4" t="s">
        <v>490</v>
      </c>
      <c r="P47" s="4" t="s">
        <v>29</v>
      </c>
      <c r="Q47" s="4" t="s">
        <v>220</v>
      </c>
      <c r="R47" s="7" t="s">
        <v>472</v>
      </c>
    </row>
    <row r="48" spans="1:18" ht="15.6" x14ac:dyDescent="0.3">
      <c r="D48" s="54"/>
      <c r="F48">
        <v>47</v>
      </c>
      <c r="G48" t="s">
        <v>229</v>
      </c>
      <c r="H48" t="s">
        <v>59</v>
      </c>
      <c r="I48" t="s">
        <v>173</v>
      </c>
      <c r="N48" s="4">
        <v>47</v>
      </c>
      <c r="O48" s="4" t="s">
        <v>490</v>
      </c>
      <c r="P48" s="4" t="s">
        <v>30</v>
      </c>
      <c r="Q48" s="4" t="s">
        <v>221</v>
      </c>
      <c r="R48" s="7" t="s">
        <v>472</v>
      </c>
    </row>
    <row r="49" spans="4:18" ht="15.6" x14ac:dyDescent="0.3">
      <c r="D49" s="54"/>
      <c r="F49">
        <v>48</v>
      </c>
      <c r="G49" t="s">
        <v>230</v>
      </c>
      <c r="H49" t="s">
        <v>60</v>
      </c>
      <c r="I49" t="s">
        <v>173</v>
      </c>
      <c r="N49" s="4">
        <v>48</v>
      </c>
      <c r="O49" s="4" t="s">
        <v>490</v>
      </c>
      <c r="P49" s="4" t="s">
        <v>31</v>
      </c>
      <c r="Q49" s="4" t="s">
        <v>222</v>
      </c>
      <c r="R49" s="7" t="s">
        <v>472</v>
      </c>
    </row>
    <row r="50" spans="4:18" ht="15.6" x14ac:dyDescent="0.3">
      <c r="D50" s="54"/>
      <c r="F50">
        <v>49</v>
      </c>
      <c r="G50" t="s">
        <v>231</v>
      </c>
      <c r="H50" t="s">
        <v>61</v>
      </c>
      <c r="I50" t="s">
        <v>173</v>
      </c>
      <c r="N50" s="4">
        <v>49</v>
      </c>
      <c r="O50" s="4" t="s">
        <v>490</v>
      </c>
      <c r="P50" s="4" t="s">
        <v>32</v>
      </c>
      <c r="Q50" s="4" t="s">
        <v>223</v>
      </c>
      <c r="R50" s="7" t="s">
        <v>472</v>
      </c>
    </row>
    <row r="51" spans="4:18" ht="15.6" x14ac:dyDescent="0.3">
      <c r="D51" s="54"/>
      <c r="F51">
        <v>50</v>
      </c>
      <c r="G51" t="s">
        <v>232</v>
      </c>
      <c r="H51" t="s">
        <v>62</v>
      </c>
      <c r="I51" t="s">
        <v>174</v>
      </c>
      <c r="N51" s="4">
        <v>50</v>
      </c>
      <c r="O51" s="4" t="s">
        <v>490</v>
      </c>
      <c r="P51" s="4" t="s">
        <v>33</v>
      </c>
      <c r="Q51" s="4" t="s">
        <v>224</v>
      </c>
      <c r="R51" s="7" t="s">
        <v>472</v>
      </c>
    </row>
    <row r="52" spans="4:18" ht="15.6" x14ac:dyDescent="0.3">
      <c r="D52" s="54"/>
      <c r="F52" s="3">
        <v>51</v>
      </c>
      <c r="G52" s="3" t="s">
        <v>233</v>
      </c>
      <c r="H52" s="3" t="s">
        <v>63</v>
      </c>
      <c r="I52" t="s">
        <v>355</v>
      </c>
      <c r="N52" s="4">
        <v>51</v>
      </c>
      <c r="O52" s="4" t="s">
        <v>490</v>
      </c>
      <c r="P52" s="4" t="s">
        <v>34</v>
      </c>
      <c r="Q52" s="4" t="s">
        <v>225</v>
      </c>
      <c r="R52" s="7" t="s">
        <v>472</v>
      </c>
    </row>
    <row r="53" spans="4:18" ht="15.6" x14ac:dyDescent="0.3">
      <c r="D53" s="54"/>
      <c r="F53">
        <v>52</v>
      </c>
      <c r="G53" t="s">
        <v>234</v>
      </c>
      <c r="H53" t="s">
        <v>37</v>
      </c>
      <c r="I53" t="s">
        <v>174</v>
      </c>
      <c r="N53" s="4">
        <v>52</v>
      </c>
      <c r="O53" s="4" t="s">
        <v>490</v>
      </c>
      <c r="P53" s="4" t="s">
        <v>35</v>
      </c>
      <c r="Q53" s="4" t="s">
        <v>226</v>
      </c>
      <c r="R53" s="7" t="s">
        <v>472</v>
      </c>
    </row>
    <row r="54" spans="4:18" ht="15.6" x14ac:dyDescent="0.3">
      <c r="D54" s="54"/>
      <c r="F54" s="3">
        <v>53</v>
      </c>
      <c r="G54" s="3" t="s">
        <v>235</v>
      </c>
      <c r="H54" s="3" t="s">
        <v>64</v>
      </c>
      <c r="I54" t="s">
        <v>355</v>
      </c>
      <c r="N54" s="4">
        <v>53</v>
      </c>
      <c r="O54" s="4" t="s">
        <v>490</v>
      </c>
      <c r="P54" s="4" t="s">
        <v>36</v>
      </c>
      <c r="Q54" s="4" t="s">
        <v>227</v>
      </c>
      <c r="R54" s="7" t="s">
        <v>472</v>
      </c>
    </row>
    <row r="55" spans="4:18" ht="15.6" x14ac:dyDescent="0.3">
      <c r="D55" s="54"/>
      <c r="F55">
        <v>54</v>
      </c>
      <c r="G55" t="s">
        <v>236</v>
      </c>
      <c r="H55" t="s">
        <v>38</v>
      </c>
      <c r="I55" t="s">
        <v>174</v>
      </c>
      <c r="N55">
        <v>54</v>
      </c>
      <c r="O55" t="s">
        <v>490</v>
      </c>
      <c r="P55" s="3" t="s">
        <v>58</v>
      </c>
      <c r="Q55" s="3" t="s">
        <v>228</v>
      </c>
      <c r="R55" s="7" t="s">
        <v>472</v>
      </c>
    </row>
    <row r="56" spans="4:18" ht="15.6" x14ac:dyDescent="0.3">
      <c r="D56" s="54"/>
      <c r="F56">
        <v>55</v>
      </c>
      <c r="G56" t="s">
        <v>237</v>
      </c>
      <c r="H56" t="s">
        <v>39</v>
      </c>
      <c r="I56" t="s">
        <v>174</v>
      </c>
      <c r="N56">
        <v>55</v>
      </c>
      <c r="O56" t="s">
        <v>490</v>
      </c>
      <c r="P56" s="3" t="s">
        <v>59</v>
      </c>
      <c r="Q56" s="3" t="s">
        <v>229</v>
      </c>
      <c r="R56" s="7" t="s">
        <v>173</v>
      </c>
    </row>
    <row r="57" spans="4:18" ht="15.6" x14ac:dyDescent="0.3">
      <c r="D57" s="54"/>
      <c r="F57">
        <v>56</v>
      </c>
      <c r="G57" s="1" t="s">
        <v>238</v>
      </c>
      <c r="H57" s="1" t="s">
        <v>40</v>
      </c>
      <c r="I57" t="s">
        <v>176</v>
      </c>
      <c r="N57">
        <v>56</v>
      </c>
      <c r="O57" t="s">
        <v>490</v>
      </c>
      <c r="P57" s="3" t="s">
        <v>60</v>
      </c>
      <c r="Q57" s="3" t="s">
        <v>230</v>
      </c>
      <c r="R57" s="7" t="s">
        <v>173</v>
      </c>
    </row>
    <row r="58" spans="4:18" ht="15.6" x14ac:dyDescent="0.3">
      <c r="D58" s="54"/>
      <c r="F58">
        <v>57</v>
      </c>
      <c r="G58" s="1" t="s">
        <v>239</v>
      </c>
      <c r="H58" s="1" t="s">
        <v>41</v>
      </c>
      <c r="I58" s="7" t="s">
        <v>479</v>
      </c>
      <c r="N58">
        <v>57</v>
      </c>
      <c r="O58" t="s">
        <v>490</v>
      </c>
      <c r="P58" s="3" t="s">
        <v>61</v>
      </c>
      <c r="Q58" s="3" t="s">
        <v>231</v>
      </c>
      <c r="R58" s="7" t="s">
        <v>173</v>
      </c>
    </row>
    <row r="59" spans="4:18" ht="16.2" thickBot="1" x14ac:dyDescent="0.35">
      <c r="D59" s="54"/>
      <c r="F59">
        <v>58</v>
      </c>
      <c r="G59" t="s">
        <v>240</v>
      </c>
      <c r="H59" t="s">
        <v>65</v>
      </c>
      <c r="I59" s="23" t="s">
        <v>348</v>
      </c>
      <c r="N59">
        <v>58</v>
      </c>
      <c r="O59" t="s">
        <v>490</v>
      </c>
      <c r="P59" s="3" t="s">
        <v>62</v>
      </c>
      <c r="Q59" s="3" t="s">
        <v>232</v>
      </c>
      <c r="R59" s="23" t="s">
        <v>174</v>
      </c>
    </row>
    <row r="60" spans="4:18" ht="16.2" thickBot="1" x14ac:dyDescent="0.35">
      <c r="D60" s="54"/>
      <c r="F60">
        <v>59</v>
      </c>
      <c r="G60" t="s">
        <v>241</v>
      </c>
      <c r="H60" t="s">
        <v>43</v>
      </c>
      <c r="I60" t="s">
        <v>349</v>
      </c>
      <c r="N60">
        <v>59</v>
      </c>
      <c r="O60" t="s">
        <v>490</v>
      </c>
      <c r="P60" s="92" t="s">
        <v>519</v>
      </c>
      <c r="Q60" s="92" t="s">
        <v>233</v>
      </c>
      <c r="R60" s="29" t="s">
        <v>355</v>
      </c>
    </row>
    <row r="61" spans="4:18" ht="16.2" thickBot="1" x14ac:dyDescent="0.35">
      <c r="D61" s="54"/>
      <c r="F61" s="3">
        <v>60</v>
      </c>
      <c r="G61" s="3" t="s">
        <v>242</v>
      </c>
      <c r="H61" s="3" t="s">
        <v>66</v>
      </c>
      <c r="I61" t="s">
        <v>355</v>
      </c>
      <c r="N61">
        <v>60</v>
      </c>
      <c r="O61" t="s">
        <v>490</v>
      </c>
      <c r="P61" s="3" t="s">
        <v>37</v>
      </c>
      <c r="Q61" s="3" t="s">
        <v>234</v>
      </c>
      <c r="R61" s="23" t="s">
        <v>174</v>
      </c>
    </row>
    <row r="62" spans="4:18" ht="16.2" thickBot="1" x14ac:dyDescent="0.35">
      <c r="D62" s="54"/>
      <c r="F62">
        <v>61</v>
      </c>
      <c r="G62" t="s">
        <v>243</v>
      </c>
      <c r="H62" t="s">
        <v>67</v>
      </c>
      <c r="I62" t="s">
        <v>177</v>
      </c>
      <c r="N62">
        <v>61</v>
      </c>
      <c r="O62" t="s">
        <v>490</v>
      </c>
      <c r="P62" s="92" t="s">
        <v>520</v>
      </c>
      <c r="Q62" s="92" t="s">
        <v>235</v>
      </c>
      <c r="R62" s="29" t="s">
        <v>355</v>
      </c>
    </row>
    <row r="63" spans="4:18" ht="15.6" x14ac:dyDescent="0.3">
      <c r="D63" s="54"/>
      <c r="F63">
        <v>62</v>
      </c>
      <c r="G63" t="s">
        <v>244</v>
      </c>
      <c r="H63" t="s">
        <v>68</v>
      </c>
      <c r="I63" t="s">
        <v>177</v>
      </c>
      <c r="N63">
        <v>62</v>
      </c>
      <c r="O63" t="s">
        <v>490</v>
      </c>
      <c r="P63" s="3" t="s">
        <v>38</v>
      </c>
      <c r="Q63" s="3" t="s">
        <v>236</v>
      </c>
      <c r="R63" s="23" t="s">
        <v>174</v>
      </c>
    </row>
    <row r="64" spans="4:18" ht="16.2" thickBot="1" x14ac:dyDescent="0.35">
      <c r="D64" s="54"/>
      <c r="F64">
        <v>63</v>
      </c>
      <c r="G64" s="1" t="s">
        <v>245</v>
      </c>
      <c r="H64" s="1" t="s">
        <v>69</v>
      </c>
      <c r="I64" t="s">
        <v>177</v>
      </c>
      <c r="N64">
        <v>63</v>
      </c>
      <c r="O64" t="s">
        <v>490</v>
      </c>
      <c r="P64" s="3" t="s">
        <v>39</v>
      </c>
      <c r="Q64" s="3" t="s">
        <v>237</v>
      </c>
      <c r="R64" s="23" t="s">
        <v>174</v>
      </c>
    </row>
    <row r="65" spans="4:18" ht="16.2" thickBot="1" x14ac:dyDescent="0.35">
      <c r="D65" s="54"/>
      <c r="F65">
        <v>64</v>
      </c>
      <c r="G65" t="s">
        <v>246</v>
      </c>
      <c r="H65" t="s">
        <v>44</v>
      </c>
      <c r="I65" t="s">
        <v>179</v>
      </c>
      <c r="N65">
        <v>64</v>
      </c>
      <c r="O65" t="s">
        <v>490</v>
      </c>
      <c r="P65" s="93" t="s">
        <v>521</v>
      </c>
      <c r="Q65" s="93" t="s">
        <v>522</v>
      </c>
      <c r="R65" s="24" t="s">
        <v>176</v>
      </c>
    </row>
    <row r="66" spans="4:18" ht="16.2" thickBot="1" x14ac:dyDescent="0.35">
      <c r="D66" s="54"/>
      <c r="F66">
        <v>65</v>
      </c>
      <c r="G66" t="s">
        <v>247</v>
      </c>
      <c r="H66" t="s">
        <v>70</v>
      </c>
      <c r="I66" t="s">
        <v>178</v>
      </c>
      <c r="N66">
        <v>65</v>
      </c>
      <c r="O66" t="s">
        <v>490</v>
      </c>
      <c r="P66" s="93" t="s">
        <v>523</v>
      </c>
      <c r="Q66" s="93" t="s">
        <v>524</v>
      </c>
      <c r="R66" s="24" t="s">
        <v>176</v>
      </c>
    </row>
    <row r="67" spans="4:18" ht="15.6" x14ac:dyDescent="0.3">
      <c r="D67" s="54"/>
      <c r="F67" s="3">
        <v>66</v>
      </c>
      <c r="G67" s="3" t="s">
        <v>248</v>
      </c>
      <c r="H67" s="3" t="s">
        <v>71</v>
      </c>
      <c r="I67" t="s">
        <v>355</v>
      </c>
      <c r="N67">
        <v>66</v>
      </c>
      <c r="O67" t="s">
        <v>490</v>
      </c>
      <c r="P67" s="93" t="s">
        <v>525</v>
      </c>
      <c r="Q67" s="93" t="s">
        <v>526</v>
      </c>
      <c r="R67" s="24" t="s">
        <v>176</v>
      </c>
    </row>
    <row r="68" spans="4:18" ht="15.6" x14ac:dyDescent="0.3">
      <c r="D68" s="54"/>
      <c r="F68">
        <v>67</v>
      </c>
      <c r="G68" t="s">
        <v>249</v>
      </c>
      <c r="H68" t="s">
        <v>72</v>
      </c>
      <c r="I68" t="s">
        <v>178</v>
      </c>
      <c r="N68">
        <v>67</v>
      </c>
      <c r="O68" t="s">
        <v>490</v>
      </c>
      <c r="P68" s="93" t="s">
        <v>527</v>
      </c>
      <c r="Q68" s="93" t="s">
        <v>528</v>
      </c>
      <c r="R68" s="23" t="s">
        <v>479</v>
      </c>
    </row>
    <row r="69" spans="4:18" ht="15.6" x14ac:dyDescent="0.3">
      <c r="D69" s="54"/>
      <c r="F69">
        <v>68</v>
      </c>
      <c r="G69" t="s">
        <v>250</v>
      </c>
      <c r="H69" t="s">
        <v>73</v>
      </c>
      <c r="I69" t="s">
        <v>178</v>
      </c>
      <c r="N69">
        <v>68</v>
      </c>
      <c r="O69" t="s">
        <v>490</v>
      </c>
      <c r="P69" s="93" t="s">
        <v>529</v>
      </c>
      <c r="Q69" s="93" t="s">
        <v>530</v>
      </c>
      <c r="R69" s="23" t="s">
        <v>479</v>
      </c>
    </row>
    <row r="70" spans="4:18" ht="15.6" x14ac:dyDescent="0.3">
      <c r="D70" s="54"/>
      <c r="F70">
        <v>69</v>
      </c>
      <c r="G70" t="s">
        <v>251</v>
      </c>
      <c r="H70" t="s">
        <v>74</v>
      </c>
      <c r="I70" t="s">
        <v>178</v>
      </c>
      <c r="N70">
        <v>69</v>
      </c>
      <c r="O70" t="s">
        <v>490</v>
      </c>
      <c r="P70" s="93" t="s">
        <v>531</v>
      </c>
      <c r="Q70" s="93" t="s">
        <v>532</v>
      </c>
      <c r="R70" s="23" t="s">
        <v>479</v>
      </c>
    </row>
    <row r="71" spans="4:18" ht="15.6" x14ac:dyDescent="0.3">
      <c r="D71" s="54"/>
      <c r="F71" s="3">
        <v>70</v>
      </c>
      <c r="G71" s="3" t="s">
        <v>252</v>
      </c>
      <c r="H71" s="3" t="s">
        <v>75</v>
      </c>
      <c r="I71" t="s">
        <v>355</v>
      </c>
      <c r="N71">
        <v>70</v>
      </c>
      <c r="O71" t="s">
        <v>490</v>
      </c>
      <c r="P71" s="93" t="s">
        <v>533</v>
      </c>
      <c r="Q71" s="93" t="s">
        <v>534</v>
      </c>
      <c r="R71" s="23" t="s">
        <v>479</v>
      </c>
    </row>
    <row r="72" spans="4:18" ht="15.6" x14ac:dyDescent="0.3">
      <c r="D72" s="54"/>
      <c r="F72">
        <v>71</v>
      </c>
      <c r="G72" t="s">
        <v>253</v>
      </c>
      <c r="H72" t="s">
        <v>76</v>
      </c>
      <c r="I72" t="s">
        <v>178</v>
      </c>
      <c r="N72">
        <v>71</v>
      </c>
      <c r="O72" t="s">
        <v>490</v>
      </c>
      <c r="P72" s="93" t="s">
        <v>535</v>
      </c>
      <c r="Q72" s="93" t="s">
        <v>536</v>
      </c>
      <c r="R72" s="23" t="s">
        <v>479</v>
      </c>
    </row>
    <row r="73" spans="4:18" ht="15.6" x14ac:dyDescent="0.3">
      <c r="D73" s="54"/>
      <c r="F73">
        <v>72</v>
      </c>
      <c r="G73" t="s">
        <v>254</v>
      </c>
      <c r="H73" t="s">
        <v>77</v>
      </c>
      <c r="I73" t="s">
        <v>180</v>
      </c>
      <c r="N73">
        <v>72</v>
      </c>
      <c r="O73" t="s">
        <v>490</v>
      </c>
      <c r="P73" s="93" t="s">
        <v>537</v>
      </c>
      <c r="Q73" s="93" t="s">
        <v>538</v>
      </c>
      <c r="R73" s="23" t="s">
        <v>479</v>
      </c>
    </row>
    <row r="74" spans="4:18" ht="15.6" x14ac:dyDescent="0.3">
      <c r="D74" s="54"/>
      <c r="F74" s="3">
        <v>73</v>
      </c>
      <c r="G74" s="3" t="s">
        <v>255</v>
      </c>
      <c r="H74" s="3" t="s">
        <v>78</v>
      </c>
      <c r="I74" t="s">
        <v>355</v>
      </c>
      <c r="N74">
        <v>73</v>
      </c>
      <c r="O74" t="s">
        <v>490</v>
      </c>
      <c r="P74" s="93" t="s">
        <v>539</v>
      </c>
      <c r="Q74" s="93" t="s">
        <v>540</v>
      </c>
      <c r="R74" s="23" t="s">
        <v>479</v>
      </c>
    </row>
    <row r="75" spans="4:18" ht="15.6" x14ac:dyDescent="0.3">
      <c r="D75" s="54"/>
      <c r="F75">
        <v>74</v>
      </c>
      <c r="G75" t="s">
        <v>256</v>
      </c>
      <c r="H75" t="s">
        <v>79</v>
      </c>
      <c r="I75" t="s">
        <v>180</v>
      </c>
      <c r="N75">
        <v>74</v>
      </c>
      <c r="O75" t="s">
        <v>490</v>
      </c>
      <c r="P75" s="93" t="s">
        <v>541</v>
      </c>
      <c r="Q75" s="93" t="s">
        <v>542</v>
      </c>
      <c r="R75" s="23" t="s">
        <v>479</v>
      </c>
    </row>
    <row r="76" spans="4:18" ht="15.6" x14ac:dyDescent="0.3">
      <c r="D76" s="54"/>
      <c r="F76" s="3">
        <v>75</v>
      </c>
      <c r="G76" s="3" t="s">
        <v>257</v>
      </c>
      <c r="H76" s="3" t="s">
        <v>80</v>
      </c>
      <c r="I76" t="s">
        <v>355</v>
      </c>
      <c r="N76">
        <v>75</v>
      </c>
      <c r="O76" t="s">
        <v>490</v>
      </c>
      <c r="P76" s="93" t="s">
        <v>543</v>
      </c>
      <c r="Q76" s="93" t="s">
        <v>544</v>
      </c>
      <c r="R76" s="23" t="s">
        <v>479</v>
      </c>
    </row>
    <row r="77" spans="4:18" ht="15.6" x14ac:dyDescent="0.3">
      <c r="D77" s="54"/>
      <c r="F77">
        <v>76</v>
      </c>
      <c r="G77" t="s">
        <v>258</v>
      </c>
      <c r="H77" t="s">
        <v>81</v>
      </c>
      <c r="I77" t="s">
        <v>180</v>
      </c>
      <c r="N77">
        <v>76</v>
      </c>
      <c r="O77" t="s">
        <v>490</v>
      </c>
      <c r="P77" s="93" t="s">
        <v>545</v>
      </c>
      <c r="Q77" s="93" t="s">
        <v>546</v>
      </c>
      <c r="R77" s="23" t="s">
        <v>479</v>
      </c>
    </row>
    <row r="78" spans="4:18" ht="15.6" x14ac:dyDescent="0.3">
      <c r="D78" s="54"/>
      <c r="F78" s="3">
        <v>77</v>
      </c>
      <c r="G78" s="3" t="s">
        <v>259</v>
      </c>
      <c r="H78" s="3" t="s">
        <v>82</v>
      </c>
      <c r="I78" t="s">
        <v>355</v>
      </c>
      <c r="N78">
        <v>77</v>
      </c>
      <c r="O78" t="s">
        <v>490</v>
      </c>
      <c r="P78" s="93" t="s">
        <v>547</v>
      </c>
      <c r="Q78" s="93" t="s">
        <v>548</v>
      </c>
      <c r="R78" s="23" t="s">
        <v>479</v>
      </c>
    </row>
    <row r="79" spans="4:18" ht="15.6" x14ac:dyDescent="0.3">
      <c r="D79" s="54"/>
      <c r="F79">
        <v>78</v>
      </c>
      <c r="G79" t="s">
        <v>260</v>
      </c>
      <c r="H79" t="s">
        <v>83</v>
      </c>
      <c r="I79" t="s">
        <v>180</v>
      </c>
      <c r="N79">
        <v>78</v>
      </c>
      <c r="O79" t="s">
        <v>490</v>
      </c>
      <c r="P79" s="93" t="s">
        <v>549</v>
      </c>
      <c r="Q79" s="93" t="s">
        <v>550</v>
      </c>
      <c r="R79" s="23" t="s">
        <v>479</v>
      </c>
    </row>
    <row r="80" spans="4:18" ht="15.6" x14ac:dyDescent="0.3">
      <c r="D80" s="54"/>
      <c r="F80" s="3">
        <v>79</v>
      </c>
      <c r="G80" s="3" t="s">
        <v>261</v>
      </c>
      <c r="H80" s="3" t="s">
        <v>84</v>
      </c>
      <c r="I80" t="s">
        <v>355</v>
      </c>
      <c r="N80">
        <v>79</v>
      </c>
      <c r="O80" t="s">
        <v>490</v>
      </c>
      <c r="P80" s="93" t="s">
        <v>551</v>
      </c>
      <c r="Q80" s="93" t="s">
        <v>552</v>
      </c>
      <c r="R80" s="23" t="s">
        <v>479</v>
      </c>
    </row>
    <row r="81" spans="6:18" x14ac:dyDescent="0.3">
      <c r="F81">
        <v>80</v>
      </c>
      <c r="G81" t="s">
        <v>262</v>
      </c>
      <c r="H81" t="s">
        <v>85</v>
      </c>
      <c r="I81" t="s">
        <v>180</v>
      </c>
      <c r="N81">
        <v>80</v>
      </c>
      <c r="O81" t="s">
        <v>490</v>
      </c>
      <c r="P81" s="93" t="s">
        <v>553</v>
      </c>
      <c r="Q81" s="93" t="s">
        <v>554</v>
      </c>
      <c r="R81" s="23" t="s">
        <v>479</v>
      </c>
    </row>
    <row r="82" spans="6:18" x14ac:dyDescent="0.3">
      <c r="F82" s="3">
        <v>81</v>
      </c>
      <c r="G82" s="3" t="s">
        <v>263</v>
      </c>
      <c r="H82" s="3" t="s">
        <v>86</v>
      </c>
      <c r="I82" t="s">
        <v>355</v>
      </c>
      <c r="N82">
        <v>81</v>
      </c>
      <c r="O82" t="s">
        <v>490</v>
      </c>
      <c r="P82" s="93" t="s">
        <v>555</v>
      </c>
      <c r="Q82" s="93" t="s">
        <v>556</v>
      </c>
      <c r="R82" s="23" t="s">
        <v>479</v>
      </c>
    </row>
    <row r="83" spans="6:18" x14ac:dyDescent="0.3">
      <c r="F83">
        <v>82</v>
      </c>
      <c r="G83" t="s">
        <v>264</v>
      </c>
      <c r="H83" t="s">
        <v>87</v>
      </c>
      <c r="I83" t="s">
        <v>180</v>
      </c>
      <c r="N83">
        <v>82</v>
      </c>
      <c r="O83" t="s">
        <v>490</v>
      </c>
      <c r="P83" s="93" t="s">
        <v>557</v>
      </c>
      <c r="Q83" s="93" t="s">
        <v>558</v>
      </c>
      <c r="R83" s="23" t="s">
        <v>479</v>
      </c>
    </row>
    <row r="84" spans="6:18" x14ac:dyDescent="0.3">
      <c r="F84" s="3">
        <v>83</v>
      </c>
      <c r="G84" s="3" t="s">
        <v>265</v>
      </c>
      <c r="H84" s="3" t="s">
        <v>88</v>
      </c>
      <c r="I84" t="s">
        <v>355</v>
      </c>
      <c r="N84">
        <v>83</v>
      </c>
      <c r="O84" t="s">
        <v>490</v>
      </c>
      <c r="P84" s="93" t="s">
        <v>559</v>
      </c>
      <c r="Q84" s="93" t="s">
        <v>560</v>
      </c>
      <c r="R84" s="23" t="s">
        <v>479</v>
      </c>
    </row>
    <row r="85" spans="6:18" x14ac:dyDescent="0.3">
      <c r="F85">
        <v>84</v>
      </c>
      <c r="G85" t="s">
        <v>266</v>
      </c>
      <c r="H85" t="s">
        <v>89</v>
      </c>
      <c r="I85" t="s">
        <v>180</v>
      </c>
      <c r="N85">
        <v>84</v>
      </c>
      <c r="O85" t="s">
        <v>490</v>
      </c>
      <c r="P85" s="93" t="s">
        <v>561</v>
      </c>
      <c r="Q85" s="93" t="s">
        <v>562</v>
      </c>
      <c r="R85" s="23" t="s">
        <v>479</v>
      </c>
    </row>
    <row r="86" spans="6:18" x14ac:dyDescent="0.3">
      <c r="F86">
        <v>85</v>
      </c>
      <c r="G86" t="s">
        <v>267</v>
      </c>
      <c r="H86" t="s">
        <v>90</v>
      </c>
      <c r="I86" t="s">
        <v>180</v>
      </c>
      <c r="N86">
        <v>85</v>
      </c>
      <c r="O86" t="s">
        <v>490</v>
      </c>
      <c r="P86" s="94" t="s">
        <v>65</v>
      </c>
      <c r="Q86" s="94" t="s">
        <v>240</v>
      </c>
      <c r="R86" s="9" t="s">
        <v>437</v>
      </c>
    </row>
    <row r="87" spans="6:18" ht="15" thickBot="1" x14ac:dyDescent="0.35">
      <c r="F87">
        <v>86</v>
      </c>
      <c r="G87" t="s">
        <v>268</v>
      </c>
      <c r="H87" t="s">
        <v>91</v>
      </c>
      <c r="I87" t="s">
        <v>181</v>
      </c>
      <c r="N87">
        <v>86</v>
      </c>
      <c r="O87" t="s">
        <v>490</v>
      </c>
      <c r="P87" s="95" t="s">
        <v>563</v>
      </c>
      <c r="Q87" s="95" t="s">
        <v>241</v>
      </c>
      <c r="R87" s="23" t="s">
        <v>349</v>
      </c>
    </row>
    <row r="88" spans="6:18" ht="15" thickBot="1" x14ac:dyDescent="0.35">
      <c r="F88">
        <v>87</v>
      </c>
      <c r="G88" t="s">
        <v>269</v>
      </c>
      <c r="H88" t="s">
        <v>92</v>
      </c>
      <c r="I88" t="s">
        <v>350</v>
      </c>
      <c r="N88">
        <v>87</v>
      </c>
      <c r="O88" t="s">
        <v>490</v>
      </c>
      <c r="P88" s="92" t="s">
        <v>564</v>
      </c>
      <c r="Q88" s="92" t="s">
        <v>242</v>
      </c>
      <c r="R88" s="29" t="s">
        <v>355</v>
      </c>
    </row>
    <row r="89" spans="6:18" x14ac:dyDescent="0.3">
      <c r="F89">
        <v>88</v>
      </c>
      <c r="G89" t="s">
        <v>270</v>
      </c>
      <c r="H89" t="s">
        <v>93</v>
      </c>
      <c r="I89" t="s">
        <v>351</v>
      </c>
      <c r="N89">
        <v>88</v>
      </c>
      <c r="O89" t="s">
        <v>490</v>
      </c>
      <c r="P89" s="96" t="s">
        <v>67</v>
      </c>
      <c r="Q89" s="96" t="s">
        <v>243</v>
      </c>
      <c r="R89" s="23" t="s">
        <v>177</v>
      </c>
    </row>
    <row r="90" spans="6:18" x14ac:dyDescent="0.3">
      <c r="F90">
        <v>89</v>
      </c>
      <c r="G90" t="s">
        <v>271</v>
      </c>
      <c r="H90" t="s">
        <v>94</v>
      </c>
      <c r="I90" t="s">
        <v>352</v>
      </c>
      <c r="N90">
        <v>89</v>
      </c>
      <c r="O90" t="s">
        <v>490</v>
      </c>
      <c r="P90" s="96" t="s">
        <v>68</v>
      </c>
      <c r="Q90" s="96" t="s">
        <v>244</v>
      </c>
      <c r="R90" s="23" t="s">
        <v>177</v>
      </c>
    </row>
    <row r="91" spans="6:18" x14ac:dyDescent="0.3">
      <c r="F91">
        <v>90</v>
      </c>
      <c r="G91" t="s">
        <v>272</v>
      </c>
      <c r="H91" t="s">
        <v>95</v>
      </c>
      <c r="I91" t="s">
        <v>353</v>
      </c>
      <c r="N91">
        <v>90</v>
      </c>
      <c r="O91" t="s">
        <v>490</v>
      </c>
      <c r="P91" s="96" t="s">
        <v>565</v>
      </c>
      <c r="Q91" s="96" t="s">
        <v>566</v>
      </c>
      <c r="R91" s="23" t="s">
        <v>177</v>
      </c>
    </row>
    <row r="92" spans="6:18" x14ac:dyDescent="0.3">
      <c r="F92">
        <v>91</v>
      </c>
      <c r="G92" t="s">
        <v>273</v>
      </c>
      <c r="H92" t="s">
        <v>96</v>
      </c>
      <c r="I92" s="23" t="s">
        <v>471</v>
      </c>
      <c r="N92">
        <v>91</v>
      </c>
      <c r="O92" t="s">
        <v>490</v>
      </c>
      <c r="P92" s="96" t="s">
        <v>567</v>
      </c>
      <c r="Q92" s="96" t="s">
        <v>568</v>
      </c>
      <c r="R92" s="23" t="s">
        <v>177</v>
      </c>
    </row>
    <row r="93" spans="6:18" x14ac:dyDescent="0.3">
      <c r="F93">
        <v>92</v>
      </c>
      <c r="G93" t="s">
        <v>274</v>
      </c>
      <c r="H93" t="s">
        <v>97</v>
      </c>
      <c r="I93" s="23" t="s">
        <v>471</v>
      </c>
      <c r="N93">
        <v>92</v>
      </c>
      <c r="O93" t="s">
        <v>490</v>
      </c>
      <c r="P93" s="96" t="s">
        <v>569</v>
      </c>
      <c r="Q93" s="96" t="s">
        <v>570</v>
      </c>
      <c r="R93" s="23" t="s">
        <v>177</v>
      </c>
    </row>
    <row r="94" spans="6:18" x14ac:dyDescent="0.3">
      <c r="F94">
        <v>93</v>
      </c>
      <c r="G94" t="s">
        <v>275</v>
      </c>
      <c r="H94" t="s">
        <v>98</v>
      </c>
      <c r="I94" t="s">
        <v>354</v>
      </c>
      <c r="N94">
        <v>93</v>
      </c>
      <c r="O94" t="s">
        <v>490</v>
      </c>
      <c r="P94" s="96" t="s">
        <v>571</v>
      </c>
      <c r="Q94" s="96" t="s">
        <v>572</v>
      </c>
      <c r="R94" s="23" t="s">
        <v>177</v>
      </c>
    </row>
    <row r="95" spans="6:18" x14ac:dyDescent="0.3">
      <c r="F95">
        <v>94</v>
      </c>
      <c r="G95" t="s">
        <v>276</v>
      </c>
      <c r="H95" t="s">
        <v>99</v>
      </c>
      <c r="I95" t="s">
        <v>355</v>
      </c>
      <c r="N95">
        <v>94</v>
      </c>
      <c r="O95" t="s">
        <v>490</v>
      </c>
      <c r="P95" s="96" t="s">
        <v>573</v>
      </c>
      <c r="Q95" s="96" t="s">
        <v>574</v>
      </c>
      <c r="R95" s="23" t="s">
        <v>177</v>
      </c>
    </row>
    <row r="96" spans="6:18" x14ac:dyDescent="0.3">
      <c r="F96" s="4">
        <v>95</v>
      </c>
      <c r="G96" s="4" t="s">
        <v>277</v>
      </c>
      <c r="H96" s="4" t="s">
        <v>100</v>
      </c>
      <c r="I96" t="s">
        <v>355</v>
      </c>
      <c r="N96">
        <v>95</v>
      </c>
      <c r="O96" t="s">
        <v>490</v>
      </c>
      <c r="P96" s="96" t="s">
        <v>575</v>
      </c>
      <c r="Q96" s="96" t="s">
        <v>576</v>
      </c>
      <c r="R96" s="23" t="s">
        <v>177</v>
      </c>
    </row>
    <row r="97" spans="6:18" ht="15" thickBot="1" x14ac:dyDescent="0.35">
      <c r="F97">
        <v>96</v>
      </c>
      <c r="G97" t="s">
        <v>278</v>
      </c>
      <c r="H97" t="s">
        <v>101</v>
      </c>
      <c r="I97" s="23" t="s">
        <v>468</v>
      </c>
      <c r="N97">
        <v>96</v>
      </c>
      <c r="O97" t="s">
        <v>490</v>
      </c>
      <c r="P97" s="95" t="s">
        <v>44</v>
      </c>
      <c r="Q97" s="95" t="s">
        <v>246</v>
      </c>
      <c r="R97" s="25" t="s">
        <v>179</v>
      </c>
    </row>
    <row r="98" spans="6:18" ht="15" thickBot="1" x14ac:dyDescent="0.35">
      <c r="F98">
        <v>97</v>
      </c>
      <c r="G98" t="s">
        <v>279</v>
      </c>
      <c r="H98" t="s">
        <v>102</v>
      </c>
      <c r="I98" s="23" t="s">
        <v>468</v>
      </c>
      <c r="N98">
        <v>97</v>
      </c>
      <c r="O98" t="s">
        <v>490</v>
      </c>
      <c r="P98" s="97" t="s">
        <v>70</v>
      </c>
      <c r="Q98" s="97" t="s">
        <v>247</v>
      </c>
      <c r="R98" s="103" t="s">
        <v>472</v>
      </c>
    </row>
    <row r="99" spans="6:18" ht="15" thickBot="1" x14ac:dyDescent="0.35">
      <c r="F99">
        <v>98</v>
      </c>
      <c r="G99" t="s">
        <v>280</v>
      </c>
      <c r="H99" t="s">
        <v>103</v>
      </c>
      <c r="I99" s="23" t="s">
        <v>468</v>
      </c>
      <c r="N99">
        <v>98</v>
      </c>
      <c r="O99" t="s">
        <v>490</v>
      </c>
      <c r="P99" s="92" t="s">
        <v>577</v>
      </c>
      <c r="Q99" s="92" t="s">
        <v>578</v>
      </c>
      <c r="R99" s="29" t="s">
        <v>355</v>
      </c>
    </row>
    <row r="100" spans="6:18" x14ac:dyDescent="0.3">
      <c r="F100">
        <v>99</v>
      </c>
      <c r="G100" t="s">
        <v>281</v>
      </c>
      <c r="H100" t="s">
        <v>104</v>
      </c>
      <c r="I100" s="23" t="s">
        <v>468</v>
      </c>
      <c r="N100">
        <v>99</v>
      </c>
      <c r="O100" t="s">
        <v>490</v>
      </c>
      <c r="P100" s="97" t="s">
        <v>72</v>
      </c>
      <c r="Q100" s="97" t="s">
        <v>249</v>
      </c>
      <c r="R100" s="103" t="s">
        <v>472</v>
      </c>
    </row>
    <row r="101" spans="6:18" x14ac:dyDescent="0.3">
      <c r="F101">
        <v>100</v>
      </c>
      <c r="G101" t="s">
        <v>282</v>
      </c>
      <c r="H101" t="s">
        <v>105</v>
      </c>
      <c r="I101" s="23" t="s">
        <v>468</v>
      </c>
      <c r="N101">
        <v>100</v>
      </c>
      <c r="O101" t="s">
        <v>490</v>
      </c>
      <c r="P101" s="97" t="s">
        <v>579</v>
      </c>
      <c r="Q101" s="97" t="s">
        <v>250</v>
      </c>
      <c r="R101" s="103" t="s">
        <v>472</v>
      </c>
    </row>
    <row r="102" spans="6:18" ht="15" thickBot="1" x14ac:dyDescent="0.35">
      <c r="F102">
        <v>101</v>
      </c>
      <c r="G102" t="s">
        <v>283</v>
      </c>
      <c r="H102" t="s">
        <v>106</v>
      </c>
      <c r="I102" s="23" t="s">
        <v>468</v>
      </c>
      <c r="N102">
        <v>101</v>
      </c>
      <c r="O102" t="s">
        <v>490</v>
      </c>
      <c r="P102" s="97" t="s">
        <v>580</v>
      </c>
      <c r="Q102" s="97" t="s">
        <v>251</v>
      </c>
      <c r="R102" s="103" t="s">
        <v>472</v>
      </c>
    </row>
    <row r="103" spans="6:18" ht="15" thickBot="1" x14ac:dyDescent="0.35">
      <c r="F103">
        <v>102</v>
      </c>
      <c r="G103" t="s">
        <v>284</v>
      </c>
      <c r="H103" t="s">
        <v>107</v>
      </c>
      <c r="I103" s="23" t="s">
        <v>468</v>
      </c>
      <c r="N103">
        <v>102</v>
      </c>
      <c r="O103" t="s">
        <v>490</v>
      </c>
      <c r="P103" s="92" t="s">
        <v>581</v>
      </c>
      <c r="Q103" s="92" t="s">
        <v>252</v>
      </c>
      <c r="R103" s="29" t="s">
        <v>355</v>
      </c>
    </row>
    <row r="104" spans="6:18" x14ac:dyDescent="0.3">
      <c r="F104">
        <v>103</v>
      </c>
      <c r="G104" t="s">
        <v>285</v>
      </c>
      <c r="H104" t="s">
        <v>108</v>
      </c>
      <c r="I104" s="23" t="s">
        <v>468</v>
      </c>
      <c r="N104">
        <v>103</v>
      </c>
      <c r="O104" t="s">
        <v>490</v>
      </c>
      <c r="P104" s="97" t="s">
        <v>76</v>
      </c>
      <c r="Q104" s="97" t="s">
        <v>253</v>
      </c>
      <c r="R104" s="103" t="s">
        <v>472</v>
      </c>
    </row>
    <row r="105" spans="6:18" ht="15" thickBot="1" x14ac:dyDescent="0.35">
      <c r="F105">
        <v>104</v>
      </c>
      <c r="G105" t="s">
        <v>286</v>
      </c>
      <c r="H105" t="s">
        <v>109</v>
      </c>
      <c r="I105" s="23" t="s">
        <v>468</v>
      </c>
      <c r="N105">
        <v>104</v>
      </c>
      <c r="O105" t="s">
        <v>490</v>
      </c>
      <c r="P105" s="97" t="s">
        <v>77</v>
      </c>
      <c r="Q105" s="97" t="s">
        <v>254</v>
      </c>
      <c r="R105" s="23" t="s">
        <v>180</v>
      </c>
    </row>
    <row r="106" spans="6:18" ht="15" thickBot="1" x14ac:dyDescent="0.35">
      <c r="F106">
        <v>105</v>
      </c>
      <c r="G106" t="s">
        <v>287</v>
      </c>
      <c r="H106" t="s">
        <v>110</v>
      </c>
      <c r="I106" s="23" t="s">
        <v>468</v>
      </c>
      <c r="N106">
        <v>105</v>
      </c>
      <c r="O106" t="s">
        <v>490</v>
      </c>
      <c r="P106" s="92" t="s">
        <v>582</v>
      </c>
      <c r="Q106" s="92" t="s">
        <v>255</v>
      </c>
      <c r="R106" s="29" t="s">
        <v>355</v>
      </c>
    </row>
    <row r="107" spans="6:18" ht="15" thickBot="1" x14ac:dyDescent="0.35">
      <c r="F107">
        <v>106</v>
      </c>
      <c r="G107" t="s">
        <v>288</v>
      </c>
      <c r="H107" t="s">
        <v>111</v>
      </c>
      <c r="I107" s="23" t="s">
        <v>468</v>
      </c>
      <c r="N107">
        <v>106</v>
      </c>
      <c r="O107" t="s">
        <v>490</v>
      </c>
      <c r="P107" s="97" t="s">
        <v>79</v>
      </c>
      <c r="Q107" s="97" t="s">
        <v>256</v>
      </c>
      <c r="R107" s="23" t="s">
        <v>180</v>
      </c>
    </row>
    <row r="108" spans="6:18" ht="15" thickBot="1" x14ac:dyDescent="0.35">
      <c r="F108">
        <v>107</v>
      </c>
      <c r="G108" t="s">
        <v>289</v>
      </c>
      <c r="H108" t="s">
        <v>112</v>
      </c>
      <c r="I108" s="23" t="s">
        <v>468</v>
      </c>
      <c r="N108">
        <v>107</v>
      </c>
      <c r="O108" t="s">
        <v>490</v>
      </c>
      <c r="P108" s="92" t="s">
        <v>583</v>
      </c>
      <c r="Q108" s="92" t="s">
        <v>257</v>
      </c>
      <c r="R108" s="29" t="s">
        <v>355</v>
      </c>
    </row>
    <row r="109" spans="6:18" ht="15" thickBot="1" x14ac:dyDescent="0.35">
      <c r="F109">
        <v>108</v>
      </c>
      <c r="G109" t="s">
        <v>290</v>
      </c>
      <c r="H109" t="s">
        <v>113</v>
      </c>
      <c r="I109" s="23" t="s">
        <v>468</v>
      </c>
      <c r="N109">
        <v>108</v>
      </c>
      <c r="O109" t="s">
        <v>490</v>
      </c>
      <c r="P109" s="97" t="s">
        <v>81</v>
      </c>
      <c r="Q109" s="97" t="s">
        <v>258</v>
      </c>
      <c r="R109" s="23" t="s">
        <v>180</v>
      </c>
    </row>
    <row r="110" spans="6:18" ht="15" thickBot="1" x14ac:dyDescent="0.35">
      <c r="F110">
        <v>109</v>
      </c>
      <c r="G110" t="s">
        <v>291</v>
      </c>
      <c r="H110" t="s">
        <v>114</v>
      </c>
      <c r="I110" s="23" t="s">
        <v>468</v>
      </c>
      <c r="N110">
        <v>109</v>
      </c>
      <c r="O110" t="s">
        <v>490</v>
      </c>
      <c r="P110" s="92" t="s">
        <v>584</v>
      </c>
      <c r="Q110" s="92" t="s">
        <v>259</v>
      </c>
      <c r="R110" s="29" t="s">
        <v>355</v>
      </c>
    </row>
    <row r="111" spans="6:18" ht="15" thickBot="1" x14ac:dyDescent="0.35">
      <c r="F111">
        <v>110</v>
      </c>
      <c r="G111" s="1" t="s">
        <v>292</v>
      </c>
      <c r="H111" s="1" t="s">
        <v>115</v>
      </c>
      <c r="I111" s="23" t="s">
        <v>469</v>
      </c>
      <c r="N111">
        <v>110</v>
      </c>
      <c r="O111" t="s">
        <v>490</v>
      </c>
      <c r="P111" s="97" t="s">
        <v>585</v>
      </c>
      <c r="Q111" s="97" t="s">
        <v>260</v>
      </c>
      <c r="R111" s="23" t="s">
        <v>180</v>
      </c>
    </row>
    <row r="112" spans="6:18" ht="15" thickBot="1" x14ac:dyDescent="0.35">
      <c r="F112">
        <v>111</v>
      </c>
      <c r="G112" t="s">
        <v>293</v>
      </c>
      <c r="H112" t="s">
        <v>116</v>
      </c>
      <c r="I112" s="23" t="s">
        <v>469</v>
      </c>
      <c r="N112">
        <v>111</v>
      </c>
      <c r="O112" t="s">
        <v>490</v>
      </c>
      <c r="P112" s="92" t="s">
        <v>586</v>
      </c>
      <c r="Q112" s="92" t="s">
        <v>261</v>
      </c>
      <c r="R112" s="29" t="s">
        <v>355</v>
      </c>
    </row>
    <row r="113" spans="6:18" ht="15" thickBot="1" x14ac:dyDescent="0.35">
      <c r="F113">
        <v>112</v>
      </c>
      <c r="G113" t="s">
        <v>294</v>
      </c>
      <c r="H113" t="s">
        <v>117</v>
      </c>
      <c r="I113" s="23" t="s">
        <v>468</v>
      </c>
      <c r="N113">
        <v>112</v>
      </c>
      <c r="O113" t="s">
        <v>490</v>
      </c>
      <c r="P113" s="97" t="s">
        <v>85</v>
      </c>
      <c r="Q113" s="97" t="s">
        <v>262</v>
      </c>
      <c r="R113" s="23" t="s">
        <v>180</v>
      </c>
    </row>
    <row r="114" spans="6:18" ht="15" thickBot="1" x14ac:dyDescent="0.35">
      <c r="F114">
        <v>113</v>
      </c>
      <c r="G114" t="s">
        <v>295</v>
      </c>
      <c r="H114" t="s">
        <v>118</v>
      </c>
      <c r="I114" s="23" t="s">
        <v>468</v>
      </c>
      <c r="N114">
        <v>113</v>
      </c>
      <c r="O114" t="s">
        <v>490</v>
      </c>
      <c r="P114" s="92" t="s">
        <v>587</v>
      </c>
      <c r="Q114" s="92" t="s">
        <v>263</v>
      </c>
      <c r="R114" s="29" t="s">
        <v>355</v>
      </c>
    </row>
    <row r="115" spans="6:18" ht="15" thickBot="1" x14ac:dyDescent="0.35">
      <c r="F115">
        <v>114</v>
      </c>
      <c r="G115" t="s">
        <v>296</v>
      </c>
      <c r="H115" t="s">
        <v>119</v>
      </c>
      <c r="I115" s="7" t="s">
        <v>363</v>
      </c>
      <c r="N115">
        <v>114</v>
      </c>
      <c r="O115" t="s">
        <v>490</v>
      </c>
      <c r="P115" s="97" t="s">
        <v>87</v>
      </c>
      <c r="Q115" s="97" t="s">
        <v>264</v>
      </c>
      <c r="R115" s="23" t="s">
        <v>180</v>
      </c>
    </row>
    <row r="116" spans="6:18" ht="15" thickBot="1" x14ac:dyDescent="0.35">
      <c r="F116" s="3">
        <v>115</v>
      </c>
      <c r="G116" s="3" t="s">
        <v>297</v>
      </c>
      <c r="H116" s="3" t="s">
        <v>120</v>
      </c>
      <c r="I116" t="s">
        <v>355</v>
      </c>
      <c r="N116">
        <v>115</v>
      </c>
      <c r="O116" t="s">
        <v>490</v>
      </c>
      <c r="P116" s="92" t="s">
        <v>588</v>
      </c>
      <c r="Q116" s="92" t="s">
        <v>265</v>
      </c>
      <c r="R116" s="29" t="s">
        <v>355</v>
      </c>
    </row>
    <row r="117" spans="6:18" x14ac:dyDescent="0.3">
      <c r="F117">
        <v>116</v>
      </c>
      <c r="G117" t="s">
        <v>298</v>
      </c>
      <c r="H117" t="s">
        <v>121</v>
      </c>
      <c r="I117" s="9" t="s">
        <v>365</v>
      </c>
      <c r="N117">
        <v>116</v>
      </c>
      <c r="O117" t="s">
        <v>490</v>
      </c>
      <c r="P117" s="106" t="s">
        <v>89</v>
      </c>
      <c r="Q117" s="106" t="s">
        <v>266</v>
      </c>
      <c r="R117" s="23" t="s">
        <v>180</v>
      </c>
    </row>
    <row r="118" spans="6:18" x14ac:dyDescent="0.3">
      <c r="F118">
        <v>117</v>
      </c>
      <c r="G118" t="s">
        <v>299</v>
      </c>
      <c r="H118" t="s">
        <v>122</v>
      </c>
      <c r="I118" s="9" t="s">
        <v>365</v>
      </c>
      <c r="N118">
        <v>117</v>
      </c>
      <c r="O118" t="s">
        <v>490</v>
      </c>
      <c r="P118" s="106" t="s">
        <v>589</v>
      </c>
      <c r="Q118" s="106" t="s">
        <v>267</v>
      </c>
      <c r="R118" s="23" t="s">
        <v>180</v>
      </c>
    </row>
    <row r="119" spans="6:18" x14ac:dyDescent="0.3">
      <c r="F119">
        <v>118</v>
      </c>
      <c r="G119" t="s">
        <v>300</v>
      </c>
      <c r="H119" t="s">
        <v>123</v>
      </c>
      <c r="I119" s="9" t="s">
        <v>365</v>
      </c>
      <c r="N119">
        <v>118</v>
      </c>
      <c r="O119" t="s">
        <v>490</v>
      </c>
      <c r="P119" s="98" t="s">
        <v>91</v>
      </c>
      <c r="Q119" s="98" t="s">
        <v>268</v>
      </c>
      <c r="R119" s="9" t="s">
        <v>470</v>
      </c>
    </row>
    <row r="120" spans="6:18" x14ac:dyDescent="0.3">
      <c r="F120">
        <v>119</v>
      </c>
      <c r="G120" t="s">
        <v>301</v>
      </c>
      <c r="H120" t="s">
        <v>124</v>
      </c>
      <c r="I120" s="9" t="s">
        <v>365</v>
      </c>
      <c r="N120">
        <v>119</v>
      </c>
      <c r="O120" t="s">
        <v>490</v>
      </c>
      <c r="P120" s="98" t="s">
        <v>92</v>
      </c>
      <c r="Q120" s="98" t="s">
        <v>269</v>
      </c>
      <c r="R120" s="9" t="s">
        <v>470</v>
      </c>
    </row>
    <row r="121" spans="6:18" x14ac:dyDescent="0.3">
      <c r="F121">
        <v>120</v>
      </c>
      <c r="G121" t="s">
        <v>302</v>
      </c>
      <c r="H121" t="s">
        <v>125</v>
      </c>
      <c r="I121" s="11" t="s">
        <v>367</v>
      </c>
      <c r="N121">
        <v>120</v>
      </c>
      <c r="O121" t="s">
        <v>490</v>
      </c>
      <c r="P121" s="98" t="s">
        <v>93</v>
      </c>
      <c r="Q121" s="98" t="s">
        <v>270</v>
      </c>
      <c r="R121" s="9" t="s">
        <v>470</v>
      </c>
    </row>
    <row r="122" spans="6:18" x14ac:dyDescent="0.3">
      <c r="F122">
        <v>121</v>
      </c>
      <c r="G122" t="s">
        <v>303</v>
      </c>
      <c r="H122" t="s">
        <v>126</v>
      </c>
      <c r="I122" t="s">
        <v>366</v>
      </c>
      <c r="N122">
        <v>121</v>
      </c>
      <c r="O122" t="s">
        <v>490</v>
      </c>
      <c r="P122" s="98" t="s">
        <v>590</v>
      </c>
      <c r="Q122" s="98" t="s">
        <v>271</v>
      </c>
      <c r="R122" s="9" t="s">
        <v>470</v>
      </c>
    </row>
    <row r="123" spans="6:18" x14ac:dyDescent="0.3">
      <c r="F123">
        <v>122</v>
      </c>
      <c r="G123" t="s">
        <v>304</v>
      </c>
      <c r="H123" t="s">
        <v>127</v>
      </c>
      <c r="I123" t="s">
        <v>366</v>
      </c>
      <c r="N123">
        <v>122</v>
      </c>
      <c r="O123" t="s">
        <v>490</v>
      </c>
      <c r="P123" s="98" t="s">
        <v>591</v>
      </c>
      <c r="Q123" s="98" t="s">
        <v>272</v>
      </c>
      <c r="R123" s="9" t="s">
        <v>470</v>
      </c>
    </row>
    <row r="124" spans="6:18" x14ac:dyDescent="0.3">
      <c r="F124">
        <v>123</v>
      </c>
      <c r="G124" t="s">
        <v>305</v>
      </c>
      <c r="H124" t="s">
        <v>128</v>
      </c>
      <c r="I124" t="s">
        <v>366</v>
      </c>
      <c r="N124">
        <v>123</v>
      </c>
      <c r="O124" t="s">
        <v>490</v>
      </c>
      <c r="P124" s="99" t="s">
        <v>592</v>
      </c>
      <c r="Q124" s="99" t="s">
        <v>273</v>
      </c>
      <c r="R124" s="7" t="s">
        <v>471</v>
      </c>
    </row>
    <row r="125" spans="6:18" x14ac:dyDescent="0.3">
      <c r="F125">
        <v>124</v>
      </c>
      <c r="G125" t="s">
        <v>306</v>
      </c>
      <c r="H125" t="s">
        <v>129</v>
      </c>
      <c r="I125" t="s">
        <v>366</v>
      </c>
      <c r="N125">
        <v>124</v>
      </c>
      <c r="O125" t="s">
        <v>490</v>
      </c>
      <c r="P125" s="99" t="s">
        <v>97</v>
      </c>
      <c r="Q125" s="99" t="s">
        <v>274</v>
      </c>
      <c r="R125" s="7" t="s">
        <v>471</v>
      </c>
    </row>
    <row r="126" spans="6:18" ht="15" thickBot="1" x14ac:dyDescent="0.35">
      <c r="F126">
        <v>125</v>
      </c>
      <c r="G126" t="s">
        <v>307</v>
      </c>
      <c r="H126" t="s">
        <v>130</v>
      </c>
      <c r="I126" t="s">
        <v>366</v>
      </c>
      <c r="N126">
        <v>125</v>
      </c>
      <c r="O126" t="s">
        <v>490</v>
      </c>
      <c r="P126" s="98" t="s">
        <v>98</v>
      </c>
      <c r="Q126" s="98" t="s">
        <v>275</v>
      </c>
      <c r="R126" s="9" t="s">
        <v>470</v>
      </c>
    </row>
    <row r="127" spans="6:18" ht="15" thickBot="1" x14ac:dyDescent="0.35">
      <c r="F127">
        <v>126</v>
      </c>
      <c r="G127" t="s">
        <v>308</v>
      </c>
      <c r="H127" t="s">
        <v>131</v>
      </c>
      <c r="I127" t="s">
        <v>366</v>
      </c>
      <c r="N127">
        <v>126</v>
      </c>
      <c r="O127" t="s">
        <v>490</v>
      </c>
      <c r="P127" s="104" t="s">
        <v>99</v>
      </c>
      <c r="Q127" s="104" t="s">
        <v>276</v>
      </c>
      <c r="R127" s="105" t="s">
        <v>355</v>
      </c>
    </row>
    <row r="128" spans="6:18" ht="15" thickBot="1" x14ac:dyDescent="0.35">
      <c r="F128">
        <v>127</v>
      </c>
      <c r="G128" t="s">
        <v>309</v>
      </c>
      <c r="H128" t="s">
        <v>132</v>
      </c>
      <c r="I128" t="s">
        <v>366</v>
      </c>
      <c r="N128">
        <v>127</v>
      </c>
      <c r="O128" t="s">
        <v>490</v>
      </c>
      <c r="P128" s="92" t="s">
        <v>593</v>
      </c>
      <c r="Q128" s="92" t="s">
        <v>277</v>
      </c>
      <c r="R128" s="29" t="s">
        <v>355</v>
      </c>
    </row>
    <row r="129" spans="6:18" x14ac:dyDescent="0.3">
      <c r="F129">
        <v>128</v>
      </c>
      <c r="G129" t="s">
        <v>310</v>
      </c>
      <c r="H129" t="s">
        <v>133</v>
      </c>
      <c r="I129" t="s">
        <v>366</v>
      </c>
      <c r="N129">
        <v>128</v>
      </c>
      <c r="O129" t="s">
        <v>490</v>
      </c>
      <c r="P129" s="94" t="s">
        <v>101</v>
      </c>
      <c r="Q129" s="94" t="s">
        <v>278</v>
      </c>
      <c r="R129" s="9" t="s">
        <v>437</v>
      </c>
    </row>
    <row r="130" spans="6:18" x14ac:dyDescent="0.3">
      <c r="F130">
        <v>129</v>
      </c>
      <c r="G130" t="s">
        <v>311</v>
      </c>
      <c r="H130" t="s">
        <v>134</v>
      </c>
      <c r="I130" s="7" t="s">
        <v>364</v>
      </c>
      <c r="N130">
        <v>129</v>
      </c>
      <c r="O130" t="s">
        <v>490</v>
      </c>
      <c r="P130" s="94" t="s">
        <v>102</v>
      </c>
      <c r="Q130" s="94" t="s">
        <v>279</v>
      </c>
      <c r="R130" s="9" t="s">
        <v>437</v>
      </c>
    </row>
    <row r="131" spans="6:18" x14ac:dyDescent="0.3">
      <c r="F131">
        <v>130</v>
      </c>
      <c r="G131" t="s">
        <v>312</v>
      </c>
      <c r="H131" t="s">
        <v>135</v>
      </c>
      <c r="I131" s="7" t="s">
        <v>364</v>
      </c>
      <c r="N131">
        <v>130</v>
      </c>
      <c r="O131" t="s">
        <v>490</v>
      </c>
      <c r="P131" s="94" t="s">
        <v>103</v>
      </c>
      <c r="Q131" s="94" t="s">
        <v>280</v>
      </c>
      <c r="R131" s="9" t="s">
        <v>437</v>
      </c>
    </row>
    <row r="132" spans="6:18" x14ac:dyDescent="0.3">
      <c r="F132">
        <v>131</v>
      </c>
      <c r="G132" t="s">
        <v>313</v>
      </c>
      <c r="H132" t="s">
        <v>136</v>
      </c>
      <c r="I132" s="7" t="s">
        <v>364</v>
      </c>
      <c r="N132">
        <v>131</v>
      </c>
      <c r="O132" t="s">
        <v>490</v>
      </c>
      <c r="P132" s="94" t="s">
        <v>104</v>
      </c>
      <c r="Q132" s="94" t="s">
        <v>281</v>
      </c>
      <c r="R132" s="9" t="s">
        <v>437</v>
      </c>
    </row>
    <row r="133" spans="6:18" x14ac:dyDescent="0.3">
      <c r="F133">
        <v>132</v>
      </c>
      <c r="G133" t="s">
        <v>314</v>
      </c>
      <c r="H133" t="s">
        <v>137</v>
      </c>
      <c r="I133" s="11" t="s">
        <v>368</v>
      </c>
      <c r="N133">
        <v>132</v>
      </c>
      <c r="O133" t="s">
        <v>490</v>
      </c>
      <c r="P133" s="94" t="s">
        <v>105</v>
      </c>
      <c r="Q133" s="94" t="s">
        <v>282</v>
      </c>
      <c r="R133" s="9" t="s">
        <v>437</v>
      </c>
    </row>
    <row r="134" spans="6:18" x14ac:dyDescent="0.3">
      <c r="F134">
        <v>133</v>
      </c>
      <c r="G134" t="s">
        <v>315</v>
      </c>
      <c r="H134" t="s">
        <v>138</v>
      </c>
      <c r="I134" s="11" t="s">
        <v>368</v>
      </c>
      <c r="N134">
        <v>133</v>
      </c>
      <c r="O134" t="s">
        <v>490</v>
      </c>
      <c r="P134" s="94" t="s">
        <v>106</v>
      </c>
      <c r="Q134" s="94" t="s">
        <v>283</v>
      </c>
      <c r="R134" s="9" t="s">
        <v>437</v>
      </c>
    </row>
    <row r="135" spans="6:18" x14ac:dyDescent="0.3">
      <c r="F135">
        <v>134</v>
      </c>
      <c r="G135" t="s">
        <v>316</v>
      </c>
      <c r="H135" t="s">
        <v>139</v>
      </c>
      <c r="I135" s="11" t="s">
        <v>368</v>
      </c>
      <c r="N135">
        <v>134</v>
      </c>
      <c r="O135" t="s">
        <v>490</v>
      </c>
      <c r="P135" s="94" t="s">
        <v>107</v>
      </c>
      <c r="Q135" s="94" t="s">
        <v>284</v>
      </c>
      <c r="R135" s="9" t="s">
        <v>437</v>
      </c>
    </row>
    <row r="136" spans="6:18" x14ac:dyDescent="0.3">
      <c r="F136">
        <v>135</v>
      </c>
      <c r="G136" t="s">
        <v>317</v>
      </c>
      <c r="H136" t="s">
        <v>140</v>
      </c>
      <c r="I136" s="11" t="s">
        <v>368</v>
      </c>
      <c r="N136">
        <v>135</v>
      </c>
      <c r="O136" t="s">
        <v>490</v>
      </c>
      <c r="P136" s="94" t="s">
        <v>108</v>
      </c>
      <c r="Q136" s="94" t="s">
        <v>285</v>
      </c>
      <c r="R136" s="9" t="s">
        <v>437</v>
      </c>
    </row>
    <row r="137" spans="6:18" x14ac:dyDescent="0.3">
      <c r="F137">
        <v>136</v>
      </c>
      <c r="G137" t="s">
        <v>318</v>
      </c>
      <c r="H137" t="s">
        <v>141</v>
      </c>
      <c r="I137" s="11" t="s">
        <v>368</v>
      </c>
      <c r="N137">
        <v>136</v>
      </c>
      <c r="O137" t="s">
        <v>490</v>
      </c>
      <c r="P137" s="94" t="s">
        <v>109</v>
      </c>
      <c r="Q137" s="94" t="s">
        <v>286</v>
      </c>
      <c r="R137" s="9" t="s">
        <v>437</v>
      </c>
    </row>
    <row r="138" spans="6:18" x14ac:dyDescent="0.3">
      <c r="F138">
        <v>137</v>
      </c>
      <c r="G138" t="s">
        <v>319</v>
      </c>
      <c r="H138" t="s">
        <v>142</v>
      </c>
      <c r="I138" s="7" t="s">
        <v>373</v>
      </c>
      <c r="N138">
        <v>137</v>
      </c>
      <c r="O138" t="s">
        <v>490</v>
      </c>
      <c r="P138" s="94" t="s">
        <v>594</v>
      </c>
      <c r="Q138" s="94" t="s">
        <v>287</v>
      </c>
      <c r="R138" s="9" t="s">
        <v>437</v>
      </c>
    </row>
    <row r="139" spans="6:18" x14ac:dyDescent="0.3">
      <c r="F139">
        <v>138</v>
      </c>
      <c r="G139" t="s">
        <v>320</v>
      </c>
      <c r="H139" t="s">
        <v>143</v>
      </c>
      <c r="I139" s="9" t="s">
        <v>369</v>
      </c>
      <c r="N139">
        <v>138</v>
      </c>
      <c r="O139" t="s">
        <v>490</v>
      </c>
      <c r="P139" s="94" t="s">
        <v>111</v>
      </c>
      <c r="Q139" s="94" t="s">
        <v>288</v>
      </c>
      <c r="R139" s="9" t="s">
        <v>437</v>
      </c>
    </row>
    <row r="140" spans="6:18" x14ac:dyDescent="0.3">
      <c r="F140">
        <v>139</v>
      </c>
      <c r="G140" t="s">
        <v>321</v>
      </c>
      <c r="H140" t="s">
        <v>144</v>
      </c>
      <c r="I140" t="s">
        <v>370</v>
      </c>
      <c r="N140">
        <v>139</v>
      </c>
      <c r="O140" t="s">
        <v>490</v>
      </c>
      <c r="P140" s="94" t="s">
        <v>112</v>
      </c>
      <c r="Q140" s="94" t="s">
        <v>289</v>
      </c>
      <c r="R140" s="9" t="s">
        <v>437</v>
      </c>
    </row>
    <row r="141" spans="6:18" x14ac:dyDescent="0.3">
      <c r="F141">
        <v>140</v>
      </c>
      <c r="G141" t="s">
        <v>322</v>
      </c>
      <c r="H141" t="s">
        <v>145</v>
      </c>
      <c r="I141" t="s">
        <v>358</v>
      </c>
      <c r="N141">
        <v>140</v>
      </c>
      <c r="O141" t="s">
        <v>490</v>
      </c>
      <c r="P141" s="100" t="s">
        <v>113</v>
      </c>
      <c r="Q141" s="100" t="s">
        <v>290</v>
      </c>
      <c r="R141" s="9" t="s">
        <v>437</v>
      </c>
    </row>
    <row r="142" spans="6:18" x14ac:dyDescent="0.3">
      <c r="F142">
        <v>141</v>
      </c>
      <c r="G142" t="s">
        <v>323</v>
      </c>
      <c r="H142" t="s">
        <v>146</v>
      </c>
      <c r="I142" t="s">
        <v>358</v>
      </c>
      <c r="N142">
        <v>141</v>
      </c>
      <c r="O142" t="s">
        <v>490</v>
      </c>
      <c r="P142" s="100" t="s">
        <v>114</v>
      </c>
      <c r="Q142" s="100" t="s">
        <v>291</v>
      </c>
      <c r="R142" s="9" t="s">
        <v>437</v>
      </c>
    </row>
    <row r="143" spans="6:18" x14ac:dyDescent="0.3">
      <c r="F143">
        <v>142</v>
      </c>
      <c r="G143" t="s">
        <v>324</v>
      </c>
      <c r="H143" t="s">
        <v>147</v>
      </c>
      <c r="I143" t="s">
        <v>358</v>
      </c>
      <c r="N143">
        <v>142</v>
      </c>
      <c r="O143" t="s">
        <v>490</v>
      </c>
      <c r="P143" s="93" t="s">
        <v>595</v>
      </c>
      <c r="Q143" s="93" t="s">
        <v>596</v>
      </c>
      <c r="R143" s="9" t="s">
        <v>438</v>
      </c>
    </row>
    <row r="144" spans="6:18" x14ac:dyDescent="0.3">
      <c r="F144">
        <v>143</v>
      </c>
      <c r="G144" t="s">
        <v>325</v>
      </c>
      <c r="H144" t="s">
        <v>148</v>
      </c>
      <c r="I144" t="s">
        <v>358</v>
      </c>
      <c r="N144">
        <v>143</v>
      </c>
      <c r="O144" t="s">
        <v>490</v>
      </c>
      <c r="P144" s="93" t="s">
        <v>597</v>
      </c>
      <c r="Q144" s="93" t="s">
        <v>598</v>
      </c>
      <c r="R144" s="9" t="s">
        <v>438</v>
      </c>
    </row>
    <row r="145" spans="6:18" x14ac:dyDescent="0.3">
      <c r="F145">
        <v>144</v>
      </c>
      <c r="G145" t="s">
        <v>326</v>
      </c>
      <c r="H145" t="s">
        <v>149</v>
      </c>
      <c r="I145" t="s">
        <v>358</v>
      </c>
      <c r="N145">
        <v>144</v>
      </c>
      <c r="O145" t="s">
        <v>490</v>
      </c>
      <c r="P145" s="93" t="s">
        <v>599</v>
      </c>
      <c r="Q145" s="93" t="s">
        <v>600</v>
      </c>
      <c r="R145" s="9" t="s">
        <v>438</v>
      </c>
    </row>
    <row r="146" spans="6:18" x14ac:dyDescent="0.3">
      <c r="F146">
        <v>145</v>
      </c>
      <c r="G146" t="s">
        <v>327</v>
      </c>
      <c r="H146" t="s">
        <v>150</v>
      </c>
      <c r="I146" t="s">
        <v>358</v>
      </c>
      <c r="N146">
        <v>145</v>
      </c>
      <c r="O146" t="s">
        <v>490</v>
      </c>
      <c r="P146" s="93" t="s">
        <v>601</v>
      </c>
      <c r="Q146" s="93" t="s">
        <v>602</v>
      </c>
      <c r="R146" s="9" t="s">
        <v>438</v>
      </c>
    </row>
    <row r="147" spans="6:18" x14ac:dyDescent="0.3">
      <c r="F147">
        <v>146</v>
      </c>
      <c r="G147" t="s">
        <v>328</v>
      </c>
      <c r="H147" t="s">
        <v>151</v>
      </c>
      <c r="I147" t="s">
        <v>358</v>
      </c>
      <c r="N147">
        <v>146</v>
      </c>
      <c r="O147" t="s">
        <v>490</v>
      </c>
      <c r="P147" s="93" t="s">
        <v>603</v>
      </c>
      <c r="Q147" s="93" t="s">
        <v>604</v>
      </c>
      <c r="R147" s="9" t="s">
        <v>438</v>
      </c>
    </row>
    <row r="148" spans="6:18" x14ac:dyDescent="0.3">
      <c r="F148">
        <v>147</v>
      </c>
      <c r="G148" t="s">
        <v>329</v>
      </c>
      <c r="H148" t="s">
        <v>152</v>
      </c>
      <c r="I148" t="s">
        <v>358</v>
      </c>
      <c r="N148">
        <v>147</v>
      </c>
      <c r="O148" t="s">
        <v>490</v>
      </c>
      <c r="P148" s="4" t="s">
        <v>116</v>
      </c>
      <c r="Q148" s="4" t="s">
        <v>292</v>
      </c>
      <c r="R148" s="107" t="s">
        <v>438</v>
      </c>
    </row>
    <row r="149" spans="6:18" x14ac:dyDescent="0.3">
      <c r="F149">
        <v>148</v>
      </c>
      <c r="G149" t="s">
        <v>330</v>
      </c>
      <c r="H149" t="s">
        <v>153</v>
      </c>
      <c r="I149" t="s">
        <v>358</v>
      </c>
      <c r="N149">
        <v>148</v>
      </c>
      <c r="O149" t="s">
        <v>490</v>
      </c>
      <c r="P149" s="94" t="s">
        <v>117</v>
      </c>
      <c r="Q149" s="94" t="s">
        <v>294</v>
      </c>
      <c r="R149" s="9" t="s">
        <v>437</v>
      </c>
    </row>
    <row r="150" spans="6:18" ht="15" thickBot="1" x14ac:dyDescent="0.35">
      <c r="F150">
        <v>149</v>
      </c>
      <c r="G150" t="s">
        <v>331</v>
      </c>
      <c r="H150" t="s">
        <v>154</v>
      </c>
      <c r="I150" t="s">
        <v>358</v>
      </c>
      <c r="N150">
        <v>149</v>
      </c>
      <c r="O150" t="s">
        <v>490</v>
      </c>
      <c r="P150" s="100" t="s">
        <v>605</v>
      </c>
      <c r="Q150" s="100" t="s">
        <v>295</v>
      </c>
      <c r="R150" s="9" t="s">
        <v>437</v>
      </c>
    </row>
    <row r="151" spans="6:18" ht="15" thickBot="1" x14ac:dyDescent="0.35">
      <c r="F151">
        <v>150</v>
      </c>
      <c r="G151" t="s">
        <v>332</v>
      </c>
      <c r="H151" t="s">
        <v>155</v>
      </c>
      <c r="I151" t="s">
        <v>358</v>
      </c>
      <c r="N151">
        <v>150</v>
      </c>
      <c r="O151" t="s">
        <v>490</v>
      </c>
      <c r="P151" s="100" t="s">
        <v>119</v>
      </c>
      <c r="Q151" s="100" t="s">
        <v>296</v>
      </c>
      <c r="R151" s="12" t="s">
        <v>45</v>
      </c>
    </row>
    <row r="152" spans="6:18" ht="15" thickBot="1" x14ac:dyDescent="0.35">
      <c r="F152">
        <v>151</v>
      </c>
      <c r="G152" t="s">
        <v>333</v>
      </c>
      <c r="H152" t="s">
        <v>156</v>
      </c>
      <c r="I152" t="s">
        <v>358</v>
      </c>
      <c r="N152">
        <v>151</v>
      </c>
      <c r="O152" t="s">
        <v>490</v>
      </c>
      <c r="P152" s="92" t="s">
        <v>606</v>
      </c>
      <c r="Q152" s="92" t="s">
        <v>297</v>
      </c>
      <c r="R152" s="29" t="s">
        <v>355</v>
      </c>
    </row>
    <row r="153" spans="6:18" x14ac:dyDescent="0.3">
      <c r="F153">
        <v>152</v>
      </c>
      <c r="G153" t="s">
        <v>334</v>
      </c>
      <c r="H153" t="s">
        <v>157</v>
      </c>
      <c r="I153" t="s">
        <v>358</v>
      </c>
      <c r="N153">
        <v>152</v>
      </c>
      <c r="O153" t="s">
        <v>490</v>
      </c>
      <c r="P153" s="100" t="s">
        <v>607</v>
      </c>
      <c r="Q153" s="100" t="s">
        <v>298</v>
      </c>
      <c r="R153" s="9" t="s">
        <v>474</v>
      </c>
    </row>
    <row r="154" spans="6:18" x14ac:dyDescent="0.3">
      <c r="F154">
        <v>153</v>
      </c>
      <c r="G154" t="s">
        <v>335</v>
      </c>
      <c r="H154" t="s">
        <v>158</v>
      </c>
      <c r="I154" t="s">
        <v>358</v>
      </c>
      <c r="N154">
        <v>153</v>
      </c>
      <c r="O154" t="s">
        <v>490</v>
      </c>
      <c r="P154" s="100" t="s">
        <v>122</v>
      </c>
      <c r="Q154" s="100" t="s">
        <v>299</v>
      </c>
      <c r="R154" s="9" t="s">
        <v>474</v>
      </c>
    </row>
    <row r="155" spans="6:18" x14ac:dyDescent="0.3">
      <c r="F155">
        <v>154</v>
      </c>
      <c r="G155" t="s">
        <v>336</v>
      </c>
      <c r="H155" t="s">
        <v>159</v>
      </c>
      <c r="I155" t="s">
        <v>358</v>
      </c>
      <c r="N155">
        <v>154</v>
      </c>
      <c r="O155" t="s">
        <v>490</v>
      </c>
      <c r="P155" s="100" t="s">
        <v>608</v>
      </c>
      <c r="Q155" s="100" t="s">
        <v>300</v>
      </c>
      <c r="R155" s="9" t="s">
        <v>474</v>
      </c>
    </row>
    <row r="156" spans="6:18" x14ac:dyDescent="0.3">
      <c r="F156">
        <v>155</v>
      </c>
      <c r="G156" t="s">
        <v>337</v>
      </c>
      <c r="H156" t="s">
        <v>160</v>
      </c>
      <c r="I156" t="s">
        <v>358</v>
      </c>
      <c r="N156">
        <v>155</v>
      </c>
      <c r="O156" t="s">
        <v>490</v>
      </c>
      <c r="P156" s="100" t="s">
        <v>609</v>
      </c>
      <c r="Q156" s="100" t="s">
        <v>301</v>
      </c>
      <c r="R156" s="9" t="s">
        <v>474</v>
      </c>
    </row>
    <row r="157" spans="6:18" ht="15" thickBot="1" x14ac:dyDescent="0.35">
      <c r="F157">
        <v>156</v>
      </c>
      <c r="G157" t="s">
        <v>338</v>
      </c>
      <c r="H157" t="s">
        <v>161</v>
      </c>
      <c r="I157" t="s">
        <v>358</v>
      </c>
      <c r="N157">
        <v>156</v>
      </c>
      <c r="O157" t="s">
        <v>490</v>
      </c>
      <c r="P157" s="100" t="s">
        <v>125</v>
      </c>
      <c r="Q157" s="100" t="s">
        <v>302</v>
      </c>
      <c r="R157" s="9" t="s">
        <v>474</v>
      </c>
    </row>
    <row r="158" spans="6:18" ht="15" thickBot="1" x14ac:dyDescent="0.35">
      <c r="F158">
        <v>157</v>
      </c>
      <c r="G158" t="s">
        <v>339</v>
      </c>
      <c r="H158" t="s">
        <v>162</v>
      </c>
      <c r="I158" t="s">
        <v>358</v>
      </c>
      <c r="N158">
        <v>157</v>
      </c>
      <c r="O158" t="s">
        <v>490</v>
      </c>
      <c r="P158" s="100" t="s">
        <v>126</v>
      </c>
      <c r="Q158" s="100" t="s">
        <v>303</v>
      </c>
      <c r="R158" s="51" t="s">
        <v>473</v>
      </c>
    </row>
    <row r="159" spans="6:18" ht="15" thickBot="1" x14ac:dyDescent="0.35">
      <c r="F159">
        <v>158</v>
      </c>
      <c r="G159" t="s">
        <v>340</v>
      </c>
      <c r="H159" t="s">
        <v>163</v>
      </c>
      <c r="I159" t="s">
        <v>358</v>
      </c>
      <c r="N159">
        <v>158</v>
      </c>
      <c r="O159" t="s">
        <v>490</v>
      </c>
      <c r="P159" s="100" t="s">
        <v>127</v>
      </c>
      <c r="Q159" s="100" t="s">
        <v>304</v>
      </c>
      <c r="R159" s="51" t="s">
        <v>473</v>
      </c>
    </row>
    <row r="160" spans="6:18" ht="15" thickBot="1" x14ac:dyDescent="0.35">
      <c r="F160">
        <v>159</v>
      </c>
      <c r="G160" t="s">
        <v>341</v>
      </c>
      <c r="H160" t="s">
        <v>164</v>
      </c>
      <c r="I160" t="s">
        <v>358</v>
      </c>
      <c r="N160">
        <v>159</v>
      </c>
      <c r="O160" t="s">
        <v>490</v>
      </c>
      <c r="P160" s="100" t="s">
        <v>128</v>
      </c>
      <c r="Q160" s="100" t="s">
        <v>305</v>
      </c>
      <c r="R160" s="51" t="s">
        <v>473</v>
      </c>
    </row>
    <row r="161" spans="6:18" ht="15" thickBot="1" x14ac:dyDescent="0.35">
      <c r="F161">
        <v>160</v>
      </c>
      <c r="G161" t="s">
        <v>342</v>
      </c>
      <c r="H161" t="s">
        <v>165</v>
      </c>
      <c r="I161" t="s">
        <v>371</v>
      </c>
      <c r="N161">
        <v>160</v>
      </c>
      <c r="O161" t="s">
        <v>490</v>
      </c>
      <c r="P161" s="100" t="s">
        <v>129</v>
      </c>
      <c r="Q161" s="100" t="s">
        <v>306</v>
      </c>
      <c r="R161" s="51" t="s">
        <v>473</v>
      </c>
    </row>
    <row r="162" spans="6:18" ht="15" thickBot="1" x14ac:dyDescent="0.35">
      <c r="F162">
        <v>161</v>
      </c>
      <c r="G162" t="s">
        <v>343</v>
      </c>
      <c r="H162" t="s">
        <v>166</v>
      </c>
      <c r="I162" t="s">
        <v>371</v>
      </c>
      <c r="N162">
        <v>161</v>
      </c>
      <c r="O162" t="s">
        <v>490</v>
      </c>
      <c r="P162" s="100" t="s">
        <v>130</v>
      </c>
      <c r="Q162" s="100" t="s">
        <v>307</v>
      </c>
      <c r="R162" s="51" t="s">
        <v>473</v>
      </c>
    </row>
    <row r="163" spans="6:18" ht="15" thickBot="1" x14ac:dyDescent="0.35">
      <c r="F163">
        <v>162</v>
      </c>
      <c r="G163" t="s">
        <v>344</v>
      </c>
      <c r="H163" t="s">
        <v>167</v>
      </c>
      <c r="I163" t="s">
        <v>371</v>
      </c>
      <c r="N163">
        <v>162</v>
      </c>
      <c r="O163" t="s">
        <v>490</v>
      </c>
      <c r="P163" s="100" t="s">
        <v>131</v>
      </c>
      <c r="Q163" s="100" t="s">
        <v>308</v>
      </c>
      <c r="R163" s="51" t="s">
        <v>473</v>
      </c>
    </row>
    <row r="164" spans="6:18" ht="15" thickBot="1" x14ac:dyDescent="0.35">
      <c r="F164">
        <v>163</v>
      </c>
      <c r="G164" t="s">
        <v>345</v>
      </c>
      <c r="H164" t="s">
        <v>168</v>
      </c>
      <c r="I164" t="s">
        <v>374</v>
      </c>
      <c r="N164">
        <v>163</v>
      </c>
      <c r="O164" t="s">
        <v>490</v>
      </c>
      <c r="P164" s="100" t="s">
        <v>132</v>
      </c>
      <c r="Q164" s="100" t="s">
        <v>309</v>
      </c>
      <c r="R164" s="51" t="s">
        <v>473</v>
      </c>
    </row>
    <row r="165" spans="6:18" ht="15" thickBot="1" x14ac:dyDescent="0.35">
      <c r="F165">
        <v>164</v>
      </c>
      <c r="G165" t="s">
        <v>346</v>
      </c>
      <c r="H165" t="s">
        <v>169</v>
      </c>
      <c r="I165" t="s">
        <v>375</v>
      </c>
      <c r="N165">
        <v>164</v>
      </c>
      <c r="O165" t="s">
        <v>490</v>
      </c>
      <c r="P165" s="100" t="s">
        <v>133</v>
      </c>
      <c r="Q165" s="100" t="s">
        <v>310</v>
      </c>
      <c r="R165" s="51" t="s">
        <v>473</v>
      </c>
    </row>
    <row r="166" spans="6:18" x14ac:dyDescent="0.3">
      <c r="N166">
        <v>165</v>
      </c>
      <c r="O166" t="s">
        <v>490</v>
      </c>
      <c r="P166" s="100" t="s">
        <v>610</v>
      </c>
      <c r="Q166" s="100" t="s">
        <v>311</v>
      </c>
      <c r="R166" s="9" t="s">
        <v>474</v>
      </c>
    </row>
    <row r="167" spans="6:18" x14ac:dyDescent="0.3">
      <c r="N167">
        <v>166</v>
      </c>
      <c r="O167" t="s">
        <v>490</v>
      </c>
      <c r="P167" s="100" t="s">
        <v>611</v>
      </c>
      <c r="Q167" s="100" t="s">
        <v>312</v>
      </c>
      <c r="R167" s="9" t="s">
        <v>474</v>
      </c>
    </row>
    <row r="168" spans="6:18" x14ac:dyDescent="0.3">
      <c r="N168">
        <v>167</v>
      </c>
      <c r="O168" t="s">
        <v>490</v>
      </c>
      <c r="P168" s="100" t="s">
        <v>136</v>
      </c>
      <c r="Q168" s="100" t="s">
        <v>313</v>
      </c>
      <c r="R168" s="9" t="s">
        <v>474</v>
      </c>
    </row>
    <row r="169" spans="6:18" x14ac:dyDescent="0.3">
      <c r="N169">
        <v>168</v>
      </c>
      <c r="O169" t="s">
        <v>490</v>
      </c>
      <c r="P169" s="100" t="s">
        <v>137</v>
      </c>
      <c r="Q169" s="100" t="s">
        <v>314</v>
      </c>
      <c r="R169" s="9" t="s">
        <v>474</v>
      </c>
    </row>
    <row r="170" spans="6:18" x14ac:dyDescent="0.3">
      <c r="N170">
        <v>169</v>
      </c>
      <c r="O170" t="s">
        <v>490</v>
      </c>
      <c r="P170" s="100" t="s">
        <v>138</v>
      </c>
      <c r="Q170" s="100" t="s">
        <v>315</v>
      </c>
    </row>
    <row r="171" spans="6:18" x14ac:dyDescent="0.3">
      <c r="N171">
        <v>170</v>
      </c>
      <c r="O171" t="s">
        <v>490</v>
      </c>
      <c r="P171" s="100" t="s">
        <v>139</v>
      </c>
      <c r="Q171" s="100" t="s">
        <v>316</v>
      </c>
    </row>
    <row r="172" spans="6:18" x14ac:dyDescent="0.3">
      <c r="N172">
        <v>171</v>
      </c>
      <c r="O172" t="s">
        <v>490</v>
      </c>
      <c r="P172" s="100" t="s">
        <v>140</v>
      </c>
      <c r="Q172" s="100" t="s">
        <v>317</v>
      </c>
    </row>
    <row r="173" spans="6:18" x14ac:dyDescent="0.3">
      <c r="N173">
        <v>172</v>
      </c>
      <c r="O173" t="s">
        <v>490</v>
      </c>
      <c r="P173" s="100" t="s">
        <v>141</v>
      </c>
      <c r="Q173" s="100" t="s">
        <v>318</v>
      </c>
    </row>
    <row r="174" spans="6:18" x14ac:dyDescent="0.3">
      <c r="N174">
        <v>173</v>
      </c>
      <c r="O174" t="s">
        <v>490</v>
      </c>
      <c r="P174" s="100" t="s">
        <v>142</v>
      </c>
      <c r="Q174" s="100" t="s">
        <v>319</v>
      </c>
    </row>
    <row r="175" spans="6:18" x14ac:dyDescent="0.3">
      <c r="N175">
        <v>174</v>
      </c>
      <c r="O175" t="s">
        <v>490</v>
      </c>
      <c r="P175" s="100" t="s">
        <v>143</v>
      </c>
      <c r="Q175" s="100" t="s">
        <v>320</v>
      </c>
    </row>
    <row r="176" spans="6:18" x14ac:dyDescent="0.3">
      <c r="N176">
        <v>175</v>
      </c>
      <c r="O176" t="s">
        <v>490</v>
      </c>
      <c r="P176" s="100" t="s">
        <v>144</v>
      </c>
      <c r="Q176" s="100" t="s">
        <v>321</v>
      </c>
    </row>
    <row r="177" spans="14:17" x14ac:dyDescent="0.3">
      <c r="N177">
        <v>176</v>
      </c>
      <c r="O177" t="s">
        <v>490</v>
      </c>
      <c r="P177" s="101" t="s">
        <v>145</v>
      </c>
      <c r="Q177" s="101" t="s">
        <v>322</v>
      </c>
    </row>
    <row r="178" spans="14:17" x14ac:dyDescent="0.3">
      <c r="N178">
        <v>177</v>
      </c>
      <c r="O178" t="s">
        <v>490</v>
      </c>
      <c r="P178" s="101" t="s">
        <v>146</v>
      </c>
      <c r="Q178" s="101" t="s">
        <v>323</v>
      </c>
    </row>
    <row r="179" spans="14:17" x14ac:dyDescent="0.3">
      <c r="N179">
        <v>178</v>
      </c>
      <c r="O179" t="s">
        <v>490</v>
      </c>
      <c r="P179" s="101" t="s">
        <v>147</v>
      </c>
      <c r="Q179" s="101" t="s">
        <v>324</v>
      </c>
    </row>
    <row r="180" spans="14:17" x14ac:dyDescent="0.3">
      <c r="N180">
        <v>179</v>
      </c>
      <c r="O180" t="s">
        <v>490</v>
      </c>
      <c r="P180" s="101" t="s">
        <v>148</v>
      </c>
      <c r="Q180" s="101" t="s">
        <v>325</v>
      </c>
    </row>
    <row r="181" spans="14:17" x14ac:dyDescent="0.3">
      <c r="N181">
        <v>180</v>
      </c>
      <c r="O181" t="s">
        <v>490</v>
      </c>
      <c r="P181" s="101" t="s">
        <v>149</v>
      </c>
      <c r="Q181" s="101" t="s">
        <v>326</v>
      </c>
    </row>
    <row r="182" spans="14:17" x14ac:dyDescent="0.3">
      <c r="N182">
        <v>181</v>
      </c>
      <c r="O182" t="s">
        <v>490</v>
      </c>
      <c r="P182" s="101" t="s">
        <v>150</v>
      </c>
      <c r="Q182" s="101" t="s">
        <v>327</v>
      </c>
    </row>
    <row r="183" spans="14:17" x14ac:dyDescent="0.3">
      <c r="N183">
        <v>182</v>
      </c>
      <c r="O183" t="s">
        <v>490</v>
      </c>
      <c r="P183" s="101" t="s">
        <v>151</v>
      </c>
      <c r="Q183" s="101" t="s">
        <v>328</v>
      </c>
    </row>
    <row r="184" spans="14:17" x14ac:dyDescent="0.3">
      <c r="N184">
        <v>183</v>
      </c>
      <c r="O184" t="s">
        <v>490</v>
      </c>
      <c r="P184" s="101" t="s">
        <v>152</v>
      </c>
      <c r="Q184" s="101" t="s">
        <v>329</v>
      </c>
    </row>
    <row r="185" spans="14:17" x14ac:dyDescent="0.3">
      <c r="N185">
        <v>184</v>
      </c>
      <c r="O185" t="s">
        <v>490</v>
      </c>
      <c r="P185" s="101" t="s">
        <v>153</v>
      </c>
      <c r="Q185" s="101" t="s">
        <v>330</v>
      </c>
    </row>
    <row r="186" spans="14:17" x14ac:dyDescent="0.3">
      <c r="N186">
        <v>185</v>
      </c>
      <c r="O186" t="s">
        <v>490</v>
      </c>
      <c r="P186" s="101" t="s">
        <v>154</v>
      </c>
      <c r="Q186" s="101" t="s">
        <v>331</v>
      </c>
    </row>
    <row r="187" spans="14:17" x14ac:dyDescent="0.3">
      <c r="N187">
        <v>186</v>
      </c>
      <c r="O187" t="s">
        <v>490</v>
      </c>
      <c r="P187" s="101" t="s">
        <v>155</v>
      </c>
      <c r="Q187" s="101" t="s">
        <v>332</v>
      </c>
    </row>
    <row r="188" spans="14:17" x14ac:dyDescent="0.3">
      <c r="N188">
        <v>187</v>
      </c>
      <c r="O188" t="s">
        <v>490</v>
      </c>
      <c r="P188" s="101" t="s">
        <v>156</v>
      </c>
      <c r="Q188" s="101" t="s">
        <v>333</v>
      </c>
    </row>
    <row r="189" spans="14:17" x14ac:dyDescent="0.3">
      <c r="N189">
        <v>188</v>
      </c>
      <c r="O189" t="s">
        <v>490</v>
      </c>
      <c r="P189" s="101" t="s">
        <v>157</v>
      </c>
      <c r="Q189" s="101" t="s">
        <v>334</v>
      </c>
    </row>
    <row r="190" spans="14:17" x14ac:dyDescent="0.3">
      <c r="N190">
        <v>189</v>
      </c>
      <c r="O190" t="s">
        <v>490</v>
      </c>
      <c r="P190" s="101" t="s">
        <v>158</v>
      </c>
      <c r="Q190" s="101" t="s">
        <v>335</v>
      </c>
    </row>
    <row r="191" spans="14:17" x14ac:dyDescent="0.3">
      <c r="N191">
        <v>190</v>
      </c>
      <c r="O191" t="s">
        <v>490</v>
      </c>
      <c r="P191" s="101" t="s">
        <v>159</v>
      </c>
      <c r="Q191" s="101" t="s">
        <v>336</v>
      </c>
    </row>
    <row r="192" spans="14:17" x14ac:dyDescent="0.3">
      <c r="N192">
        <v>191</v>
      </c>
      <c r="O192" t="s">
        <v>490</v>
      </c>
      <c r="P192" s="101" t="s">
        <v>160</v>
      </c>
      <c r="Q192" s="101" t="s">
        <v>337</v>
      </c>
    </row>
    <row r="193" spans="14:17" x14ac:dyDescent="0.3">
      <c r="N193">
        <v>192</v>
      </c>
      <c r="O193" t="s">
        <v>490</v>
      </c>
      <c r="P193" s="101" t="s">
        <v>161</v>
      </c>
      <c r="Q193" s="101" t="s">
        <v>338</v>
      </c>
    </row>
    <row r="194" spans="14:17" x14ac:dyDescent="0.3">
      <c r="N194">
        <v>193</v>
      </c>
      <c r="O194" t="s">
        <v>490</v>
      </c>
      <c r="P194" s="101" t="s">
        <v>162</v>
      </c>
      <c r="Q194" s="101" t="s">
        <v>339</v>
      </c>
    </row>
    <row r="195" spans="14:17" x14ac:dyDescent="0.3">
      <c r="N195">
        <v>194</v>
      </c>
      <c r="O195" t="s">
        <v>490</v>
      </c>
      <c r="P195" s="101" t="s">
        <v>163</v>
      </c>
      <c r="Q195" s="101" t="s">
        <v>340</v>
      </c>
    </row>
    <row r="196" spans="14:17" x14ac:dyDescent="0.3">
      <c r="N196">
        <v>195</v>
      </c>
      <c r="O196" t="s">
        <v>490</v>
      </c>
      <c r="P196" s="101" t="s">
        <v>164</v>
      </c>
      <c r="Q196" s="101" t="s">
        <v>341</v>
      </c>
    </row>
    <row r="197" spans="14:17" x14ac:dyDescent="0.3">
      <c r="N197">
        <v>196</v>
      </c>
      <c r="O197" t="s">
        <v>490</v>
      </c>
      <c r="P197" s="100" t="s">
        <v>165</v>
      </c>
      <c r="Q197" s="100" t="s">
        <v>342</v>
      </c>
    </row>
    <row r="198" spans="14:17" x14ac:dyDescent="0.3">
      <c r="N198">
        <v>197</v>
      </c>
      <c r="O198" t="s">
        <v>490</v>
      </c>
      <c r="P198" s="100" t="s">
        <v>612</v>
      </c>
      <c r="Q198" s="100" t="s">
        <v>343</v>
      </c>
    </row>
    <row r="199" spans="14:17" x14ac:dyDescent="0.3">
      <c r="N199">
        <v>198</v>
      </c>
      <c r="O199" t="s">
        <v>490</v>
      </c>
      <c r="P199" s="100" t="s">
        <v>167</v>
      </c>
      <c r="Q199" s="100" t="s">
        <v>344</v>
      </c>
    </row>
    <row r="200" spans="14:17" x14ac:dyDescent="0.3">
      <c r="N200">
        <v>199</v>
      </c>
      <c r="O200" t="s">
        <v>490</v>
      </c>
      <c r="P200" s="100" t="s">
        <v>168</v>
      </c>
      <c r="Q200" s="100" t="s">
        <v>345</v>
      </c>
    </row>
    <row r="201" spans="14:17" ht="15" thickBot="1" x14ac:dyDescent="0.35">
      <c r="N201" s="19">
        <v>200</v>
      </c>
      <c r="O201" s="19" t="s">
        <v>490</v>
      </c>
      <c r="P201" s="102" t="s">
        <v>169</v>
      </c>
      <c r="Q201" s="102" t="s">
        <v>346</v>
      </c>
    </row>
  </sheetData>
  <mergeCells count="9">
    <mergeCell ref="B30:B33"/>
    <mergeCell ref="B34:B37"/>
    <mergeCell ref="A3:A7"/>
    <mergeCell ref="A8:A24"/>
    <mergeCell ref="B13:B18"/>
    <mergeCell ref="B23:B24"/>
    <mergeCell ref="A25:A27"/>
    <mergeCell ref="B26:B27"/>
    <mergeCell ref="B3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7A1A-C248-4A15-960E-9EA29A9218E9}">
  <sheetPr codeName="Sheet3"/>
  <dimension ref="A1:D38"/>
  <sheetViews>
    <sheetView zoomScaleNormal="100" workbookViewId="0">
      <selection activeCell="B10" sqref="B10:B15"/>
    </sheetView>
  </sheetViews>
  <sheetFormatPr defaultRowHeight="14.4" x14ac:dyDescent="0.3"/>
  <cols>
    <col min="1" max="1" width="17.109375" customWidth="1"/>
    <col min="2" max="2" width="34.88671875" style="2" customWidth="1"/>
    <col min="3" max="3" width="55.5546875" customWidth="1"/>
  </cols>
  <sheetData>
    <row r="1" spans="1:4" ht="15" thickBot="1" x14ac:dyDescent="0.35">
      <c r="A1" s="8" t="s">
        <v>357</v>
      </c>
      <c r="B1" s="46"/>
      <c r="D1" t="s">
        <v>466</v>
      </c>
    </row>
    <row r="2" spans="1:4" ht="15" thickBot="1" x14ac:dyDescent="0.35">
      <c r="A2" s="12" t="s">
        <v>359</v>
      </c>
      <c r="B2" s="12" t="s">
        <v>170</v>
      </c>
      <c r="C2" s="22" t="s">
        <v>170</v>
      </c>
      <c r="D2" s="2" t="s">
        <v>467</v>
      </c>
    </row>
    <row r="3" spans="1:4" x14ac:dyDescent="0.3">
      <c r="A3" s="374" t="s">
        <v>360</v>
      </c>
      <c r="B3" s="48" t="s">
        <v>347</v>
      </c>
      <c r="C3" s="24" t="s">
        <v>347</v>
      </c>
      <c r="D3" s="2" t="s">
        <v>467</v>
      </c>
    </row>
    <row r="4" spans="1:4" ht="15" thickBot="1" x14ac:dyDescent="0.35">
      <c r="A4" s="373"/>
      <c r="B4" s="49" t="s">
        <v>171</v>
      </c>
      <c r="C4" s="25" t="s">
        <v>171</v>
      </c>
      <c r="D4" s="2" t="s">
        <v>467</v>
      </c>
    </row>
    <row r="5" spans="1:4" x14ac:dyDescent="0.3">
      <c r="A5" s="374" t="s">
        <v>361</v>
      </c>
      <c r="B5" s="48" t="s">
        <v>176</v>
      </c>
      <c r="C5" s="24" t="s">
        <v>176</v>
      </c>
      <c r="D5" s="2" t="s">
        <v>467</v>
      </c>
    </row>
    <row r="6" spans="1:4" x14ac:dyDescent="0.3">
      <c r="A6" s="372"/>
      <c r="B6" s="7" t="s">
        <v>175</v>
      </c>
      <c r="C6" s="23" t="s">
        <v>175</v>
      </c>
      <c r="D6" s="2" t="s">
        <v>467</v>
      </c>
    </row>
    <row r="7" spans="1:4" x14ac:dyDescent="0.3">
      <c r="A7" s="372"/>
      <c r="B7" s="7" t="s">
        <v>177</v>
      </c>
      <c r="C7" s="23" t="s">
        <v>177</v>
      </c>
      <c r="D7" s="2" t="s">
        <v>467</v>
      </c>
    </row>
    <row r="8" spans="1:4" x14ac:dyDescent="0.3">
      <c r="A8" s="372"/>
      <c r="B8" s="7" t="s">
        <v>349</v>
      </c>
      <c r="C8" s="23" t="s">
        <v>349</v>
      </c>
      <c r="D8" s="2" t="s">
        <v>467</v>
      </c>
    </row>
    <row r="9" spans="1:4" x14ac:dyDescent="0.3">
      <c r="A9" s="372"/>
      <c r="B9" s="7" t="s">
        <v>179</v>
      </c>
      <c r="C9" s="23" t="s">
        <v>179</v>
      </c>
      <c r="D9" s="2" t="s">
        <v>467</v>
      </c>
    </row>
    <row r="10" spans="1:4" x14ac:dyDescent="0.3">
      <c r="A10" s="372"/>
      <c r="B10" s="372" t="s">
        <v>470</v>
      </c>
      <c r="C10" s="23" t="s">
        <v>181</v>
      </c>
      <c r="D10" s="375" t="s">
        <v>467</v>
      </c>
    </row>
    <row r="11" spans="1:4" x14ac:dyDescent="0.3">
      <c r="A11" s="372"/>
      <c r="B11" s="372"/>
      <c r="C11" s="23" t="s">
        <v>350</v>
      </c>
      <c r="D11" s="375"/>
    </row>
    <row r="12" spans="1:4" x14ac:dyDescent="0.3">
      <c r="A12" s="372"/>
      <c r="B12" s="372"/>
      <c r="C12" s="23" t="s">
        <v>351</v>
      </c>
      <c r="D12" s="375"/>
    </row>
    <row r="13" spans="1:4" x14ac:dyDescent="0.3">
      <c r="A13" s="372"/>
      <c r="B13" s="372"/>
      <c r="C13" s="23" t="s">
        <v>352</v>
      </c>
      <c r="D13" s="375"/>
    </row>
    <row r="14" spans="1:4" x14ac:dyDescent="0.3">
      <c r="A14" s="372"/>
      <c r="B14" s="372"/>
      <c r="C14" s="23" t="s">
        <v>353</v>
      </c>
      <c r="D14" s="375"/>
    </row>
    <row r="15" spans="1:4" ht="15" thickBot="1" x14ac:dyDescent="0.35">
      <c r="A15" s="372"/>
      <c r="B15" s="372"/>
      <c r="C15" s="25" t="s">
        <v>354</v>
      </c>
      <c r="D15" s="375"/>
    </row>
    <row r="16" spans="1:4" x14ac:dyDescent="0.3">
      <c r="A16" s="372"/>
      <c r="B16" s="7" t="s">
        <v>471</v>
      </c>
      <c r="C16" s="23" t="s">
        <v>471</v>
      </c>
      <c r="D16" s="2" t="s">
        <v>467</v>
      </c>
    </row>
    <row r="17" spans="1:4" x14ac:dyDescent="0.3">
      <c r="A17" s="372"/>
      <c r="B17" s="7" t="s">
        <v>174</v>
      </c>
      <c r="C17" s="23" t="s">
        <v>174</v>
      </c>
      <c r="D17" s="2" t="s">
        <v>467</v>
      </c>
    </row>
    <row r="18" spans="1:4" x14ac:dyDescent="0.3">
      <c r="A18" s="372"/>
      <c r="B18" s="7" t="s">
        <v>173</v>
      </c>
      <c r="C18" s="23" t="s">
        <v>173</v>
      </c>
      <c r="D18" s="2" t="s">
        <v>467</v>
      </c>
    </row>
    <row r="19" spans="1:4" x14ac:dyDescent="0.3">
      <c r="A19" s="372"/>
      <c r="B19" s="7" t="s">
        <v>180</v>
      </c>
      <c r="C19" s="23" t="s">
        <v>180</v>
      </c>
      <c r="D19" s="2" t="s">
        <v>467</v>
      </c>
    </row>
    <row r="20" spans="1:4" ht="15" thickBot="1" x14ac:dyDescent="0.35">
      <c r="A20" s="372"/>
      <c r="B20" s="372" t="s">
        <v>472</v>
      </c>
      <c r="C20" s="23" t="s">
        <v>178</v>
      </c>
      <c r="D20" s="375" t="s">
        <v>467</v>
      </c>
    </row>
    <row r="21" spans="1:4" ht="15" thickBot="1" x14ac:dyDescent="0.35">
      <c r="A21" s="373"/>
      <c r="B21" s="373"/>
      <c r="C21" s="22" t="s">
        <v>172</v>
      </c>
      <c r="D21" s="375"/>
    </row>
    <row r="22" spans="1:4" x14ac:dyDescent="0.3">
      <c r="A22" s="372" t="s">
        <v>362</v>
      </c>
      <c r="B22" s="38" t="s">
        <v>621</v>
      </c>
      <c r="C22" s="38" t="s">
        <v>621</v>
      </c>
      <c r="D22" s="103" t="s">
        <v>467</v>
      </c>
    </row>
    <row r="23" spans="1:4" x14ac:dyDescent="0.3">
      <c r="A23" s="372"/>
      <c r="B23" s="372" t="s">
        <v>437</v>
      </c>
      <c r="C23" s="23" t="s">
        <v>468</v>
      </c>
      <c r="D23" s="379" t="s">
        <v>467</v>
      </c>
    </row>
    <row r="24" spans="1:4" ht="15" thickBot="1" x14ac:dyDescent="0.35">
      <c r="A24" s="373"/>
      <c r="B24" s="372"/>
      <c r="C24" s="23" t="s">
        <v>348</v>
      </c>
      <c r="D24" s="379"/>
    </row>
    <row r="25" spans="1:4" ht="15" thickBot="1" x14ac:dyDescent="0.35">
      <c r="A25" s="12" t="s">
        <v>363</v>
      </c>
      <c r="B25" s="12" t="s">
        <v>45</v>
      </c>
      <c r="C25" s="22" t="s">
        <v>363</v>
      </c>
      <c r="D25" s="2" t="s">
        <v>467</v>
      </c>
    </row>
    <row r="26" spans="1:4" ht="15" thickBot="1" x14ac:dyDescent="0.35">
      <c r="A26" s="32" t="s">
        <v>366</v>
      </c>
      <c r="B26" s="51" t="s">
        <v>473</v>
      </c>
      <c r="C26" s="27" t="s">
        <v>366</v>
      </c>
      <c r="D26" t="s">
        <v>467</v>
      </c>
    </row>
    <row r="27" spans="1:4" ht="15" thickBot="1" x14ac:dyDescent="0.35">
      <c r="A27" s="17" t="s">
        <v>365</v>
      </c>
      <c r="B27" s="372" t="s">
        <v>474</v>
      </c>
      <c r="C27" s="26" t="s">
        <v>365</v>
      </c>
      <c r="D27" s="379" t="s">
        <v>467</v>
      </c>
    </row>
    <row r="28" spans="1:4" ht="15" thickBot="1" x14ac:dyDescent="0.35">
      <c r="A28" s="17" t="s">
        <v>367</v>
      </c>
      <c r="B28" s="372"/>
      <c r="C28" s="27" t="s">
        <v>367</v>
      </c>
      <c r="D28" s="379"/>
    </row>
    <row r="29" spans="1:4" ht="15" thickBot="1" x14ac:dyDescent="0.35">
      <c r="A29" s="12" t="s">
        <v>364</v>
      </c>
      <c r="B29" s="372"/>
      <c r="C29" s="22" t="s">
        <v>364</v>
      </c>
      <c r="D29" s="379"/>
    </row>
    <row r="30" spans="1:4" ht="15" thickBot="1" x14ac:dyDescent="0.35">
      <c r="A30" s="17" t="s">
        <v>368</v>
      </c>
      <c r="B30" s="373"/>
      <c r="C30" s="28" t="s">
        <v>368</v>
      </c>
      <c r="D30" s="379"/>
    </row>
    <row r="31" spans="1:4" ht="15" thickBot="1" x14ac:dyDescent="0.35">
      <c r="A31" s="12" t="s">
        <v>373</v>
      </c>
      <c r="B31" s="374" t="s">
        <v>475</v>
      </c>
      <c r="C31" s="23" t="s">
        <v>373</v>
      </c>
      <c r="D31" s="367" t="s">
        <v>467</v>
      </c>
    </row>
    <row r="32" spans="1:4" ht="15" thickBot="1" x14ac:dyDescent="0.35">
      <c r="A32" s="9" t="s">
        <v>369</v>
      </c>
      <c r="B32" s="372"/>
      <c r="C32" s="27" t="s">
        <v>369</v>
      </c>
      <c r="D32" s="367"/>
    </row>
    <row r="33" spans="1:4" ht="15" thickBot="1" x14ac:dyDescent="0.35">
      <c r="A33" s="16" t="s">
        <v>370</v>
      </c>
      <c r="B33" s="372"/>
      <c r="C33" s="23" t="s">
        <v>370</v>
      </c>
      <c r="D33" s="367"/>
    </row>
    <row r="34" spans="1:4" ht="15" thickBot="1" x14ac:dyDescent="0.35">
      <c r="A34" s="5" t="s">
        <v>371</v>
      </c>
      <c r="B34" s="373"/>
      <c r="C34" s="29" t="s">
        <v>371</v>
      </c>
      <c r="D34" s="367"/>
    </row>
    <row r="35" spans="1:4" ht="15" thickBot="1" x14ac:dyDescent="0.35">
      <c r="A35" s="16" t="s">
        <v>374</v>
      </c>
      <c r="B35" s="377" t="s">
        <v>620</v>
      </c>
      <c r="C35" s="22" t="s">
        <v>374</v>
      </c>
      <c r="D35" s="367" t="s">
        <v>467</v>
      </c>
    </row>
    <row r="36" spans="1:4" ht="15" thickBot="1" x14ac:dyDescent="0.35">
      <c r="A36" s="5" t="s">
        <v>375</v>
      </c>
      <c r="B36" s="378"/>
      <c r="C36" s="30" t="s">
        <v>375</v>
      </c>
      <c r="D36" s="367"/>
    </row>
    <row r="37" spans="1:4" ht="15" thickBot="1" x14ac:dyDescent="0.35">
      <c r="A37" s="21" t="s">
        <v>355</v>
      </c>
      <c r="B37" s="21" t="s">
        <v>355</v>
      </c>
      <c r="C37" s="29" t="s">
        <v>355</v>
      </c>
      <c r="D37" t="s">
        <v>467</v>
      </c>
    </row>
    <row r="38" spans="1:4" ht="15" thickBot="1" x14ac:dyDescent="0.35">
      <c r="A38" s="6" t="s">
        <v>358</v>
      </c>
      <c r="B38" s="52" t="s">
        <v>476</v>
      </c>
      <c r="C38" s="31" t="s">
        <v>358</v>
      </c>
      <c r="D38" t="s">
        <v>467</v>
      </c>
    </row>
  </sheetData>
  <mergeCells count="15">
    <mergeCell ref="B27:B30"/>
    <mergeCell ref="B31:B34"/>
    <mergeCell ref="B35:B36"/>
    <mergeCell ref="A3:A4"/>
    <mergeCell ref="D10:D15"/>
    <mergeCell ref="D20:D21"/>
    <mergeCell ref="A5:A21"/>
    <mergeCell ref="A22:A24"/>
    <mergeCell ref="B10:B15"/>
    <mergeCell ref="B20:B21"/>
    <mergeCell ref="B23:B24"/>
    <mergeCell ref="D23:D24"/>
    <mergeCell ref="D27:D30"/>
    <mergeCell ref="D31:D34"/>
    <mergeCell ref="D35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7B71-41AC-4DCC-A2D1-B0C907EAE96D}">
  <sheetPr codeName="Sheet4"/>
  <dimension ref="A1:AH35"/>
  <sheetViews>
    <sheetView topLeftCell="C1" zoomScale="55" zoomScaleNormal="55" workbookViewId="0">
      <pane ySplit="3" topLeftCell="A4" activePane="bottomLeft" state="frozen"/>
      <selection pane="bottomLeft" activeCell="T6" sqref="T6:V6"/>
    </sheetView>
  </sheetViews>
  <sheetFormatPr defaultColWidth="8.88671875" defaultRowHeight="14.4" x14ac:dyDescent="0.3"/>
  <cols>
    <col min="1" max="1" width="5.44140625" style="209" customWidth="1"/>
    <col min="2" max="2" width="8.88671875" style="212"/>
    <col min="3" max="3" width="60" style="209" customWidth="1"/>
    <col min="4" max="4" width="12.88671875" style="212" customWidth="1"/>
    <col min="5" max="5" width="18.5546875" style="212" bestFit="1" customWidth="1"/>
    <col min="6" max="8" width="9.33203125" style="212" bestFit="1" customWidth="1"/>
    <col min="9" max="13" width="20.88671875" style="212" customWidth="1"/>
    <col min="14" max="14" width="20.88671875" style="210" customWidth="1"/>
    <col min="15" max="18" width="20.88671875" style="212" customWidth="1"/>
    <col min="19" max="19" width="23.6640625" style="212" customWidth="1"/>
    <col min="20" max="28" width="9.33203125" style="212" bestFit="1" customWidth="1"/>
    <col min="29" max="29" width="24.109375" style="212" bestFit="1" customWidth="1"/>
    <col min="30" max="30" width="13.109375" style="212" bestFit="1" customWidth="1"/>
    <col min="31" max="31" width="13" style="212" customWidth="1"/>
    <col min="32" max="32" width="14.88671875" style="212" bestFit="1" customWidth="1"/>
    <col min="33" max="33" width="13" style="212" customWidth="1"/>
    <col min="34" max="35" width="8.88671875" style="212" customWidth="1"/>
    <col min="36" max="16384" width="8.88671875" style="212"/>
  </cols>
  <sheetData>
    <row r="1" spans="1:34" s="234" customFormat="1" ht="19.2" thickTop="1" thickBot="1" x14ac:dyDescent="0.4">
      <c r="A1" s="388" t="s">
        <v>481</v>
      </c>
      <c r="B1" s="388"/>
      <c r="C1" s="389"/>
      <c r="D1" s="225">
        <v>1</v>
      </c>
      <c r="E1" s="225">
        <v>2</v>
      </c>
      <c r="F1" s="225">
        <v>3</v>
      </c>
      <c r="G1" s="225">
        <v>4</v>
      </c>
      <c r="H1" s="225">
        <v>5</v>
      </c>
      <c r="I1" s="225">
        <v>6</v>
      </c>
      <c r="J1" s="225">
        <v>7</v>
      </c>
      <c r="K1" s="225">
        <v>8</v>
      </c>
      <c r="L1" s="225">
        <v>9</v>
      </c>
      <c r="M1" s="226">
        <v>10</v>
      </c>
      <c r="N1" s="227">
        <v>11</v>
      </c>
      <c r="O1" s="228">
        <v>12</v>
      </c>
      <c r="P1" s="225">
        <v>13</v>
      </c>
      <c r="Q1" s="225">
        <v>14</v>
      </c>
      <c r="R1" s="225">
        <v>15</v>
      </c>
      <c r="S1" s="229">
        <v>16</v>
      </c>
      <c r="T1" s="225">
        <v>17</v>
      </c>
      <c r="U1" s="225">
        <v>18</v>
      </c>
      <c r="V1" s="225">
        <v>19</v>
      </c>
      <c r="W1" s="225">
        <v>20</v>
      </c>
      <c r="X1" s="229">
        <v>21</v>
      </c>
      <c r="Y1" s="229">
        <v>22</v>
      </c>
      <c r="Z1" s="225">
        <v>23</v>
      </c>
      <c r="AA1" s="225">
        <v>24</v>
      </c>
      <c r="AB1" s="225">
        <v>25</v>
      </c>
      <c r="AC1" s="225">
        <v>26</v>
      </c>
      <c r="AD1" s="230">
        <v>28</v>
      </c>
      <c r="AE1" s="231">
        <v>29</v>
      </c>
      <c r="AF1" s="232"/>
      <c r="AG1" s="233"/>
    </row>
    <row r="2" spans="1:34" s="209" customFormat="1" ht="15.6" thickTop="1" thickBot="1" x14ac:dyDescent="0.35">
      <c r="B2" s="235"/>
      <c r="C2" s="236"/>
      <c r="D2" s="209" t="s">
        <v>170</v>
      </c>
      <c r="E2" s="392" t="s">
        <v>465</v>
      </c>
      <c r="F2" s="393"/>
      <c r="G2" s="393"/>
      <c r="H2" s="394"/>
      <c r="I2" s="385" t="s">
        <v>42</v>
      </c>
      <c r="J2" s="386"/>
      <c r="K2" s="386"/>
      <c r="L2" s="386"/>
      <c r="M2" s="386"/>
      <c r="N2" s="386"/>
      <c r="O2" s="386"/>
      <c r="P2" s="386"/>
      <c r="Q2" s="386"/>
      <c r="R2" s="386"/>
      <c r="S2" s="387"/>
      <c r="T2" s="385" t="s">
        <v>47</v>
      </c>
      <c r="U2" s="386"/>
      <c r="V2" s="386"/>
      <c r="W2" s="386"/>
      <c r="X2" s="386"/>
      <c r="Y2" s="386"/>
      <c r="Z2" s="386"/>
      <c r="AA2" s="387"/>
      <c r="AB2" s="237" t="s">
        <v>355</v>
      </c>
      <c r="AC2" s="238" t="s">
        <v>358</v>
      </c>
      <c r="AD2" s="380" t="s">
        <v>482</v>
      </c>
      <c r="AE2" s="381"/>
      <c r="AF2" s="213"/>
      <c r="AG2" s="233"/>
    </row>
    <row r="3" spans="1:34" s="209" customFormat="1" ht="15.6" thickTop="1" thickBot="1" x14ac:dyDescent="0.35">
      <c r="B3" s="239"/>
      <c r="D3" s="240" t="s">
        <v>655</v>
      </c>
      <c r="E3" s="229" t="s">
        <v>656</v>
      </c>
      <c r="F3" s="229" t="s">
        <v>657</v>
      </c>
      <c r="G3" s="229" t="s">
        <v>458</v>
      </c>
      <c r="H3" s="241" t="s">
        <v>171</v>
      </c>
      <c r="I3" s="242" t="s">
        <v>176</v>
      </c>
      <c r="J3" s="243" t="s">
        <v>175</v>
      </c>
      <c r="K3" s="243" t="s">
        <v>177</v>
      </c>
      <c r="L3" s="243" t="s">
        <v>349</v>
      </c>
      <c r="M3" s="244" t="s">
        <v>179</v>
      </c>
      <c r="N3" s="215" t="s">
        <v>485</v>
      </c>
      <c r="O3" s="245" t="s">
        <v>471</v>
      </c>
      <c r="P3" s="246" t="s">
        <v>174</v>
      </c>
      <c r="Q3" s="246" t="s">
        <v>173</v>
      </c>
      <c r="R3" s="246" t="s">
        <v>180</v>
      </c>
      <c r="S3" s="215" t="s">
        <v>472</v>
      </c>
      <c r="T3" s="247" t="s">
        <v>621</v>
      </c>
      <c r="U3" s="248" t="s">
        <v>437</v>
      </c>
      <c r="V3" s="248" t="s">
        <v>406</v>
      </c>
      <c r="W3" s="249" t="s">
        <v>412</v>
      </c>
      <c r="X3" s="250" t="s">
        <v>474</v>
      </c>
      <c r="Y3" s="215" t="s">
        <v>486</v>
      </c>
      <c r="Z3" s="248" t="s">
        <v>483</v>
      </c>
      <c r="AA3" s="248" t="s">
        <v>169</v>
      </c>
      <c r="AB3" s="248" t="s">
        <v>440</v>
      </c>
      <c r="AC3" s="251" t="s">
        <v>358</v>
      </c>
      <c r="AD3" s="252" t="s">
        <v>622</v>
      </c>
      <c r="AE3" s="222" t="s">
        <v>623</v>
      </c>
      <c r="AF3" s="213" t="s">
        <v>647</v>
      </c>
      <c r="AG3" s="222" t="s">
        <v>624</v>
      </c>
      <c r="AH3" s="209" t="s">
        <v>653</v>
      </c>
    </row>
    <row r="4" spans="1:34" ht="21" customHeight="1" thickTop="1" thickBot="1" x14ac:dyDescent="0.4">
      <c r="A4" s="209">
        <v>1</v>
      </c>
      <c r="B4" s="210"/>
      <c r="C4" s="211" t="s">
        <v>399</v>
      </c>
      <c r="D4" s="253">
        <v>0</v>
      </c>
      <c r="E4" s="253">
        <v>0</v>
      </c>
      <c r="F4" s="253">
        <v>0</v>
      </c>
      <c r="G4" s="253">
        <v>0</v>
      </c>
      <c r="H4" s="253">
        <v>0</v>
      </c>
      <c r="I4" s="254">
        <v>0</v>
      </c>
      <c r="J4" s="253">
        <v>0</v>
      </c>
      <c r="K4" s="253">
        <v>0</v>
      </c>
      <c r="L4" s="253">
        <v>0</v>
      </c>
      <c r="M4" s="255">
        <v>0</v>
      </c>
      <c r="N4" s="255">
        <v>0</v>
      </c>
      <c r="O4" s="255">
        <v>0</v>
      </c>
      <c r="P4" s="255">
        <v>0</v>
      </c>
      <c r="Q4" s="255">
        <v>0</v>
      </c>
      <c r="R4" s="255">
        <v>0</v>
      </c>
      <c r="S4" s="256">
        <v>0</v>
      </c>
      <c r="T4" s="257">
        <v>0</v>
      </c>
      <c r="U4" s="255">
        <v>0</v>
      </c>
      <c r="V4" s="255">
        <v>0</v>
      </c>
      <c r="W4" s="255">
        <v>0</v>
      </c>
      <c r="X4" s="258">
        <v>0</v>
      </c>
      <c r="Y4" s="255">
        <v>0</v>
      </c>
      <c r="Z4" s="255">
        <v>0</v>
      </c>
      <c r="AA4" s="255">
        <v>0</v>
      </c>
      <c r="AB4" s="258">
        <v>0</v>
      </c>
      <c r="AC4" s="259">
        <v>0</v>
      </c>
      <c r="AD4" s="260">
        <v>0</v>
      </c>
      <c r="AE4" s="261">
        <v>0</v>
      </c>
      <c r="AF4" s="262">
        <v>3.1333453048495901E-3</v>
      </c>
      <c r="AG4" s="261">
        <v>0</v>
      </c>
    </row>
    <row r="5" spans="1:34" ht="21" customHeight="1" x14ac:dyDescent="0.35">
      <c r="A5" s="209">
        <v>2</v>
      </c>
      <c r="B5" s="390" t="s">
        <v>465</v>
      </c>
      <c r="C5" s="213" t="s">
        <v>459</v>
      </c>
      <c r="D5" s="261">
        <v>8.3535703411170795E-2</v>
      </c>
      <c r="E5" s="260">
        <v>6.0319210260031501E-2</v>
      </c>
      <c r="F5" s="261">
        <v>1.0855800768513401E-6</v>
      </c>
      <c r="G5" s="261">
        <v>1.23467522473309E-6</v>
      </c>
      <c r="H5" s="261">
        <v>3.1446667741015801E-3</v>
      </c>
      <c r="I5" s="260">
        <v>0.67813265513889998</v>
      </c>
      <c r="J5" s="261">
        <v>3.35935930865084E-6</v>
      </c>
      <c r="K5" s="261">
        <v>0.123025442465573</v>
      </c>
      <c r="L5" s="261">
        <v>2.7826246247014499E-3</v>
      </c>
      <c r="M5" s="255">
        <v>4.3826312089465099E-3</v>
      </c>
      <c r="N5" s="255">
        <v>6.6499670037883707E-2</v>
      </c>
      <c r="O5" s="258">
        <v>3.5289050489462999E-3</v>
      </c>
      <c r="P5" s="258">
        <v>2.7724793507646998E-2</v>
      </c>
      <c r="Q5" s="258">
        <v>1.8450113104136801E-2</v>
      </c>
      <c r="R5" s="258">
        <v>0.33738862953582799</v>
      </c>
      <c r="S5" s="256">
        <v>0.15612921924696299</v>
      </c>
      <c r="T5" s="257">
        <v>7.7713090139840402E-3</v>
      </c>
      <c r="U5" s="255">
        <v>3.0382567624124901</v>
      </c>
      <c r="V5" s="255">
        <v>6.4898126719756498E-3</v>
      </c>
      <c r="W5" s="255">
        <v>5.8087847026210204E-3</v>
      </c>
      <c r="X5" s="258">
        <v>1.3192809344722301E-2</v>
      </c>
      <c r="Y5" s="255">
        <v>2.0883720332167299E-2</v>
      </c>
      <c r="Z5" s="255">
        <v>2.5848058735822902E-3</v>
      </c>
      <c r="AA5" s="255">
        <v>0</v>
      </c>
      <c r="AB5" s="258">
        <v>5.0286873710834604E-3</v>
      </c>
      <c r="AC5" s="259">
        <v>4.7331487058825802E-4</v>
      </c>
      <c r="AD5" s="260">
        <v>9.1848155115363497E-2</v>
      </c>
      <c r="AE5" s="261">
        <v>0</v>
      </c>
      <c r="AF5" s="262">
        <v>7.79202823012811E-4</v>
      </c>
      <c r="AG5" s="261">
        <v>0.39664965248497103</v>
      </c>
    </row>
    <row r="6" spans="1:34" ht="18" x14ac:dyDescent="0.35">
      <c r="A6" s="209">
        <v>3</v>
      </c>
      <c r="B6" s="391"/>
      <c r="C6" s="213" t="s">
        <v>0</v>
      </c>
      <c r="D6" s="261">
        <v>1.2090500549883101E-3</v>
      </c>
      <c r="E6" s="260">
        <v>9.3553118749999995E-12</v>
      </c>
      <c r="F6" s="261">
        <v>3.6329567751858501E-3</v>
      </c>
      <c r="G6" s="261">
        <v>1.8895557865860699E-5</v>
      </c>
      <c r="H6" s="261">
        <v>1.3963759635654099E-5</v>
      </c>
      <c r="I6" s="260">
        <v>1.9736562949349999E-9</v>
      </c>
      <c r="J6" s="261">
        <v>3.04676631949236</v>
      </c>
      <c r="K6" s="261">
        <v>4.4395026766791801E-2</v>
      </c>
      <c r="L6" s="261">
        <v>2.44932230770034E-4</v>
      </c>
      <c r="M6" s="255">
        <v>2.2562351555429201E-4</v>
      </c>
      <c r="N6" s="255">
        <v>4.26236960345967E-4</v>
      </c>
      <c r="O6" s="255">
        <v>0</v>
      </c>
      <c r="P6" s="255">
        <v>1.21316388621882E-4</v>
      </c>
      <c r="Q6" s="255">
        <v>1.2392097011096399E-4</v>
      </c>
      <c r="R6" s="255">
        <v>5.3041572045135202E-4</v>
      </c>
      <c r="S6" s="256">
        <v>1.6878928208521301E-3</v>
      </c>
      <c r="T6" s="257">
        <v>2.7386365499999999E-13</v>
      </c>
      <c r="U6" s="255">
        <v>4.6641572238216897E-2</v>
      </c>
      <c r="V6" s="255">
        <v>2.07201136604011E-5</v>
      </c>
      <c r="W6" s="255">
        <v>3.7124654523656701E-5</v>
      </c>
      <c r="X6" s="258">
        <v>5.9566090443923799E-5</v>
      </c>
      <c r="Y6" s="255">
        <v>1.4179099004507999E-5</v>
      </c>
      <c r="Z6" s="255">
        <v>2.2697713999999999E-13</v>
      </c>
      <c r="AA6" s="255">
        <v>0</v>
      </c>
      <c r="AB6" s="258">
        <v>5.2273174804547899E-4</v>
      </c>
      <c r="AC6" s="259">
        <v>1.6762225036029201E-6</v>
      </c>
      <c r="AD6" s="260">
        <v>2.271469053672E-13</v>
      </c>
      <c r="AE6" s="261">
        <v>0</v>
      </c>
      <c r="AF6" s="262">
        <v>1.1573979206508599E-3</v>
      </c>
      <c r="AG6" s="261">
        <v>-9.6143926749976405E-3</v>
      </c>
    </row>
    <row r="7" spans="1:34" ht="24" customHeight="1" x14ac:dyDescent="0.35">
      <c r="A7" s="209">
        <v>4</v>
      </c>
      <c r="B7" s="391"/>
      <c r="C7" s="213" t="s">
        <v>458</v>
      </c>
      <c r="D7" s="261">
        <v>5.0369286001903102E-2</v>
      </c>
      <c r="E7" s="260">
        <v>1.66462292898125E-4</v>
      </c>
      <c r="F7" s="261">
        <v>5.9777030602690198E-3</v>
      </c>
      <c r="G7" s="261">
        <v>8.4119993253734093E-2</v>
      </c>
      <c r="H7" s="261">
        <v>9.4331024200242104E-3</v>
      </c>
      <c r="I7" s="260">
        <v>4.6253447350529402E-5</v>
      </c>
      <c r="J7" s="261">
        <v>0.43543059381835802</v>
      </c>
      <c r="K7" s="261">
        <v>0.115627105169469</v>
      </c>
      <c r="L7" s="261">
        <v>8.7034870614542903E-2</v>
      </c>
      <c r="M7" s="255">
        <v>5.5699494399682999E-3</v>
      </c>
      <c r="N7" s="255">
        <v>2.25267270567273E-2</v>
      </c>
      <c r="O7" s="255">
        <v>7.7899269547741304E-3</v>
      </c>
      <c r="P7" s="255">
        <v>1.16221918242389E-2</v>
      </c>
      <c r="Q7" s="255">
        <v>3.8803543396434799E-3</v>
      </c>
      <c r="R7" s="255">
        <v>3.7455509686111402E-2</v>
      </c>
      <c r="S7" s="256">
        <v>6.9467259374078799E-2</v>
      </c>
      <c r="T7" s="257">
        <v>5.53293133618366E-4</v>
      </c>
      <c r="U7" s="255">
        <v>0.73269296026757902</v>
      </c>
      <c r="V7" s="255">
        <v>3.3007412424779499E-3</v>
      </c>
      <c r="W7" s="255">
        <v>8.8464593738309706E-3</v>
      </c>
      <c r="X7" s="258">
        <v>7.8165519202973502E-2</v>
      </c>
      <c r="Y7" s="255">
        <v>5.4990053721165999E-2</v>
      </c>
      <c r="Z7" s="255">
        <v>5.5311118700157302E-7</v>
      </c>
      <c r="AA7" s="255">
        <v>0</v>
      </c>
      <c r="AB7" s="258">
        <v>2.4247604792314199E-2</v>
      </c>
      <c r="AC7" s="259">
        <v>2.6317543472280502E-3</v>
      </c>
      <c r="AD7" s="260">
        <v>0.26191977958361501</v>
      </c>
      <c r="AE7" s="261">
        <v>0</v>
      </c>
      <c r="AF7" s="262">
        <v>2.5086690396560401E-4</v>
      </c>
      <c r="AG7" s="261">
        <v>0.10495635464580801</v>
      </c>
    </row>
    <row r="8" spans="1:34" ht="22.95" customHeight="1" thickBot="1" x14ac:dyDescent="0.4">
      <c r="A8" s="209">
        <v>5</v>
      </c>
      <c r="B8" s="391"/>
      <c r="C8" s="216" t="s">
        <v>171</v>
      </c>
      <c r="D8" s="261">
        <v>0</v>
      </c>
      <c r="E8" s="260">
        <v>0</v>
      </c>
      <c r="F8" s="261">
        <v>0</v>
      </c>
      <c r="G8" s="261">
        <v>0</v>
      </c>
      <c r="H8" s="261">
        <v>0</v>
      </c>
      <c r="I8" s="260">
        <v>0</v>
      </c>
      <c r="J8" s="261">
        <v>0</v>
      </c>
      <c r="K8" s="261">
        <v>0</v>
      </c>
      <c r="L8" s="261">
        <v>0</v>
      </c>
      <c r="M8" s="263">
        <v>0</v>
      </c>
      <c r="N8" s="263">
        <v>0</v>
      </c>
      <c r="O8" s="263">
        <v>0</v>
      </c>
      <c r="P8" s="263">
        <v>0</v>
      </c>
      <c r="Q8" s="263">
        <v>0</v>
      </c>
      <c r="R8" s="263">
        <v>5.7332232890314498E-4</v>
      </c>
      <c r="S8" s="264">
        <v>0</v>
      </c>
      <c r="T8" s="265">
        <v>0</v>
      </c>
      <c r="U8" s="263">
        <v>0</v>
      </c>
      <c r="V8" s="263">
        <v>0</v>
      </c>
      <c r="W8" s="263">
        <v>0</v>
      </c>
      <c r="X8" s="266">
        <v>0</v>
      </c>
      <c r="Y8" s="263">
        <v>0</v>
      </c>
      <c r="Z8" s="263">
        <v>0</v>
      </c>
      <c r="AA8" s="263">
        <v>0</v>
      </c>
      <c r="AB8" s="266">
        <v>0</v>
      </c>
      <c r="AC8" s="267">
        <v>0</v>
      </c>
      <c r="AD8" s="260">
        <v>0</v>
      </c>
      <c r="AE8" s="261">
        <v>0</v>
      </c>
      <c r="AF8" s="262">
        <v>5.4076735356514399E-3</v>
      </c>
      <c r="AG8" s="261">
        <v>2.98412351163079E-5</v>
      </c>
    </row>
    <row r="9" spans="1:34" ht="15.6" customHeight="1" x14ac:dyDescent="0.35">
      <c r="A9" s="209">
        <v>6</v>
      </c>
      <c r="B9" s="382" t="s">
        <v>42</v>
      </c>
      <c r="C9" s="215" t="s">
        <v>176</v>
      </c>
      <c r="D9" s="268">
        <v>3.0635052345688702E-3</v>
      </c>
      <c r="E9" s="269">
        <v>2.2788540693766799E-4</v>
      </c>
      <c r="F9" s="268">
        <v>1.0801620000000001E-13</v>
      </c>
      <c r="G9" s="268">
        <v>1.5624399245154001E-7</v>
      </c>
      <c r="H9" s="268">
        <v>9.4481211228134498E-4</v>
      </c>
      <c r="I9" s="269">
        <v>4.9601622510760297E-4</v>
      </c>
      <c r="J9" s="268">
        <v>1.2486594968989101E-4</v>
      </c>
      <c r="K9" s="268">
        <v>1.46291096774147E-2</v>
      </c>
      <c r="L9" s="268">
        <v>7.7956466399190004E-5</v>
      </c>
      <c r="M9" s="270">
        <v>1.7704193103212099E-4</v>
      </c>
      <c r="N9" s="270">
        <v>4.9380744431208202E-3</v>
      </c>
      <c r="O9" s="270">
        <v>8.36054993018573E-4</v>
      </c>
      <c r="P9" s="270">
        <v>1.6532865025269601E-3</v>
      </c>
      <c r="Q9" s="270">
        <v>8.00463792557932E-4</v>
      </c>
      <c r="R9" s="270">
        <v>0.459581848022521</v>
      </c>
      <c r="S9" s="271">
        <v>9.1406020512925304E-3</v>
      </c>
      <c r="T9" s="272">
        <v>5.4378169856476996E-4</v>
      </c>
      <c r="U9" s="270">
        <v>1.22150107378237E-3</v>
      </c>
      <c r="V9" s="270">
        <v>2.4260440634754E-5</v>
      </c>
      <c r="W9" s="270">
        <v>1.25232561509532E-5</v>
      </c>
      <c r="X9" s="273">
        <v>2.00431234925445E-4</v>
      </c>
      <c r="Y9" s="270">
        <v>5.08352990602683E-5</v>
      </c>
      <c r="Z9" s="270">
        <v>8.1338990651928004E-7</v>
      </c>
      <c r="AA9" s="270">
        <v>0</v>
      </c>
      <c r="AB9" s="273">
        <v>2.11675453595133E-3</v>
      </c>
      <c r="AC9" s="274">
        <v>7.2091827439583103E-6</v>
      </c>
      <c r="AD9" s="269">
        <v>4.8680486006158599E-4</v>
      </c>
      <c r="AE9" s="268">
        <v>0</v>
      </c>
      <c r="AF9" s="275">
        <v>2.5998784648409001E-4</v>
      </c>
      <c r="AG9" s="276">
        <v>1.31921365628075E-2</v>
      </c>
    </row>
    <row r="10" spans="1:34" ht="18" x14ac:dyDescent="0.35">
      <c r="A10" s="209">
        <v>7</v>
      </c>
      <c r="B10" s="383"/>
      <c r="C10" s="216" t="s">
        <v>175</v>
      </c>
      <c r="D10" s="261">
        <v>8.7708831073704405E-2</v>
      </c>
      <c r="E10" s="260">
        <v>7.5743711609915498E-3</v>
      </c>
      <c r="F10" s="261">
        <v>1.3039177078357301E-2</v>
      </c>
      <c r="G10" s="261">
        <v>7.9042176227703004E-3</v>
      </c>
      <c r="H10" s="261">
        <v>1.09012343977244E-2</v>
      </c>
      <c r="I10" s="260">
        <v>2.8600535822496899E-4</v>
      </c>
      <c r="J10" s="261">
        <v>0.57059283652931503</v>
      </c>
      <c r="K10" s="261">
        <v>0.187935757631955</v>
      </c>
      <c r="L10" s="261">
        <v>0.37606177369825999</v>
      </c>
      <c r="M10" s="255">
        <v>8.6118976174019597E-3</v>
      </c>
      <c r="N10" s="255">
        <v>3.8296151979976802E-2</v>
      </c>
      <c r="O10" s="255">
        <v>9.9547695515112104E-3</v>
      </c>
      <c r="P10" s="255">
        <v>2.1260830712268201E-2</v>
      </c>
      <c r="Q10" s="255">
        <v>9.4769112295381291E-3</v>
      </c>
      <c r="R10" s="255">
        <v>9.2758548487768794E-2</v>
      </c>
      <c r="S10" s="256">
        <v>0.12717040561858001</v>
      </c>
      <c r="T10" s="257">
        <v>1.4138810866494301E-4</v>
      </c>
      <c r="U10" s="255">
        <v>0.23075710814088601</v>
      </c>
      <c r="V10" s="255">
        <v>0.15823209882259401</v>
      </c>
      <c r="W10" s="255">
        <v>0.62777102462650902</v>
      </c>
      <c r="X10" s="258">
        <v>0.26792539859102099</v>
      </c>
      <c r="Y10" s="255">
        <v>0.110213277155637</v>
      </c>
      <c r="Z10" s="255">
        <v>6.8879166311134696E-3</v>
      </c>
      <c r="AA10" s="255">
        <v>0</v>
      </c>
      <c r="AB10" s="258">
        <v>1.72304817123273E-2</v>
      </c>
      <c r="AC10" s="259">
        <v>3.0255513296326602E-3</v>
      </c>
      <c r="AD10" s="260">
        <v>0.761500968715491</v>
      </c>
      <c r="AE10" s="261">
        <v>9.3381379755339597E-2</v>
      </c>
      <c r="AF10" s="262">
        <v>4.1597012722758998E-3</v>
      </c>
      <c r="AG10" s="277">
        <v>0.346376198546055</v>
      </c>
    </row>
    <row r="11" spans="1:34" ht="18" x14ac:dyDescent="0.35">
      <c r="A11" s="209">
        <v>8</v>
      </c>
      <c r="B11" s="383"/>
      <c r="C11" s="216" t="s">
        <v>177</v>
      </c>
      <c r="D11" s="261">
        <v>7.8519215588962795E-3</v>
      </c>
      <c r="E11" s="260">
        <v>1.8514378502380001E-4</v>
      </c>
      <c r="F11" s="261">
        <v>9.6978121867759004E-3</v>
      </c>
      <c r="G11" s="261">
        <v>3.5763756027331299E-4</v>
      </c>
      <c r="H11" s="261">
        <v>3.7047613879643399E-3</v>
      </c>
      <c r="I11" s="260">
        <v>4.97297607845496E-4</v>
      </c>
      <c r="J11" s="261">
        <v>1.64609173422147E-2</v>
      </c>
      <c r="K11" s="261">
        <v>1.2696338836533601E-2</v>
      </c>
      <c r="L11" s="261">
        <v>2.4279122111732802E-3</v>
      </c>
      <c r="M11" s="255">
        <v>3.3597246688511599E-2</v>
      </c>
      <c r="N11" s="255">
        <v>2.4604774992666601E-2</v>
      </c>
      <c r="O11" s="255">
        <v>4.1101271940525604E-3</v>
      </c>
      <c r="P11" s="255">
        <v>1.47386824057971E-2</v>
      </c>
      <c r="Q11" s="255">
        <v>2.1752478960532302E-2</v>
      </c>
      <c r="R11" s="255">
        <v>1.29729378893429E-2</v>
      </c>
      <c r="S11" s="256">
        <v>2.9554570651601799E-2</v>
      </c>
      <c r="T11" s="257">
        <v>1.6033466255821001E-5</v>
      </c>
      <c r="U11" s="255">
        <v>1.8454108838053299E-3</v>
      </c>
      <c r="V11" s="255">
        <v>1.05238560791922E-2</v>
      </c>
      <c r="W11" s="255">
        <v>9.8296138709542801E-3</v>
      </c>
      <c r="X11" s="258">
        <v>2.3875418206249201E-2</v>
      </c>
      <c r="Y11" s="255">
        <v>9.8039967760820093E-2</v>
      </c>
      <c r="Z11" s="255">
        <v>4.5664642241291802E-4</v>
      </c>
      <c r="AA11" s="255">
        <v>0</v>
      </c>
      <c r="AB11" s="258">
        <v>5.7773869518496401E-4</v>
      </c>
      <c r="AC11" s="259">
        <v>6.7256187093556001E-4</v>
      </c>
      <c r="AD11" s="260">
        <v>0.20711023510883</v>
      </c>
      <c r="AE11" s="261">
        <v>0</v>
      </c>
      <c r="AF11" s="262">
        <v>3.2066107772446298E-2</v>
      </c>
      <c r="AG11" s="277">
        <v>1.10054871525438E-2</v>
      </c>
    </row>
    <row r="12" spans="1:34" ht="18" x14ac:dyDescent="0.35">
      <c r="A12" s="209">
        <v>9</v>
      </c>
      <c r="B12" s="383"/>
      <c r="C12" s="216" t="s">
        <v>349</v>
      </c>
      <c r="D12" s="261">
        <v>8.5868107797762905E-4</v>
      </c>
      <c r="E12" s="260">
        <v>5.3802604233160896E-4</v>
      </c>
      <c r="F12" s="261">
        <v>1.91192990259379E-3</v>
      </c>
      <c r="G12" s="261">
        <v>4.0612888837044899E-4</v>
      </c>
      <c r="H12" s="261">
        <v>1.30496444083252E-3</v>
      </c>
      <c r="I12" s="260">
        <v>1.6692328750385601E-4</v>
      </c>
      <c r="J12" s="261">
        <v>1.85304753479951E-3</v>
      </c>
      <c r="K12" s="261">
        <v>2.19571667951254E-2</v>
      </c>
      <c r="L12" s="261">
        <v>5.9014814778083598E-3</v>
      </c>
      <c r="M12" s="255">
        <v>0.123822229233777</v>
      </c>
      <c r="N12" s="255">
        <v>3.2790323282562497E-2</v>
      </c>
      <c r="O12" s="255">
        <v>1.54136461047655E-2</v>
      </c>
      <c r="P12" s="255">
        <v>8.1634883236469304E-3</v>
      </c>
      <c r="Q12" s="255">
        <v>4.8465768631278296E-3</v>
      </c>
      <c r="R12" s="255">
        <v>6.5597679880126502E-3</v>
      </c>
      <c r="S12" s="256">
        <v>1.04632561279107E-2</v>
      </c>
      <c r="T12" s="257">
        <v>1.8040254273044001E-7</v>
      </c>
      <c r="U12" s="255">
        <v>2.4637817839895599E-3</v>
      </c>
      <c r="V12" s="255">
        <v>3.7307088190228902E-4</v>
      </c>
      <c r="W12" s="255">
        <v>8.4087218608331195E-4</v>
      </c>
      <c r="X12" s="258">
        <v>5.3874650566512203E-3</v>
      </c>
      <c r="Y12" s="255">
        <v>6.4442658751285801E-3</v>
      </c>
      <c r="Z12" s="255">
        <v>1.2757803743736201E-4</v>
      </c>
      <c r="AA12" s="255">
        <v>0</v>
      </c>
      <c r="AB12" s="258">
        <v>1.1477602962133601E-3</v>
      </c>
      <c r="AC12" s="259">
        <v>3.0338215490610898E-4</v>
      </c>
      <c r="AD12" s="260">
        <v>1.92771291501171E-2</v>
      </c>
      <c r="AE12" s="261">
        <v>0</v>
      </c>
      <c r="AF12" s="262">
        <v>9.7222748422994801E-4</v>
      </c>
      <c r="AG12" s="277">
        <v>4.0723640894294397E-3</v>
      </c>
    </row>
    <row r="13" spans="1:34" ht="18" x14ac:dyDescent="0.35">
      <c r="A13" s="209">
        <v>10</v>
      </c>
      <c r="B13" s="383"/>
      <c r="C13" s="216" t="s">
        <v>179</v>
      </c>
      <c r="D13" s="261">
        <v>1.25739250956335E-3</v>
      </c>
      <c r="E13" s="260">
        <v>2.7879979775496098E-4</v>
      </c>
      <c r="F13" s="261">
        <v>2.6546269575524302E-4</v>
      </c>
      <c r="G13" s="261">
        <v>4.6443764094889197E-5</v>
      </c>
      <c r="H13" s="261">
        <v>3.5267292481268401E-4</v>
      </c>
      <c r="I13" s="260">
        <v>1.04309628756512E-5</v>
      </c>
      <c r="J13" s="261">
        <v>2.5769921643301698E-4</v>
      </c>
      <c r="K13" s="261">
        <v>5.5321423716405103E-3</v>
      </c>
      <c r="L13" s="261">
        <v>3.03627399540718E-4</v>
      </c>
      <c r="M13" s="255">
        <v>9.0103108563694204E-3</v>
      </c>
      <c r="N13" s="255">
        <v>2.3376742971250902E-2</v>
      </c>
      <c r="O13" s="255">
        <v>1.18038949988611E-2</v>
      </c>
      <c r="P13" s="255">
        <v>2.7546078255134198E-3</v>
      </c>
      <c r="Q13" s="255">
        <v>2.7291746848839E-3</v>
      </c>
      <c r="R13" s="255">
        <v>2.5430954886881399E-3</v>
      </c>
      <c r="S13" s="256">
        <v>2.49666053555027E-2</v>
      </c>
      <c r="T13" s="257">
        <v>1.393431045604E-7</v>
      </c>
      <c r="U13" s="255">
        <v>2.4180400831611001E-4</v>
      </c>
      <c r="V13" s="255">
        <v>1.60572228288033E-2</v>
      </c>
      <c r="W13" s="255">
        <v>2.12177342686187E-3</v>
      </c>
      <c r="X13" s="258">
        <v>8.3396871700966105E-3</v>
      </c>
      <c r="Y13" s="255">
        <v>5.9114462101015897E-3</v>
      </c>
      <c r="Z13" s="255">
        <v>2.19066261590384E-5</v>
      </c>
      <c r="AA13" s="255">
        <v>0</v>
      </c>
      <c r="AB13" s="258">
        <v>5.40377411010631E-4</v>
      </c>
      <c r="AC13" s="259">
        <v>1.8453051859551199E-4</v>
      </c>
      <c r="AD13" s="260">
        <v>3.4299000083487098E-3</v>
      </c>
      <c r="AE13" s="261">
        <v>8.22381820722108E-2</v>
      </c>
      <c r="AF13" s="262">
        <v>1.52402556488433E-2</v>
      </c>
      <c r="AG13" s="277">
        <v>8.4767369742594898E-4</v>
      </c>
    </row>
    <row r="14" spans="1:34" ht="18" x14ac:dyDescent="0.35">
      <c r="A14" s="217">
        <v>11</v>
      </c>
      <c r="B14" s="383"/>
      <c r="C14" s="216" t="s">
        <v>485</v>
      </c>
      <c r="D14" s="261">
        <v>5.4459391712331003E-4</v>
      </c>
      <c r="E14" s="260">
        <v>5.6093032405855295E-4</v>
      </c>
      <c r="F14" s="261">
        <v>5.8667713422667998E-4</v>
      </c>
      <c r="G14" s="261">
        <v>6.6783024110193606E-5</v>
      </c>
      <c r="H14" s="261">
        <v>5.1674791767357495E-4</v>
      </c>
      <c r="I14" s="260">
        <v>1.97777905001392E-4</v>
      </c>
      <c r="J14" s="261">
        <v>3.9078087264487598E-4</v>
      </c>
      <c r="K14" s="261">
        <v>1.1827954073478999E-3</v>
      </c>
      <c r="L14" s="261">
        <v>5.9769500893452099E-5</v>
      </c>
      <c r="M14" s="255">
        <v>8.9051722655488896E-4</v>
      </c>
      <c r="N14" s="255">
        <v>2.6343600079711298E-2</v>
      </c>
      <c r="O14" s="255">
        <v>1.05947911924182E-2</v>
      </c>
      <c r="P14" s="255">
        <v>1.17512398108664E-3</v>
      </c>
      <c r="Q14" s="255">
        <v>9.5066594995428804E-4</v>
      </c>
      <c r="R14" s="255">
        <v>4.6060641922019497E-3</v>
      </c>
      <c r="S14" s="256">
        <v>1.8936286108723901E-3</v>
      </c>
      <c r="T14" s="257">
        <v>1.6793220672740501E-7</v>
      </c>
      <c r="U14" s="255">
        <v>1.76686246278059E-3</v>
      </c>
      <c r="V14" s="255">
        <v>1.03876921596342E-2</v>
      </c>
      <c r="W14" s="255">
        <v>1.4457440404924899E-3</v>
      </c>
      <c r="X14" s="258">
        <v>6.2086769160452802E-3</v>
      </c>
      <c r="Y14" s="255">
        <v>6.9761021269222701E-3</v>
      </c>
      <c r="Z14" s="255">
        <v>4.0831522004830003E-5</v>
      </c>
      <c r="AA14" s="255">
        <v>0</v>
      </c>
      <c r="AB14" s="258">
        <v>5.2998844705358697E-4</v>
      </c>
      <c r="AC14" s="259">
        <v>4.7627932468583299E-4</v>
      </c>
      <c r="AD14" s="260">
        <v>2.6810879475456299E-2</v>
      </c>
      <c r="AE14" s="261">
        <v>5.2468802191063812E-2</v>
      </c>
      <c r="AF14" s="262">
        <v>2.2826397109377599E-2</v>
      </c>
      <c r="AG14" s="277">
        <v>2.2113887122677E-3</v>
      </c>
    </row>
    <row r="15" spans="1:34" ht="18" x14ac:dyDescent="0.35">
      <c r="A15" s="209">
        <v>12</v>
      </c>
      <c r="B15" s="383"/>
      <c r="C15" s="216" t="s">
        <v>471</v>
      </c>
      <c r="D15" s="261">
        <v>1.53340398293405E-4</v>
      </c>
      <c r="E15" s="260">
        <v>1.30068315617213E-5</v>
      </c>
      <c r="F15" s="261">
        <v>1.2488767120216601E-5</v>
      </c>
      <c r="G15" s="261">
        <v>4.5658627667959997E-6</v>
      </c>
      <c r="H15" s="261">
        <v>3.4559228306458502E-5</v>
      </c>
      <c r="I15" s="260">
        <v>3.21359669039565E-6</v>
      </c>
      <c r="J15" s="261">
        <v>2.0553866262581102E-5</v>
      </c>
      <c r="K15" s="261">
        <v>4.4516231335495402E-5</v>
      </c>
      <c r="L15" s="261">
        <v>1.9812150309589801E-6</v>
      </c>
      <c r="M15" s="255">
        <v>2.7222413559545199E-5</v>
      </c>
      <c r="N15" s="255">
        <v>4.0694455384922301E-4</v>
      </c>
      <c r="O15" s="255">
        <v>8.1177125636291998E-3</v>
      </c>
      <c r="P15" s="255">
        <v>2.5995680913929002E-5</v>
      </c>
      <c r="Q15" s="255">
        <v>2.1196221996902501E-5</v>
      </c>
      <c r="R15" s="255">
        <v>1.16843522890222E-4</v>
      </c>
      <c r="S15" s="256">
        <v>1.0494345041999101E-4</v>
      </c>
      <c r="T15" s="257">
        <v>7.0580221744954696E-6</v>
      </c>
      <c r="U15" s="255">
        <v>3.3366816526459502E-5</v>
      </c>
      <c r="V15" s="255">
        <v>1.31957251988421E-4</v>
      </c>
      <c r="W15" s="255">
        <v>4.10037195387408E-4</v>
      </c>
      <c r="X15" s="258">
        <v>3.9625688124256898E-4</v>
      </c>
      <c r="Y15" s="255">
        <v>1.23139287214154E-3</v>
      </c>
      <c r="Z15" s="255">
        <v>6.1195408722406898E-5</v>
      </c>
      <c r="AA15" s="255">
        <v>0</v>
      </c>
      <c r="AB15" s="258">
        <v>1.37256099319732E-5</v>
      </c>
      <c r="AC15" s="259">
        <v>6.7022351739506495E-5</v>
      </c>
      <c r="AD15" s="260">
        <v>7.0682000000000002E-3</v>
      </c>
      <c r="AE15" s="261">
        <f>SUM(D15:AD15)</f>
        <v>1.8529296814481823E-2</v>
      </c>
      <c r="AF15" s="262">
        <v>1.87110320581284E-2</v>
      </c>
      <c r="AG15" s="277">
        <v>0</v>
      </c>
    </row>
    <row r="16" spans="1:34" ht="18" x14ac:dyDescent="0.35">
      <c r="A16" s="209">
        <v>13</v>
      </c>
      <c r="B16" s="383"/>
      <c r="C16" s="216" t="s">
        <v>174</v>
      </c>
      <c r="D16" s="261">
        <v>1.1480084978899201E-5</v>
      </c>
      <c r="E16" s="260">
        <v>2.8997145025803E-6</v>
      </c>
      <c r="F16" s="261">
        <v>2.2158816179803699E-6</v>
      </c>
      <c r="G16" s="261">
        <v>4.2251219140377801E-7</v>
      </c>
      <c r="H16" s="261">
        <v>2.6598967628723E-6</v>
      </c>
      <c r="I16" s="260">
        <v>2.8737375872847401E-6</v>
      </c>
      <c r="J16" s="261">
        <v>1.0934880889847E-5</v>
      </c>
      <c r="K16" s="261">
        <v>2.3523779266199199E-4</v>
      </c>
      <c r="L16" s="261">
        <v>9.0132308112426398E-6</v>
      </c>
      <c r="M16" s="255">
        <v>1.08356617520059E-4</v>
      </c>
      <c r="N16" s="255">
        <v>4.8765912138053002E-4</v>
      </c>
      <c r="O16" s="255">
        <v>6.5380796826418298E-5</v>
      </c>
      <c r="P16" s="255">
        <v>2.50142463508764E-3</v>
      </c>
      <c r="Q16" s="255">
        <v>1.4813209770640599E-4</v>
      </c>
      <c r="R16" s="255">
        <v>1.05405817947276E-4</v>
      </c>
      <c r="S16" s="256">
        <v>4.9593365005250905E-4</v>
      </c>
      <c r="T16" s="257">
        <v>2.6031064606973001E-9</v>
      </c>
      <c r="U16" s="255">
        <v>1.8141684202614098E-5</v>
      </c>
      <c r="V16" s="255">
        <v>9.6633572763907803E-5</v>
      </c>
      <c r="W16" s="255">
        <v>6.2942019349063497E-5</v>
      </c>
      <c r="X16" s="258">
        <v>9.9880031133347006E-4</v>
      </c>
      <c r="Y16" s="255">
        <v>1.15766813296144E-3</v>
      </c>
      <c r="Z16" s="255">
        <v>7.7358594097143702E-7</v>
      </c>
      <c r="AA16" s="255">
        <v>0</v>
      </c>
      <c r="AB16" s="258">
        <v>7.0323063412793604E-6</v>
      </c>
      <c r="AC16" s="259">
        <v>1.29752778188213E-5</v>
      </c>
      <c r="AD16" s="260">
        <v>1.04085161072493E-3</v>
      </c>
      <c r="AE16" s="261">
        <v>4.2267555962643821E-3</v>
      </c>
      <c r="AF16" s="262">
        <v>7.2825195451538399E-3</v>
      </c>
      <c r="AG16" s="277">
        <v>8.6631530021852299E-5</v>
      </c>
    </row>
    <row r="17" spans="1:33" ht="18" x14ac:dyDescent="0.35">
      <c r="A17" s="209">
        <v>14</v>
      </c>
      <c r="B17" s="383"/>
      <c r="C17" s="216" t="s">
        <v>173</v>
      </c>
      <c r="D17" s="261">
        <v>5.8026054346934298E-5</v>
      </c>
      <c r="E17" s="260">
        <v>2.54476573048733E-6</v>
      </c>
      <c r="F17" s="261">
        <v>2.0662095941491401E-6</v>
      </c>
      <c r="G17" s="261">
        <v>1.1267425508817801E-6</v>
      </c>
      <c r="H17" s="261">
        <v>6.36932532576248E-6</v>
      </c>
      <c r="I17" s="260">
        <v>5.2064227459734402E-7</v>
      </c>
      <c r="J17" s="261">
        <v>6.6050979333409296E-6</v>
      </c>
      <c r="K17" s="261">
        <v>2.03243876730519E-4</v>
      </c>
      <c r="L17" s="261">
        <v>1.29312377601986E-6</v>
      </c>
      <c r="M17" s="255">
        <v>3.2982524993510398E-4</v>
      </c>
      <c r="N17" s="255">
        <v>9.0329303825409802E-4</v>
      </c>
      <c r="O17" s="255">
        <v>1.5426900229580201E-4</v>
      </c>
      <c r="P17" s="255">
        <v>2.4568066672790798E-4</v>
      </c>
      <c r="Q17" s="255">
        <v>2.3350559004752902E-3</v>
      </c>
      <c r="R17" s="255">
        <v>3.89765943519425E-5</v>
      </c>
      <c r="S17" s="256">
        <v>7.5239159169215002E-5</v>
      </c>
      <c r="T17" s="257">
        <v>4.6367739784725E-9</v>
      </c>
      <c r="U17" s="255">
        <v>1.45561524622756E-5</v>
      </c>
      <c r="V17" s="255">
        <v>1.26277788533389E-4</v>
      </c>
      <c r="W17" s="255">
        <v>6.8227148649039905E-5</v>
      </c>
      <c r="X17" s="258">
        <v>8.1518171628798899E-4</v>
      </c>
      <c r="Y17" s="255">
        <v>4.3954362517711399E-4</v>
      </c>
      <c r="Z17" s="255">
        <v>1.3472425810465099E-6</v>
      </c>
      <c r="AA17" s="255">
        <v>0</v>
      </c>
      <c r="AB17" s="258">
        <v>1.59410879222105E-6</v>
      </c>
      <c r="AC17" s="259">
        <v>1.10041947732468E-5</v>
      </c>
      <c r="AD17" s="260">
        <v>3.51045424017353E-3</v>
      </c>
      <c r="AE17" s="261">
        <v>3.5513450215184455E-3</v>
      </c>
      <c r="AF17" s="262">
        <v>3.8452508802537199E-3</v>
      </c>
      <c r="AG17" s="277">
        <v>1.1000801466038699E-4</v>
      </c>
    </row>
    <row r="18" spans="1:33" ht="18" x14ac:dyDescent="0.35">
      <c r="A18" s="209">
        <v>15</v>
      </c>
      <c r="B18" s="383"/>
      <c r="C18" s="216" t="s">
        <v>180</v>
      </c>
      <c r="D18" s="261">
        <v>8.8011753971382E-5</v>
      </c>
      <c r="E18" s="260">
        <v>7.3639199427785705E-5</v>
      </c>
      <c r="F18" s="261">
        <v>4.7991996535113403E-5</v>
      </c>
      <c r="G18" s="261">
        <v>4.5858086598895298E-6</v>
      </c>
      <c r="H18" s="261">
        <v>4.5505537942351599E-5</v>
      </c>
      <c r="I18" s="260">
        <v>2.1613448500497301E-5</v>
      </c>
      <c r="J18" s="261">
        <v>1.00259693063199E-4</v>
      </c>
      <c r="K18" s="261">
        <v>2.8130007888490198E-4</v>
      </c>
      <c r="L18" s="261">
        <v>1.55463150594122E-5</v>
      </c>
      <c r="M18" s="255">
        <v>2.14779042846467E-4</v>
      </c>
      <c r="N18" s="255">
        <v>1.0776255022558801E-2</v>
      </c>
      <c r="O18" s="255">
        <v>2.7205321689295998E-3</v>
      </c>
      <c r="P18" s="255">
        <v>1.8315435340818801E-4</v>
      </c>
      <c r="Q18" s="255">
        <v>1.05347328616153E-4</v>
      </c>
      <c r="R18" s="255">
        <v>1.22409713184521E-2</v>
      </c>
      <c r="S18" s="256">
        <v>7.3412036039878904E-4</v>
      </c>
      <c r="T18" s="257">
        <v>3.5988784446474702E-8</v>
      </c>
      <c r="U18" s="255">
        <v>9.03338551201698E-5</v>
      </c>
      <c r="V18" s="255">
        <v>5.3515564552833799E-3</v>
      </c>
      <c r="W18" s="255">
        <v>2.2371152853002099E-4</v>
      </c>
      <c r="X18" s="258">
        <v>6.8447584614638997E-4</v>
      </c>
      <c r="Y18" s="255">
        <v>6.0852269294328404E-4</v>
      </c>
      <c r="Z18" s="255">
        <v>9.9084301324618603E-6</v>
      </c>
      <c r="AA18" s="255">
        <v>0</v>
      </c>
      <c r="AB18" s="258">
        <v>1.2802096379416799E-4</v>
      </c>
      <c r="AC18" s="259">
        <v>1.9365732747178999E-5</v>
      </c>
      <c r="AD18" s="260">
        <v>1.6638269975604099E-3</v>
      </c>
      <c r="AE18" s="261">
        <v>1.6570782056543543E-2</v>
      </c>
      <c r="AF18" s="262">
        <v>2.0654270170647099E-2</v>
      </c>
      <c r="AG18" s="277">
        <v>3.9475843535982002E-4</v>
      </c>
    </row>
    <row r="19" spans="1:33" ht="18" x14ac:dyDescent="0.35">
      <c r="A19" s="218">
        <v>16</v>
      </c>
      <c r="B19" s="383"/>
      <c r="C19" s="216" t="s">
        <v>472</v>
      </c>
      <c r="D19" s="261">
        <v>6.9491325480216696E-6</v>
      </c>
      <c r="E19" s="260">
        <v>2.1969737749757602E-6</v>
      </c>
      <c r="F19" s="261">
        <v>7.0097863297125905E-7</v>
      </c>
      <c r="G19" s="261">
        <v>7.3915012240098001E-8</v>
      </c>
      <c r="H19" s="261">
        <v>2.7374166801813601E-6</v>
      </c>
      <c r="I19" s="260">
        <v>4.5726841879116003E-8</v>
      </c>
      <c r="J19" s="261">
        <v>5.1593450931253303E-6</v>
      </c>
      <c r="K19" s="261">
        <v>2.48891005118277E-5</v>
      </c>
      <c r="L19" s="261">
        <v>2.95399601162957E-6</v>
      </c>
      <c r="M19" s="255">
        <v>1.11474205684201E-5</v>
      </c>
      <c r="N19" s="255">
        <v>8.68550935226912E-5</v>
      </c>
      <c r="O19" s="255">
        <v>2.6751086113745E-6</v>
      </c>
      <c r="P19" s="255">
        <v>1.8478952191659299E-5</v>
      </c>
      <c r="Q19" s="255">
        <v>4.1190371278000501E-6</v>
      </c>
      <c r="R19" s="255">
        <v>2.0692340727341599E-5</v>
      </c>
      <c r="S19" s="256">
        <v>6.5342653563122999E-5</v>
      </c>
      <c r="T19" s="257">
        <v>1.231773601356E-9</v>
      </c>
      <c r="U19" s="255">
        <v>1.2596117743909101E-6</v>
      </c>
      <c r="V19" s="255">
        <v>1.2768312830520399E-4</v>
      </c>
      <c r="W19" s="255">
        <v>3.6653875291887999E-6</v>
      </c>
      <c r="X19" s="258">
        <v>2.5165538248039299E-5</v>
      </c>
      <c r="Y19" s="255">
        <v>3.3910283651410098E-5</v>
      </c>
      <c r="Z19" s="255">
        <v>2.8358518572985803E-7</v>
      </c>
      <c r="AA19" s="255">
        <v>0</v>
      </c>
      <c r="AB19" s="258">
        <v>1.8372738569792201E-5</v>
      </c>
      <c r="AC19" s="259">
        <v>5.8968391539186903E-7</v>
      </c>
      <c r="AD19" s="260">
        <v>2.7977013331684999E-5</v>
      </c>
      <c r="AE19" s="261">
        <v>3.7463649455216286E-4</v>
      </c>
      <c r="AF19" s="262">
        <v>1.7671181648876402E-2</v>
      </c>
      <c r="AG19" s="277">
        <v>6.9540802518526696E-6</v>
      </c>
    </row>
    <row r="20" spans="1:33" ht="31.95" customHeight="1" thickBot="1" x14ac:dyDescent="0.4">
      <c r="A20" s="209">
        <v>17</v>
      </c>
      <c r="B20" s="383" t="s">
        <v>47</v>
      </c>
      <c r="C20" s="216" t="s">
        <v>621</v>
      </c>
      <c r="D20" s="261">
        <v>3.7246435568037901E-4</v>
      </c>
      <c r="E20" s="260">
        <v>1.5321595100915999E-4</v>
      </c>
      <c r="F20" s="261">
        <v>0</v>
      </c>
      <c r="G20" s="261">
        <v>1.8647878443420001E-3</v>
      </c>
      <c r="H20" s="261">
        <v>5.03642300293459E-5</v>
      </c>
      <c r="I20" s="260">
        <v>1.9566734499174999E-2</v>
      </c>
      <c r="J20" s="261">
        <v>1.1025869115299999E-5</v>
      </c>
      <c r="K20" s="261">
        <v>9.4101904744369705E-4</v>
      </c>
      <c r="L20" s="261">
        <v>1.45586072863E-5</v>
      </c>
      <c r="M20" s="255">
        <v>2.24299146066834E-2</v>
      </c>
      <c r="N20" s="255">
        <v>5.3589906015180898E-3</v>
      </c>
      <c r="O20" s="255">
        <v>2.2899318118169999E-5</v>
      </c>
      <c r="P20" s="255">
        <v>1.84169533379455E-4</v>
      </c>
      <c r="Q20" s="255">
        <v>7.5142658442866995E-5</v>
      </c>
      <c r="R20" s="255">
        <v>7.1952631181615599E-3</v>
      </c>
      <c r="S20" s="256">
        <v>2.3666544008269E-3</v>
      </c>
      <c r="T20" s="257">
        <v>0</v>
      </c>
      <c r="U20" s="255">
        <v>9.3995149019675595E-2</v>
      </c>
      <c r="V20" s="255">
        <v>0</v>
      </c>
      <c r="W20" s="255">
        <v>5.3252261128949997E-6</v>
      </c>
      <c r="X20" s="258">
        <v>4.27326417714616E-5</v>
      </c>
      <c r="Y20" s="255">
        <v>2.153566471992E-5</v>
      </c>
      <c r="Z20" s="255">
        <v>8.5281690000000002E-14</v>
      </c>
      <c r="AA20" s="255">
        <v>0</v>
      </c>
      <c r="AB20" s="258">
        <v>7.4128487442619599E-4</v>
      </c>
      <c r="AC20" s="259">
        <v>4.9232173000880997E-7</v>
      </c>
      <c r="AD20" s="260">
        <v>6.5055807297000003E-4</v>
      </c>
      <c r="AE20" s="261">
        <v>0</v>
      </c>
      <c r="AF20" s="262">
        <v>5.8683175952780101E-4</v>
      </c>
      <c r="AG20" s="277">
        <v>0.24102296665498499</v>
      </c>
    </row>
    <row r="21" spans="1:33" ht="18.600000000000001" thickBot="1" x14ac:dyDescent="0.4">
      <c r="A21" s="209">
        <v>18</v>
      </c>
      <c r="B21" s="383"/>
      <c r="C21" s="211" t="s">
        <v>437</v>
      </c>
      <c r="D21" s="253">
        <v>0</v>
      </c>
      <c r="E21" s="254">
        <v>0</v>
      </c>
      <c r="F21" s="253">
        <v>0</v>
      </c>
      <c r="G21" s="253">
        <v>0</v>
      </c>
      <c r="H21" s="253">
        <v>0</v>
      </c>
      <c r="I21" s="254">
        <v>0</v>
      </c>
      <c r="J21" s="253">
        <v>0</v>
      </c>
      <c r="K21" s="253">
        <v>0</v>
      </c>
      <c r="L21" s="253">
        <v>0</v>
      </c>
      <c r="M21" s="278">
        <v>0</v>
      </c>
      <c r="N21" s="278">
        <v>0</v>
      </c>
      <c r="O21" s="278">
        <v>0</v>
      </c>
      <c r="P21" s="278">
        <v>0</v>
      </c>
      <c r="Q21" s="278">
        <v>0</v>
      </c>
      <c r="R21" s="278">
        <v>0</v>
      </c>
      <c r="S21" s="279">
        <v>0</v>
      </c>
      <c r="T21" s="280">
        <v>0</v>
      </c>
      <c r="U21" s="278">
        <v>0</v>
      </c>
      <c r="V21" s="278">
        <v>0</v>
      </c>
      <c r="W21" s="278">
        <v>0</v>
      </c>
      <c r="X21" s="281">
        <v>0</v>
      </c>
      <c r="Y21" s="278">
        <v>0</v>
      </c>
      <c r="Z21" s="278">
        <v>0</v>
      </c>
      <c r="AA21" s="278">
        <v>0</v>
      </c>
      <c r="AB21" s="281">
        <v>0</v>
      </c>
      <c r="AC21" s="282">
        <v>0</v>
      </c>
      <c r="AD21" s="254">
        <v>0</v>
      </c>
      <c r="AE21" s="253">
        <v>0</v>
      </c>
      <c r="AF21" s="283">
        <v>3.14537852102876E-3</v>
      </c>
      <c r="AG21" s="284">
        <v>0</v>
      </c>
    </row>
    <row r="22" spans="1:33" ht="15.6" customHeight="1" thickBot="1" x14ac:dyDescent="0.4">
      <c r="A22" s="209">
        <v>19</v>
      </c>
      <c r="B22" s="383"/>
      <c r="C22" s="214" t="s">
        <v>406</v>
      </c>
      <c r="D22" s="253">
        <v>0</v>
      </c>
      <c r="E22" s="254">
        <v>0</v>
      </c>
      <c r="F22" s="253">
        <v>0</v>
      </c>
      <c r="G22" s="253">
        <v>0</v>
      </c>
      <c r="H22" s="253">
        <v>0</v>
      </c>
      <c r="I22" s="254">
        <v>0</v>
      </c>
      <c r="J22" s="253">
        <v>0</v>
      </c>
      <c r="K22" s="253">
        <v>0</v>
      </c>
      <c r="L22" s="253">
        <v>0</v>
      </c>
      <c r="M22" s="285">
        <v>0</v>
      </c>
      <c r="N22" s="285">
        <v>0</v>
      </c>
      <c r="O22" s="285">
        <v>0</v>
      </c>
      <c r="P22" s="285">
        <v>0</v>
      </c>
      <c r="Q22" s="285">
        <v>0</v>
      </c>
      <c r="R22" s="285">
        <v>0</v>
      </c>
      <c r="S22" s="286">
        <v>0</v>
      </c>
      <c r="T22" s="287">
        <v>0</v>
      </c>
      <c r="U22" s="285">
        <v>0</v>
      </c>
      <c r="V22" s="285">
        <v>0</v>
      </c>
      <c r="W22" s="285">
        <v>0</v>
      </c>
      <c r="X22" s="288">
        <v>0</v>
      </c>
      <c r="Y22" s="285">
        <v>0</v>
      </c>
      <c r="Z22" s="285">
        <v>0</v>
      </c>
      <c r="AA22" s="285">
        <v>0</v>
      </c>
      <c r="AB22" s="288">
        <v>0</v>
      </c>
      <c r="AC22" s="289">
        <v>0</v>
      </c>
      <c r="AD22" s="260">
        <v>0</v>
      </c>
      <c r="AE22" s="261">
        <v>0</v>
      </c>
      <c r="AF22" s="262">
        <v>5.1918499789684098</v>
      </c>
      <c r="AG22" s="261">
        <v>0</v>
      </c>
    </row>
    <row r="23" spans="1:33" ht="18.600000000000001" thickBot="1" x14ac:dyDescent="0.4">
      <c r="A23" s="209">
        <v>20</v>
      </c>
      <c r="B23" s="383"/>
      <c r="C23" s="219" t="s">
        <v>412</v>
      </c>
      <c r="D23" s="261">
        <v>0</v>
      </c>
      <c r="E23" s="260">
        <v>0</v>
      </c>
      <c r="F23" s="261">
        <v>0</v>
      </c>
      <c r="G23" s="261">
        <v>0</v>
      </c>
      <c r="H23" s="261">
        <v>0</v>
      </c>
      <c r="I23" s="260">
        <v>0</v>
      </c>
      <c r="J23" s="261">
        <v>0</v>
      </c>
      <c r="K23" s="261">
        <v>0</v>
      </c>
      <c r="L23" s="261">
        <v>0</v>
      </c>
      <c r="M23" s="255">
        <v>0</v>
      </c>
      <c r="N23" s="255">
        <v>0</v>
      </c>
      <c r="O23" s="255">
        <v>0</v>
      </c>
      <c r="P23" s="255">
        <v>0</v>
      </c>
      <c r="Q23" s="255">
        <v>0</v>
      </c>
      <c r="R23" s="255">
        <v>0</v>
      </c>
      <c r="S23" s="256">
        <v>0</v>
      </c>
      <c r="T23" s="257">
        <v>0</v>
      </c>
      <c r="U23" s="255">
        <v>0</v>
      </c>
      <c r="V23" s="255">
        <v>0</v>
      </c>
      <c r="W23" s="255">
        <v>0</v>
      </c>
      <c r="X23" s="258">
        <v>0</v>
      </c>
      <c r="Y23" s="255">
        <v>0</v>
      </c>
      <c r="Z23" s="255">
        <v>0</v>
      </c>
      <c r="AA23" s="255">
        <v>0</v>
      </c>
      <c r="AB23" s="258">
        <v>0</v>
      </c>
      <c r="AC23" s="259">
        <v>0</v>
      </c>
      <c r="AD23" s="260">
        <v>0</v>
      </c>
      <c r="AE23" s="261">
        <v>0</v>
      </c>
      <c r="AF23" s="262">
        <v>6.18052297204789E-3</v>
      </c>
      <c r="AG23" s="261">
        <v>0</v>
      </c>
    </row>
    <row r="24" spans="1:33" ht="18.600000000000001" thickBot="1" x14ac:dyDescent="0.4">
      <c r="A24" s="218">
        <v>21</v>
      </c>
      <c r="B24" s="383"/>
      <c r="C24" s="220" t="s">
        <v>474</v>
      </c>
      <c r="D24" s="268">
        <v>0</v>
      </c>
      <c r="E24" s="269">
        <v>0</v>
      </c>
      <c r="F24" s="268">
        <v>0</v>
      </c>
      <c r="G24" s="268">
        <v>0</v>
      </c>
      <c r="H24" s="268">
        <v>0</v>
      </c>
      <c r="I24" s="269">
        <v>0</v>
      </c>
      <c r="J24" s="268">
        <v>0</v>
      </c>
      <c r="K24" s="268">
        <v>0</v>
      </c>
      <c r="L24" s="268">
        <v>0</v>
      </c>
      <c r="M24" s="255">
        <v>0</v>
      </c>
      <c r="N24" s="255">
        <v>0</v>
      </c>
      <c r="O24" s="255">
        <v>0</v>
      </c>
      <c r="P24" s="255">
        <v>0</v>
      </c>
      <c r="Q24" s="255">
        <v>0</v>
      </c>
      <c r="R24" s="255">
        <v>0</v>
      </c>
      <c r="S24" s="256">
        <v>0</v>
      </c>
      <c r="T24" s="257">
        <v>0</v>
      </c>
      <c r="U24" s="255">
        <v>0</v>
      </c>
      <c r="V24" s="255">
        <v>0</v>
      </c>
      <c r="W24" s="255">
        <v>0</v>
      </c>
      <c r="X24" s="258">
        <v>0</v>
      </c>
      <c r="Y24" s="255">
        <v>0</v>
      </c>
      <c r="Z24" s="255">
        <v>0</v>
      </c>
      <c r="AA24" s="255">
        <v>0</v>
      </c>
      <c r="AB24" s="258">
        <v>0</v>
      </c>
      <c r="AC24" s="259">
        <v>0</v>
      </c>
      <c r="AD24" s="260">
        <v>0</v>
      </c>
      <c r="AE24" s="261">
        <v>0</v>
      </c>
      <c r="AF24" s="262">
        <v>2.03668464042169E-2</v>
      </c>
      <c r="AG24" s="261">
        <v>0</v>
      </c>
    </row>
    <row r="25" spans="1:33" ht="18.600000000000001" thickBot="1" x14ac:dyDescent="0.4">
      <c r="A25" s="218">
        <v>22</v>
      </c>
      <c r="B25" s="383"/>
      <c r="C25" s="211" t="s">
        <v>486</v>
      </c>
      <c r="D25" s="268">
        <v>0</v>
      </c>
      <c r="E25" s="269">
        <v>0</v>
      </c>
      <c r="F25" s="268">
        <v>0</v>
      </c>
      <c r="G25" s="268">
        <v>0</v>
      </c>
      <c r="H25" s="268">
        <v>0</v>
      </c>
      <c r="I25" s="269">
        <v>0</v>
      </c>
      <c r="J25" s="268">
        <v>0</v>
      </c>
      <c r="K25" s="268">
        <v>0</v>
      </c>
      <c r="L25" s="268">
        <v>0</v>
      </c>
      <c r="M25" s="255">
        <v>0</v>
      </c>
      <c r="N25" s="255">
        <v>0</v>
      </c>
      <c r="O25" s="255">
        <v>0</v>
      </c>
      <c r="P25" s="255">
        <v>0</v>
      </c>
      <c r="Q25" s="255">
        <v>0</v>
      </c>
      <c r="R25" s="255">
        <v>0</v>
      </c>
      <c r="S25" s="256">
        <v>0</v>
      </c>
      <c r="T25" s="257">
        <v>0</v>
      </c>
      <c r="U25" s="255">
        <v>0</v>
      </c>
      <c r="V25" s="255">
        <v>0</v>
      </c>
      <c r="W25" s="255">
        <v>0</v>
      </c>
      <c r="X25" s="258">
        <v>0</v>
      </c>
      <c r="Y25" s="255">
        <v>0</v>
      </c>
      <c r="Z25" s="255">
        <v>0</v>
      </c>
      <c r="AA25" s="255">
        <v>0</v>
      </c>
      <c r="AB25" s="258">
        <v>0</v>
      </c>
      <c r="AC25" s="259">
        <v>0</v>
      </c>
      <c r="AD25" s="260">
        <v>0</v>
      </c>
      <c r="AE25" s="261">
        <v>0</v>
      </c>
      <c r="AF25" s="262">
        <v>2.7657151853904001E-2</v>
      </c>
      <c r="AG25" s="261">
        <v>0</v>
      </c>
    </row>
    <row r="26" spans="1:33" ht="18.600000000000001" thickBot="1" x14ac:dyDescent="0.4">
      <c r="A26" s="209">
        <v>23</v>
      </c>
      <c r="B26" s="383"/>
      <c r="C26" s="214" t="s">
        <v>483</v>
      </c>
      <c r="D26" s="261">
        <v>0</v>
      </c>
      <c r="E26" s="260">
        <v>0</v>
      </c>
      <c r="F26" s="261">
        <v>0</v>
      </c>
      <c r="G26" s="261">
        <v>0</v>
      </c>
      <c r="H26" s="261">
        <v>0</v>
      </c>
      <c r="I26" s="260">
        <v>0</v>
      </c>
      <c r="J26" s="261">
        <v>0</v>
      </c>
      <c r="K26" s="261">
        <v>0</v>
      </c>
      <c r="L26" s="261">
        <v>0</v>
      </c>
      <c r="M26" s="255">
        <v>0</v>
      </c>
      <c r="N26" s="255">
        <v>0</v>
      </c>
      <c r="O26" s="255">
        <v>0</v>
      </c>
      <c r="P26" s="255">
        <v>0</v>
      </c>
      <c r="Q26" s="255">
        <v>0</v>
      </c>
      <c r="R26" s="255">
        <v>0</v>
      </c>
      <c r="S26" s="256">
        <v>0</v>
      </c>
      <c r="T26" s="257">
        <v>0</v>
      </c>
      <c r="U26" s="255">
        <v>0</v>
      </c>
      <c r="V26" s="255">
        <v>0</v>
      </c>
      <c r="W26" s="255">
        <v>0</v>
      </c>
      <c r="X26" s="258">
        <v>0</v>
      </c>
      <c r="Y26" s="255">
        <v>0</v>
      </c>
      <c r="Z26" s="255">
        <v>0</v>
      </c>
      <c r="AA26" s="255">
        <v>0</v>
      </c>
      <c r="AB26" s="258">
        <v>0</v>
      </c>
      <c r="AC26" s="259">
        <v>0</v>
      </c>
      <c r="AD26" s="260">
        <v>0</v>
      </c>
      <c r="AE26" s="261">
        <v>0</v>
      </c>
      <c r="AF26" s="262">
        <v>5.9229743555990096E-4</v>
      </c>
      <c r="AG26" s="261">
        <v>0</v>
      </c>
    </row>
    <row r="27" spans="1:33" ht="18.600000000000001" thickBot="1" x14ac:dyDescent="0.4">
      <c r="A27" s="209">
        <v>24</v>
      </c>
      <c r="B27" s="384"/>
      <c r="C27" s="216" t="s">
        <v>169</v>
      </c>
      <c r="D27" s="261">
        <v>0</v>
      </c>
      <c r="E27" s="260">
        <v>0</v>
      </c>
      <c r="F27" s="261">
        <v>0</v>
      </c>
      <c r="G27" s="261">
        <v>0</v>
      </c>
      <c r="H27" s="261">
        <v>0</v>
      </c>
      <c r="I27" s="260">
        <v>0</v>
      </c>
      <c r="J27" s="261">
        <v>0</v>
      </c>
      <c r="K27" s="261">
        <v>0</v>
      </c>
      <c r="L27" s="261">
        <v>0</v>
      </c>
      <c r="M27" s="255">
        <v>0</v>
      </c>
      <c r="N27" s="255">
        <v>0</v>
      </c>
      <c r="O27" s="255">
        <v>0</v>
      </c>
      <c r="P27" s="255">
        <v>0</v>
      </c>
      <c r="Q27" s="255">
        <v>0</v>
      </c>
      <c r="R27" s="255">
        <v>0</v>
      </c>
      <c r="S27" s="256">
        <v>0</v>
      </c>
      <c r="T27" s="257">
        <v>0</v>
      </c>
      <c r="U27" s="255">
        <v>0</v>
      </c>
      <c r="V27" s="255">
        <v>0</v>
      </c>
      <c r="W27" s="255">
        <v>0</v>
      </c>
      <c r="X27" s="258">
        <v>0</v>
      </c>
      <c r="Y27" s="255">
        <v>0</v>
      </c>
      <c r="Z27" s="255">
        <v>0</v>
      </c>
      <c r="AA27" s="255">
        <v>0</v>
      </c>
      <c r="AB27" s="258">
        <v>0</v>
      </c>
      <c r="AC27" s="259">
        <v>0</v>
      </c>
      <c r="AD27" s="260">
        <v>0</v>
      </c>
      <c r="AE27" s="261">
        <v>0</v>
      </c>
      <c r="AF27" s="262">
        <v>0</v>
      </c>
      <c r="AG27" s="261">
        <v>0</v>
      </c>
    </row>
    <row r="28" spans="1:33" ht="18.600000000000001" thickBot="1" x14ac:dyDescent="0.4">
      <c r="A28" s="209">
        <v>25</v>
      </c>
      <c r="B28" s="221" t="s">
        <v>440</v>
      </c>
      <c r="C28" s="211" t="s">
        <v>355</v>
      </c>
      <c r="D28" s="290">
        <v>4.2386511212706799E-4</v>
      </c>
      <c r="E28" s="291">
        <v>3.1744217912436501E-5</v>
      </c>
      <c r="F28" s="290">
        <v>8.6467882529471402E-5</v>
      </c>
      <c r="G28" s="290">
        <v>9.6344901434909405E-6</v>
      </c>
      <c r="H28" s="290">
        <v>9.8899943395944104E-5</v>
      </c>
      <c r="I28" s="291">
        <v>8.3610559504949001E-6</v>
      </c>
      <c r="J28" s="290">
        <v>6.19781516905734E-5</v>
      </c>
      <c r="K28" s="290">
        <v>3.1719761672048102E-4</v>
      </c>
      <c r="L28" s="290">
        <v>3.7929381203074202E-5</v>
      </c>
      <c r="M28" s="255">
        <v>2.6199373455099801E-4</v>
      </c>
      <c r="N28" s="255">
        <v>3.3167302931937201E-4</v>
      </c>
      <c r="O28" s="255">
        <v>2.6296719452144498E-4</v>
      </c>
      <c r="P28" s="255">
        <v>6.5015546063869703E-4</v>
      </c>
      <c r="Q28" s="255">
        <v>2.3634773885825299E-4</v>
      </c>
      <c r="R28" s="255">
        <v>2.6811754384068099E-4</v>
      </c>
      <c r="S28" s="256">
        <v>6.8321383871159703E-4</v>
      </c>
      <c r="T28" s="257">
        <v>1.7909068218127501E-8</v>
      </c>
      <c r="U28" s="255">
        <v>8.8139942320602304E-5</v>
      </c>
      <c r="V28" s="255">
        <v>3.4982790858285298E-4</v>
      </c>
      <c r="W28" s="255">
        <v>5.2008485144751799E-5</v>
      </c>
      <c r="X28" s="258">
        <v>5.8033384860498504E-4</v>
      </c>
      <c r="Y28" s="255">
        <v>1.2907866251672001E-3</v>
      </c>
      <c r="Z28" s="255">
        <v>5.3951987579931301E-6</v>
      </c>
      <c r="AA28" s="255">
        <v>0</v>
      </c>
      <c r="AB28" s="258">
        <v>9.5499239322554695E-5</v>
      </c>
      <c r="AC28" s="259">
        <v>2.02160126564556E-5</v>
      </c>
      <c r="AD28" s="260">
        <v>3.8066674521621399E-3</v>
      </c>
      <c r="AE28" s="261">
        <v>0</v>
      </c>
      <c r="AF28" s="262">
        <v>6.7702323769787097E-3</v>
      </c>
      <c r="AG28" s="261">
        <v>0</v>
      </c>
    </row>
    <row r="29" spans="1:33" ht="18.600000000000001" thickBot="1" x14ac:dyDescent="0.4">
      <c r="A29" s="209">
        <v>26</v>
      </c>
      <c r="B29" s="211" t="s">
        <v>358</v>
      </c>
      <c r="C29" s="209" t="s">
        <v>625</v>
      </c>
      <c r="D29" s="290">
        <v>9.5737806198719806E-3</v>
      </c>
      <c r="E29" s="291">
        <v>1.0667801916515E-3</v>
      </c>
      <c r="F29" s="290">
        <v>2.8887346449732901E-3</v>
      </c>
      <c r="G29" s="290">
        <v>7.1767381029576999E-4</v>
      </c>
      <c r="H29" s="290">
        <v>2.3484109209429898E-3</v>
      </c>
      <c r="I29" s="291">
        <v>7.5351123607751399E-3</v>
      </c>
      <c r="J29" s="290">
        <v>7.9332053269132504E-3</v>
      </c>
      <c r="K29" s="290">
        <v>1.1823475548060699E-2</v>
      </c>
      <c r="L29" s="290">
        <v>2.2385750394843299E-3</v>
      </c>
      <c r="M29" s="255">
        <v>4.8858012333949704E-3</v>
      </c>
      <c r="N29" s="255">
        <v>5.0470433750273904E-3</v>
      </c>
      <c r="O29" s="255">
        <v>3.59746338844247E-3</v>
      </c>
      <c r="P29" s="255">
        <v>8.3559879373348803E-3</v>
      </c>
      <c r="Q29" s="255">
        <v>4.0385157839246998E-3</v>
      </c>
      <c r="R29" s="255">
        <v>7.7087404917477696E-3</v>
      </c>
      <c r="S29" s="256">
        <v>5.16641474333112E-2</v>
      </c>
      <c r="T29" s="257">
        <v>3.7386653900398098E-4</v>
      </c>
      <c r="U29" s="255">
        <v>2.1778183642028701E-2</v>
      </c>
      <c r="V29" s="255">
        <v>7.9759126337862803E-3</v>
      </c>
      <c r="W29" s="255">
        <v>1.83945339311843E-3</v>
      </c>
      <c r="X29" s="258">
        <v>2.6911213507543899E-2</v>
      </c>
      <c r="Y29" s="255">
        <v>2.8660433235032801E-2</v>
      </c>
      <c r="Z29" s="255">
        <v>1.7350975923554701E-4</v>
      </c>
      <c r="AA29" s="255">
        <v>0</v>
      </c>
      <c r="AB29" s="258">
        <v>3.1850527161232801E-2</v>
      </c>
      <c r="AC29" s="259">
        <v>3.9725368700766303E-2</v>
      </c>
      <c r="AD29" s="260">
        <f>'Waste Supply'!AB22</f>
        <v>9.8052491695805988E-2</v>
      </c>
      <c r="AE29" s="261">
        <v>0</v>
      </c>
      <c r="AF29" s="262">
        <v>1.6159447978271299E-3</v>
      </c>
      <c r="AG29" s="261">
        <v>0</v>
      </c>
    </row>
    <row r="30" spans="1:33" ht="18.600000000000001" thickBot="1" x14ac:dyDescent="0.4">
      <c r="B30" s="222"/>
      <c r="C30" s="209" t="s">
        <v>480</v>
      </c>
      <c r="D30" s="255">
        <v>0.31324366459235298</v>
      </c>
      <c r="E30" s="255">
        <v>8.6306630044009902E-2</v>
      </c>
      <c r="F30" s="255">
        <v>5.4569401025879601E-2</v>
      </c>
      <c r="G30" s="255">
        <v>0.10132692904962901</v>
      </c>
      <c r="H30" s="259">
        <v>2.59751596331411E-2</v>
      </c>
      <c r="I30" s="292">
        <v>5.7714529026922201E-2</v>
      </c>
      <c r="J30" s="278">
        <v>0.118694829333392</v>
      </c>
      <c r="K30" s="278">
        <v>0.30937885337066501</v>
      </c>
      <c r="L30" s="278">
        <v>0.152217387491133</v>
      </c>
      <c r="M30" s="278">
        <v>3.9254178219815902E-2</v>
      </c>
      <c r="N30" s="278">
        <v>0.122176385471071</v>
      </c>
      <c r="O30" s="278">
        <v>2.0997907421366001E-2</v>
      </c>
      <c r="P30" s="278">
        <v>5.6229340429344299E-2</v>
      </c>
      <c r="Q30" s="278">
        <v>2.8306625079851499E-2</v>
      </c>
      <c r="R30" s="278">
        <v>0.91563449769004501</v>
      </c>
      <c r="S30" s="279">
        <v>0.52886551787631997</v>
      </c>
      <c r="T30" s="257">
        <v>1.17669276932248E-2</v>
      </c>
      <c r="U30" s="255">
        <v>3.53045559608662</v>
      </c>
      <c r="V30" s="255">
        <v>7.0898990546726395E-2</v>
      </c>
      <c r="W30" s="255">
        <v>0.64685100608776203</v>
      </c>
      <c r="X30" s="255">
        <v>0.35164259767526601</v>
      </c>
      <c r="Y30" s="255">
        <v>0.18195247158845901</v>
      </c>
      <c r="Z30" s="255">
        <v>8.7137414360601E-3</v>
      </c>
      <c r="AA30" s="255">
        <v>0</v>
      </c>
      <c r="AB30" s="255">
        <v>4.8032977255230903E-2</v>
      </c>
      <c r="AC30" s="259">
        <v>0.16969125262458001</v>
      </c>
      <c r="AD30" s="254">
        <v>1.1398999999999999</v>
      </c>
      <c r="AE30" s="253" t="s">
        <v>648</v>
      </c>
      <c r="AF30" s="283"/>
      <c r="AG30" s="261"/>
    </row>
    <row r="31" spans="1:33" ht="18" x14ac:dyDescent="0.35">
      <c r="B31" s="293" t="s">
        <v>482</v>
      </c>
      <c r="C31" s="222" t="s">
        <v>622</v>
      </c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24"/>
      <c r="Y31" s="261"/>
      <c r="Z31" s="261"/>
      <c r="AA31" s="261"/>
      <c r="AB31" s="224"/>
      <c r="AC31" s="261"/>
      <c r="AD31" s="261"/>
      <c r="AE31" s="261">
        <v>0.10166420606974674</v>
      </c>
      <c r="AF31" s="261">
        <v>5.2231E-2</v>
      </c>
      <c r="AG31" s="261"/>
    </row>
    <row r="32" spans="1:33" ht="18" x14ac:dyDescent="0.35">
      <c r="C32" s="209" t="s">
        <v>487</v>
      </c>
      <c r="D32" s="261">
        <f>SUM(D4:D28)</f>
        <v>0.23751310173184215</v>
      </c>
      <c r="E32" s="261">
        <f t="shared" ref="E32:AC32" si="0">SUM(E4:E28)</f>
        <v>7.013007673330221E-2</v>
      </c>
      <c r="F32" s="261">
        <f t="shared" si="0"/>
        <v>3.5264736129378568E-2</v>
      </c>
      <c r="G32" s="261">
        <f t="shared" si="0"/>
        <v>9.4806687766102987E-2</v>
      </c>
      <c r="H32" s="261">
        <f t="shared" si="0"/>
        <v>3.0558021713493221E-2</v>
      </c>
      <c r="I32" s="261">
        <f t="shared" si="0"/>
        <v>0.69943672461348616</v>
      </c>
      <c r="J32" s="261">
        <f t="shared" si="0"/>
        <v>4.0720969370191726</v>
      </c>
      <c r="K32" s="261">
        <f t="shared" si="0"/>
        <v>0.52902828886613984</v>
      </c>
      <c r="L32" s="261">
        <f t="shared" si="0"/>
        <v>0.4749782240932679</v>
      </c>
      <c r="M32" s="261">
        <f t="shared" si="0"/>
        <v>0.20967068680378009</v>
      </c>
      <c r="N32" s="261">
        <f t="shared" si="0"/>
        <v>0.25815397226464865</v>
      </c>
      <c r="O32" s="261">
        <f t="shared" si="0"/>
        <v>7.5378552191279577E-2</v>
      </c>
      <c r="P32" s="261">
        <f t="shared" si="0"/>
        <v>9.3023380753694471E-2</v>
      </c>
      <c r="Q32" s="261">
        <f t="shared" si="0"/>
        <v>6.5936000877709317E-2</v>
      </c>
      <c r="R32" s="261">
        <f t="shared" si="0"/>
        <v>0.97495640959620056</v>
      </c>
      <c r="S32" s="261">
        <f t="shared" si="0"/>
        <v>0.43499888737079617</v>
      </c>
      <c r="T32" s="261">
        <f t="shared" si="0"/>
        <v>9.0334134908970232E-3</v>
      </c>
      <c r="U32" s="261">
        <f t="shared" si="0"/>
        <v>4.1501287103539273</v>
      </c>
      <c r="V32" s="261">
        <f t="shared" si="0"/>
        <v>0.21159341134633192</v>
      </c>
      <c r="W32" s="261">
        <f t="shared" si="0"/>
        <v>0.65753983712872999</v>
      </c>
      <c r="X32" s="261">
        <f t="shared" si="0"/>
        <v>0.40689791859676339</v>
      </c>
      <c r="Y32" s="261">
        <f t="shared" si="0"/>
        <v>0.30830720747676943</v>
      </c>
      <c r="Z32" s="261">
        <f t="shared" si="0"/>
        <v>1.0199955065436299E-2</v>
      </c>
      <c r="AA32" s="261">
        <f t="shared" si="0"/>
        <v>0</v>
      </c>
      <c r="AB32" s="261">
        <f t="shared" si="0"/>
        <v>5.2947654850362486E-2</v>
      </c>
      <c r="AC32" s="261">
        <f t="shared" si="0"/>
        <v>7.9079253972001544E-3</v>
      </c>
      <c r="AD32" s="261">
        <f>SUM(AD4:AD28)</f>
        <v>1.3901523874044333</v>
      </c>
      <c r="AE32" s="261">
        <f>SUM(AE4:AE31)</f>
        <v>0.37300538607172129</v>
      </c>
      <c r="AF32" s="261"/>
      <c r="AG32" s="261">
        <f>SUM(AG4:AG29)</f>
        <v>1.1113480231667061</v>
      </c>
    </row>
    <row r="35" spans="31:31" x14ac:dyDescent="0.3">
      <c r="AE35" s="212" t="s">
        <v>649</v>
      </c>
    </row>
  </sheetData>
  <mergeCells count="8">
    <mergeCell ref="A1:C1"/>
    <mergeCell ref="B5:B8"/>
    <mergeCell ref="E2:H2"/>
    <mergeCell ref="AD2:AE2"/>
    <mergeCell ref="B9:B19"/>
    <mergeCell ref="B20:B27"/>
    <mergeCell ref="T2:AA2"/>
    <mergeCell ref="I2:S2"/>
  </mergeCells>
  <conditionalFormatting sqref="D30:AD30">
    <cfRule type="colorScale" priority="1">
      <colorScale>
        <cfvo type="min"/>
        <cfvo type="max"/>
        <color rgb="FFFCFCFF"/>
        <color rgb="FF63BE7B"/>
      </colorScale>
    </cfRule>
  </conditionalFormatting>
  <conditionalFormatting sqref="D4:AF29">
    <cfRule type="colorScale" priority="2">
      <colorScale>
        <cfvo type="min"/>
        <cfvo type="percentile" val="33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9A80-CBA0-4FF2-8925-2545F74E75A1}">
  <sheetPr codeName="Sheet6"/>
  <dimension ref="A1:AD30"/>
  <sheetViews>
    <sheetView zoomScale="55" zoomScaleNormal="55" workbookViewId="0">
      <pane xSplit="3" topLeftCell="D1" activePane="topRight" state="frozen"/>
      <selection pane="topRight" sqref="A1:C1"/>
    </sheetView>
  </sheetViews>
  <sheetFormatPr defaultColWidth="8.88671875" defaultRowHeight="14.4" x14ac:dyDescent="0.3"/>
  <cols>
    <col min="1" max="1" width="5.44140625" style="8" customWidth="1"/>
    <col min="3" max="3" width="60" style="8" customWidth="1"/>
    <col min="4" max="4" width="27.109375" bestFit="1" customWidth="1"/>
    <col min="5" max="5" width="18.44140625" bestFit="1" customWidth="1"/>
    <col min="29" max="29" width="24" bestFit="1" customWidth="1"/>
  </cols>
  <sheetData>
    <row r="1" spans="1:30" s="2" customFormat="1" ht="19.2" thickTop="1" thickBot="1" x14ac:dyDescent="0.4">
      <c r="A1" s="397" t="s">
        <v>690</v>
      </c>
      <c r="B1" s="397"/>
      <c r="C1" s="398"/>
      <c r="D1" s="68">
        <v>1</v>
      </c>
      <c r="E1" s="68">
        <v>2</v>
      </c>
      <c r="F1" s="68">
        <v>3</v>
      </c>
      <c r="G1" s="68">
        <v>4</v>
      </c>
      <c r="H1" s="68">
        <v>5</v>
      </c>
      <c r="I1" s="68">
        <v>6</v>
      </c>
      <c r="J1" s="68">
        <v>7</v>
      </c>
      <c r="K1" s="68">
        <v>8</v>
      </c>
      <c r="L1" s="68">
        <v>9</v>
      </c>
      <c r="M1" s="71">
        <v>10</v>
      </c>
      <c r="N1" s="76">
        <v>11</v>
      </c>
      <c r="O1" s="72">
        <v>12</v>
      </c>
      <c r="P1" s="68">
        <v>13</v>
      </c>
      <c r="Q1" s="68">
        <v>14</v>
      </c>
      <c r="R1" s="68">
        <v>15</v>
      </c>
      <c r="S1" s="70">
        <v>16</v>
      </c>
      <c r="T1" s="68">
        <v>17</v>
      </c>
      <c r="U1" s="68">
        <v>18</v>
      </c>
      <c r="V1" s="68">
        <v>19</v>
      </c>
      <c r="W1" s="68">
        <v>20</v>
      </c>
      <c r="X1" s="70">
        <v>21</v>
      </c>
      <c r="Y1" s="70">
        <v>22</v>
      </c>
      <c r="Z1" s="68">
        <v>23</v>
      </c>
      <c r="AA1" s="68">
        <v>24</v>
      </c>
      <c r="AB1" s="68">
        <v>25</v>
      </c>
      <c r="AC1" s="68">
        <v>26</v>
      </c>
      <c r="AD1" s="68">
        <v>27</v>
      </c>
    </row>
    <row r="2" spans="1:30" s="8" customFormat="1" ht="15.6" thickTop="1" thickBot="1" x14ac:dyDescent="0.35">
      <c r="B2" s="61"/>
      <c r="C2" s="63"/>
      <c r="D2" s="8" t="s">
        <v>170</v>
      </c>
      <c r="E2" s="399" t="s">
        <v>465</v>
      </c>
      <c r="F2" s="400"/>
      <c r="G2" s="400"/>
      <c r="H2" s="401"/>
      <c r="I2" s="402" t="s">
        <v>42</v>
      </c>
      <c r="J2" s="403"/>
      <c r="K2" s="403"/>
      <c r="L2" s="403"/>
      <c r="M2" s="403"/>
      <c r="N2" s="403"/>
      <c r="O2" s="403"/>
      <c r="P2" s="403"/>
      <c r="Q2" s="403"/>
      <c r="R2" s="403"/>
      <c r="S2" s="404"/>
      <c r="T2" s="402" t="s">
        <v>47</v>
      </c>
      <c r="U2" s="403"/>
      <c r="V2" s="403"/>
      <c r="W2" s="403"/>
      <c r="X2" s="403"/>
      <c r="Y2" s="403"/>
      <c r="Z2" s="403"/>
      <c r="AA2" s="404"/>
      <c r="AB2" s="67" t="s">
        <v>355</v>
      </c>
      <c r="AC2" s="35" t="s">
        <v>358</v>
      </c>
      <c r="AD2" s="84" t="s">
        <v>480</v>
      </c>
    </row>
    <row r="3" spans="1:30" s="8" customFormat="1" ht="15.6" thickTop="1" thickBot="1" x14ac:dyDescent="0.35">
      <c r="B3" s="75"/>
      <c r="D3" s="69" t="s">
        <v>399</v>
      </c>
      <c r="E3" s="70" t="s">
        <v>459</v>
      </c>
      <c r="F3" s="70" t="s">
        <v>0</v>
      </c>
      <c r="G3" s="70" t="s">
        <v>458</v>
      </c>
      <c r="H3" s="69" t="s">
        <v>171</v>
      </c>
      <c r="I3" s="69" t="s">
        <v>176</v>
      </c>
      <c r="J3" s="69" t="s">
        <v>175</v>
      </c>
      <c r="K3" s="69" t="s">
        <v>177</v>
      </c>
      <c r="L3" s="69" t="s">
        <v>349</v>
      </c>
      <c r="M3" s="82" t="s">
        <v>179</v>
      </c>
      <c r="N3" s="36" t="s">
        <v>485</v>
      </c>
      <c r="O3" s="83" t="s">
        <v>471</v>
      </c>
      <c r="P3" s="84" t="s">
        <v>174</v>
      </c>
      <c r="Q3" s="84" t="s">
        <v>173</v>
      </c>
      <c r="R3" s="82" t="s">
        <v>180</v>
      </c>
      <c r="S3" s="36" t="s">
        <v>472</v>
      </c>
      <c r="T3" s="83" t="s">
        <v>438</v>
      </c>
      <c r="U3" s="84" t="s">
        <v>437</v>
      </c>
      <c r="V3" s="84" t="s">
        <v>406</v>
      </c>
      <c r="W3" s="85" t="s">
        <v>412</v>
      </c>
      <c r="X3" s="60" t="s">
        <v>474</v>
      </c>
      <c r="Y3" s="35" t="s">
        <v>486</v>
      </c>
      <c r="Z3" s="84" t="s">
        <v>483</v>
      </c>
      <c r="AA3" s="84" t="s">
        <v>169</v>
      </c>
      <c r="AB3" s="84" t="s">
        <v>440</v>
      </c>
      <c r="AC3" s="84" t="s">
        <v>358</v>
      </c>
      <c r="AD3" s="84" t="s">
        <v>480</v>
      </c>
    </row>
    <row r="4" spans="1:30" ht="21" customHeight="1" thickTop="1" thickBot="1" x14ac:dyDescent="0.35">
      <c r="A4" s="8">
        <v>1</v>
      </c>
      <c r="B4" s="50"/>
      <c r="C4" s="36" t="s">
        <v>399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>
        <v>0</v>
      </c>
      <c r="J4">
        <v>0</v>
      </c>
      <c r="K4">
        <v>0</v>
      </c>
      <c r="L4">
        <v>0</v>
      </c>
      <c r="M4" s="311">
        <v>0</v>
      </c>
      <c r="N4" s="339">
        <v>0</v>
      </c>
      <c r="O4" s="311">
        <v>0</v>
      </c>
      <c r="P4" s="311">
        <v>0</v>
      </c>
      <c r="Q4" s="311">
        <v>0</v>
      </c>
      <c r="R4" s="311">
        <v>0</v>
      </c>
      <c r="S4" s="351">
        <v>0</v>
      </c>
      <c r="T4" s="354">
        <v>0</v>
      </c>
      <c r="U4" s="355">
        <v>0</v>
      </c>
      <c r="V4" s="354">
        <v>0</v>
      </c>
      <c r="W4" s="356">
        <v>0</v>
      </c>
      <c r="X4" s="357">
        <v>0</v>
      </c>
      <c r="Y4" s="356">
        <v>0</v>
      </c>
      <c r="Z4" s="356">
        <v>0</v>
      </c>
      <c r="AA4" s="355">
        <v>0</v>
      </c>
      <c r="AB4" s="48">
        <v>0</v>
      </c>
      <c r="AC4" s="333">
        <v>0</v>
      </c>
      <c r="AD4" s="333"/>
    </row>
    <row r="5" spans="1:30" ht="21" customHeight="1" x14ac:dyDescent="0.3">
      <c r="A5" s="8">
        <v>2</v>
      </c>
      <c r="B5" s="405" t="s">
        <v>465</v>
      </c>
      <c r="C5" s="90" t="s">
        <v>459</v>
      </c>
      <c r="D5">
        <v>0</v>
      </c>
      <c r="E5" s="50">
        <v>4.2000282082702199E-2</v>
      </c>
      <c r="F5" s="64">
        <v>0</v>
      </c>
      <c r="G5" s="64">
        <v>0</v>
      </c>
      <c r="H5" s="15">
        <v>0</v>
      </c>
      <c r="I5" s="58">
        <v>0.55397043510952304</v>
      </c>
      <c r="J5" s="78">
        <v>0</v>
      </c>
      <c r="K5" s="18">
        <v>0</v>
      </c>
      <c r="L5" s="18">
        <v>0</v>
      </c>
      <c r="M5" s="312">
        <v>0</v>
      </c>
      <c r="N5" s="312">
        <v>0</v>
      </c>
      <c r="O5" s="323">
        <v>0</v>
      </c>
      <c r="P5" s="326">
        <v>0</v>
      </c>
      <c r="Q5" s="313">
        <v>0</v>
      </c>
      <c r="R5" s="313">
        <v>0</v>
      </c>
      <c r="S5" s="330">
        <v>0</v>
      </c>
      <c r="T5" s="338">
        <v>0</v>
      </c>
      <c r="U5" s="314">
        <v>0</v>
      </c>
      <c r="V5" s="338">
        <v>0</v>
      </c>
      <c r="W5" s="312">
        <v>0</v>
      </c>
      <c r="X5" s="313">
        <v>0</v>
      </c>
      <c r="Y5" s="312">
        <v>0</v>
      </c>
      <c r="Z5" s="312">
        <v>0</v>
      </c>
      <c r="AA5" s="314">
        <v>0</v>
      </c>
      <c r="AB5" s="359">
        <v>0</v>
      </c>
      <c r="AC5" s="334">
        <v>0</v>
      </c>
      <c r="AD5" s="334"/>
    </row>
    <row r="6" spans="1:30" x14ac:dyDescent="0.3">
      <c r="A6" s="8">
        <v>3</v>
      </c>
      <c r="B6" s="406"/>
      <c r="C6" s="90" t="s">
        <v>0</v>
      </c>
      <c r="D6">
        <v>0</v>
      </c>
      <c r="E6" s="73">
        <v>0</v>
      </c>
      <c r="F6">
        <v>3.0698484750320402E-3</v>
      </c>
      <c r="G6" s="64">
        <v>0</v>
      </c>
      <c r="H6" s="74">
        <v>0</v>
      </c>
      <c r="I6" s="73">
        <v>0</v>
      </c>
      <c r="J6">
        <v>2.57451753997104</v>
      </c>
      <c r="K6">
        <v>3.74989703702516E-2</v>
      </c>
      <c r="L6">
        <v>0</v>
      </c>
      <c r="M6" s="86">
        <v>0</v>
      </c>
      <c r="N6" s="88">
        <v>0</v>
      </c>
      <c r="O6" s="324">
        <v>0</v>
      </c>
      <c r="P6" s="327">
        <v>0</v>
      </c>
      <c r="Q6" s="88">
        <v>0</v>
      </c>
      <c r="R6" s="86">
        <v>0</v>
      </c>
      <c r="S6" s="324">
        <v>0</v>
      </c>
      <c r="T6" s="327">
        <v>0</v>
      </c>
      <c r="U6" s="315">
        <v>0</v>
      </c>
      <c r="V6" s="327">
        <v>0</v>
      </c>
      <c r="W6" s="88">
        <v>0</v>
      </c>
      <c r="X6" s="89">
        <v>0</v>
      </c>
      <c r="Y6" s="88">
        <v>0</v>
      </c>
      <c r="Z6" s="88">
        <v>0</v>
      </c>
      <c r="AA6" s="315">
        <v>0</v>
      </c>
      <c r="AB6" s="360">
        <v>0</v>
      </c>
      <c r="AC6" s="364">
        <v>0</v>
      </c>
      <c r="AD6" s="335"/>
    </row>
    <row r="7" spans="1:30" ht="24" customHeight="1" x14ac:dyDescent="0.3">
      <c r="A7" s="8">
        <v>4</v>
      </c>
      <c r="B7" s="406"/>
      <c r="C7" s="90" t="s">
        <v>458</v>
      </c>
      <c r="D7">
        <v>0</v>
      </c>
      <c r="E7" s="73">
        <v>0</v>
      </c>
      <c r="F7">
        <v>0</v>
      </c>
      <c r="G7">
        <v>6.3092643571239101E-2</v>
      </c>
      <c r="H7" s="15">
        <v>0</v>
      </c>
      <c r="I7" s="73">
        <v>0</v>
      </c>
      <c r="J7">
        <v>0.33632414591670101</v>
      </c>
      <c r="K7">
        <v>9.6514204295556597E-4</v>
      </c>
      <c r="L7">
        <v>6.5383072471636702E-2</v>
      </c>
      <c r="M7" s="86">
        <v>0</v>
      </c>
      <c r="N7" s="86">
        <v>0</v>
      </c>
      <c r="O7" s="324">
        <v>0</v>
      </c>
      <c r="P7" s="328">
        <v>0</v>
      </c>
      <c r="Q7" s="86">
        <v>0</v>
      </c>
      <c r="R7" s="86">
        <v>0</v>
      </c>
      <c r="S7" s="324">
        <v>0</v>
      </c>
      <c r="T7" s="328">
        <v>4.1497008173776398E-4</v>
      </c>
      <c r="U7" s="315">
        <v>1.43154270592404E-3</v>
      </c>
      <c r="V7" s="328">
        <v>0</v>
      </c>
      <c r="W7" s="86">
        <v>0</v>
      </c>
      <c r="X7" s="87">
        <v>0</v>
      </c>
      <c r="Y7" s="86">
        <v>0</v>
      </c>
      <c r="Z7" s="88">
        <v>0</v>
      </c>
      <c r="AA7" s="315">
        <v>0</v>
      </c>
      <c r="AB7" s="360">
        <v>0</v>
      </c>
      <c r="AC7" s="335">
        <v>0</v>
      </c>
      <c r="AD7" s="335"/>
    </row>
    <row r="8" spans="1:30" ht="22.95" customHeight="1" thickBot="1" x14ac:dyDescent="0.35">
      <c r="A8" s="8">
        <v>5</v>
      </c>
      <c r="B8" s="406"/>
      <c r="C8" s="37" t="s">
        <v>171</v>
      </c>
      <c r="D8">
        <v>0</v>
      </c>
      <c r="E8" s="50">
        <v>0</v>
      </c>
      <c r="F8">
        <v>0</v>
      </c>
      <c r="G8">
        <v>0</v>
      </c>
      <c r="H8" s="15">
        <v>0</v>
      </c>
      <c r="I8" s="50">
        <v>0</v>
      </c>
      <c r="J8">
        <v>0</v>
      </c>
      <c r="K8">
        <v>0</v>
      </c>
      <c r="L8">
        <v>0</v>
      </c>
      <c r="M8" s="311">
        <v>0</v>
      </c>
      <c r="N8" s="311">
        <v>0</v>
      </c>
      <c r="O8" s="325">
        <v>0</v>
      </c>
      <c r="P8" s="329">
        <v>0</v>
      </c>
      <c r="Q8" s="316">
        <v>0</v>
      </c>
      <c r="R8" s="319">
        <v>2.6659488293996203E-7</v>
      </c>
      <c r="S8" s="332">
        <v>0</v>
      </c>
      <c r="T8" s="329">
        <v>0</v>
      </c>
      <c r="U8" s="317">
        <v>0</v>
      </c>
      <c r="V8" s="329">
        <v>0</v>
      </c>
      <c r="W8" s="316">
        <v>0</v>
      </c>
      <c r="X8" s="322">
        <v>0</v>
      </c>
      <c r="Y8" s="316">
        <v>0</v>
      </c>
      <c r="Z8" s="316">
        <v>0</v>
      </c>
      <c r="AA8" s="317">
        <v>0</v>
      </c>
      <c r="AB8" s="361">
        <v>0</v>
      </c>
      <c r="AC8" s="336">
        <v>0</v>
      </c>
      <c r="AD8" s="336"/>
    </row>
    <row r="9" spans="1:30" ht="15.6" customHeight="1" x14ac:dyDescent="0.3">
      <c r="A9" s="8">
        <v>6</v>
      </c>
      <c r="B9" s="407" t="s">
        <v>42</v>
      </c>
      <c r="C9" s="35" t="s">
        <v>176</v>
      </c>
      <c r="D9" s="18">
        <v>0</v>
      </c>
      <c r="E9" s="58">
        <v>0</v>
      </c>
      <c r="F9" s="78">
        <v>0</v>
      </c>
      <c r="G9" s="78">
        <v>0</v>
      </c>
      <c r="H9" s="14">
        <v>0</v>
      </c>
      <c r="I9" s="58">
        <v>3.8313378761949102E-4</v>
      </c>
      <c r="J9" s="78">
        <v>0</v>
      </c>
      <c r="K9" s="18">
        <v>0</v>
      </c>
      <c r="L9" s="78">
        <v>0</v>
      </c>
      <c r="M9" s="312">
        <v>0</v>
      </c>
      <c r="N9" s="312">
        <v>0</v>
      </c>
      <c r="O9" s="312">
        <v>0</v>
      </c>
      <c r="P9" s="312">
        <v>0</v>
      </c>
      <c r="Q9" s="312">
        <v>0</v>
      </c>
      <c r="R9" s="312">
        <v>0</v>
      </c>
      <c r="S9" s="330">
        <v>0</v>
      </c>
      <c r="T9" s="338">
        <v>0</v>
      </c>
      <c r="U9" s="314">
        <v>0</v>
      </c>
      <c r="V9" s="358">
        <v>0</v>
      </c>
      <c r="W9" s="321">
        <v>0</v>
      </c>
      <c r="X9" s="313">
        <v>0</v>
      </c>
      <c r="Y9" s="321">
        <v>0</v>
      </c>
      <c r="Z9" s="321">
        <v>0</v>
      </c>
      <c r="AA9" s="314">
        <v>0</v>
      </c>
      <c r="AB9" s="359">
        <v>0</v>
      </c>
      <c r="AC9" s="365">
        <v>0</v>
      </c>
      <c r="AD9" s="334"/>
    </row>
    <row r="10" spans="1:30" x14ac:dyDescent="0.3">
      <c r="A10" s="8">
        <v>7</v>
      </c>
      <c r="B10" s="395"/>
      <c r="C10" s="38" t="s">
        <v>175</v>
      </c>
      <c r="D10">
        <v>0</v>
      </c>
      <c r="E10" s="50">
        <v>0</v>
      </c>
      <c r="F10">
        <v>0</v>
      </c>
      <c r="G10">
        <v>0</v>
      </c>
      <c r="H10" s="15">
        <v>0</v>
      </c>
      <c r="I10" s="50">
        <v>0</v>
      </c>
      <c r="J10">
        <v>0.49437020048593699</v>
      </c>
      <c r="K10">
        <v>5.5254602592757697E-2</v>
      </c>
      <c r="L10">
        <v>0.219373946995708</v>
      </c>
      <c r="M10" s="88">
        <v>6.4394497704901605E-5</v>
      </c>
      <c r="N10" s="86">
        <v>0</v>
      </c>
      <c r="O10" s="86">
        <v>0</v>
      </c>
      <c r="P10" s="86">
        <v>0</v>
      </c>
      <c r="Q10" s="86">
        <v>0</v>
      </c>
      <c r="R10" s="86">
        <v>0</v>
      </c>
      <c r="S10" s="324">
        <v>0</v>
      </c>
      <c r="T10" s="328">
        <v>0</v>
      </c>
      <c r="U10" s="315">
        <v>0</v>
      </c>
      <c r="V10" s="328">
        <v>0</v>
      </c>
      <c r="W10" s="86">
        <v>0</v>
      </c>
      <c r="X10" s="87">
        <v>0</v>
      </c>
      <c r="Y10" s="86">
        <v>0</v>
      </c>
      <c r="Z10" s="86">
        <v>0</v>
      </c>
      <c r="AA10" s="315">
        <v>0</v>
      </c>
      <c r="AB10" s="360">
        <v>0</v>
      </c>
      <c r="AC10" s="335">
        <v>0</v>
      </c>
      <c r="AD10" s="335"/>
    </row>
    <row r="11" spans="1:30" x14ac:dyDescent="0.3">
      <c r="A11" s="8">
        <v>8</v>
      </c>
      <c r="B11" s="395"/>
      <c r="C11" s="38" t="s">
        <v>177</v>
      </c>
      <c r="D11">
        <v>0</v>
      </c>
      <c r="E11" s="73">
        <v>0</v>
      </c>
      <c r="F11">
        <v>0</v>
      </c>
      <c r="G11">
        <v>0</v>
      </c>
      <c r="H11" s="15">
        <v>0</v>
      </c>
      <c r="I11" s="50">
        <v>0</v>
      </c>
      <c r="J11">
        <v>0</v>
      </c>
      <c r="K11">
        <v>2.9529879879953E-3</v>
      </c>
      <c r="L11">
        <v>1.44946359007045E-3</v>
      </c>
      <c r="M11" s="86">
        <v>2.00319330390871E-2</v>
      </c>
      <c r="N11" s="86">
        <v>1.44791442574717E-2</v>
      </c>
      <c r="O11" s="86">
        <v>2.2778955064285799E-3</v>
      </c>
      <c r="P11" s="86">
        <v>8.6422676635551105E-3</v>
      </c>
      <c r="Q11" s="86">
        <v>1.24868377388953E-2</v>
      </c>
      <c r="R11" s="86">
        <v>4.3053121342517403E-3</v>
      </c>
      <c r="S11" s="324">
        <v>8.8270378287670908E-3</v>
      </c>
      <c r="T11" s="327">
        <v>0</v>
      </c>
      <c r="U11" s="315">
        <v>0</v>
      </c>
      <c r="V11" s="328">
        <v>0</v>
      </c>
      <c r="W11" s="86">
        <v>0</v>
      </c>
      <c r="X11" s="87">
        <v>0</v>
      </c>
      <c r="Y11" s="86">
        <v>0</v>
      </c>
      <c r="Z11" s="86">
        <v>0</v>
      </c>
      <c r="AA11" s="315">
        <v>0</v>
      </c>
      <c r="AB11" s="360">
        <v>0</v>
      </c>
      <c r="AC11" s="335">
        <v>0</v>
      </c>
      <c r="AD11" s="335"/>
    </row>
    <row r="12" spans="1:30" x14ac:dyDescent="0.3">
      <c r="A12" s="8">
        <v>9</v>
      </c>
      <c r="B12" s="395"/>
      <c r="C12" s="38" t="s">
        <v>349</v>
      </c>
      <c r="D12">
        <v>0</v>
      </c>
      <c r="E12" s="50">
        <v>0</v>
      </c>
      <c r="F12">
        <v>0</v>
      </c>
      <c r="G12">
        <v>0</v>
      </c>
      <c r="H12" s="15">
        <v>0</v>
      </c>
      <c r="I12" s="73">
        <v>0</v>
      </c>
      <c r="J12">
        <v>0</v>
      </c>
      <c r="K12">
        <v>0</v>
      </c>
      <c r="L12">
        <v>0</v>
      </c>
      <c r="M12" s="86">
        <v>9.1628449632995004E-2</v>
      </c>
      <c r="N12" s="86">
        <v>2.4264839229096301E-2</v>
      </c>
      <c r="O12" s="86">
        <v>1.1406098117526501E-2</v>
      </c>
      <c r="P12" s="86">
        <v>1.31983925476478E-3</v>
      </c>
      <c r="Q12" s="86">
        <v>2.2106987897997999E-3</v>
      </c>
      <c r="R12" s="86">
        <v>0</v>
      </c>
      <c r="S12" s="324">
        <v>0</v>
      </c>
      <c r="T12" s="327">
        <v>0</v>
      </c>
      <c r="U12" s="315">
        <v>0</v>
      </c>
      <c r="V12" s="328">
        <v>0</v>
      </c>
      <c r="W12" s="86">
        <v>0</v>
      </c>
      <c r="X12" s="87">
        <v>0</v>
      </c>
      <c r="Y12" s="86">
        <v>0</v>
      </c>
      <c r="Z12" s="88">
        <v>0</v>
      </c>
      <c r="AA12" s="315">
        <v>0</v>
      </c>
      <c r="AB12" s="360">
        <v>0</v>
      </c>
      <c r="AC12" s="335">
        <v>0</v>
      </c>
      <c r="AD12" s="335"/>
    </row>
    <row r="13" spans="1:30" x14ac:dyDescent="0.3">
      <c r="A13" s="8">
        <v>10</v>
      </c>
      <c r="B13" s="395"/>
      <c r="C13" s="38" t="s">
        <v>179</v>
      </c>
      <c r="D13">
        <v>0</v>
      </c>
      <c r="E13" s="73">
        <v>0</v>
      </c>
      <c r="F13" s="64">
        <v>0</v>
      </c>
      <c r="G13" s="64">
        <v>0</v>
      </c>
      <c r="H13" s="74">
        <v>0</v>
      </c>
      <c r="I13" s="73">
        <v>0</v>
      </c>
      <c r="J13" s="64">
        <v>0</v>
      </c>
      <c r="K13">
        <v>0</v>
      </c>
      <c r="L13" s="64">
        <v>0</v>
      </c>
      <c r="M13" s="86">
        <v>0</v>
      </c>
      <c r="N13" s="86">
        <v>1.21559063450505E-2</v>
      </c>
      <c r="O13" s="86">
        <v>6.13802539940775E-3</v>
      </c>
      <c r="P13" s="86">
        <v>0</v>
      </c>
      <c r="Q13" s="86">
        <v>7.7429663020449205E-4</v>
      </c>
      <c r="R13" s="86">
        <v>0</v>
      </c>
      <c r="S13" s="324">
        <v>0</v>
      </c>
      <c r="T13" s="327">
        <v>0</v>
      </c>
      <c r="U13" s="320">
        <v>0</v>
      </c>
      <c r="V13" s="328">
        <v>0</v>
      </c>
      <c r="W13" s="86">
        <v>0</v>
      </c>
      <c r="X13" s="87">
        <v>0</v>
      </c>
      <c r="Y13" s="86">
        <v>0</v>
      </c>
      <c r="Z13" s="88">
        <v>0</v>
      </c>
      <c r="AA13" s="315">
        <v>0</v>
      </c>
      <c r="AB13" s="360">
        <v>0</v>
      </c>
      <c r="AC13" s="364">
        <v>0</v>
      </c>
      <c r="AD13" s="335"/>
    </row>
    <row r="14" spans="1:30" x14ac:dyDescent="0.3">
      <c r="A14" s="65">
        <v>11</v>
      </c>
      <c r="B14" s="395"/>
      <c r="C14" s="38" t="s">
        <v>485</v>
      </c>
      <c r="D14" s="64">
        <v>0</v>
      </c>
      <c r="E14" s="73">
        <v>0</v>
      </c>
      <c r="F14" s="64">
        <v>0</v>
      </c>
      <c r="G14" s="64">
        <v>0</v>
      </c>
      <c r="H14" s="74">
        <v>0</v>
      </c>
      <c r="I14" s="73">
        <v>0</v>
      </c>
      <c r="J14" s="64">
        <v>0</v>
      </c>
      <c r="K14" s="64">
        <v>0</v>
      </c>
      <c r="L14" s="64">
        <v>0</v>
      </c>
      <c r="M14" s="88">
        <v>0</v>
      </c>
      <c r="N14" s="86">
        <v>4.2205786480697298E-3</v>
      </c>
      <c r="O14" s="86">
        <v>1.08000816981177E-3</v>
      </c>
      <c r="P14" s="88">
        <v>2.5380090277491999E-5</v>
      </c>
      <c r="Q14" s="88">
        <v>0</v>
      </c>
      <c r="R14" s="86">
        <v>0</v>
      </c>
      <c r="S14" s="331">
        <v>0</v>
      </c>
      <c r="T14" s="327">
        <v>0</v>
      </c>
      <c r="U14" s="320">
        <v>0</v>
      </c>
      <c r="V14" s="328">
        <v>0</v>
      </c>
      <c r="W14" s="88">
        <v>0</v>
      </c>
      <c r="X14" s="87">
        <v>0</v>
      </c>
      <c r="Y14" s="86">
        <v>0</v>
      </c>
      <c r="Z14" s="88">
        <v>0</v>
      </c>
      <c r="AA14" s="315">
        <v>0</v>
      </c>
      <c r="AB14" s="362">
        <v>0</v>
      </c>
      <c r="AC14" s="364">
        <v>0</v>
      </c>
      <c r="AD14" s="335"/>
    </row>
    <row r="15" spans="1:30" x14ac:dyDescent="0.3">
      <c r="A15" s="8">
        <v>12</v>
      </c>
      <c r="B15" s="395"/>
      <c r="C15" s="38" t="s">
        <v>471</v>
      </c>
      <c r="D15">
        <v>0</v>
      </c>
      <c r="E15" s="50">
        <v>0</v>
      </c>
      <c r="F15">
        <v>0</v>
      </c>
      <c r="G15">
        <v>0</v>
      </c>
      <c r="H15" s="15">
        <v>0</v>
      </c>
      <c r="I15" s="50">
        <v>0</v>
      </c>
      <c r="J15">
        <v>0</v>
      </c>
      <c r="K15">
        <v>0</v>
      </c>
      <c r="L15">
        <v>0</v>
      </c>
      <c r="M15" s="86">
        <v>0</v>
      </c>
      <c r="N15" s="86">
        <v>0</v>
      </c>
      <c r="O15" s="86">
        <v>0</v>
      </c>
      <c r="P15" s="86">
        <v>0</v>
      </c>
      <c r="Q15" s="86">
        <v>0</v>
      </c>
      <c r="R15" s="86">
        <v>0</v>
      </c>
      <c r="S15" s="324">
        <v>0</v>
      </c>
      <c r="T15" s="328">
        <v>0</v>
      </c>
      <c r="U15" s="315">
        <v>0</v>
      </c>
      <c r="V15" s="328">
        <v>0</v>
      </c>
      <c r="W15" s="86">
        <v>0</v>
      </c>
      <c r="X15" s="87">
        <v>0</v>
      </c>
      <c r="Y15" s="86">
        <v>0</v>
      </c>
      <c r="Z15" s="86">
        <v>0</v>
      </c>
      <c r="AA15" s="315">
        <v>0</v>
      </c>
      <c r="AB15" s="360">
        <v>0</v>
      </c>
      <c r="AC15" s="335">
        <v>0</v>
      </c>
      <c r="AD15" s="335"/>
    </row>
    <row r="16" spans="1:30" x14ac:dyDescent="0.3">
      <c r="A16" s="8">
        <v>13</v>
      </c>
      <c r="B16" s="395"/>
      <c r="C16" s="38" t="s">
        <v>174</v>
      </c>
      <c r="D16" s="64">
        <v>0</v>
      </c>
      <c r="E16" s="73">
        <v>0</v>
      </c>
      <c r="F16" s="64">
        <v>0</v>
      </c>
      <c r="G16" s="64">
        <v>0</v>
      </c>
      <c r="H16" s="74">
        <v>0</v>
      </c>
      <c r="I16" s="73">
        <v>0</v>
      </c>
      <c r="J16" s="64">
        <v>0</v>
      </c>
      <c r="K16" s="64">
        <v>0</v>
      </c>
      <c r="L16" s="64">
        <v>0</v>
      </c>
      <c r="M16" s="88">
        <v>0</v>
      </c>
      <c r="N16" s="88">
        <v>0</v>
      </c>
      <c r="O16" s="88">
        <v>0</v>
      </c>
      <c r="P16" s="88">
        <v>2.31824176297212E-5</v>
      </c>
      <c r="Q16" s="88">
        <v>0</v>
      </c>
      <c r="R16" s="88">
        <v>0</v>
      </c>
      <c r="S16" s="331">
        <v>0</v>
      </c>
      <c r="T16" s="327">
        <v>0</v>
      </c>
      <c r="U16" s="320">
        <v>0</v>
      </c>
      <c r="V16" s="327">
        <v>0</v>
      </c>
      <c r="W16" s="88">
        <v>0</v>
      </c>
      <c r="X16" s="89">
        <v>0</v>
      </c>
      <c r="Y16" s="88">
        <v>0</v>
      </c>
      <c r="Z16" s="88">
        <v>0</v>
      </c>
      <c r="AA16" s="315">
        <v>0</v>
      </c>
      <c r="AB16" s="362">
        <v>0</v>
      </c>
      <c r="AC16" s="364">
        <v>0</v>
      </c>
      <c r="AD16" s="335"/>
    </row>
    <row r="17" spans="1:30" x14ac:dyDescent="0.3">
      <c r="A17" s="8">
        <v>14</v>
      </c>
      <c r="B17" s="395"/>
      <c r="C17" s="38" t="s">
        <v>173</v>
      </c>
      <c r="D17" s="64">
        <v>0</v>
      </c>
      <c r="E17" s="73">
        <v>0</v>
      </c>
      <c r="F17" s="64">
        <v>0</v>
      </c>
      <c r="G17" s="64">
        <v>0</v>
      </c>
      <c r="H17" s="74">
        <v>0</v>
      </c>
      <c r="I17" s="73">
        <v>0</v>
      </c>
      <c r="J17" s="64">
        <v>0</v>
      </c>
      <c r="K17" s="64">
        <v>0</v>
      </c>
      <c r="L17" s="64">
        <v>0</v>
      </c>
      <c r="M17" s="88">
        <v>0</v>
      </c>
      <c r="N17" s="88">
        <v>0</v>
      </c>
      <c r="O17" s="88">
        <v>0</v>
      </c>
      <c r="P17" s="88">
        <v>0</v>
      </c>
      <c r="Q17" s="88">
        <v>3.6647951176022801E-4</v>
      </c>
      <c r="R17" s="88">
        <v>0</v>
      </c>
      <c r="S17" s="331">
        <v>0</v>
      </c>
      <c r="T17" s="327">
        <v>0</v>
      </c>
      <c r="U17" s="320">
        <v>0</v>
      </c>
      <c r="V17" s="327">
        <v>0</v>
      </c>
      <c r="W17" s="88">
        <v>0</v>
      </c>
      <c r="X17" s="89">
        <v>0</v>
      </c>
      <c r="Y17" s="88">
        <v>0</v>
      </c>
      <c r="Z17" s="88">
        <v>0</v>
      </c>
      <c r="AA17" s="315">
        <v>0</v>
      </c>
      <c r="AB17" s="362">
        <v>0</v>
      </c>
      <c r="AC17" s="364">
        <v>0</v>
      </c>
      <c r="AD17" s="335"/>
    </row>
    <row r="18" spans="1:30" x14ac:dyDescent="0.3">
      <c r="A18" s="8">
        <v>15</v>
      </c>
      <c r="B18" s="395"/>
      <c r="C18" s="38" t="s">
        <v>180</v>
      </c>
      <c r="D18" s="64">
        <v>0</v>
      </c>
      <c r="E18" s="73">
        <v>0</v>
      </c>
      <c r="F18" s="64">
        <v>0</v>
      </c>
      <c r="G18" s="64">
        <v>0</v>
      </c>
      <c r="H18" s="74">
        <v>0</v>
      </c>
      <c r="I18" s="73">
        <v>0</v>
      </c>
      <c r="J18" s="64">
        <v>0</v>
      </c>
      <c r="K18" s="64">
        <v>0</v>
      </c>
      <c r="L18" s="64">
        <v>0</v>
      </c>
      <c r="M18" s="88">
        <v>0</v>
      </c>
      <c r="N18" s="88">
        <v>2.6609311503792798E-4</v>
      </c>
      <c r="O18" s="88">
        <v>7.6835923830439006E-5</v>
      </c>
      <c r="P18" s="88">
        <v>0</v>
      </c>
      <c r="Q18" s="88">
        <v>0</v>
      </c>
      <c r="R18" s="88">
        <v>6.9559411092031905E-5</v>
      </c>
      <c r="S18" s="331">
        <v>0</v>
      </c>
      <c r="T18" s="327">
        <v>0</v>
      </c>
      <c r="U18" s="320">
        <v>0</v>
      </c>
      <c r="V18" s="327">
        <v>0</v>
      </c>
      <c r="W18" s="88">
        <v>0</v>
      </c>
      <c r="X18" s="89">
        <v>0</v>
      </c>
      <c r="Y18" s="88">
        <v>0</v>
      </c>
      <c r="Z18" s="88">
        <v>0</v>
      </c>
      <c r="AA18" s="315">
        <v>0</v>
      </c>
      <c r="AB18" s="362">
        <v>0</v>
      </c>
      <c r="AC18" s="364">
        <v>0</v>
      </c>
      <c r="AD18" s="335"/>
    </row>
    <row r="19" spans="1:30" x14ac:dyDescent="0.3">
      <c r="A19" s="66">
        <v>16</v>
      </c>
      <c r="B19" s="395"/>
      <c r="C19" s="38" t="s">
        <v>472</v>
      </c>
      <c r="D19" s="64">
        <v>0</v>
      </c>
      <c r="E19" s="73">
        <v>0</v>
      </c>
      <c r="F19" s="64">
        <v>0</v>
      </c>
      <c r="G19" s="64">
        <v>0</v>
      </c>
      <c r="H19" s="74">
        <v>0</v>
      </c>
      <c r="I19" s="73">
        <v>0</v>
      </c>
      <c r="J19" s="64">
        <v>0</v>
      </c>
      <c r="K19" s="64">
        <v>0</v>
      </c>
      <c r="L19" s="64">
        <v>0</v>
      </c>
      <c r="M19" s="88">
        <v>0</v>
      </c>
      <c r="N19" s="88">
        <v>2.6056528056807402E-7</v>
      </c>
      <c r="O19" s="88">
        <v>8.0253258341235002E-9</v>
      </c>
      <c r="P19" s="88">
        <v>0</v>
      </c>
      <c r="Q19" s="88">
        <v>0</v>
      </c>
      <c r="R19" s="88">
        <v>0</v>
      </c>
      <c r="S19" s="331">
        <v>5.3413557365405602E-9</v>
      </c>
      <c r="T19" s="327">
        <v>0</v>
      </c>
      <c r="U19" s="320">
        <v>0</v>
      </c>
      <c r="V19" s="327">
        <v>0</v>
      </c>
      <c r="W19" s="88">
        <v>0</v>
      </c>
      <c r="X19" s="89">
        <v>0</v>
      </c>
      <c r="Y19" s="88">
        <v>0</v>
      </c>
      <c r="Z19" s="88">
        <v>0</v>
      </c>
      <c r="AA19" s="315">
        <v>0</v>
      </c>
      <c r="AB19" s="362">
        <v>0</v>
      </c>
      <c r="AC19" s="364">
        <v>0</v>
      </c>
      <c r="AD19" s="335"/>
    </row>
    <row r="20" spans="1:30" ht="31.95" customHeight="1" thickBot="1" x14ac:dyDescent="0.35">
      <c r="A20" s="8">
        <v>17</v>
      </c>
      <c r="B20" s="395" t="s">
        <v>47</v>
      </c>
      <c r="C20" s="38" t="s">
        <v>621</v>
      </c>
      <c r="D20" s="64">
        <v>0</v>
      </c>
      <c r="E20" s="73">
        <v>0</v>
      </c>
      <c r="F20">
        <v>0</v>
      </c>
      <c r="G20" s="64">
        <v>0</v>
      </c>
      <c r="H20" s="74">
        <v>0</v>
      </c>
      <c r="I20" s="50">
        <v>0</v>
      </c>
      <c r="J20" s="64">
        <v>0</v>
      </c>
      <c r="K20">
        <v>0</v>
      </c>
      <c r="L20" s="64">
        <v>0</v>
      </c>
      <c r="M20" s="86">
        <v>0</v>
      </c>
      <c r="N20" s="86">
        <v>0</v>
      </c>
      <c r="O20" s="88">
        <v>0</v>
      </c>
      <c r="P20" s="88">
        <v>0</v>
      </c>
      <c r="Q20" s="88">
        <v>0</v>
      </c>
      <c r="R20" s="86">
        <v>0</v>
      </c>
      <c r="S20" s="324">
        <v>0</v>
      </c>
      <c r="T20" s="328">
        <v>0</v>
      </c>
      <c r="U20" s="315">
        <v>0</v>
      </c>
      <c r="V20" s="328">
        <v>0</v>
      </c>
      <c r="W20" s="88">
        <v>0</v>
      </c>
      <c r="X20" s="89">
        <v>0</v>
      </c>
      <c r="Y20" s="88">
        <v>0</v>
      </c>
      <c r="Z20" s="88">
        <v>0</v>
      </c>
      <c r="AA20" s="315">
        <v>0</v>
      </c>
      <c r="AB20" s="362">
        <v>0</v>
      </c>
      <c r="AC20" s="364">
        <v>0</v>
      </c>
      <c r="AD20" s="335"/>
    </row>
    <row r="21" spans="1:30" ht="15" thickBot="1" x14ac:dyDescent="0.35">
      <c r="A21" s="8">
        <v>18</v>
      </c>
      <c r="B21" s="395"/>
      <c r="C21" s="35" t="s">
        <v>437</v>
      </c>
      <c r="D21">
        <v>0</v>
      </c>
      <c r="E21" s="50">
        <v>0</v>
      </c>
      <c r="F21">
        <v>0</v>
      </c>
      <c r="G21">
        <v>0</v>
      </c>
      <c r="H21" s="15">
        <v>0</v>
      </c>
      <c r="I21" s="318">
        <v>0</v>
      </c>
      <c r="J21" s="19">
        <v>0</v>
      </c>
      <c r="K21" s="19">
        <v>0</v>
      </c>
      <c r="L21" s="19">
        <v>0</v>
      </c>
      <c r="M21" s="316">
        <v>0</v>
      </c>
      <c r="N21" s="316">
        <v>0</v>
      </c>
      <c r="O21" s="316">
        <v>0</v>
      </c>
      <c r="P21" s="316">
        <v>0</v>
      </c>
      <c r="Q21" s="316">
        <v>0</v>
      </c>
      <c r="R21" s="316">
        <v>0</v>
      </c>
      <c r="S21" s="332">
        <v>0</v>
      </c>
      <c r="T21" s="329">
        <v>0</v>
      </c>
      <c r="U21" s="317">
        <v>0</v>
      </c>
      <c r="V21" s="329">
        <v>0</v>
      </c>
      <c r="W21" s="316">
        <v>0</v>
      </c>
      <c r="X21" s="322">
        <v>0</v>
      </c>
      <c r="Y21" s="316">
        <v>0</v>
      </c>
      <c r="Z21" s="316">
        <v>0</v>
      </c>
      <c r="AA21" s="317">
        <v>0</v>
      </c>
      <c r="AB21" s="361">
        <v>0</v>
      </c>
      <c r="AC21" s="336">
        <v>0</v>
      </c>
      <c r="AD21" s="336"/>
    </row>
    <row r="22" spans="1:30" ht="15.6" customHeight="1" thickBot="1" x14ac:dyDescent="0.35">
      <c r="A22" s="8">
        <v>19</v>
      </c>
      <c r="B22" s="395"/>
      <c r="C22" s="36" t="s">
        <v>406</v>
      </c>
      <c r="D22" s="20">
        <v>0</v>
      </c>
      <c r="E22" s="59">
        <v>0</v>
      </c>
      <c r="F22" s="20">
        <v>0</v>
      </c>
      <c r="G22" s="20">
        <v>0</v>
      </c>
      <c r="H22" s="13">
        <v>0</v>
      </c>
      <c r="I22" s="59">
        <v>0</v>
      </c>
      <c r="J22" s="20">
        <v>0</v>
      </c>
      <c r="K22" s="20">
        <v>0</v>
      </c>
      <c r="L22" s="20">
        <v>0</v>
      </c>
      <c r="M22" s="340">
        <v>0</v>
      </c>
      <c r="N22" s="340">
        <v>0</v>
      </c>
      <c r="O22" s="340">
        <v>0</v>
      </c>
      <c r="P22" s="340">
        <v>0</v>
      </c>
      <c r="Q22" s="340">
        <v>0</v>
      </c>
      <c r="R22" s="340">
        <v>0</v>
      </c>
      <c r="S22" s="352">
        <v>0</v>
      </c>
      <c r="T22" s="342">
        <v>0</v>
      </c>
      <c r="U22" s="341">
        <v>0</v>
      </c>
      <c r="V22" s="342">
        <v>0</v>
      </c>
      <c r="W22" s="340">
        <v>0</v>
      </c>
      <c r="X22" s="343">
        <v>0</v>
      </c>
      <c r="Y22" s="340">
        <v>0</v>
      </c>
      <c r="Z22" s="340">
        <v>0</v>
      </c>
      <c r="AA22" s="341">
        <v>0</v>
      </c>
      <c r="AB22" s="12">
        <v>0</v>
      </c>
      <c r="AC22" s="16">
        <v>0</v>
      </c>
      <c r="AD22" s="337"/>
    </row>
    <row r="23" spans="1:30" ht="15" thickBot="1" x14ac:dyDescent="0.35">
      <c r="A23" s="8">
        <v>20</v>
      </c>
      <c r="B23" s="395"/>
      <c r="C23" s="41" t="s">
        <v>412</v>
      </c>
      <c r="D23">
        <v>0</v>
      </c>
      <c r="E23" s="50">
        <v>0</v>
      </c>
      <c r="F23">
        <v>0</v>
      </c>
      <c r="G23">
        <v>0</v>
      </c>
      <c r="H23" s="15">
        <v>0</v>
      </c>
      <c r="I23" s="59">
        <v>0</v>
      </c>
      <c r="J23" s="20">
        <v>0</v>
      </c>
      <c r="K23" s="20">
        <v>0</v>
      </c>
      <c r="L23" s="20">
        <v>0</v>
      </c>
      <c r="M23" s="340">
        <v>0</v>
      </c>
      <c r="N23" s="340">
        <v>0</v>
      </c>
      <c r="O23" s="340">
        <v>0</v>
      </c>
      <c r="P23" s="340">
        <v>0</v>
      </c>
      <c r="Q23" s="340">
        <v>0</v>
      </c>
      <c r="R23" s="340">
        <v>0</v>
      </c>
      <c r="S23" s="352">
        <v>0</v>
      </c>
      <c r="T23" s="342">
        <v>0</v>
      </c>
      <c r="U23" s="341">
        <v>0</v>
      </c>
      <c r="V23" s="342">
        <v>0</v>
      </c>
      <c r="W23" s="340">
        <v>0</v>
      </c>
      <c r="X23" s="343">
        <v>0</v>
      </c>
      <c r="Y23" s="340">
        <v>0</v>
      </c>
      <c r="Z23" s="340">
        <v>0</v>
      </c>
      <c r="AA23" s="341">
        <v>0</v>
      </c>
      <c r="AB23" s="12">
        <v>0</v>
      </c>
      <c r="AC23" s="16">
        <v>0</v>
      </c>
      <c r="AD23" s="335"/>
    </row>
    <row r="24" spans="1:30" ht="15" thickBot="1" x14ac:dyDescent="0.35">
      <c r="A24" s="66">
        <v>21</v>
      </c>
      <c r="B24" s="395"/>
      <c r="C24" s="39" t="s">
        <v>474</v>
      </c>
      <c r="D24" s="18">
        <v>0</v>
      </c>
      <c r="E24" s="58">
        <v>0</v>
      </c>
      <c r="F24" s="18">
        <v>0</v>
      </c>
      <c r="G24" s="18">
        <v>0</v>
      </c>
      <c r="H24" s="14">
        <v>0</v>
      </c>
      <c r="I24" s="59">
        <v>0</v>
      </c>
      <c r="J24" s="20">
        <v>0</v>
      </c>
      <c r="K24" s="20">
        <v>0</v>
      </c>
      <c r="L24" s="20">
        <v>0</v>
      </c>
      <c r="M24" s="340">
        <v>0</v>
      </c>
      <c r="N24" s="340">
        <v>0</v>
      </c>
      <c r="O24" s="340">
        <v>0</v>
      </c>
      <c r="P24" s="340">
        <v>0</v>
      </c>
      <c r="Q24" s="340">
        <v>0</v>
      </c>
      <c r="R24" s="340">
        <v>0</v>
      </c>
      <c r="S24" s="352">
        <v>0</v>
      </c>
      <c r="T24" s="342">
        <v>0</v>
      </c>
      <c r="U24" s="341">
        <v>0</v>
      </c>
      <c r="V24" s="342">
        <v>0</v>
      </c>
      <c r="W24" s="340">
        <v>0</v>
      </c>
      <c r="X24" s="343">
        <v>0</v>
      </c>
      <c r="Y24" s="340">
        <v>0</v>
      </c>
      <c r="Z24" s="340">
        <v>0</v>
      </c>
      <c r="AA24" s="341">
        <v>0</v>
      </c>
      <c r="AB24" s="12">
        <v>0</v>
      </c>
      <c r="AC24" s="16">
        <v>0</v>
      </c>
      <c r="AD24" s="335"/>
    </row>
    <row r="25" spans="1:30" ht="15" thickBot="1" x14ac:dyDescent="0.35">
      <c r="A25" s="66">
        <v>22</v>
      </c>
      <c r="B25" s="395"/>
      <c r="C25" s="36" t="s">
        <v>486</v>
      </c>
      <c r="D25" s="18">
        <v>0</v>
      </c>
      <c r="E25" s="58">
        <v>0</v>
      </c>
      <c r="F25" s="18">
        <v>0</v>
      </c>
      <c r="G25" s="18">
        <v>0</v>
      </c>
      <c r="H25" s="14">
        <v>0</v>
      </c>
      <c r="I25" s="58">
        <v>0</v>
      </c>
      <c r="J25" s="18">
        <v>0</v>
      </c>
      <c r="K25" s="18">
        <v>0</v>
      </c>
      <c r="L25" s="18">
        <v>0</v>
      </c>
      <c r="M25" s="312">
        <v>0</v>
      </c>
      <c r="N25" s="312">
        <v>0</v>
      </c>
      <c r="O25" s="312">
        <v>0</v>
      </c>
      <c r="P25" s="312">
        <v>0</v>
      </c>
      <c r="Q25" s="312">
        <v>0</v>
      </c>
      <c r="R25" s="312">
        <v>0</v>
      </c>
      <c r="S25" s="330">
        <v>0</v>
      </c>
      <c r="T25" s="338">
        <v>0</v>
      </c>
      <c r="U25" s="314">
        <v>0</v>
      </c>
      <c r="V25" s="338">
        <v>0</v>
      </c>
      <c r="W25" s="312">
        <v>0</v>
      </c>
      <c r="X25" s="313">
        <v>0</v>
      </c>
      <c r="Y25" s="312">
        <v>0</v>
      </c>
      <c r="Z25" s="312">
        <v>0</v>
      </c>
      <c r="AA25" s="314">
        <v>0</v>
      </c>
      <c r="AB25" s="359">
        <v>0</v>
      </c>
      <c r="AC25" s="334">
        <v>0</v>
      </c>
      <c r="AD25" s="335"/>
    </row>
    <row r="26" spans="1:30" ht="15" thickBot="1" x14ac:dyDescent="0.35">
      <c r="A26" s="8">
        <v>23</v>
      </c>
      <c r="B26" s="395"/>
      <c r="C26" s="37" t="s">
        <v>483</v>
      </c>
      <c r="D26">
        <v>0</v>
      </c>
      <c r="E26" s="50">
        <v>0</v>
      </c>
      <c r="F26">
        <v>0</v>
      </c>
      <c r="G26">
        <v>0</v>
      </c>
      <c r="H26" s="15">
        <v>0</v>
      </c>
      <c r="I26" s="50">
        <v>0</v>
      </c>
      <c r="J26">
        <v>0</v>
      </c>
      <c r="K26">
        <v>0</v>
      </c>
      <c r="L26">
        <v>0</v>
      </c>
      <c r="M26" s="86">
        <v>0</v>
      </c>
      <c r="N26" s="86">
        <v>0</v>
      </c>
      <c r="O26" s="86">
        <v>0</v>
      </c>
      <c r="P26" s="86">
        <v>0</v>
      </c>
      <c r="Q26" s="86">
        <v>0</v>
      </c>
      <c r="R26" s="86">
        <v>0</v>
      </c>
      <c r="S26" s="324">
        <v>0</v>
      </c>
      <c r="T26" s="328">
        <v>0</v>
      </c>
      <c r="U26" s="315">
        <v>0</v>
      </c>
      <c r="V26" s="328">
        <v>0</v>
      </c>
      <c r="W26" s="86">
        <v>0</v>
      </c>
      <c r="X26" s="87">
        <v>0</v>
      </c>
      <c r="Y26" s="86">
        <v>0</v>
      </c>
      <c r="Z26" s="86">
        <v>0</v>
      </c>
      <c r="AA26" s="315">
        <v>0</v>
      </c>
      <c r="AB26" s="360">
        <v>0</v>
      </c>
      <c r="AC26" s="335">
        <v>0</v>
      </c>
      <c r="AD26" s="335"/>
    </row>
    <row r="27" spans="1:30" ht="15" thickBot="1" x14ac:dyDescent="0.35">
      <c r="A27" s="8">
        <v>24</v>
      </c>
      <c r="B27" s="396"/>
      <c r="C27" s="38" t="s">
        <v>169</v>
      </c>
      <c r="D27">
        <v>0</v>
      </c>
      <c r="E27" s="50">
        <v>0</v>
      </c>
      <c r="F27">
        <v>0</v>
      </c>
      <c r="G27">
        <v>0</v>
      </c>
      <c r="H27" s="15">
        <v>0</v>
      </c>
      <c r="I27" s="318">
        <v>0</v>
      </c>
      <c r="J27" s="19">
        <v>0</v>
      </c>
      <c r="K27" s="19">
        <v>0</v>
      </c>
      <c r="L27" s="19">
        <v>0</v>
      </c>
      <c r="M27" s="316">
        <v>0</v>
      </c>
      <c r="N27" s="316">
        <v>0</v>
      </c>
      <c r="O27" s="316">
        <v>0</v>
      </c>
      <c r="P27" s="316">
        <v>0</v>
      </c>
      <c r="Q27" s="316">
        <v>0</v>
      </c>
      <c r="R27" s="316">
        <v>0</v>
      </c>
      <c r="S27" s="332">
        <v>0</v>
      </c>
      <c r="T27" s="329">
        <v>0</v>
      </c>
      <c r="U27" s="317">
        <v>0</v>
      </c>
      <c r="V27" s="329">
        <v>0</v>
      </c>
      <c r="W27" s="316">
        <v>0</v>
      </c>
      <c r="X27" s="322">
        <v>0</v>
      </c>
      <c r="Y27" s="316">
        <v>0</v>
      </c>
      <c r="Z27" s="316">
        <v>0</v>
      </c>
      <c r="AA27" s="317">
        <v>0</v>
      </c>
      <c r="AB27" s="361">
        <v>0</v>
      </c>
      <c r="AC27" s="336">
        <v>0</v>
      </c>
      <c r="AD27" s="335"/>
    </row>
    <row r="28" spans="1:30" ht="15" thickBot="1" x14ac:dyDescent="0.35">
      <c r="A28" s="8">
        <v>25</v>
      </c>
      <c r="B28" s="42" t="s">
        <v>440</v>
      </c>
      <c r="C28" s="36" t="s">
        <v>355</v>
      </c>
      <c r="D28" s="20">
        <v>0</v>
      </c>
      <c r="E28" s="79">
        <v>0</v>
      </c>
      <c r="F28" s="80">
        <v>0</v>
      </c>
      <c r="G28" s="80">
        <v>0</v>
      </c>
      <c r="H28" s="81">
        <v>0</v>
      </c>
      <c r="I28" s="79">
        <v>0</v>
      </c>
      <c r="J28" s="80">
        <v>0</v>
      </c>
      <c r="K28" s="20">
        <v>0</v>
      </c>
      <c r="L28" s="80">
        <v>0</v>
      </c>
      <c r="M28" s="340">
        <v>0</v>
      </c>
      <c r="N28" s="340">
        <v>0</v>
      </c>
      <c r="O28" s="340">
        <v>0</v>
      </c>
      <c r="P28" s="340">
        <v>0</v>
      </c>
      <c r="Q28" s="340">
        <v>0</v>
      </c>
      <c r="R28" s="340">
        <v>0</v>
      </c>
      <c r="S28" s="352">
        <v>0</v>
      </c>
      <c r="T28" s="348">
        <v>0</v>
      </c>
      <c r="U28" s="350">
        <v>0</v>
      </c>
      <c r="V28" s="342">
        <v>0</v>
      </c>
      <c r="W28" s="349">
        <v>0</v>
      </c>
      <c r="X28" s="343">
        <v>0</v>
      </c>
      <c r="Y28" s="340">
        <v>0</v>
      </c>
      <c r="Z28" s="349">
        <v>0</v>
      </c>
      <c r="AA28" s="341">
        <v>0</v>
      </c>
      <c r="AB28" s="363">
        <v>1.0581024485540501E-9</v>
      </c>
      <c r="AC28" s="366">
        <v>0</v>
      </c>
      <c r="AD28" s="335"/>
    </row>
    <row r="29" spans="1:30" ht="15" thickBot="1" x14ac:dyDescent="0.35">
      <c r="A29" s="8">
        <v>26</v>
      </c>
      <c r="B29" s="36" t="s">
        <v>358</v>
      </c>
      <c r="C29" s="36" t="s">
        <v>358</v>
      </c>
      <c r="D29" s="20">
        <v>0</v>
      </c>
      <c r="E29" s="59">
        <v>0</v>
      </c>
      <c r="F29" s="20">
        <v>0</v>
      </c>
      <c r="G29" s="20">
        <v>0</v>
      </c>
      <c r="H29" s="13">
        <v>0</v>
      </c>
      <c r="I29" s="318">
        <v>0</v>
      </c>
      <c r="J29" s="19">
        <v>0</v>
      </c>
      <c r="K29" s="19">
        <v>0</v>
      </c>
      <c r="L29" s="19">
        <v>0</v>
      </c>
      <c r="M29" s="344">
        <v>0</v>
      </c>
      <c r="N29" s="344">
        <v>0</v>
      </c>
      <c r="O29" s="344">
        <v>0</v>
      </c>
      <c r="P29" s="344">
        <v>0</v>
      </c>
      <c r="Q29" s="344">
        <v>0</v>
      </c>
      <c r="R29" s="344">
        <v>0</v>
      </c>
      <c r="S29" s="353">
        <v>0</v>
      </c>
      <c r="T29" s="346">
        <v>0</v>
      </c>
      <c r="U29" s="345">
        <v>0</v>
      </c>
      <c r="V29" s="346">
        <v>0</v>
      </c>
      <c r="W29" s="344">
        <v>0</v>
      </c>
      <c r="X29" s="347">
        <v>0</v>
      </c>
      <c r="Y29" s="344">
        <v>0</v>
      </c>
      <c r="Z29" s="344">
        <v>0</v>
      </c>
      <c r="AA29" s="345">
        <v>0</v>
      </c>
      <c r="AB29" s="49">
        <v>0</v>
      </c>
      <c r="AC29" s="6">
        <v>0</v>
      </c>
      <c r="AD29" s="336"/>
    </row>
    <row r="30" spans="1:30" x14ac:dyDescent="0.3">
      <c r="C30" s="8" t="s">
        <v>487</v>
      </c>
      <c r="D30">
        <f>SUM(D4:D29)</f>
        <v>0</v>
      </c>
      <c r="E30">
        <f t="shared" ref="E30:AC30" si="0">SUM(E4:E29)</f>
        <v>4.2000282082702199E-2</v>
      </c>
      <c r="F30">
        <f t="shared" si="0"/>
        <v>3.0698484750320402E-3</v>
      </c>
      <c r="G30">
        <f t="shared" si="0"/>
        <v>6.3092643571239101E-2</v>
      </c>
      <c r="H30">
        <f t="shared" si="0"/>
        <v>0</v>
      </c>
      <c r="I30">
        <f t="shared" si="0"/>
        <v>0.55435356889714249</v>
      </c>
      <c r="J30">
        <f t="shared" si="0"/>
        <v>3.405211886373678</v>
      </c>
      <c r="K30">
        <f t="shared" si="0"/>
        <v>9.6671702993960162E-2</v>
      </c>
      <c r="L30">
        <f t="shared" si="0"/>
        <v>0.2862064830574152</v>
      </c>
      <c r="M30">
        <f t="shared" si="0"/>
        <v>0.111724777169787</v>
      </c>
      <c r="N30">
        <f t="shared" si="0"/>
        <v>5.5386822160006725E-2</v>
      </c>
      <c r="O30">
        <f t="shared" si="0"/>
        <v>2.0978871142330872E-2</v>
      </c>
      <c r="P30">
        <f t="shared" si="0"/>
        <v>1.0010669426227104E-2</v>
      </c>
      <c r="Q30">
        <f t="shared" si="0"/>
        <v>1.583831267065982E-2</v>
      </c>
      <c r="R30">
        <f t="shared" si="0"/>
        <v>4.3751381402267128E-3</v>
      </c>
      <c r="S30">
        <f t="shared" si="0"/>
        <v>8.827043170122827E-3</v>
      </c>
      <c r="T30">
        <f t="shared" si="0"/>
        <v>4.1497008173776398E-4</v>
      </c>
      <c r="U30">
        <f t="shared" si="0"/>
        <v>1.43154270592404E-3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1.0581024485540501E-9</v>
      </c>
      <c r="AC30">
        <f t="shared" si="0"/>
        <v>0</v>
      </c>
    </row>
  </sheetData>
  <mergeCells count="7">
    <mergeCell ref="B20:B27"/>
    <mergeCell ref="A1:C1"/>
    <mergeCell ref="E2:H2"/>
    <mergeCell ref="I2:S2"/>
    <mergeCell ref="T2:AA2"/>
    <mergeCell ref="B5:B8"/>
    <mergeCell ref="B9:B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A891-0DB9-4A2F-B4E3-E0E1150FB2FE}">
  <sheetPr codeName="Sheet5"/>
  <dimension ref="A1:AJ52"/>
  <sheetViews>
    <sheetView topLeftCell="A41" zoomScale="85" zoomScaleNormal="85" workbookViewId="0">
      <pane xSplit="3" topLeftCell="D1" activePane="topRight" state="frozen"/>
      <selection pane="topRight" activeCell="C19" sqref="C19:C45"/>
    </sheetView>
  </sheetViews>
  <sheetFormatPr defaultColWidth="8.88671875" defaultRowHeight="14.4" x14ac:dyDescent="0.3"/>
  <cols>
    <col min="1" max="1" width="5.44140625" style="8" customWidth="1"/>
    <col min="3" max="3" width="60" style="8" customWidth="1"/>
    <col min="4" max="4" width="27.109375" bestFit="1" customWidth="1"/>
    <col min="5" max="5" width="18.44140625" bestFit="1" customWidth="1"/>
    <col min="9" max="13" width="20.88671875" customWidth="1"/>
    <col min="14" max="14" width="20.88671875" style="50" customWidth="1"/>
    <col min="15" max="18" width="20.88671875" customWidth="1"/>
    <col min="19" max="19" width="23.6640625" customWidth="1"/>
    <col min="29" max="29" width="24" bestFit="1" customWidth="1"/>
    <col min="30" max="30" width="24" customWidth="1"/>
    <col min="31" max="31" width="11" customWidth="1"/>
    <col min="32" max="32" width="13" bestFit="1" customWidth="1"/>
    <col min="33" max="34" width="13" customWidth="1"/>
    <col min="35" max="35" width="16.109375" customWidth="1"/>
    <col min="36" max="36" width="13" customWidth="1"/>
    <col min="40" max="41" width="20.44140625" bestFit="1" customWidth="1"/>
    <col min="42" max="42" width="22.6640625" customWidth="1"/>
    <col min="43" max="43" width="14.109375" customWidth="1"/>
  </cols>
  <sheetData>
    <row r="1" spans="1:36" ht="21.6" thickBot="1" x14ac:dyDescent="0.45">
      <c r="B1" s="200"/>
      <c r="C1" s="199" t="s">
        <v>481</v>
      </c>
    </row>
    <row r="2" spans="1:36" ht="15" thickBot="1" x14ac:dyDescent="0.35">
      <c r="C2" s="91"/>
      <c r="D2" s="39" t="s">
        <v>399</v>
      </c>
      <c r="E2" s="40" t="s">
        <v>465</v>
      </c>
      <c r="F2" s="169" t="s">
        <v>42</v>
      </c>
      <c r="G2" t="s">
        <v>650</v>
      </c>
      <c r="H2" s="170" t="s">
        <v>47</v>
      </c>
      <c r="I2" s="172" t="s">
        <v>440</v>
      </c>
      <c r="J2" s="36" t="s">
        <v>358</v>
      </c>
      <c r="K2" t="s">
        <v>482</v>
      </c>
      <c r="L2" t="s">
        <v>623</v>
      </c>
      <c r="M2" t="s">
        <v>663</v>
      </c>
      <c r="N2" s="50" t="s">
        <v>671</v>
      </c>
    </row>
    <row r="3" spans="1:36" ht="15" thickBot="1" x14ac:dyDescent="0.35">
      <c r="C3" s="36" t="s">
        <v>399</v>
      </c>
      <c r="D3" s="91">
        <f>D19</f>
        <v>0</v>
      </c>
      <c r="E3" s="91">
        <f>SUM(E19:H19)</f>
        <v>0</v>
      </c>
      <c r="F3" s="91">
        <f>SUM(I19:S19)</f>
        <v>0</v>
      </c>
      <c r="G3" s="91">
        <f>SUM(J19:T19)</f>
        <v>0</v>
      </c>
      <c r="H3" s="91">
        <f>SUM(K19:U19)</f>
        <v>0</v>
      </c>
      <c r="I3" s="91">
        <f>SUM(L19:V19)</f>
        <v>0</v>
      </c>
      <c r="J3" s="91">
        <f>SUM(AC19)</f>
        <v>0</v>
      </c>
      <c r="K3" s="91">
        <f>SUM(AE19)</f>
        <v>0</v>
      </c>
      <c r="L3" s="91">
        <f>SUM(AF19)</f>
        <v>0</v>
      </c>
      <c r="M3" s="91">
        <f>SUM(AG19)</f>
        <v>3.1333453048495901E-3</v>
      </c>
      <c r="N3" s="73">
        <f>AD19</f>
        <v>8.7930999999999995E-5</v>
      </c>
    </row>
    <row r="4" spans="1:36" ht="15" thickBot="1" x14ac:dyDescent="0.35">
      <c r="C4" s="168" t="s">
        <v>465</v>
      </c>
      <c r="D4" s="192">
        <f>SUM(D20:D23)</f>
        <v>0.13511403946806222</v>
      </c>
      <c r="E4" s="192">
        <f>SUM(E20:H23)</f>
        <v>0.16682927441840278</v>
      </c>
      <c r="F4" s="192">
        <f>SUM(I20:S23)</f>
        <v>5.3095937941725158</v>
      </c>
      <c r="G4" s="192">
        <f>SUM(T20:U23)</f>
        <v>3.8259158970661624</v>
      </c>
      <c r="H4" s="192">
        <f>SUM(V20:AA23)</f>
        <v>0.19439484953456346</v>
      </c>
      <c r="I4" s="192">
        <f>SUM(AB20:AB23)</f>
        <v>2.9799023911443137E-2</v>
      </c>
      <c r="J4" s="192">
        <f>SUM(AC20:AC23)</f>
        <v>3.1067454403199109E-3</v>
      </c>
      <c r="K4" s="192">
        <f>SUM(AE20:AE23)</f>
        <v>0.35376793469920564</v>
      </c>
      <c r="L4" s="192">
        <f>SUM(AF20:AF23)</f>
        <v>0</v>
      </c>
      <c r="M4" s="192">
        <f>SUM(AG20:AG23)</f>
        <v>7.595141183280715E-3</v>
      </c>
      <c r="N4" s="73">
        <f>SUM(AD20:AD23)</f>
        <v>1.228337388E-4</v>
      </c>
    </row>
    <row r="5" spans="1:36" x14ac:dyDescent="0.3">
      <c r="C5" s="169" t="s">
        <v>42</v>
      </c>
      <c r="D5" s="193">
        <f>SUM(D24:D34)</f>
        <v>0.10160273279597246</v>
      </c>
      <c r="E5" s="193">
        <f>SUM(E24:H34)</f>
        <v>6.1635133364512366E-2</v>
      </c>
      <c r="F5" s="192">
        <f>SUM(I24:S34)</f>
        <v>2.5167779632715028</v>
      </c>
      <c r="G5" s="193">
        <f>SUM(T24:U34)</f>
        <v>0.23916291990759839</v>
      </c>
      <c r="H5" s="192">
        <f>SUM(V24:AA34)</f>
        <v>1.3977955344805206</v>
      </c>
      <c r="I5" s="192">
        <f>SUM(AB24:AB34)</f>
        <v>2.2311846825170605E-2</v>
      </c>
      <c r="J5" s="192">
        <f>SUM(AC24:AC34)</f>
        <v>4.7804716224937784E-3</v>
      </c>
      <c r="K5" s="192">
        <f>SUM(AE24:AE34)</f>
        <v>1.0355590271800954</v>
      </c>
      <c r="L5" s="192">
        <f>SUM(AF24:AF34)</f>
        <v>0.27497449960197456</v>
      </c>
      <c r="M5" s="192">
        <f>SUM(AG24:AG34)</f>
        <v>0.1436889314367166</v>
      </c>
      <c r="N5" s="73">
        <f>SUM(AD24:AD34)</f>
        <v>3.4738276999999999E-3</v>
      </c>
    </row>
    <row r="6" spans="1:36" x14ac:dyDescent="0.3">
      <c r="C6" t="s">
        <v>650</v>
      </c>
      <c r="D6" s="194">
        <f>SUM(D35:H36)</f>
        <v>2.4408323810608851E-3</v>
      </c>
      <c r="E6" s="194">
        <f>SUM(E35:E36)</f>
        <v>1.5321595100915999E-4</v>
      </c>
      <c r="F6" s="194">
        <f>SUM(I35:S36)</f>
        <v>5.8166372260150735E-2</v>
      </c>
      <c r="G6" s="194">
        <f>SUM(T35:U36)</f>
        <v>9.3995149019675595E-2</v>
      </c>
      <c r="H6" s="194">
        <f>SUM(V35:AA36)</f>
        <v>6.9593532689558299E-5</v>
      </c>
      <c r="I6" s="192">
        <f>SUM(AB25:AB35)</f>
        <v>2.0936377163645471E-2</v>
      </c>
      <c r="J6" s="194">
        <f>AC35</f>
        <v>4.9232173000880997E-7</v>
      </c>
      <c r="K6" s="194">
        <f>AE35</f>
        <v>6.5055807297000003E-4</v>
      </c>
      <c r="L6" s="194">
        <f>AF35</f>
        <v>0</v>
      </c>
      <c r="M6" s="194">
        <f>AG35</f>
        <v>5.8683175952780101E-4</v>
      </c>
      <c r="N6" s="73">
        <f>AD35+AD36</f>
        <v>1.1046286000000001E-3</v>
      </c>
    </row>
    <row r="7" spans="1:36" ht="15" thickBot="1" x14ac:dyDescent="0.35">
      <c r="C7" s="170" t="s">
        <v>47</v>
      </c>
      <c r="D7" s="197">
        <f>SUM(D36:D42)</f>
        <v>0</v>
      </c>
      <c r="E7" s="197">
        <f>SUM(E36:H42)</f>
        <v>0</v>
      </c>
      <c r="F7" s="197">
        <f>0</f>
        <v>0</v>
      </c>
      <c r="G7" s="197">
        <f>0</f>
        <v>0</v>
      </c>
      <c r="H7" s="197">
        <f>0</f>
        <v>0</v>
      </c>
      <c r="I7" s="197">
        <f>0</f>
        <v>0</v>
      </c>
      <c r="J7" s="197">
        <f>SUM(AC37:AC42)</f>
        <v>0</v>
      </c>
      <c r="K7" s="197">
        <f>SUM(AE37:AE42)</f>
        <v>0</v>
      </c>
      <c r="L7" s="197">
        <f>SUM(AF37:AF42)</f>
        <v>0</v>
      </c>
      <c r="M7" s="194">
        <f>SUM(AG37:AG42)</f>
        <v>5.2466467976341384</v>
      </c>
      <c r="N7" s="64">
        <f>SUM(AD37:AD42)</f>
        <v>3.134139437E-4</v>
      </c>
    </row>
    <row r="8" spans="1:36" ht="15" thickBot="1" x14ac:dyDescent="0.35">
      <c r="C8" s="42" t="s">
        <v>440</v>
      </c>
      <c r="D8" s="195">
        <f>D43</f>
        <v>4.2386511212706799E-4</v>
      </c>
      <c r="E8" s="195">
        <f>SUM(E43:H43)</f>
        <v>2.2674653398134295E-4</v>
      </c>
      <c r="F8" s="194">
        <f>SUM(I43:S43)</f>
        <v>3.1199347460056661E-3</v>
      </c>
      <c r="G8" s="195">
        <f>SUM(T43:U43)</f>
        <v>8.8157851388820436E-5</v>
      </c>
      <c r="H8" s="195">
        <f>SUM(V43:AA43)</f>
        <v>2.2783520662577831E-3</v>
      </c>
      <c r="I8" s="195">
        <f t="shared" ref="I8" si="0">AB43</f>
        <v>9.5499239322554695E-5</v>
      </c>
      <c r="J8" s="195">
        <f t="shared" ref="J8:J9" si="1">AC43</f>
        <v>2.02160126564556E-5</v>
      </c>
      <c r="K8" s="195">
        <f t="shared" ref="K8:M9" si="2">AE43</f>
        <v>3.8066674521621399E-3</v>
      </c>
      <c r="L8" s="195">
        <f t="shared" si="2"/>
        <v>0</v>
      </c>
      <c r="M8" s="195">
        <f t="shared" si="2"/>
        <v>6.7702323769787097E-3</v>
      </c>
      <c r="N8" s="73">
        <f>AD43</f>
        <v>3.5000000000000001E-3</v>
      </c>
    </row>
    <row r="9" spans="1:36" x14ac:dyDescent="0.3">
      <c r="C9" s="8" t="s">
        <v>625</v>
      </c>
      <c r="D9" s="195">
        <f>SUM(D44)</f>
        <v>9.5737806198719806E-3</v>
      </c>
      <c r="E9" s="195">
        <f>SUM(E44:H44)</f>
        <v>7.0215995678635503E-3</v>
      </c>
      <c r="F9" s="194">
        <f>SUM(I44:S44)</f>
        <v>0.11482806791841679</v>
      </c>
      <c r="G9" s="195">
        <f>SUM(T44:U44)</f>
        <v>2.2152050181032681E-2</v>
      </c>
      <c r="H9" s="195">
        <f>SUM(V44:AA44)</f>
        <v>6.5560522528716955E-2</v>
      </c>
      <c r="I9" s="195">
        <f>AB44</f>
        <v>3.1850527161232801E-2</v>
      </c>
      <c r="J9" s="195">
        <f t="shared" si="1"/>
        <v>3.9725368700766303E-2</v>
      </c>
      <c r="K9" s="195">
        <f t="shared" si="2"/>
        <v>9.8052E-2</v>
      </c>
      <c r="L9" s="195">
        <f t="shared" si="2"/>
        <v>0</v>
      </c>
      <c r="M9" s="195">
        <f t="shared" si="2"/>
        <v>1.6159447978271299E-3</v>
      </c>
      <c r="N9" s="73">
        <f>AD44</f>
        <v>2.3E-3</v>
      </c>
    </row>
    <row r="10" spans="1:36" x14ac:dyDescent="0.3">
      <c r="C10" s="8" t="s">
        <v>480</v>
      </c>
      <c r="D10" s="196">
        <f>D45</f>
        <v>0.31324366459235298</v>
      </c>
      <c r="E10" s="195">
        <f>SUM(E45:H45)</f>
        <v>0.26817811975265959</v>
      </c>
      <c r="F10" s="194">
        <f>SUM(I45:S45)</f>
        <v>2.3494700514099263</v>
      </c>
      <c r="G10" s="195">
        <f>SUM(T45:U45)</f>
        <v>3.5422225237798446</v>
      </c>
      <c r="H10" s="195">
        <f>SUM(V45:AA45)</f>
        <v>1.2600588073342736</v>
      </c>
      <c r="I10" s="195">
        <f>AB45</f>
        <v>4.8032977255230903E-2</v>
      </c>
      <c r="J10" s="195">
        <f>AC45</f>
        <v>0.16969125262458001</v>
      </c>
      <c r="K10" s="195">
        <f>AE45</f>
        <v>1.1398999999999999</v>
      </c>
      <c r="N10" s="73"/>
    </row>
    <row r="11" spans="1:36" x14ac:dyDescent="0.3">
      <c r="C11" s="157" t="s">
        <v>482</v>
      </c>
      <c r="L11" s="195">
        <f>AF46</f>
        <v>8.0299999999999996E-2</v>
      </c>
      <c r="M11" s="195">
        <f>AG46</f>
        <v>5.2231E-2</v>
      </c>
      <c r="N11" s="64">
        <f>AD46</f>
        <v>8.5703000000000001E-2</v>
      </c>
    </row>
    <row r="12" spans="1:36" x14ac:dyDescent="0.3">
      <c r="C12" s="8" t="s">
        <v>671</v>
      </c>
      <c r="E12" s="64"/>
      <c r="F12" s="64"/>
      <c r="G12" s="64"/>
      <c r="I12" s="64"/>
      <c r="J12" s="64"/>
      <c r="L12" s="195">
        <v>0.14460000000000001</v>
      </c>
      <c r="N12" s="64"/>
    </row>
    <row r="13" spans="1:36" ht="15" thickBot="1" x14ac:dyDescent="0.35">
      <c r="C13" s="171"/>
      <c r="K13" t="s">
        <v>654</v>
      </c>
    </row>
    <row r="14" spans="1:36" x14ac:dyDescent="0.3">
      <c r="C14" s="170"/>
    </row>
    <row r="15" spans="1:36" ht="15" thickBot="1" x14ac:dyDescent="0.35"/>
    <row r="16" spans="1:36" s="2" customFormat="1" ht="19.2" thickTop="1" thickBot="1" x14ac:dyDescent="0.4">
      <c r="A16" s="397" t="s">
        <v>481</v>
      </c>
      <c r="B16" s="397"/>
      <c r="C16" s="398"/>
      <c r="D16" s="68">
        <v>1</v>
      </c>
      <c r="E16" s="68">
        <v>2</v>
      </c>
      <c r="F16" s="68">
        <v>3</v>
      </c>
      <c r="G16" s="68">
        <v>4</v>
      </c>
      <c r="H16" s="68">
        <v>5</v>
      </c>
      <c r="I16" s="68">
        <v>6</v>
      </c>
      <c r="J16" s="68">
        <v>7</v>
      </c>
      <c r="K16" s="68">
        <v>8</v>
      </c>
      <c r="L16" s="68">
        <v>9</v>
      </c>
      <c r="M16" s="71">
        <v>10</v>
      </c>
      <c r="N16" s="76">
        <v>11</v>
      </c>
      <c r="O16" s="72">
        <v>12</v>
      </c>
      <c r="P16" s="68">
        <v>13</v>
      </c>
      <c r="Q16" s="68">
        <v>14</v>
      </c>
      <c r="R16" s="68">
        <v>15</v>
      </c>
      <c r="S16" s="70">
        <v>16</v>
      </c>
      <c r="T16" s="68">
        <v>17</v>
      </c>
      <c r="U16" s="68">
        <v>18</v>
      </c>
      <c r="V16" s="68">
        <v>19</v>
      </c>
      <c r="W16" s="68">
        <v>20</v>
      </c>
      <c r="X16" s="70">
        <v>21</v>
      </c>
      <c r="Y16" s="70">
        <v>22</v>
      </c>
      <c r="Z16" s="68">
        <v>23</v>
      </c>
      <c r="AA16" s="68">
        <v>24</v>
      </c>
      <c r="AB16" s="68">
        <v>25</v>
      </c>
      <c r="AC16" s="68">
        <v>26</v>
      </c>
      <c r="AD16" s="68"/>
      <c r="AE16" s="68">
        <v>28</v>
      </c>
      <c r="AF16" s="189">
        <v>29</v>
      </c>
      <c r="AG16" s="191"/>
      <c r="AH16" s="191"/>
      <c r="AI16" s="46"/>
      <c r="AJ16" s="46"/>
    </row>
    <row r="17" spans="1:36" s="8" customFormat="1" ht="15.6" thickTop="1" thickBot="1" x14ac:dyDescent="0.35">
      <c r="B17" s="61"/>
      <c r="C17" s="63"/>
      <c r="D17" s="8" t="s">
        <v>170</v>
      </c>
      <c r="E17" s="399" t="s">
        <v>465</v>
      </c>
      <c r="F17" s="400"/>
      <c r="G17" s="400"/>
      <c r="H17" s="401"/>
      <c r="I17" s="402" t="s">
        <v>42</v>
      </c>
      <c r="J17" s="403"/>
      <c r="K17" s="403"/>
      <c r="L17" s="403"/>
      <c r="M17" s="403"/>
      <c r="N17" s="403"/>
      <c r="O17" s="403"/>
      <c r="P17" s="403"/>
      <c r="Q17" s="403"/>
      <c r="R17" s="403"/>
      <c r="S17" s="404"/>
      <c r="T17" s="402" t="s">
        <v>47</v>
      </c>
      <c r="U17" s="403"/>
      <c r="V17" s="403"/>
      <c r="W17" s="403"/>
      <c r="X17" s="403"/>
      <c r="Y17" s="403"/>
      <c r="Z17" s="403"/>
      <c r="AA17" s="404"/>
      <c r="AB17" s="67" t="s">
        <v>355</v>
      </c>
      <c r="AC17" s="35" t="s">
        <v>358</v>
      </c>
      <c r="AD17" s="62"/>
      <c r="AE17" s="408" t="s">
        <v>482</v>
      </c>
      <c r="AF17" s="400"/>
      <c r="AG17" s="125"/>
      <c r="AH17" s="125"/>
      <c r="AI17" s="46"/>
      <c r="AJ17" s="46"/>
    </row>
    <row r="18" spans="1:36" s="8" customFormat="1" ht="15.6" thickTop="1" thickBot="1" x14ac:dyDescent="0.35">
      <c r="B18" s="75"/>
      <c r="D18" s="69" t="s">
        <v>399</v>
      </c>
      <c r="E18" s="70" t="s">
        <v>459</v>
      </c>
      <c r="F18" s="70" t="s">
        <v>0</v>
      </c>
      <c r="G18" s="70" t="s">
        <v>458</v>
      </c>
      <c r="H18" s="69" t="s">
        <v>171</v>
      </c>
      <c r="I18" s="69" t="s">
        <v>176</v>
      </c>
      <c r="J18" s="69" t="s">
        <v>175</v>
      </c>
      <c r="K18" s="69" t="s">
        <v>177</v>
      </c>
      <c r="L18" s="69" t="s">
        <v>349</v>
      </c>
      <c r="M18" s="82" t="s">
        <v>179</v>
      </c>
      <c r="N18" s="38" t="s">
        <v>485</v>
      </c>
      <c r="O18" s="83" t="s">
        <v>471</v>
      </c>
      <c r="P18" s="84" t="s">
        <v>174</v>
      </c>
      <c r="Q18" s="84" t="s">
        <v>173</v>
      </c>
      <c r="R18" s="84" t="s">
        <v>180</v>
      </c>
      <c r="S18" s="38" t="s">
        <v>472</v>
      </c>
      <c r="T18" s="84" t="s">
        <v>621</v>
      </c>
      <c r="U18" s="84" t="s">
        <v>437</v>
      </c>
      <c r="V18" s="84" t="s">
        <v>406</v>
      </c>
      <c r="W18" s="85" t="s">
        <v>412</v>
      </c>
      <c r="X18" s="60" t="s">
        <v>474</v>
      </c>
      <c r="Y18" s="35" t="s">
        <v>486</v>
      </c>
      <c r="Z18" s="84" t="s">
        <v>483</v>
      </c>
      <c r="AA18" s="84" t="s">
        <v>169</v>
      </c>
      <c r="AB18" s="84" t="s">
        <v>440</v>
      </c>
      <c r="AC18" s="84" t="s">
        <v>358</v>
      </c>
      <c r="AD18" s="62" t="s">
        <v>671</v>
      </c>
      <c r="AE18" s="62" t="s">
        <v>622</v>
      </c>
      <c r="AF18" s="190" t="s">
        <v>658</v>
      </c>
      <c r="AG18" s="125" t="s">
        <v>647</v>
      </c>
      <c r="AH18" s="125" t="s">
        <v>675</v>
      </c>
      <c r="AI18" s="62"/>
      <c r="AJ18" s="62"/>
    </row>
    <row r="19" spans="1:36" ht="19.95" customHeight="1" thickTop="1" thickBot="1" x14ac:dyDescent="0.35">
      <c r="A19" s="8">
        <v>1</v>
      </c>
      <c r="B19" s="50"/>
      <c r="C19" s="36" t="s">
        <v>399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9">
        <v>0</v>
      </c>
      <c r="N19" s="109">
        <v>0</v>
      </c>
      <c r="O19" s="109">
        <v>0</v>
      </c>
      <c r="P19" s="109">
        <v>0</v>
      </c>
      <c r="Q19" s="109">
        <v>0</v>
      </c>
      <c r="R19" s="109">
        <v>0</v>
      </c>
      <c r="S19" s="109">
        <v>0</v>
      </c>
      <c r="T19" s="109">
        <v>0</v>
      </c>
      <c r="U19" s="109">
        <v>0</v>
      </c>
      <c r="V19" s="109">
        <v>0</v>
      </c>
      <c r="W19" s="109">
        <v>0</v>
      </c>
      <c r="X19" s="110">
        <v>0</v>
      </c>
      <c r="Y19" s="109">
        <v>0</v>
      </c>
      <c r="Z19" s="109">
        <v>0</v>
      </c>
      <c r="AA19" s="109">
        <v>0</v>
      </c>
      <c r="AB19" s="110">
        <v>0</v>
      </c>
      <c r="AC19" s="109">
        <v>0</v>
      </c>
      <c r="AD19" s="73">
        <v>8.7930999999999995E-5</v>
      </c>
      <c r="AE19">
        <v>0</v>
      </c>
      <c r="AF19" s="4">
        <v>0</v>
      </c>
      <c r="AG19" s="188">
        <v>3.1333453048495901E-3</v>
      </c>
      <c r="AH19" s="4"/>
    </row>
    <row r="20" spans="1:36" ht="21" customHeight="1" x14ac:dyDescent="0.3">
      <c r="A20" s="112">
        <v>2</v>
      </c>
      <c r="B20" s="405" t="s">
        <v>465</v>
      </c>
      <c r="C20" s="113" t="s">
        <v>459</v>
      </c>
      <c r="D20" s="91">
        <v>8.3535703411170795E-2</v>
      </c>
      <c r="E20" s="114">
        <v>6.0319210260031501E-2</v>
      </c>
      <c r="F20" s="115">
        <v>1.0855800768513401E-6</v>
      </c>
      <c r="G20" s="115">
        <v>1.23467522473309E-6</v>
      </c>
      <c r="H20" s="116">
        <v>3.1446667741015801E-3</v>
      </c>
      <c r="I20" s="114">
        <v>0.67813265513889998</v>
      </c>
      <c r="J20" s="115">
        <v>3.35935930865084E-6</v>
      </c>
      <c r="K20" s="91">
        <v>0.123025442465573</v>
      </c>
      <c r="L20" s="91">
        <v>2.7826246247014499E-3</v>
      </c>
      <c r="M20" s="117">
        <v>4.3826312089465099E-3</v>
      </c>
      <c r="N20" s="117">
        <v>6.6499670037883707E-2</v>
      </c>
      <c r="O20" s="118">
        <v>3.5289050489462999E-3</v>
      </c>
      <c r="P20" s="118">
        <v>2.7724793507646998E-2</v>
      </c>
      <c r="Q20" s="118">
        <v>1.8450113104136801E-2</v>
      </c>
      <c r="R20" s="118">
        <v>0.33738862953582799</v>
      </c>
      <c r="S20" s="117">
        <v>0.15612921924696299</v>
      </c>
      <c r="T20" s="117">
        <v>7.7713090139840402E-3</v>
      </c>
      <c r="U20" s="117">
        <v>3.0382567624124901</v>
      </c>
      <c r="V20" s="117">
        <v>6.4898126719756498E-3</v>
      </c>
      <c r="W20" s="117">
        <v>5.8087847026210204E-3</v>
      </c>
      <c r="X20" s="118">
        <v>1.3192809344722301E-2</v>
      </c>
      <c r="Y20" s="117">
        <v>2.0883720332167299E-2</v>
      </c>
      <c r="Z20" s="117">
        <v>2.5848058735822902E-3</v>
      </c>
      <c r="AA20" s="117">
        <v>0</v>
      </c>
      <c r="AB20" s="118">
        <v>5.0286873710834604E-3</v>
      </c>
      <c r="AC20" s="117">
        <v>4.7331487058825802E-4</v>
      </c>
      <c r="AD20" s="115">
        <v>5.2471000000000001E-6</v>
      </c>
      <c r="AE20" s="91">
        <v>9.1848155115363497E-2</v>
      </c>
      <c r="AF20" s="4">
        <v>0</v>
      </c>
      <c r="AG20" s="188">
        <v>7.79202823012811E-4</v>
      </c>
      <c r="AH20" s="4"/>
    </row>
    <row r="21" spans="1:36" ht="15" customHeight="1" x14ac:dyDescent="0.3">
      <c r="A21" s="112">
        <v>3</v>
      </c>
      <c r="B21" s="406"/>
      <c r="C21" s="113" t="s">
        <v>0</v>
      </c>
      <c r="D21" s="91">
        <v>1.2090500549883101E-3</v>
      </c>
      <c r="E21" s="119">
        <v>9.3553118749999995E-12</v>
      </c>
      <c r="F21" s="91">
        <v>3.6329567751858501E-3</v>
      </c>
      <c r="G21" s="115">
        <v>1.8895557865860699E-5</v>
      </c>
      <c r="H21" s="120">
        <v>1.3963759635654099E-5</v>
      </c>
      <c r="I21" s="119">
        <v>1.9736562949349999E-9</v>
      </c>
      <c r="J21" s="91">
        <v>3.04676631949236</v>
      </c>
      <c r="K21" s="91">
        <v>4.4395026766791801E-2</v>
      </c>
      <c r="L21" s="91">
        <v>2.44932230770034E-4</v>
      </c>
      <c r="M21" s="117">
        <v>2.2562351555429201E-4</v>
      </c>
      <c r="N21" s="121">
        <v>4.26236960345967E-4</v>
      </c>
      <c r="O21" s="109">
        <v>0</v>
      </c>
      <c r="P21" s="111">
        <v>1.21316388621882E-4</v>
      </c>
      <c r="Q21" s="111">
        <v>1.2392097011096399E-4</v>
      </c>
      <c r="R21" s="117">
        <v>5.3041572045135202E-4</v>
      </c>
      <c r="S21" s="117">
        <v>1.6878928208521301E-3</v>
      </c>
      <c r="T21" s="111">
        <v>2.7386365499999999E-13</v>
      </c>
      <c r="U21" s="117">
        <v>4.6641572238216897E-2</v>
      </c>
      <c r="V21" s="111">
        <v>2.07201136604011E-5</v>
      </c>
      <c r="W21" s="111">
        <v>3.7124654523656701E-5</v>
      </c>
      <c r="X21" s="124">
        <v>5.9566090443923799E-5</v>
      </c>
      <c r="Y21" s="111">
        <v>1.4179099004507999E-5</v>
      </c>
      <c r="Z21" s="111">
        <v>2.2697713999999999E-13</v>
      </c>
      <c r="AA21" s="117">
        <v>0</v>
      </c>
      <c r="AB21" s="118">
        <v>5.2273174804547899E-4</v>
      </c>
      <c r="AC21" s="121">
        <v>1.6762225036029201E-6</v>
      </c>
      <c r="AD21" s="115">
        <v>6.6387999999999999E-9</v>
      </c>
      <c r="AE21" s="115">
        <v>2.271469053672E-13</v>
      </c>
      <c r="AF21" s="4">
        <v>0</v>
      </c>
      <c r="AG21" s="188">
        <v>1.1573979206508599E-3</v>
      </c>
      <c r="AH21" s="4"/>
    </row>
    <row r="22" spans="1:36" ht="24" customHeight="1" x14ac:dyDescent="0.3">
      <c r="A22" s="112">
        <v>4</v>
      </c>
      <c r="B22" s="406"/>
      <c r="C22" s="113" t="s">
        <v>458</v>
      </c>
      <c r="D22" s="91">
        <v>5.0369286001903102E-2</v>
      </c>
      <c r="E22" s="119">
        <v>1.66462292898125E-4</v>
      </c>
      <c r="F22" s="91">
        <v>5.9777030602690198E-3</v>
      </c>
      <c r="G22" s="91">
        <v>8.4119993253734093E-2</v>
      </c>
      <c r="H22" s="116">
        <v>9.4331024200242104E-3</v>
      </c>
      <c r="I22" s="119">
        <v>4.6253447350529402E-5</v>
      </c>
      <c r="J22" s="91">
        <v>0.43543059381835802</v>
      </c>
      <c r="K22" s="91">
        <v>0.115627105169469</v>
      </c>
      <c r="L22" s="91">
        <v>8.7034870614542903E-2</v>
      </c>
      <c r="M22" s="117">
        <v>5.5699494399682999E-3</v>
      </c>
      <c r="N22" s="117">
        <v>2.25267270567273E-2</v>
      </c>
      <c r="O22" s="117">
        <v>7.7899269547741304E-3</v>
      </c>
      <c r="P22" s="117">
        <v>1.16221918242389E-2</v>
      </c>
      <c r="Q22" s="117">
        <v>3.8803543396434799E-3</v>
      </c>
      <c r="R22" s="117">
        <v>3.7455509686111402E-2</v>
      </c>
      <c r="S22" s="117">
        <v>6.9467259374078799E-2</v>
      </c>
      <c r="T22" s="117">
        <v>5.53293133618366E-4</v>
      </c>
      <c r="U22" s="117">
        <v>0.73269296026757902</v>
      </c>
      <c r="V22" s="117">
        <v>3.3007412424779499E-3</v>
      </c>
      <c r="W22" s="117">
        <v>8.8464593738309706E-3</v>
      </c>
      <c r="X22" s="118">
        <v>7.8165519202973502E-2</v>
      </c>
      <c r="Y22" s="117">
        <v>5.4990053721165999E-2</v>
      </c>
      <c r="Z22" s="111">
        <v>5.5311118700157302E-7</v>
      </c>
      <c r="AA22" s="117">
        <v>0</v>
      </c>
      <c r="AB22" s="118">
        <v>2.4247604792314199E-2</v>
      </c>
      <c r="AC22" s="117">
        <v>2.6317543472280502E-3</v>
      </c>
      <c r="AD22" s="115">
        <v>4.8934000000000003E-5</v>
      </c>
      <c r="AE22" s="91">
        <v>0.26191977958361501</v>
      </c>
      <c r="AF22" s="188">
        <v>0</v>
      </c>
      <c r="AG22" s="188">
        <v>2.5086690396560401E-4</v>
      </c>
      <c r="AH22" s="4"/>
    </row>
    <row r="23" spans="1:36" ht="22.95" customHeight="1" thickBot="1" x14ac:dyDescent="0.35">
      <c r="A23" s="77">
        <v>5</v>
      </c>
      <c r="B23" s="406"/>
      <c r="C23" s="45" t="s">
        <v>171</v>
      </c>
      <c r="D23" s="1">
        <v>0</v>
      </c>
      <c r="E23" s="122">
        <v>0</v>
      </c>
      <c r="F23" s="1">
        <v>0</v>
      </c>
      <c r="G23" s="1">
        <v>0</v>
      </c>
      <c r="H23" s="123">
        <v>0</v>
      </c>
      <c r="I23" s="122">
        <v>0</v>
      </c>
      <c r="J23" s="1">
        <v>0</v>
      </c>
      <c r="K23" s="1">
        <v>0</v>
      </c>
      <c r="L23" s="1">
        <v>0</v>
      </c>
      <c r="M23" s="109">
        <v>0</v>
      </c>
      <c r="N23" s="109">
        <v>0</v>
      </c>
      <c r="O23" s="109">
        <v>0</v>
      </c>
      <c r="P23" s="109">
        <v>0</v>
      </c>
      <c r="Q23" s="109">
        <v>0</v>
      </c>
      <c r="R23" s="111">
        <v>5.7332232890314498E-4</v>
      </c>
      <c r="S23" s="109">
        <v>0</v>
      </c>
      <c r="T23" s="109">
        <v>0</v>
      </c>
      <c r="U23" s="109">
        <v>0</v>
      </c>
      <c r="V23" s="109">
        <v>0</v>
      </c>
      <c r="W23" s="109">
        <v>0</v>
      </c>
      <c r="X23" s="110">
        <v>0</v>
      </c>
      <c r="Y23" s="109">
        <v>0</v>
      </c>
      <c r="Z23" s="109">
        <v>0</v>
      </c>
      <c r="AA23" s="109">
        <v>0</v>
      </c>
      <c r="AB23" s="110">
        <v>0</v>
      </c>
      <c r="AC23" s="109">
        <v>0</v>
      </c>
      <c r="AD23" s="145">
        <v>6.8646000000000006E-5</v>
      </c>
      <c r="AE23" s="1">
        <v>0</v>
      </c>
      <c r="AF23" s="4">
        <v>0</v>
      </c>
      <c r="AG23" s="188">
        <v>5.4076735356514399E-3</v>
      </c>
      <c r="AH23" s="4"/>
      <c r="AI23" s="64"/>
      <c r="AJ23" s="64"/>
    </row>
    <row r="24" spans="1:36" x14ac:dyDescent="0.3">
      <c r="A24" s="8">
        <v>6</v>
      </c>
      <c r="B24" s="407" t="s">
        <v>42</v>
      </c>
      <c r="C24" s="35" t="s">
        <v>176</v>
      </c>
      <c r="D24" s="18">
        <v>3.0635052345688702E-3</v>
      </c>
      <c r="E24" s="58">
        <v>2.2788540693766799E-4</v>
      </c>
      <c r="F24" s="127">
        <v>1.0801620000000001E-13</v>
      </c>
      <c r="G24" s="127">
        <v>1.5624399245154001E-7</v>
      </c>
      <c r="H24" s="14">
        <v>9.4481211228134498E-4</v>
      </c>
      <c r="I24" s="128">
        <v>4.9601622510760297E-4</v>
      </c>
      <c r="J24" s="127">
        <v>1.2486594968989101E-4</v>
      </c>
      <c r="K24" s="18">
        <v>1.46291096774147E-2</v>
      </c>
      <c r="L24" s="127">
        <v>7.7956466399190004E-5</v>
      </c>
      <c r="M24" s="109">
        <v>1.7704193103212099E-4</v>
      </c>
      <c r="N24" s="86">
        <v>4.9380744431208202E-3</v>
      </c>
      <c r="O24" s="86">
        <v>8.36054993018573E-4</v>
      </c>
      <c r="P24" s="86">
        <v>1.6532865025269601E-3</v>
      </c>
      <c r="Q24" s="86">
        <v>8.00463792557932E-4</v>
      </c>
      <c r="R24" s="86">
        <v>0.459581848022521</v>
      </c>
      <c r="S24" s="86">
        <v>9.1406020512925304E-3</v>
      </c>
      <c r="T24" s="86">
        <v>5.4378169856476996E-4</v>
      </c>
      <c r="U24" s="86">
        <v>1.22150107378237E-3</v>
      </c>
      <c r="V24" s="111">
        <v>2.4260440634754E-5</v>
      </c>
      <c r="W24" s="111">
        <v>1.25232561509532E-5</v>
      </c>
      <c r="X24" s="87">
        <v>2.00431234925445E-4</v>
      </c>
      <c r="Y24" s="111">
        <v>5.08352990602683E-5</v>
      </c>
      <c r="Z24" s="111">
        <v>8.1338990651928004E-7</v>
      </c>
      <c r="AA24" s="86">
        <v>0</v>
      </c>
      <c r="AB24" s="87">
        <v>2.11675453595133E-3</v>
      </c>
      <c r="AC24" s="111">
        <v>7.2091827439583103E-6</v>
      </c>
      <c r="AD24" s="145">
        <v>1.6999999999999999E-3</v>
      </c>
      <c r="AE24">
        <v>4.8680486006158599E-4</v>
      </c>
      <c r="AF24" s="4">
        <v>0</v>
      </c>
      <c r="AG24" s="188">
        <v>2.5998784648409001E-4</v>
      </c>
      <c r="AH24" s="4"/>
    </row>
    <row r="25" spans="1:36" x14ac:dyDescent="0.3">
      <c r="A25" s="8">
        <v>7</v>
      </c>
      <c r="B25" s="395"/>
      <c r="C25" s="38" t="s">
        <v>175</v>
      </c>
      <c r="D25">
        <v>8.7708831073704405E-2</v>
      </c>
      <c r="E25" s="50">
        <v>7.5743711609915498E-3</v>
      </c>
      <c r="F25">
        <v>1.3039177078357301E-2</v>
      </c>
      <c r="G25">
        <v>7.9042176227703004E-3</v>
      </c>
      <c r="H25" s="15">
        <v>1.09012343977244E-2</v>
      </c>
      <c r="I25" s="122">
        <v>2.8600535822496899E-4</v>
      </c>
      <c r="J25">
        <v>0.57059283652931503</v>
      </c>
      <c r="K25">
        <v>0.187935757631955</v>
      </c>
      <c r="L25">
        <v>0.37606177369825999</v>
      </c>
      <c r="M25" s="86">
        <v>8.6118976174019597E-3</v>
      </c>
      <c r="N25" s="86">
        <v>3.8296151979976802E-2</v>
      </c>
      <c r="O25" s="86">
        <v>9.9547695515112104E-3</v>
      </c>
      <c r="P25" s="86">
        <v>2.1260830712268201E-2</v>
      </c>
      <c r="Q25" s="86">
        <v>9.4769112295381291E-3</v>
      </c>
      <c r="R25" s="86">
        <v>9.2758548487768794E-2</v>
      </c>
      <c r="S25" s="86">
        <v>0.12717040561858001</v>
      </c>
      <c r="T25" s="86">
        <v>1.4138810866494301E-4</v>
      </c>
      <c r="U25" s="86">
        <v>0.23075710814088601</v>
      </c>
      <c r="V25" s="86">
        <v>0.15823209882259401</v>
      </c>
      <c r="W25" s="86">
        <v>0.62777102462650902</v>
      </c>
      <c r="X25" s="87">
        <v>0.26792539859102099</v>
      </c>
      <c r="Y25" s="86">
        <v>0.110213277155637</v>
      </c>
      <c r="Z25" s="86">
        <v>6.8879166311134696E-3</v>
      </c>
      <c r="AA25" s="86">
        <v>0</v>
      </c>
      <c r="AB25" s="87">
        <v>1.72304817123273E-2</v>
      </c>
      <c r="AC25" s="86">
        <v>3.0255513296326602E-3</v>
      </c>
      <c r="AD25" s="115">
        <v>1.1999999999999999E-3</v>
      </c>
      <c r="AE25">
        <v>0.761500968715491</v>
      </c>
      <c r="AF25" s="4">
        <v>9.3381379755339597E-2</v>
      </c>
      <c r="AG25" s="188">
        <v>4.1597012722758998E-3</v>
      </c>
      <c r="AH25" s="4"/>
    </row>
    <row r="26" spans="1:36" x14ac:dyDescent="0.3">
      <c r="A26" s="130">
        <v>8</v>
      </c>
      <c r="B26" s="395"/>
      <c r="C26" s="131" t="s">
        <v>177</v>
      </c>
      <c r="D26" s="132">
        <v>7.8519215588962795E-3</v>
      </c>
      <c r="E26" s="129">
        <v>1.8514378502380001E-4</v>
      </c>
      <c r="F26" s="132">
        <v>9.6978121867759004E-3</v>
      </c>
      <c r="G26" s="132">
        <v>3.5763756027331299E-4</v>
      </c>
      <c r="H26" s="133">
        <v>3.7047613879643399E-3</v>
      </c>
      <c r="I26" s="122">
        <v>4.97297607845496E-4</v>
      </c>
      <c r="J26" s="132">
        <v>1.64609173422147E-2</v>
      </c>
      <c r="K26" s="132">
        <v>1.2696338836533601E-2</v>
      </c>
      <c r="L26" s="132">
        <v>2.4279122111732802E-3</v>
      </c>
      <c r="M26" s="135">
        <v>3.3597246688511599E-2</v>
      </c>
      <c r="N26" s="135">
        <v>2.4604774992666601E-2</v>
      </c>
      <c r="O26" s="135">
        <v>4.1101271940525604E-3</v>
      </c>
      <c r="P26" s="135">
        <v>1.47386824057971E-2</v>
      </c>
      <c r="Q26" s="135">
        <v>2.1752478960532302E-2</v>
      </c>
      <c r="R26" s="135">
        <v>1.29729378893429E-2</v>
      </c>
      <c r="S26" s="135">
        <v>2.9554570651601799E-2</v>
      </c>
      <c r="T26" s="111">
        <v>1.6033466255821001E-5</v>
      </c>
      <c r="U26" s="135">
        <v>1.8454108838053299E-3</v>
      </c>
      <c r="V26" s="135">
        <v>1.05238560791922E-2</v>
      </c>
      <c r="W26" s="135">
        <v>9.8296138709542801E-3</v>
      </c>
      <c r="X26" s="136">
        <v>2.3875418206249201E-2</v>
      </c>
      <c r="Y26" s="135">
        <v>9.8039967760820093E-2</v>
      </c>
      <c r="Z26" s="135">
        <v>4.5664642241291802E-4</v>
      </c>
      <c r="AA26" s="135">
        <v>0</v>
      </c>
      <c r="AB26" s="136">
        <v>5.7773869518496401E-4</v>
      </c>
      <c r="AC26" s="135">
        <v>6.7256187093556001E-4</v>
      </c>
      <c r="AD26" s="302">
        <v>1.3899E-4</v>
      </c>
      <c r="AE26" s="132">
        <v>0.20711023510883</v>
      </c>
      <c r="AF26" s="4">
        <v>0</v>
      </c>
      <c r="AG26" s="188">
        <v>3.2066107772446298E-2</v>
      </c>
      <c r="AH26" s="4"/>
    </row>
    <row r="27" spans="1:36" x14ac:dyDescent="0.3">
      <c r="A27" s="130">
        <v>9</v>
      </c>
      <c r="B27" s="395"/>
      <c r="C27" s="131" t="s">
        <v>349</v>
      </c>
      <c r="D27" s="132">
        <v>8.5868107797762905E-4</v>
      </c>
      <c r="E27" s="134">
        <v>5.3802604233160896E-4</v>
      </c>
      <c r="F27" s="132">
        <v>1.91192990259379E-3</v>
      </c>
      <c r="G27" s="132">
        <v>4.0612888837044899E-4</v>
      </c>
      <c r="H27" s="133">
        <v>1.30496444083252E-3</v>
      </c>
      <c r="I27" s="129">
        <v>1.6692328750385601E-4</v>
      </c>
      <c r="J27" s="132">
        <v>1.85304753479951E-3</v>
      </c>
      <c r="K27" s="132">
        <v>2.19571667951254E-2</v>
      </c>
      <c r="L27" s="132">
        <v>5.9014814778083598E-3</v>
      </c>
      <c r="M27" s="135">
        <v>0.123822229233777</v>
      </c>
      <c r="N27" s="135">
        <v>3.2790323282562497E-2</v>
      </c>
      <c r="O27" s="135">
        <v>1.54136461047655E-2</v>
      </c>
      <c r="P27" s="135">
        <v>8.1634883236469304E-3</v>
      </c>
      <c r="Q27" s="135">
        <v>4.8465768631278296E-3</v>
      </c>
      <c r="R27" s="135">
        <v>6.5597679880126502E-3</v>
      </c>
      <c r="S27" s="135">
        <v>1.04632561279107E-2</v>
      </c>
      <c r="T27" s="111">
        <v>1.8040254273044001E-7</v>
      </c>
      <c r="U27" s="135">
        <v>2.4637817839895599E-3</v>
      </c>
      <c r="V27" s="135">
        <v>3.7307088190228902E-4</v>
      </c>
      <c r="W27" s="135">
        <v>8.4087218608331195E-4</v>
      </c>
      <c r="X27" s="136">
        <v>5.3874650566512203E-3</v>
      </c>
      <c r="Y27" s="135">
        <v>6.4442658751285801E-3</v>
      </c>
      <c r="Z27" s="111">
        <v>1.2757803743736201E-4</v>
      </c>
      <c r="AA27" s="109">
        <v>0</v>
      </c>
      <c r="AB27" s="136">
        <v>1.1477602962133601E-3</v>
      </c>
      <c r="AC27" s="135">
        <v>3.0338215490610898E-4</v>
      </c>
      <c r="AD27" s="302">
        <v>1.6320999999999998E-5</v>
      </c>
      <c r="AE27" s="132">
        <v>1.92771291501171E-2</v>
      </c>
      <c r="AF27" s="4">
        <v>0</v>
      </c>
      <c r="AG27" s="188">
        <v>9.7222748422994801E-4</v>
      </c>
      <c r="AH27" s="188">
        <v>3.7515000000000001E-3</v>
      </c>
    </row>
    <row r="28" spans="1:36" x14ac:dyDescent="0.3">
      <c r="A28" s="137">
        <v>10</v>
      </c>
      <c r="B28" s="395"/>
      <c r="C28" s="138" t="s">
        <v>179</v>
      </c>
      <c r="D28" s="139">
        <v>1.25739250956335E-3</v>
      </c>
      <c r="E28" s="129">
        <v>2.7879979775496098E-4</v>
      </c>
      <c r="F28" s="145">
        <v>2.6546269575524302E-4</v>
      </c>
      <c r="G28" s="145">
        <v>4.6443764094889197E-5</v>
      </c>
      <c r="H28" s="146">
        <v>3.5267292481268401E-4</v>
      </c>
      <c r="I28" s="129">
        <v>1.04309628756512E-5</v>
      </c>
      <c r="J28" s="145">
        <v>2.5769921643301698E-4</v>
      </c>
      <c r="K28" s="139">
        <v>5.5321423716405103E-3</v>
      </c>
      <c r="L28" s="145">
        <v>3.03627399540718E-4</v>
      </c>
      <c r="M28" s="141">
        <v>9.0103108563694204E-3</v>
      </c>
      <c r="N28" s="141">
        <v>2.3376742971250902E-2</v>
      </c>
      <c r="O28" s="141">
        <v>1.18038949988611E-2</v>
      </c>
      <c r="P28" s="141">
        <v>2.7546078255134198E-3</v>
      </c>
      <c r="Q28" s="141">
        <v>2.7291746848839E-3</v>
      </c>
      <c r="R28" s="141">
        <v>2.5430954886881399E-3</v>
      </c>
      <c r="S28" s="141">
        <v>2.49666053555027E-2</v>
      </c>
      <c r="T28" s="111">
        <v>1.393431045604E-7</v>
      </c>
      <c r="U28" s="111">
        <v>2.4180400831611001E-4</v>
      </c>
      <c r="V28" s="141">
        <v>1.60572228288033E-2</v>
      </c>
      <c r="W28" s="141">
        <v>2.12177342686187E-3</v>
      </c>
      <c r="X28" s="143">
        <v>8.3396871700966105E-3</v>
      </c>
      <c r="Y28" s="141">
        <v>5.9114462101015897E-3</v>
      </c>
      <c r="Z28" s="111">
        <v>2.19066261590384E-5</v>
      </c>
      <c r="AA28" s="109">
        <v>0</v>
      </c>
      <c r="AB28" s="143">
        <v>5.40377411010631E-4</v>
      </c>
      <c r="AC28" s="142">
        <v>1.8453051859551199E-4</v>
      </c>
      <c r="AD28" s="140">
        <v>1.9322999999999999E-4</v>
      </c>
      <c r="AE28" s="139">
        <v>3.4299000083487098E-3</v>
      </c>
      <c r="AF28" s="4">
        <v>8.22381820722108E-2</v>
      </c>
      <c r="AG28" s="188">
        <v>1.52402556488433E-2</v>
      </c>
      <c r="AH28" s="4"/>
    </row>
    <row r="29" spans="1:36" x14ac:dyDescent="0.3">
      <c r="A29" s="144">
        <v>11</v>
      </c>
      <c r="B29" s="395"/>
      <c r="C29" s="138" t="s">
        <v>485</v>
      </c>
      <c r="D29" s="145">
        <v>5.4459391712331003E-4</v>
      </c>
      <c r="E29" s="129">
        <v>5.6093032405855295E-4</v>
      </c>
      <c r="F29" s="145">
        <v>5.8667713422667998E-4</v>
      </c>
      <c r="G29" s="145">
        <v>6.6783024110193606E-5</v>
      </c>
      <c r="H29" s="146">
        <v>5.1674791767357495E-4</v>
      </c>
      <c r="I29" s="129">
        <v>1.97777905001392E-4</v>
      </c>
      <c r="J29" s="145">
        <v>3.9078087264487598E-4</v>
      </c>
      <c r="K29" s="140">
        <v>1.1827954073478999E-3</v>
      </c>
      <c r="L29" s="145">
        <v>5.9769500893452099E-5</v>
      </c>
      <c r="M29" s="111">
        <v>8.9051722655488896E-4</v>
      </c>
      <c r="N29" s="141">
        <v>2.6343600079711298E-2</v>
      </c>
      <c r="O29" s="141">
        <v>1.05947911924182E-2</v>
      </c>
      <c r="P29" s="142">
        <v>1.17512398108664E-3</v>
      </c>
      <c r="Q29" s="142">
        <v>9.5066594995428804E-4</v>
      </c>
      <c r="R29" s="141">
        <v>4.6060641922019497E-3</v>
      </c>
      <c r="S29" s="142">
        <v>1.8936286108723901E-3</v>
      </c>
      <c r="T29" s="111">
        <v>1.6793220672740501E-7</v>
      </c>
      <c r="U29" s="142">
        <v>1.76686246278059E-3</v>
      </c>
      <c r="V29" s="141">
        <v>1.03876921596342E-2</v>
      </c>
      <c r="W29" s="142">
        <v>1.4457440404924899E-3</v>
      </c>
      <c r="X29" s="143">
        <v>6.2086769160452802E-3</v>
      </c>
      <c r="Y29" s="141">
        <v>6.9761021269222701E-3</v>
      </c>
      <c r="Z29" s="111">
        <v>4.0831522004830003E-5</v>
      </c>
      <c r="AA29" s="109">
        <v>0</v>
      </c>
      <c r="AB29" s="124">
        <v>5.2998844705358697E-4</v>
      </c>
      <c r="AC29" s="111">
        <v>4.7627932468583299E-4</v>
      </c>
      <c r="AD29" s="145">
        <v>3.6476000000000001E-5</v>
      </c>
      <c r="AE29" s="139">
        <v>2.6810879475456299E-2</v>
      </c>
      <c r="AF29" s="4">
        <v>5.2468802191063812E-2</v>
      </c>
      <c r="AG29" s="188">
        <v>2.2826397109377599E-2</v>
      </c>
      <c r="AH29" s="4"/>
    </row>
    <row r="30" spans="1:36" x14ac:dyDescent="0.3">
      <c r="A30" s="125">
        <v>12</v>
      </c>
      <c r="B30" s="395"/>
      <c r="C30" s="201" t="s">
        <v>471</v>
      </c>
      <c r="D30" s="202">
        <v>1.53340398293405E-4</v>
      </c>
      <c r="E30" s="129">
        <v>1.30068315617213E-5</v>
      </c>
      <c r="F30" s="145">
        <v>1.2488767120216601E-5</v>
      </c>
      <c r="G30" s="145">
        <v>4.5658627667959997E-6</v>
      </c>
      <c r="H30" s="146">
        <v>3.4559228306458502E-5</v>
      </c>
      <c r="I30" s="129">
        <v>3.21359669039565E-6</v>
      </c>
      <c r="J30" s="145">
        <v>2.0553866262581102E-5</v>
      </c>
      <c r="K30" s="145">
        <v>4.4516231335495402E-5</v>
      </c>
      <c r="L30" s="145">
        <v>1.9812150309589801E-6</v>
      </c>
      <c r="M30" s="111">
        <v>2.7222413559545199E-5</v>
      </c>
      <c r="N30" s="203">
        <v>4.0694455384922301E-4</v>
      </c>
      <c r="O30" s="203">
        <v>8.1177125636291998E-3</v>
      </c>
      <c r="P30" s="111">
        <v>2.5995680913929002E-5</v>
      </c>
      <c r="Q30" s="111">
        <v>2.1196221996902501E-5</v>
      </c>
      <c r="R30" s="203">
        <v>1.16843522890222E-4</v>
      </c>
      <c r="S30" s="203">
        <v>1.0494345041999101E-4</v>
      </c>
      <c r="T30" s="111">
        <v>7.0580221744954696E-6</v>
      </c>
      <c r="U30" s="111">
        <v>3.3366816526459502E-5</v>
      </c>
      <c r="V30" s="203">
        <v>1.31957251988421E-4</v>
      </c>
      <c r="W30" s="203">
        <v>4.10037195387408E-4</v>
      </c>
      <c r="X30" s="204">
        <v>3.9625688124256898E-4</v>
      </c>
      <c r="Y30" s="203">
        <v>1.23139287214154E-3</v>
      </c>
      <c r="Z30" s="111">
        <v>6.1195408722406898E-5</v>
      </c>
      <c r="AA30" s="109">
        <v>0</v>
      </c>
      <c r="AB30" s="124">
        <v>1.37256099319732E-5</v>
      </c>
      <c r="AC30" s="111">
        <v>6.7022351739506495E-5</v>
      </c>
      <c r="AD30" s="145">
        <v>1.5196E-6</v>
      </c>
      <c r="AE30" s="4">
        <v>1.0699999999999999E-2</v>
      </c>
      <c r="AF30" s="4">
        <f>SUM(D30:AE30)</f>
        <v>2.216261641448182E-2</v>
      </c>
      <c r="AG30" s="188">
        <v>1.87110320581284E-2</v>
      </c>
      <c r="AH30" s="4"/>
    </row>
    <row r="31" spans="1:36" x14ac:dyDescent="0.3">
      <c r="A31" s="8">
        <v>13</v>
      </c>
      <c r="B31" s="395"/>
      <c r="C31" s="38" t="s">
        <v>174</v>
      </c>
      <c r="D31" s="145">
        <v>1.1480084978899201E-5</v>
      </c>
      <c r="E31" s="129">
        <v>2.8997145025803E-6</v>
      </c>
      <c r="F31" s="145">
        <v>2.2158816179803699E-6</v>
      </c>
      <c r="G31" s="145">
        <v>4.2251219140377801E-7</v>
      </c>
      <c r="H31" s="146">
        <v>2.6598967628723E-6</v>
      </c>
      <c r="I31" s="129">
        <v>2.8737375872847401E-6</v>
      </c>
      <c r="J31" s="145">
        <v>1.0934880889847E-5</v>
      </c>
      <c r="K31" s="147">
        <v>2.3523779266199199E-4</v>
      </c>
      <c r="L31" s="145">
        <v>9.0132308112426398E-6</v>
      </c>
      <c r="M31" s="148">
        <v>1.08356617520059E-4</v>
      </c>
      <c r="N31" s="148">
        <v>4.8765912138053002E-4</v>
      </c>
      <c r="O31" s="111">
        <v>6.5380796826418298E-5</v>
      </c>
      <c r="P31" s="148">
        <v>2.50142463508764E-3</v>
      </c>
      <c r="Q31" s="148">
        <v>1.4813209770640599E-4</v>
      </c>
      <c r="R31" s="148">
        <v>1.05405817947276E-4</v>
      </c>
      <c r="S31" s="148">
        <v>4.9593365005250905E-4</v>
      </c>
      <c r="T31" s="111">
        <v>2.6031064606973001E-9</v>
      </c>
      <c r="U31" s="111">
        <v>1.8141684202614098E-5</v>
      </c>
      <c r="V31" s="111">
        <v>9.6633572763907803E-5</v>
      </c>
      <c r="W31" s="111">
        <v>6.2942019349063497E-5</v>
      </c>
      <c r="X31" s="149">
        <v>9.9880031133347006E-4</v>
      </c>
      <c r="Y31" s="148">
        <v>1.15766813296144E-3</v>
      </c>
      <c r="Z31" s="111">
        <v>7.7358594097143702E-7</v>
      </c>
      <c r="AA31" s="109">
        <v>0</v>
      </c>
      <c r="AB31" s="124">
        <v>7.0323063412793604E-6</v>
      </c>
      <c r="AC31" s="111">
        <v>1.29752778188213E-5</v>
      </c>
      <c r="AD31" s="145">
        <v>8.6590999999999998E-6</v>
      </c>
      <c r="AE31">
        <v>1.04085161072493E-3</v>
      </c>
      <c r="AF31" s="223">
        <v>4.2267555962643821E-3</v>
      </c>
      <c r="AG31" s="188">
        <v>7.2825195451538399E-3</v>
      </c>
      <c r="AH31" s="188">
        <v>4.0981999999999998E-4</v>
      </c>
      <c r="AI31" s="64"/>
      <c r="AJ31" s="64"/>
    </row>
    <row r="32" spans="1:36" x14ac:dyDescent="0.3">
      <c r="A32" s="8">
        <v>14</v>
      </c>
      <c r="B32" s="395"/>
      <c r="C32" s="38" t="s">
        <v>173</v>
      </c>
      <c r="D32" s="145">
        <v>5.8026054346934298E-5</v>
      </c>
      <c r="E32" s="129">
        <v>2.54476573048733E-6</v>
      </c>
      <c r="F32" s="145">
        <v>2.0662095941491401E-6</v>
      </c>
      <c r="G32" s="145">
        <v>1.1267425508817801E-6</v>
      </c>
      <c r="H32" s="146">
        <v>6.36932532576248E-6</v>
      </c>
      <c r="I32" s="129">
        <v>5.2064227459734402E-7</v>
      </c>
      <c r="J32" s="145">
        <v>6.6050979333409296E-6</v>
      </c>
      <c r="K32" s="147">
        <v>2.03243876730519E-4</v>
      </c>
      <c r="L32" s="145">
        <v>1.29312377601986E-6</v>
      </c>
      <c r="M32" s="148">
        <v>3.2982524993510398E-4</v>
      </c>
      <c r="N32" s="148">
        <v>9.0329303825409802E-4</v>
      </c>
      <c r="O32" s="148">
        <v>1.5426900229580201E-4</v>
      </c>
      <c r="P32" s="148">
        <v>2.4568066672790798E-4</v>
      </c>
      <c r="Q32" s="148">
        <v>2.3350559004752902E-3</v>
      </c>
      <c r="R32" s="111">
        <v>3.89765943519425E-5</v>
      </c>
      <c r="S32" s="111">
        <v>7.5239159169215002E-5</v>
      </c>
      <c r="T32" s="111">
        <v>4.6367739784725E-9</v>
      </c>
      <c r="U32" s="111">
        <v>1.45561524622756E-5</v>
      </c>
      <c r="V32" s="148">
        <v>1.26277788533389E-4</v>
      </c>
      <c r="W32" s="111">
        <v>6.8227148649039905E-5</v>
      </c>
      <c r="X32" s="149">
        <v>8.1518171628798899E-4</v>
      </c>
      <c r="Y32" s="148">
        <v>4.3954362517711399E-4</v>
      </c>
      <c r="Z32" s="111">
        <v>1.3472425810465099E-6</v>
      </c>
      <c r="AA32" s="109">
        <v>0</v>
      </c>
      <c r="AB32" s="124">
        <v>1.59410879222105E-6</v>
      </c>
      <c r="AC32" s="111">
        <v>1.10041947732468E-5</v>
      </c>
      <c r="AD32" s="145">
        <v>1.5526E-5</v>
      </c>
      <c r="AE32">
        <v>3.51045424017353E-3</v>
      </c>
      <c r="AF32" s="4">
        <v>3.5513450215184455E-3</v>
      </c>
      <c r="AG32" s="188">
        <v>3.8452508802537199E-3</v>
      </c>
      <c r="AH32" s="4"/>
    </row>
    <row r="33" spans="1:36" x14ac:dyDescent="0.3">
      <c r="A33" s="8">
        <v>15</v>
      </c>
      <c r="B33" s="395"/>
      <c r="C33" s="38" t="s">
        <v>180</v>
      </c>
      <c r="D33" s="145">
        <v>8.8011753971382E-5</v>
      </c>
      <c r="E33" s="129">
        <v>7.3639199427785705E-5</v>
      </c>
      <c r="F33" s="145">
        <v>4.7991996535113403E-5</v>
      </c>
      <c r="G33" s="145">
        <v>4.5858086598895298E-6</v>
      </c>
      <c r="H33" s="146">
        <v>4.5505537942351599E-5</v>
      </c>
      <c r="I33" s="129">
        <v>2.1613448500497301E-5</v>
      </c>
      <c r="J33" s="150">
        <v>1.00259693063199E-4</v>
      </c>
      <c r="K33" s="150">
        <v>2.8130007888490198E-4</v>
      </c>
      <c r="L33" s="145">
        <v>1.55463150594122E-5</v>
      </c>
      <c r="M33" s="151">
        <v>2.14779042846467E-4</v>
      </c>
      <c r="N33" s="152">
        <v>1.0776255022558801E-2</v>
      </c>
      <c r="O33" s="151">
        <v>2.7205321689295998E-3</v>
      </c>
      <c r="P33" s="151">
        <v>1.8315435340818801E-4</v>
      </c>
      <c r="Q33" s="151">
        <v>1.05347328616153E-4</v>
      </c>
      <c r="R33" s="151">
        <v>1.22409713184521E-2</v>
      </c>
      <c r="S33" s="151">
        <v>7.3412036039878904E-4</v>
      </c>
      <c r="T33" s="111">
        <v>3.5988784446474702E-8</v>
      </c>
      <c r="U33" s="111">
        <v>9.03338551201698E-5</v>
      </c>
      <c r="V33" s="151">
        <v>5.3515564552833799E-3</v>
      </c>
      <c r="W33" s="151">
        <v>2.2371152853002099E-4</v>
      </c>
      <c r="X33" s="153">
        <v>6.8447584614638997E-4</v>
      </c>
      <c r="Y33" s="151">
        <v>6.0852269294328404E-4</v>
      </c>
      <c r="Z33" s="111">
        <v>9.9084301324618603E-6</v>
      </c>
      <c r="AA33" s="109">
        <v>0</v>
      </c>
      <c r="AB33" s="153">
        <v>1.2802096379416799E-4</v>
      </c>
      <c r="AC33" s="88">
        <v>1.9365732747178999E-5</v>
      </c>
      <c r="AD33" s="64">
        <v>1.0441E-4</v>
      </c>
      <c r="AE33">
        <v>1.6638269975604099E-3</v>
      </c>
      <c r="AF33" s="4">
        <v>1.6570782056543543E-2</v>
      </c>
      <c r="AG33" s="188">
        <v>2.0654270170647099E-2</v>
      </c>
      <c r="AH33" s="188">
        <v>3.1981000000000002E-3</v>
      </c>
    </row>
    <row r="34" spans="1:36" x14ac:dyDescent="0.3">
      <c r="A34" s="66">
        <v>16</v>
      </c>
      <c r="B34" s="395"/>
      <c r="C34" s="38" t="s">
        <v>472</v>
      </c>
      <c r="D34" s="145">
        <v>6.9491325480216696E-6</v>
      </c>
      <c r="E34" s="129">
        <v>2.1969737749757602E-6</v>
      </c>
      <c r="F34" s="145">
        <v>7.0097863297125905E-7</v>
      </c>
      <c r="G34" s="145">
        <v>7.3915012240098001E-8</v>
      </c>
      <c r="H34" s="146">
        <v>2.7374166801813601E-6</v>
      </c>
      <c r="I34" s="129">
        <v>4.5726841879116003E-8</v>
      </c>
      <c r="J34" s="145">
        <v>5.1593450931253303E-6</v>
      </c>
      <c r="K34" s="145">
        <v>2.48891005118277E-5</v>
      </c>
      <c r="L34" s="145">
        <v>2.95399601162957E-6</v>
      </c>
      <c r="M34" s="111">
        <v>1.11474205684201E-5</v>
      </c>
      <c r="N34" s="111">
        <v>8.68550935226912E-5</v>
      </c>
      <c r="O34" s="111">
        <v>2.6751086113745E-6</v>
      </c>
      <c r="P34" s="111">
        <v>1.8478952191659299E-5</v>
      </c>
      <c r="Q34" s="111">
        <v>4.1190371278000501E-6</v>
      </c>
      <c r="R34" s="111">
        <v>2.0692340727341599E-5</v>
      </c>
      <c r="S34" s="111">
        <v>6.5342653563122999E-5</v>
      </c>
      <c r="T34" s="111">
        <v>1.231773601356E-9</v>
      </c>
      <c r="U34" s="111">
        <v>1.2596117743909101E-6</v>
      </c>
      <c r="V34" s="111">
        <v>1.2768312830520399E-4</v>
      </c>
      <c r="W34" s="111">
        <v>3.6653875291887999E-6</v>
      </c>
      <c r="X34" s="124">
        <v>2.5165538248039299E-5</v>
      </c>
      <c r="Y34" s="111">
        <v>3.3910283651410098E-5</v>
      </c>
      <c r="Z34" s="111">
        <v>2.8358518572985803E-7</v>
      </c>
      <c r="AA34" s="109">
        <v>0</v>
      </c>
      <c r="AB34" s="124">
        <v>1.8372738569792201E-5</v>
      </c>
      <c r="AC34" s="111">
        <v>5.8968391539186903E-7</v>
      </c>
      <c r="AD34" s="145">
        <v>5.8696000000000002E-5</v>
      </c>
      <c r="AE34" s="145">
        <v>2.7977013331684999E-5</v>
      </c>
      <c r="AF34" s="188">
        <v>3.7463649455216286E-4</v>
      </c>
      <c r="AG34" s="188">
        <v>1.7671181648876402E-2</v>
      </c>
      <c r="AH34" s="188">
        <v>1.3919E-4</v>
      </c>
      <c r="AI34" s="64"/>
      <c r="AJ34" s="64"/>
    </row>
    <row r="35" spans="1:36" ht="15" thickBot="1" x14ac:dyDescent="0.35">
      <c r="A35" s="8">
        <v>17</v>
      </c>
      <c r="B35" s="395" t="s">
        <v>47</v>
      </c>
      <c r="C35" s="38" t="s">
        <v>621</v>
      </c>
      <c r="D35" s="64">
        <v>3.7246435568037901E-4</v>
      </c>
      <c r="E35" s="73">
        <v>1.5321595100915999E-4</v>
      </c>
      <c r="F35">
        <v>0</v>
      </c>
      <c r="G35" s="64">
        <v>1.8647878443420001E-3</v>
      </c>
      <c r="H35" s="74">
        <v>5.03642300293459E-5</v>
      </c>
      <c r="I35" s="50">
        <v>1.9566734499174999E-2</v>
      </c>
      <c r="J35" s="64">
        <v>1.1025869115299999E-5</v>
      </c>
      <c r="K35">
        <v>9.4101904744369705E-4</v>
      </c>
      <c r="L35" s="64">
        <v>1.45586072863E-5</v>
      </c>
      <c r="M35" s="86">
        <v>2.24299146066834E-2</v>
      </c>
      <c r="N35" s="86">
        <v>5.3589906015180898E-3</v>
      </c>
      <c r="O35" s="88">
        <v>2.2899318118169999E-5</v>
      </c>
      <c r="P35" s="88">
        <v>1.84169533379455E-4</v>
      </c>
      <c r="Q35" s="88">
        <v>7.5142658442866995E-5</v>
      </c>
      <c r="R35" s="86">
        <v>7.1952631181615599E-3</v>
      </c>
      <c r="S35" s="86">
        <v>2.3666544008269E-3</v>
      </c>
      <c r="T35" s="86">
        <v>0</v>
      </c>
      <c r="U35" s="86">
        <v>9.3995149019675595E-2</v>
      </c>
      <c r="V35" s="86">
        <v>0</v>
      </c>
      <c r="W35" s="88">
        <v>5.3252261128949997E-6</v>
      </c>
      <c r="X35" s="89">
        <v>4.27326417714616E-5</v>
      </c>
      <c r="Y35" s="88">
        <v>2.153566471992E-5</v>
      </c>
      <c r="Z35" s="88">
        <v>8.5281690000000002E-14</v>
      </c>
      <c r="AA35" s="86">
        <v>0</v>
      </c>
      <c r="AB35" s="89">
        <v>7.4128487442619599E-4</v>
      </c>
      <c r="AC35" s="88">
        <v>4.9232173000880997E-7</v>
      </c>
      <c r="AD35" s="64">
        <v>4.6286E-6</v>
      </c>
      <c r="AE35">
        <v>6.5055807297000003E-4</v>
      </c>
      <c r="AF35" s="4">
        <v>0</v>
      </c>
      <c r="AG35" s="188">
        <v>5.8683175952780101E-4</v>
      </c>
      <c r="AH35" s="4"/>
    </row>
    <row r="36" spans="1:36" ht="15" thickBot="1" x14ac:dyDescent="0.35">
      <c r="A36" s="8">
        <v>18</v>
      </c>
      <c r="B36" s="395"/>
      <c r="C36" s="173" t="s">
        <v>437</v>
      </c>
      <c r="D36" s="1">
        <v>0</v>
      </c>
      <c r="E36" s="122">
        <v>0</v>
      </c>
      <c r="F36" s="1">
        <v>0</v>
      </c>
      <c r="G36" s="1">
        <v>0</v>
      </c>
      <c r="H36" s="123">
        <v>0</v>
      </c>
      <c r="I36" s="122">
        <v>0</v>
      </c>
      <c r="J36" s="1">
        <v>0</v>
      </c>
      <c r="K36" s="1">
        <v>0</v>
      </c>
      <c r="L36" s="1">
        <v>0</v>
      </c>
      <c r="M36" s="109">
        <v>0</v>
      </c>
      <c r="N36" s="109">
        <v>0</v>
      </c>
      <c r="O36" s="109">
        <v>0</v>
      </c>
      <c r="P36" s="109">
        <v>0</v>
      </c>
      <c r="Q36" s="109">
        <v>0</v>
      </c>
      <c r="R36" s="109">
        <v>0</v>
      </c>
      <c r="S36" s="109">
        <v>0</v>
      </c>
      <c r="T36" s="109">
        <v>0</v>
      </c>
      <c r="U36" s="109">
        <v>0</v>
      </c>
      <c r="V36" s="109">
        <v>0</v>
      </c>
      <c r="W36" s="109">
        <v>0</v>
      </c>
      <c r="X36" s="110">
        <v>0</v>
      </c>
      <c r="Y36" s="109">
        <v>0</v>
      </c>
      <c r="Z36" s="109">
        <v>0</v>
      </c>
      <c r="AA36" s="109">
        <v>0</v>
      </c>
      <c r="AB36" s="110">
        <v>0</v>
      </c>
      <c r="AC36" s="109">
        <v>0</v>
      </c>
      <c r="AD36" s="1">
        <v>1.1000000000000001E-3</v>
      </c>
      <c r="AE36" s="1">
        <v>0</v>
      </c>
      <c r="AF36" s="4">
        <v>0</v>
      </c>
      <c r="AG36" s="188">
        <v>3.14537852102876E-3</v>
      </c>
      <c r="AH36" s="4"/>
    </row>
    <row r="37" spans="1:36" ht="15.6" customHeight="1" thickBot="1" x14ac:dyDescent="0.35">
      <c r="A37" s="8">
        <v>19</v>
      </c>
      <c r="B37" s="395"/>
      <c r="C37" s="47" t="s">
        <v>406</v>
      </c>
      <c r="D37" s="174">
        <v>0</v>
      </c>
      <c r="E37" s="175">
        <v>0</v>
      </c>
      <c r="F37" s="174">
        <v>0</v>
      </c>
      <c r="G37" s="174">
        <v>0</v>
      </c>
      <c r="H37" s="176">
        <v>0</v>
      </c>
      <c r="I37" s="175">
        <v>0</v>
      </c>
      <c r="J37" s="174">
        <v>0</v>
      </c>
      <c r="K37" s="174">
        <v>0</v>
      </c>
      <c r="L37" s="174">
        <v>0</v>
      </c>
      <c r="M37" s="109">
        <v>0</v>
      </c>
      <c r="N37" s="109">
        <v>0</v>
      </c>
      <c r="O37" s="109">
        <v>0</v>
      </c>
      <c r="P37" s="109">
        <v>0</v>
      </c>
      <c r="Q37" s="109">
        <v>0</v>
      </c>
      <c r="R37" s="109">
        <v>0</v>
      </c>
      <c r="S37" s="109">
        <v>0</v>
      </c>
      <c r="T37" s="109">
        <v>0</v>
      </c>
      <c r="U37" s="109">
        <v>0</v>
      </c>
      <c r="V37" s="109">
        <v>0</v>
      </c>
      <c r="W37" s="109">
        <v>0</v>
      </c>
      <c r="X37" s="110">
        <v>0</v>
      </c>
      <c r="Y37" s="109">
        <v>0</v>
      </c>
      <c r="Z37" s="109">
        <v>0</v>
      </c>
      <c r="AA37" s="109">
        <v>0</v>
      </c>
      <c r="AB37" s="110">
        <v>0</v>
      </c>
      <c r="AC37" s="109">
        <v>0</v>
      </c>
      <c r="AD37" s="145">
        <v>2.1878999999999998E-5</v>
      </c>
      <c r="AE37" s="1">
        <v>0</v>
      </c>
      <c r="AF37" s="4">
        <v>0</v>
      </c>
      <c r="AG37" s="188">
        <v>5.1918499789684098</v>
      </c>
      <c r="AH37" s="4"/>
    </row>
    <row r="38" spans="1:36" ht="15" thickBot="1" x14ac:dyDescent="0.35">
      <c r="A38" s="8">
        <v>20</v>
      </c>
      <c r="B38" s="395"/>
      <c r="C38" s="177" t="s">
        <v>412</v>
      </c>
      <c r="D38" s="1">
        <v>0</v>
      </c>
      <c r="E38" s="122">
        <v>0</v>
      </c>
      <c r="F38" s="1">
        <v>0</v>
      </c>
      <c r="G38" s="1">
        <v>0</v>
      </c>
      <c r="H38" s="123">
        <v>0</v>
      </c>
      <c r="I38" s="122">
        <v>0</v>
      </c>
      <c r="J38" s="1">
        <v>0</v>
      </c>
      <c r="K38" s="1">
        <v>0</v>
      </c>
      <c r="L38" s="1">
        <v>0</v>
      </c>
      <c r="M38" s="109">
        <v>0</v>
      </c>
      <c r="N38" s="109">
        <v>0</v>
      </c>
      <c r="O38" s="109">
        <v>0</v>
      </c>
      <c r="P38" s="109">
        <v>0</v>
      </c>
      <c r="Q38" s="109">
        <v>0</v>
      </c>
      <c r="R38" s="109">
        <v>0</v>
      </c>
      <c r="S38" s="109">
        <v>0</v>
      </c>
      <c r="T38" s="109">
        <v>0</v>
      </c>
      <c r="U38" s="109">
        <v>0</v>
      </c>
      <c r="V38" s="109">
        <v>0</v>
      </c>
      <c r="W38" s="109">
        <v>0</v>
      </c>
      <c r="X38" s="110">
        <v>0</v>
      </c>
      <c r="Y38" s="109">
        <v>0</v>
      </c>
      <c r="Z38" s="109">
        <v>0</v>
      </c>
      <c r="AA38" s="109">
        <v>0</v>
      </c>
      <c r="AB38" s="110">
        <v>0</v>
      </c>
      <c r="AC38" s="109">
        <v>0</v>
      </c>
      <c r="AD38" s="145">
        <v>2.3464999999999999E-6</v>
      </c>
      <c r="AE38" s="1">
        <v>0</v>
      </c>
      <c r="AF38" s="4">
        <v>0</v>
      </c>
      <c r="AG38" s="188">
        <v>6.18052297204789E-3</v>
      </c>
      <c r="AH38" s="4"/>
    </row>
    <row r="39" spans="1:36" ht="15" thickBot="1" x14ac:dyDescent="0.35">
      <c r="A39" s="66">
        <v>21</v>
      </c>
      <c r="B39" s="395"/>
      <c r="C39" s="56" t="s">
        <v>474</v>
      </c>
      <c r="D39" s="178">
        <v>0</v>
      </c>
      <c r="E39" s="128">
        <v>0</v>
      </c>
      <c r="F39" s="178">
        <v>0</v>
      </c>
      <c r="G39" s="178">
        <v>0</v>
      </c>
      <c r="H39" s="179">
        <v>0</v>
      </c>
      <c r="I39" s="128">
        <v>0</v>
      </c>
      <c r="J39" s="178">
        <v>0</v>
      </c>
      <c r="K39" s="178">
        <v>0</v>
      </c>
      <c r="L39" s="178">
        <v>0</v>
      </c>
      <c r="M39" s="109">
        <v>0</v>
      </c>
      <c r="N39" s="109">
        <v>0</v>
      </c>
      <c r="O39" s="109">
        <v>0</v>
      </c>
      <c r="P39" s="109">
        <v>0</v>
      </c>
      <c r="Q39" s="109">
        <v>0</v>
      </c>
      <c r="R39" s="109">
        <v>0</v>
      </c>
      <c r="S39" s="109">
        <v>0</v>
      </c>
      <c r="T39" s="109">
        <v>0</v>
      </c>
      <c r="U39" s="109">
        <v>0</v>
      </c>
      <c r="V39" s="109">
        <v>0</v>
      </c>
      <c r="W39" s="109">
        <v>0</v>
      </c>
      <c r="X39" s="110">
        <v>0</v>
      </c>
      <c r="Y39" s="109">
        <v>0</v>
      </c>
      <c r="Z39" s="109">
        <v>0</v>
      </c>
      <c r="AA39" s="109">
        <v>0</v>
      </c>
      <c r="AB39" s="110">
        <v>0</v>
      </c>
      <c r="AC39" s="109">
        <v>0</v>
      </c>
      <c r="AD39" s="145">
        <v>2.7861999999999999E-4</v>
      </c>
      <c r="AE39" s="1">
        <v>0</v>
      </c>
      <c r="AF39" s="4">
        <v>0</v>
      </c>
      <c r="AG39" s="188">
        <v>2.03668464042169E-2</v>
      </c>
      <c r="AH39" s="4"/>
    </row>
    <row r="40" spans="1:36" ht="15" thickBot="1" x14ac:dyDescent="0.35">
      <c r="A40" s="66">
        <v>22</v>
      </c>
      <c r="B40" s="395"/>
      <c r="C40" s="47" t="s">
        <v>486</v>
      </c>
      <c r="D40" s="178">
        <v>0</v>
      </c>
      <c r="E40" s="128">
        <v>0</v>
      </c>
      <c r="F40" s="178">
        <v>0</v>
      </c>
      <c r="G40" s="178">
        <v>0</v>
      </c>
      <c r="H40" s="179">
        <v>0</v>
      </c>
      <c r="I40" s="128">
        <v>0</v>
      </c>
      <c r="J40" s="178">
        <v>0</v>
      </c>
      <c r="K40" s="178">
        <v>0</v>
      </c>
      <c r="L40" s="178">
        <v>0</v>
      </c>
      <c r="M40" s="109">
        <v>0</v>
      </c>
      <c r="N40" s="109">
        <v>0</v>
      </c>
      <c r="O40" s="109">
        <v>0</v>
      </c>
      <c r="P40" s="109">
        <v>0</v>
      </c>
      <c r="Q40" s="109">
        <v>0</v>
      </c>
      <c r="R40" s="109">
        <v>0</v>
      </c>
      <c r="S40" s="109">
        <v>0</v>
      </c>
      <c r="T40" s="109">
        <v>0</v>
      </c>
      <c r="U40" s="109">
        <v>0</v>
      </c>
      <c r="V40" s="109">
        <v>0</v>
      </c>
      <c r="W40" s="109">
        <v>0</v>
      </c>
      <c r="X40" s="110">
        <v>0</v>
      </c>
      <c r="Y40" s="109">
        <v>0</v>
      </c>
      <c r="Z40" s="109">
        <v>0</v>
      </c>
      <c r="AA40" s="109">
        <v>0</v>
      </c>
      <c r="AB40" s="110">
        <v>0</v>
      </c>
      <c r="AC40" s="109">
        <v>0</v>
      </c>
      <c r="AD40" s="145">
        <v>1.0560000000000001E-5</v>
      </c>
      <c r="AE40" s="1">
        <v>0</v>
      </c>
      <c r="AF40" s="4">
        <v>0</v>
      </c>
      <c r="AG40" s="188">
        <v>2.7657151853904001E-2</v>
      </c>
      <c r="AH40" s="4"/>
    </row>
    <row r="41" spans="1:36" ht="15" thickBot="1" x14ac:dyDescent="0.35">
      <c r="A41" s="8">
        <v>23</v>
      </c>
      <c r="B41" s="395"/>
      <c r="C41" s="45" t="s">
        <v>483</v>
      </c>
      <c r="D41" s="1">
        <v>0</v>
      </c>
      <c r="E41" s="122">
        <v>0</v>
      </c>
      <c r="F41" s="1">
        <v>0</v>
      </c>
      <c r="G41" s="1">
        <v>0</v>
      </c>
      <c r="H41" s="123">
        <v>0</v>
      </c>
      <c r="I41" s="122">
        <v>0</v>
      </c>
      <c r="J41" s="1">
        <v>0</v>
      </c>
      <c r="K41" s="1">
        <v>0</v>
      </c>
      <c r="L41" s="1">
        <v>0</v>
      </c>
      <c r="M41" s="109">
        <v>0</v>
      </c>
      <c r="N41" s="109">
        <v>0</v>
      </c>
      <c r="O41" s="109">
        <v>0</v>
      </c>
      <c r="P41" s="109">
        <v>0</v>
      </c>
      <c r="Q41" s="109">
        <v>0</v>
      </c>
      <c r="R41" s="109">
        <v>0</v>
      </c>
      <c r="S41" s="109">
        <v>0</v>
      </c>
      <c r="T41" s="109">
        <v>0</v>
      </c>
      <c r="U41" s="109">
        <v>0</v>
      </c>
      <c r="V41" s="109">
        <v>0</v>
      </c>
      <c r="W41" s="109">
        <v>0</v>
      </c>
      <c r="X41" s="110">
        <v>0</v>
      </c>
      <c r="Y41" s="109">
        <v>0</v>
      </c>
      <c r="Z41" s="109">
        <v>0</v>
      </c>
      <c r="AA41" s="109">
        <v>0</v>
      </c>
      <c r="AB41" s="110">
        <v>0</v>
      </c>
      <c r="AC41" s="109">
        <v>0</v>
      </c>
      <c r="AD41" s="145">
        <v>8.4436999999999997E-9</v>
      </c>
      <c r="AE41" s="1">
        <v>0</v>
      </c>
      <c r="AF41" s="4">
        <v>0</v>
      </c>
      <c r="AG41" s="188">
        <v>5.9229743555990096E-4</v>
      </c>
      <c r="AH41" s="4"/>
    </row>
    <row r="42" spans="1:36" ht="15" thickBot="1" x14ac:dyDescent="0.35">
      <c r="A42" s="8">
        <v>24</v>
      </c>
      <c r="B42" s="396"/>
      <c r="C42" s="38" t="s">
        <v>169</v>
      </c>
      <c r="D42">
        <v>0</v>
      </c>
      <c r="E42" s="50">
        <v>0</v>
      </c>
      <c r="F42">
        <v>0</v>
      </c>
      <c r="G42">
        <v>0</v>
      </c>
      <c r="H42" s="15">
        <v>0</v>
      </c>
      <c r="I42" s="50">
        <v>0</v>
      </c>
      <c r="J42">
        <v>0</v>
      </c>
      <c r="K42">
        <v>0</v>
      </c>
      <c r="L42">
        <v>0</v>
      </c>
      <c r="M42" s="86">
        <v>0</v>
      </c>
      <c r="N42" s="86">
        <v>0</v>
      </c>
      <c r="O42" s="86">
        <v>0</v>
      </c>
      <c r="P42" s="86">
        <v>0</v>
      </c>
      <c r="Q42" s="86">
        <v>0</v>
      </c>
      <c r="R42" s="86">
        <v>0</v>
      </c>
      <c r="S42" s="86">
        <v>0</v>
      </c>
      <c r="T42" s="86">
        <v>0</v>
      </c>
      <c r="U42" s="86">
        <v>0</v>
      </c>
      <c r="V42" s="86">
        <v>0</v>
      </c>
      <c r="W42" s="86">
        <v>0</v>
      </c>
      <c r="X42" s="87">
        <v>0</v>
      </c>
      <c r="Y42" s="86">
        <v>0</v>
      </c>
      <c r="Z42" s="86">
        <v>0</v>
      </c>
      <c r="AA42" s="86">
        <v>0</v>
      </c>
      <c r="AB42" s="87">
        <v>0</v>
      </c>
      <c r="AC42" s="86">
        <v>0</v>
      </c>
      <c r="AD42" s="145">
        <v>0</v>
      </c>
      <c r="AE42">
        <v>0</v>
      </c>
      <c r="AF42" s="4">
        <v>0</v>
      </c>
      <c r="AG42" s="188">
        <v>0</v>
      </c>
      <c r="AH42" s="4"/>
    </row>
    <row r="43" spans="1:36" ht="15" thickBot="1" x14ac:dyDescent="0.35">
      <c r="A43" s="8">
        <v>25</v>
      </c>
      <c r="B43" s="42" t="s">
        <v>440</v>
      </c>
      <c r="C43" s="36" t="s">
        <v>355</v>
      </c>
      <c r="D43" s="20">
        <v>4.2386511212706799E-4</v>
      </c>
      <c r="E43" s="154">
        <v>3.1744217912436501E-5</v>
      </c>
      <c r="F43" s="155">
        <v>8.6467882529471402E-5</v>
      </c>
      <c r="G43" s="155">
        <v>9.6344901434909405E-6</v>
      </c>
      <c r="H43" s="156">
        <v>9.8899943395944104E-5</v>
      </c>
      <c r="I43" s="154">
        <v>8.3610559504949001E-6</v>
      </c>
      <c r="J43" s="155">
        <v>6.19781516905734E-5</v>
      </c>
      <c r="K43" s="80">
        <v>3.1719761672048102E-4</v>
      </c>
      <c r="L43" s="155">
        <v>3.7929381203074202E-5</v>
      </c>
      <c r="M43" s="88">
        <v>2.6199373455099801E-4</v>
      </c>
      <c r="N43" s="88">
        <v>3.3167302931937201E-4</v>
      </c>
      <c r="O43" s="88">
        <v>2.6296719452144498E-4</v>
      </c>
      <c r="P43" s="88">
        <v>6.5015546063869703E-4</v>
      </c>
      <c r="Q43" s="88">
        <v>2.3634773885825299E-4</v>
      </c>
      <c r="R43" s="88">
        <v>2.6811754384068099E-4</v>
      </c>
      <c r="S43" s="88">
        <v>6.8321383871159703E-4</v>
      </c>
      <c r="T43" s="111">
        <v>1.7909068218127501E-8</v>
      </c>
      <c r="U43" s="111">
        <v>8.8139942320602304E-5</v>
      </c>
      <c r="V43" s="86">
        <v>3.4982790858285298E-4</v>
      </c>
      <c r="W43" s="111">
        <v>5.2008485144751799E-5</v>
      </c>
      <c r="X43" s="87">
        <v>5.8033384860498504E-4</v>
      </c>
      <c r="Y43" s="86">
        <v>1.2907866251672001E-3</v>
      </c>
      <c r="Z43" s="111">
        <v>5.3951987579931301E-6</v>
      </c>
      <c r="AA43" s="86">
        <v>0</v>
      </c>
      <c r="AB43" s="124">
        <v>9.5499239322554695E-5</v>
      </c>
      <c r="AC43" s="111">
        <v>2.02160126564556E-5</v>
      </c>
      <c r="AD43" s="145">
        <v>3.5000000000000001E-3</v>
      </c>
      <c r="AE43">
        <v>3.8066674521621399E-3</v>
      </c>
      <c r="AF43" s="4">
        <v>0</v>
      </c>
      <c r="AG43" s="188">
        <v>6.7702323769787097E-3</v>
      </c>
      <c r="AH43" s="4"/>
    </row>
    <row r="44" spans="1:36" ht="15" thickBot="1" x14ac:dyDescent="0.35">
      <c r="A44" s="8">
        <v>26</v>
      </c>
      <c r="B44" s="36" t="s">
        <v>358</v>
      </c>
      <c r="C44" s="182" t="s">
        <v>625</v>
      </c>
      <c r="D44" s="183">
        <v>9.5737806198719806E-3</v>
      </c>
      <c r="E44" s="184">
        <v>1.0667801916515E-3</v>
      </c>
      <c r="F44" s="183">
        <v>2.8887346449732901E-3</v>
      </c>
      <c r="G44" s="183">
        <v>7.1767381029576999E-4</v>
      </c>
      <c r="H44" s="185">
        <v>2.3484109209429898E-3</v>
      </c>
      <c r="I44" s="184">
        <v>7.5351123607751399E-3</v>
      </c>
      <c r="J44" s="183">
        <v>7.9332053269132504E-3</v>
      </c>
      <c r="K44" s="183">
        <v>1.1823475548060699E-2</v>
      </c>
      <c r="L44" s="183">
        <v>2.2385750394843299E-3</v>
      </c>
      <c r="M44" s="186">
        <v>4.8858012333949704E-3</v>
      </c>
      <c r="N44" s="186">
        <v>5.0470433750273904E-3</v>
      </c>
      <c r="O44" s="186">
        <v>3.59746338844247E-3</v>
      </c>
      <c r="P44" s="186">
        <v>8.3559879373348803E-3</v>
      </c>
      <c r="Q44" s="186">
        <v>4.0385157839246998E-3</v>
      </c>
      <c r="R44" s="186">
        <v>7.7087404917477696E-3</v>
      </c>
      <c r="S44" s="186">
        <v>5.16641474333112E-2</v>
      </c>
      <c r="T44" s="186">
        <v>3.7386653900398098E-4</v>
      </c>
      <c r="U44" s="186">
        <v>2.1778183642028701E-2</v>
      </c>
      <c r="V44" s="186">
        <v>7.9759126337862803E-3</v>
      </c>
      <c r="W44" s="186">
        <v>1.83945339311843E-3</v>
      </c>
      <c r="X44" s="187">
        <v>2.6911213507543899E-2</v>
      </c>
      <c r="Y44" s="186">
        <v>2.8660433235032801E-2</v>
      </c>
      <c r="Z44" s="186">
        <v>1.7350975923554701E-4</v>
      </c>
      <c r="AA44" s="186">
        <v>0</v>
      </c>
      <c r="AB44" s="187">
        <v>3.1850527161232801E-2</v>
      </c>
      <c r="AC44" s="186">
        <v>3.9725368700766303E-2</v>
      </c>
      <c r="AD44" s="101">
        <v>2.3E-3</v>
      </c>
      <c r="AE44" s="208">
        <v>9.8052E-2</v>
      </c>
      <c r="AF44" s="4">
        <v>0</v>
      </c>
      <c r="AG44" s="188">
        <v>1.6159447978271299E-3</v>
      </c>
      <c r="AH44" s="4"/>
    </row>
    <row r="45" spans="1:36" x14ac:dyDescent="0.3">
      <c r="B45" s="62"/>
      <c r="C45" s="180" t="s">
        <v>480</v>
      </c>
      <c r="D45" s="181">
        <v>0.31324366459235298</v>
      </c>
      <c r="E45" s="181">
        <v>8.6306630044009902E-2</v>
      </c>
      <c r="F45" s="181">
        <v>5.4569401025879601E-2</v>
      </c>
      <c r="G45" s="181">
        <v>0.10132692904962901</v>
      </c>
      <c r="H45" s="181">
        <v>2.59751596331411E-2</v>
      </c>
      <c r="I45" s="181">
        <v>5.7714529026922201E-2</v>
      </c>
      <c r="J45" s="181">
        <v>0.118694829333392</v>
      </c>
      <c r="K45" s="181">
        <v>0.30937885337066501</v>
      </c>
      <c r="L45" s="181">
        <v>0.152217387491133</v>
      </c>
      <c r="M45" s="181">
        <v>3.9254178219815902E-2</v>
      </c>
      <c r="N45" s="181">
        <v>0.122176385471071</v>
      </c>
      <c r="O45" s="181">
        <v>2.0997907421366001E-2</v>
      </c>
      <c r="P45" s="181">
        <v>5.6229340429344299E-2</v>
      </c>
      <c r="Q45" s="181">
        <v>2.8306625079851499E-2</v>
      </c>
      <c r="R45" s="181">
        <v>0.91563449769004501</v>
      </c>
      <c r="S45" s="181">
        <v>0.52886551787631997</v>
      </c>
      <c r="T45" s="181">
        <v>1.17669276932248E-2</v>
      </c>
      <c r="U45" s="181">
        <v>3.53045559608662</v>
      </c>
      <c r="V45" s="181">
        <v>7.0898990546726395E-2</v>
      </c>
      <c r="W45" s="181">
        <v>0.64685100608776203</v>
      </c>
      <c r="X45" s="181">
        <v>0.35164259767526601</v>
      </c>
      <c r="Y45" s="181">
        <v>0.18195247158845901</v>
      </c>
      <c r="Z45" s="181">
        <v>8.7137414360601E-3</v>
      </c>
      <c r="AA45" s="181">
        <v>0</v>
      </c>
      <c r="AB45" s="181">
        <v>4.8032977255230903E-2</v>
      </c>
      <c r="AC45" s="181">
        <v>0.16969125262458001</v>
      </c>
      <c r="AD45" s="95"/>
      <c r="AE45" s="95">
        <v>1.1398999999999999</v>
      </c>
      <c r="AF45" s="4" t="s">
        <v>648</v>
      </c>
      <c r="AG45" s="188"/>
      <c r="AH45" s="4"/>
    </row>
    <row r="46" spans="1:36" x14ac:dyDescent="0.3">
      <c r="B46" s="157" t="s">
        <v>482</v>
      </c>
      <c r="C46" s="62" t="s">
        <v>622</v>
      </c>
      <c r="N46"/>
      <c r="X46" s="2"/>
      <c r="AB46" s="2"/>
      <c r="AD46" s="145">
        <v>8.5703000000000001E-2</v>
      </c>
      <c r="AF46" s="195">
        <v>8.0299999999999996E-2</v>
      </c>
      <c r="AG46" s="188">
        <v>5.2231E-2</v>
      </c>
      <c r="AH46" s="4"/>
    </row>
    <row r="47" spans="1:36" x14ac:dyDescent="0.3">
      <c r="C47" s="8" t="s">
        <v>487</v>
      </c>
      <c r="D47">
        <f>SUM(D19:D43)</f>
        <v>0.23751310173184215</v>
      </c>
      <c r="E47">
        <f t="shared" ref="E47:AB47" si="3">SUM(E19:E43)</f>
        <v>7.013007673330221E-2</v>
      </c>
      <c r="F47">
        <f t="shared" si="3"/>
        <v>3.5264736129378568E-2</v>
      </c>
      <c r="G47">
        <f t="shared" si="3"/>
        <v>9.4806687766102987E-2</v>
      </c>
      <c r="H47">
        <f t="shared" si="3"/>
        <v>3.0558021713493221E-2</v>
      </c>
      <c r="I47">
        <f t="shared" si="3"/>
        <v>0.69943672461348616</v>
      </c>
      <c r="J47">
        <f t="shared" si="3"/>
        <v>4.0720969370191726</v>
      </c>
      <c r="K47">
        <f t="shared" si="3"/>
        <v>0.52902828886613984</v>
      </c>
      <c r="L47">
        <f t="shared" si="3"/>
        <v>0.4749782240932679</v>
      </c>
      <c r="M47">
        <f t="shared" si="3"/>
        <v>0.20967068680378009</v>
      </c>
      <c r="N47">
        <f t="shared" si="3"/>
        <v>0.25815397226464865</v>
      </c>
      <c r="O47">
        <f t="shared" si="3"/>
        <v>7.5378552191279577E-2</v>
      </c>
      <c r="P47">
        <f t="shared" si="3"/>
        <v>9.3023380753694471E-2</v>
      </c>
      <c r="Q47">
        <f t="shared" si="3"/>
        <v>6.5936000877709317E-2</v>
      </c>
      <c r="R47">
        <f t="shared" si="3"/>
        <v>0.97495640959620056</v>
      </c>
      <c r="S47">
        <f t="shared" si="3"/>
        <v>0.43499888737079617</v>
      </c>
      <c r="T47">
        <f t="shared" si="3"/>
        <v>9.0334134908970232E-3</v>
      </c>
      <c r="U47">
        <f t="shared" si="3"/>
        <v>4.1501287103539273</v>
      </c>
      <c r="V47">
        <f t="shared" si="3"/>
        <v>0.21159341134633192</v>
      </c>
      <c r="W47">
        <f t="shared" si="3"/>
        <v>0.65753983712872999</v>
      </c>
      <c r="X47">
        <f t="shared" si="3"/>
        <v>0.40689791859676339</v>
      </c>
      <c r="Y47">
        <f t="shared" si="3"/>
        <v>0.30830720747676943</v>
      </c>
      <c r="Z47">
        <f t="shared" si="3"/>
        <v>1.0199955065436299E-2</v>
      </c>
      <c r="AA47">
        <f t="shared" si="3"/>
        <v>0</v>
      </c>
      <c r="AB47">
        <f t="shared" si="3"/>
        <v>5.2947654850362486E-2</v>
      </c>
      <c r="AC47">
        <f>SUM(AC19:AC43)</f>
        <v>7.9079253972001544E-3</v>
      </c>
      <c r="AE47">
        <f>SUM(AE19:AE43)</f>
        <v>1.3937841874044332</v>
      </c>
      <c r="AF47" s="4">
        <f>SUM(AF19:AF46)</f>
        <v>0.35527449960197455</v>
      </c>
      <c r="AG47" s="4"/>
      <c r="AH47" s="4"/>
    </row>
    <row r="52" spans="4:10" x14ac:dyDescent="0.3">
      <c r="D52" s="8"/>
      <c r="E52" s="8"/>
      <c r="F52" s="8"/>
      <c r="G52" s="8"/>
      <c r="H52" s="8"/>
      <c r="I52" s="8"/>
      <c r="J52" s="8"/>
    </row>
  </sheetData>
  <mergeCells count="8">
    <mergeCell ref="A16:C16"/>
    <mergeCell ref="AE17:AF17"/>
    <mergeCell ref="B20:B23"/>
    <mergeCell ref="B24:B34"/>
    <mergeCell ref="B35:B42"/>
    <mergeCell ref="E17:H17"/>
    <mergeCell ref="I17:S17"/>
    <mergeCell ref="T17:AA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83E5-9A55-4DFE-8B40-B2214DC78103}">
  <sheetPr codeName="Sheet7"/>
  <dimension ref="A1:AC22"/>
  <sheetViews>
    <sheetView zoomScale="55" zoomScaleNormal="55" workbookViewId="0">
      <pane xSplit="1" topLeftCell="B1" activePane="topRight" state="frozen"/>
      <selection pane="topRight" activeCell="M2" sqref="M2"/>
    </sheetView>
  </sheetViews>
  <sheetFormatPr defaultRowHeight="14.4" x14ac:dyDescent="0.3"/>
  <cols>
    <col min="2" max="2" width="11" bestFit="1" customWidth="1"/>
  </cols>
  <sheetData>
    <row r="1" spans="1:29" ht="15.6" thickTop="1" thickBot="1" x14ac:dyDescent="0.35">
      <c r="B1" s="8" t="s">
        <v>170</v>
      </c>
      <c r="C1" s="399" t="s">
        <v>465</v>
      </c>
      <c r="D1" s="400"/>
      <c r="E1" s="400"/>
      <c r="F1" s="401"/>
      <c r="G1" s="402" t="s">
        <v>42</v>
      </c>
      <c r="H1" s="403"/>
      <c r="I1" s="403"/>
      <c r="J1" s="403"/>
      <c r="K1" s="403"/>
      <c r="L1" s="403"/>
      <c r="M1" s="403"/>
      <c r="N1" s="403"/>
      <c r="O1" s="403"/>
      <c r="P1" s="403"/>
      <c r="Q1" s="404"/>
      <c r="R1" s="402" t="s">
        <v>47</v>
      </c>
      <c r="S1" s="403"/>
      <c r="T1" s="403"/>
      <c r="U1" s="403"/>
      <c r="V1" s="403"/>
      <c r="W1" s="403"/>
      <c r="X1" s="403"/>
      <c r="Y1" s="404"/>
      <c r="Z1" s="67" t="s">
        <v>355</v>
      </c>
      <c r="AA1" s="35" t="s">
        <v>358</v>
      </c>
      <c r="AB1" s="160" t="s">
        <v>646</v>
      </c>
    </row>
    <row r="2" spans="1:29" ht="15" thickBot="1" x14ac:dyDescent="0.35">
      <c r="A2" s="8" t="s">
        <v>643</v>
      </c>
      <c r="B2" s="161" t="s">
        <v>399</v>
      </c>
      <c r="C2" s="162" t="s">
        <v>459</v>
      </c>
      <c r="D2" s="162" t="s">
        <v>0</v>
      </c>
      <c r="E2" s="162" t="s">
        <v>458</v>
      </c>
      <c r="F2" s="163" t="s">
        <v>171</v>
      </c>
      <c r="G2" s="163" t="s">
        <v>176</v>
      </c>
      <c r="H2" s="163" t="s">
        <v>175</v>
      </c>
      <c r="I2" s="163" t="s">
        <v>177</v>
      </c>
      <c r="J2" s="163" t="s">
        <v>349</v>
      </c>
      <c r="K2" s="164" t="s">
        <v>179</v>
      </c>
      <c r="L2" s="36" t="s">
        <v>485</v>
      </c>
      <c r="M2" s="165" t="s">
        <v>471</v>
      </c>
      <c r="N2" s="163" t="s">
        <v>174</v>
      </c>
      <c r="O2" s="163" t="s">
        <v>173</v>
      </c>
      <c r="P2" s="163" t="s">
        <v>180</v>
      </c>
      <c r="Q2" s="36" t="s">
        <v>472</v>
      </c>
      <c r="R2" s="163" t="s">
        <v>621</v>
      </c>
      <c r="S2" s="163" t="s">
        <v>437</v>
      </c>
      <c r="T2" s="163" t="s">
        <v>406</v>
      </c>
      <c r="U2" s="166" t="s">
        <v>412</v>
      </c>
      <c r="V2" s="39" t="s">
        <v>474</v>
      </c>
      <c r="W2" s="36" t="s">
        <v>486</v>
      </c>
      <c r="X2" s="163" t="s">
        <v>483</v>
      </c>
      <c r="Y2" s="163" t="s">
        <v>169</v>
      </c>
      <c r="Z2" s="163" t="s">
        <v>440</v>
      </c>
      <c r="AA2" s="163" t="s">
        <v>358</v>
      </c>
      <c r="AB2" s="165" t="s">
        <v>646</v>
      </c>
      <c r="AC2" s="167" t="s">
        <v>645</v>
      </c>
    </row>
    <row r="3" spans="1:29" x14ac:dyDescent="0.3">
      <c r="A3" s="158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50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>SUM(B3:AB3)</f>
        <v>0</v>
      </c>
    </row>
    <row r="4" spans="1:29" x14ac:dyDescent="0.3">
      <c r="A4" s="158" t="s">
        <v>626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5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ref="AC4:AC21" si="0">SUM(B4:AB4)</f>
        <v>0</v>
      </c>
    </row>
    <row r="5" spans="1:29" x14ac:dyDescent="0.3">
      <c r="A5" s="158" t="s">
        <v>627</v>
      </c>
      <c r="B5" s="64">
        <v>2.35498692144977E-6</v>
      </c>
      <c r="C5" s="64">
        <v>8.5950873532684896E-7</v>
      </c>
      <c r="D5" s="64">
        <v>8.1551312688000395E-7</v>
      </c>
      <c r="E5" s="64">
        <v>3.04178229857314E-6</v>
      </c>
      <c r="F5" s="64">
        <v>1.19386687716106E-5</v>
      </c>
      <c r="G5" s="64">
        <v>8.5411857317922003E-7</v>
      </c>
      <c r="H5" s="64">
        <v>9.1448314242009905E-6</v>
      </c>
      <c r="I5">
        <v>1.21376627784266E-4</v>
      </c>
      <c r="J5" s="64">
        <v>1.15480921112411E-6</v>
      </c>
      <c r="K5" s="64">
        <v>7.3962142523863894E-5</v>
      </c>
      <c r="L5" s="73">
        <v>6.0986959456561802E-5</v>
      </c>
      <c r="M5" s="64">
        <v>2.9184328330968201E-5</v>
      </c>
      <c r="N5" s="64">
        <v>2.7747070672057301E-5</v>
      </c>
      <c r="O5">
        <v>2.8524554887045299E-4</v>
      </c>
      <c r="P5" s="64">
        <v>3.4480886783138601E-5</v>
      </c>
      <c r="Q5">
        <v>1.04191678135653E-4</v>
      </c>
      <c r="R5" s="64">
        <v>5.3425314625864103E-6</v>
      </c>
      <c r="S5" s="64">
        <v>1.06588210998669E-5</v>
      </c>
      <c r="T5" s="64">
        <v>1.03403850667307E-5</v>
      </c>
      <c r="U5" s="64">
        <v>1.2770016377283599E-5</v>
      </c>
      <c r="V5">
        <v>1.00856843622266E-4</v>
      </c>
      <c r="W5" s="64">
        <v>4.2862197983066401E-5</v>
      </c>
      <c r="X5" s="64">
        <v>2.7922584211860501E-6</v>
      </c>
      <c r="Y5">
        <v>0</v>
      </c>
      <c r="Z5" s="64">
        <v>7.9959467078709804E-6</v>
      </c>
      <c r="AA5" s="64">
        <v>1.01284005073878E-5</v>
      </c>
      <c r="AB5" s="64">
        <v>4.2711004463235399E-4</v>
      </c>
      <c r="AC5">
        <f t="shared" si="0"/>
        <v>1.3981969074999051E-3</v>
      </c>
    </row>
    <row r="6" spans="1:29" x14ac:dyDescent="0.3">
      <c r="A6" s="158" t="s">
        <v>628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50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0</v>
      </c>
    </row>
    <row r="7" spans="1:29" x14ac:dyDescent="0.3">
      <c r="A7" s="158" t="s">
        <v>629</v>
      </c>
      <c r="B7" s="64">
        <v>5.5458860981963503E-5</v>
      </c>
      <c r="C7" s="64">
        <v>1.9295215922479001E-7</v>
      </c>
      <c r="D7" s="64">
        <v>3.8782464913337102E-7</v>
      </c>
      <c r="E7" s="64">
        <v>1.07337151226066E-7</v>
      </c>
      <c r="F7" s="64">
        <v>4.8148712389282E-7</v>
      </c>
      <c r="G7" s="64">
        <v>9.4817244980268099E-8</v>
      </c>
      <c r="H7" s="64">
        <v>1.9313417471753798E-6</v>
      </c>
      <c r="I7" s="64">
        <v>2.48178460652223E-5</v>
      </c>
      <c r="J7" s="64">
        <v>1.41624713226379E-6</v>
      </c>
      <c r="K7" s="64">
        <v>1.6124715123245001E-5</v>
      </c>
      <c r="L7" s="73">
        <v>6.0718889532016599E-5</v>
      </c>
      <c r="M7" s="64">
        <v>8.1176354771321404E-6</v>
      </c>
      <c r="N7" s="64">
        <v>8.0986739830902406E-6</v>
      </c>
      <c r="O7" s="64">
        <v>2.5742050265820201E-5</v>
      </c>
      <c r="P7" s="64">
        <v>1.0048806954624699E-5</v>
      </c>
      <c r="Q7" s="64">
        <v>4.97172800088928E-5</v>
      </c>
      <c r="R7" s="64">
        <v>3.0497110340674299E-7</v>
      </c>
      <c r="S7" s="64">
        <v>1.4357584115426001E-6</v>
      </c>
      <c r="T7" s="64">
        <v>2.0222204210163899E-5</v>
      </c>
      <c r="U7" s="64">
        <v>7.6117333036090604E-6</v>
      </c>
      <c r="V7" s="64">
        <v>8.6522131025256098E-5</v>
      </c>
      <c r="W7" s="64">
        <v>8.7321336020232106E-5</v>
      </c>
      <c r="X7" s="64">
        <v>1.16623761208163E-7</v>
      </c>
      <c r="Y7">
        <v>0</v>
      </c>
      <c r="Z7">
        <v>1.0332293108799099E-4</v>
      </c>
      <c r="AA7" s="64">
        <v>1.9346704793082002E-6</v>
      </c>
      <c r="AB7" s="64">
        <v>2.39194080128415E-4</v>
      </c>
      <c r="AC7">
        <f t="shared" si="0"/>
        <v>8.1144320513103674E-4</v>
      </c>
    </row>
    <row r="8" spans="1:29" x14ac:dyDescent="0.3">
      <c r="A8" s="158" t="s">
        <v>630</v>
      </c>
      <c r="B8">
        <v>5.9795102413733097E-3</v>
      </c>
      <c r="C8">
        <v>6.1321252403544397E-4</v>
      </c>
      <c r="D8">
        <v>2.53048525042724E-3</v>
      </c>
      <c r="E8">
        <v>4.3601815725348501E-4</v>
      </c>
      <c r="F8">
        <v>1.58465878953584E-3</v>
      </c>
      <c r="G8">
        <v>2.0411375796896799E-4</v>
      </c>
      <c r="H8">
        <v>2.5849263148601202E-3</v>
      </c>
      <c r="I8">
        <v>4.4271798922329601E-3</v>
      </c>
      <c r="J8">
        <v>2.1172885740792999E-3</v>
      </c>
      <c r="K8">
        <v>4.5466044062196804E-3</v>
      </c>
      <c r="L8" s="50">
        <v>4.2854833005464502E-3</v>
      </c>
      <c r="M8">
        <v>3.5169808455854101E-3</v>
      </c>
      <c r="N8">
        <v>8.0102964003498801E-3</v>
      </c>
      <c r="O8">
        <v>3.5565328118774002E-3</v>
      </c>
      <c r="P8">
        <v>5.1649251482986502E-3</v>
      </c>
      <c r="Q8">
        <v>1.22457569258069E-2</v>
      </c>
      <c r="R8">
        <v>2.8045986385583202E-4</v>
      </c>
      <c r="S8">
        <v>2.4385264838938801E-3</v>
      </c>
      <c r="T8">
        <v>5.610795880484E-3</v>
      </c>
      <c r="U8">
        <v>1.6668275164467301E-3</v>
      </c>
      <c r="V8">
        <v>9.3848588694140592E-3</v>
      </c>
      <c r="W8">
        <v>1.7852860085459998E-2</v>
      </c>
      <c r="X8">
        <v>1.6264135749850101E-4</v>
      </c>
      <c r="Y8">
        <v>0</v>
      </c>
      <c r="Z8">
        <v>2.57017092610333E-3</v>
      </c>
      <c r="AA8">
        <v>4.0626538834161202E-4</v>
      </c>
      <c r="AB8">
        <v>5.6287266474686702E-2</v>
      </c>
      <c r="AC8">
        <f t="shared" si="0"/>
        <v>0.15846464618663569</v>
      </c>
    </row>
    <row r="9" spans="1:29" x14ac:dyDescent="0.3">
      <c r="A9" s="158" t="s">
        <v>631</v>
      </c>
      <c r="B9" s="64">
        <v>4.7458422062957597E-6</v>
      </c>
      <c r="C9" s="64">
        <v>4.0015429105941401E-8</v>
      </c>
      <c r="D9" s="64">
        <v>1.56069718768229E-8</v>
      </c>
      <c r="E9" s="64">
        <v>2.3748210767831601E-9</v>
      </c>
      <c r="F9" s="64">
        <v>5.1222057748611102E-8</v>
      </c>
      <c r="G9" s="64">
        <v>1.6533300996251E-9</v>
      </c>
      <c r="H9" s="64">
        <v>9.1358297328901698E-8</v>
      </c>
      <c r="I9" s="64">
        <v>4.8292048959346798E-7</v>
      </c>
      <c r="J9" s="64">
        <v>5.0023847293985402E-8</v>
      </c>
      <c r="K9" s="64">
        <v>1.9328273955340101E-7</v>
      </c>
      <c r="L9" s="73">
        <v>3.0948874844133599E-7</v>
      </c>
      <c r="M9" s="64">
        <v>8.7663385286403402E-8</v>
      </c>
      <c r="N9" s="64">
        <v>3.2961815005774702E-7</v>
      </c>
      <c r="O9" s="64">
        <v>7.7415736501430301E-8</v>
      </c>
      <c r="P9" s="64">
        <v>3.7796902644162901E-7</v>
      </c>
      <c r="Q9" s="64">
        <v>2.2843007566296302E-6</v>
      </c>
      <c r="R9" s="64">
        <v>8.5834232618077699E-9</v>
      </c>
      <c r="S9" s="64">
        <v>4.4786187939922701E-8</v>
      </c>
      <c r="T9" s="64">
        <v>2.1937121812209599E-6</v>
      </c>
      <c r="U9" s="64">
        <v>7.7643980204024598E-8</v>
      </c>
      <c r="V9" s="64">
        <v>3.02237584878537E-5</v>
      </c>
      <c r="W9" s="64">
        <v>2.4825596414938399E-5</v>
      </c>
      <c r="X9" s="64">
        <v>5.5758949234739003E-9</v>
      </c>
      <c r="Y9">
        <v>0</v>
      </c>
      <c r="Z9" s="64">
        <v>7.12823670189442E-6</v>
      </c>
      <c r="AA9" s="64">
        <v>3.3846443862811897E-8</v>
      </c>
      <c r="AB9" s="64">
        <v>8.2418634839960002E-5</v>
      </c>
      <c r="AC9">
        <f t="shared" si="0"/>
        <v>1.5610113054939097E-4</v>
      </c>
    </row>
    <row r="10" spans="1:29" x14ac:dyDescent="0.3">
      <c r="A10" s="158" t="s">
        <v>632</v>
      </c>
      <c r="B10">
        <v>2.3788465828325199E-4</v>
      </c>
      <c r="C10">
        <v>1.4293534165818E-4</v>
      </c>
      <c r="D10" s="64">
        <v>2.35338036789527E-8</v>
      </c>
      <c r="E10" s="64">
        <v>1.0049243347082299E-8</v>
      </c>
      <c r="F10" s="64">
        <v>9.3383820696415507E-6</v>
      </c>
      <c r="G10">
        <v>1.11226787959241E-4</v>
      </c>
      <c r="H10" s="64">
        <v>1.4704949785370199E-7</v>
      </c>
      <c r="I10">
        <v>3.6150799789859802E-4</v>
      </c>
      <c r="J10" s="64">
        <v>5.9162065954560201E-9</v>
      </c>
      <c r="K10" s="64">
        <v>1.22725083994356E-5</v>
      </c>
      <c r="L10" s="50">
        <v>1.8780607605379599E-4</v>
      </c>
      <c r="M10" s="64">
        <v>1.15708138363667E-5</v>
      </c>
      <c r="N10" s="64">
        <v>7.8852651042607205E-5</v>
      </c>
      <c r="O10" s="64">
        <v>5.0244732032215297E-5</v>
      </c>
      <c r="P10">
        <v>1.74146193764567E-3</v>
      </c>
      <c r="Q10">
        <v>4.3844067789825702E-4</v>
      </c>
      <c r="R10" s="64">
        <v>6.6649692097200603E-7</v>
      </c>
      <c r="S10">
        <v>8.4432175620242703E-3</v>
      </c>
      <c r="T10" s="64">
        <v>1.8107740938023899E-5</v>
      </c>
      <c r="U10" s="64">
        <v>1.6579210916308499E-5</v>
      </c>
      <c r="V10" s="64">
        <v>3.8019826529706903E-5</v>
      </c>
      <c r="W10" s="64">
        <v>5.8441651649774003E-5</v>
      </c>
      <c r="X10" s="64">
        <v>7.2607742780438298E-6</v>
      </c>
      <c r="Y10">
        <v>0</v>
      </c>
      <c r="Z10">
        <v>3.2558970498226803E-4</v>
      </c>
      <c r="AA10">
        <v>3.6421190603184203E-2</v>
      </c>
      <c r="AB10">
        <v>4.5504064093522398E-4</v>
      </c>
      <c r="AC10">
        <f t="shared" si="0"/>
        <v>4.9167843325887528E-2</v>
      </c>
    </row>
    <row r="11" spans="1:29" x14ac:dyDescent="0.3">
      <c r="A11" s="158" t="s">
        <v>633</v>
      </c>
      <c r="B11" s="64">
        <v>8.1598975777108396E-7</v>
      </c>
      <c r="C11" s="64">
        <v>2.3407277656685699E-7</v>
      </c>
      <c r="D11" s="64">
        <v>2.1368120370636101E-7</v>
      </c>
      <c r="E11" s="64">
        <v>2.24453032563203E-8</v>
      </c>
      <c r="F11" s="64">
        <v>2.0054664415418301E-7</v>
      </c>
      <c r="G11" s="64">
        <v>8.0504503461803199E-8</v>
      </c>
      <c r="H11" s="64">
        <v>2.10977252362804E-7</v>
      </c>
      <c r="I11" s="64">
        <v>1.89836165943579E-6</v>
      </c>
      <c r="J11" s="64">
        <v>2.9812816156082898E-8</v>
      </c>
      <c r="K11" s="64">
        <v>4.6364225980371698E-7</v>
      </c>
      <c r="L11" s="73">
        <v>2.9192528317983099E-5</v>
      </c>
      <c r="M11" s="64">
        <v>1.0402897506732601E-5</v>
      </c>
      <c r="N11" s="64">
        <v>5.0997368915294296E-7</v>
      </c>
      <c r="O11" s="64">
        <v>3.7355260286920099E-7</v>
      </c>
      <c r="P11" s="64">
        <v>2.3144766852962001E-5</v>
      </c>
      <c r="Q11" s="64">
        <v>1.5403754190077101E-6</v>
      </c>
      <c r="R11" s="64">
        <v>5.6367534168520298E-8</v>
      </c>
      <c r="S11" s="64">
        <v>5.8039004803165795E-7</v>
      </c>
      <c r="T11" s="64">
        <v>6.5392891622124697E-5</v>
      </c>
      <c r="U11" s="64">
        <v>8.07214835162059E-7</v>
      </c>
      <c r="V11" s="64">
        <v>3.02594210448809E-6</v>
      </c>
      <c r="W11" s="64">
        <v>2.9645605411972802E-6</v>
      </c>
      <c r="X11" s="64">
        <v>5.9449004972859003E-8</v>
      </c>
      <c r="Y11">
        <v>0</v>
      </c>
      <c r="Z11">
        <v>3.3063485980698901E-4</v>
      </c>
      <c r="AA11" s="64">
        <v>2.9285552056758502E-7</v>
      </c>
      <c r="AB11" s="64">
        <v>9.1981207914893807E-6</v>
      </c>
      <c r="AC11">
        <f t="shared" si="0"/>
        <v>4.8234678037457364E-4</v>
      </c>
    </row>
    <row r="12" spans="1:29" x14ac:dyDescent="0.3">
      <c r="A12" s="158" t="s">
        <v>79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50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0</v>
      </c>
    </row>
    <row r="13" spans="1:29" x14ac:dyDescent="0.3">
      <c r="A13" s="158" t="s">
        <v>634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50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0</v>
      </c>
    </row>
    <row r="14" spans="1:29" x14ac:dyDescent="0.3">
      <c r="A14" s="158" t="s">
        <v>635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50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0</v>
      </c>
    </row>
    <row r="15" spans="1:29" x14ac:dyDescent="0.3">
      <c r="A15" s="158" t="s">
        <v>636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50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0</v>
      </c>
    </row>
    <row r="16" spans="1:29" x14ac:dyDescent="0.3">
      <c r="A16" s="158" t="s">
        <v>637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50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0</v>
      </c>
    </row>
    <row r="17" spans="1:29" x14ac:dyDescent="0.3">
      <c r="A17" s="158" t="s">
        <v>638</v>
      </c>
      <c r="B17" s="64">
        <v>1.1353635771829899E-6</v>
      </c>
      <c r="C17" s="64">
        <v>8.5881298941429405E-8</v>
      </c>
      <c r="D17" s="64">
        <v>2.4494346987769798E-7</v>
      </c>
      <c r="E17" s="64">
        <v>6.4318847630118195E-8</v>
      </c>
      <c r="F17">
        <v>1.1558927492730899E-4</v>
      </c>
      <c r="G17" s="64">
        <v>1.2189510751615301E-7</v>
      </c>
      <c r="H17" s="64">
        <v>1.51043105084424E-6</v>
      </c>
      <c r="I17" s="64">
        <v>1.27981175164654E-5</v>
      </c>
      <c r="J17" s="64">
        <v>2.1766807953391799E-7</v>
      </c>
      <c r="K17" s="64">
        <v>5.8530849464884104E-6</v>
      </c>
      <c r="L17" s="73">
        <v>5.6179786090891503E-5</v>
      </c>
      <c r="M17" s="64">
        <v>2.9622714489457002E-6</v>
      </c>
      <c r="N17" s="64">
        <v>1.14086848037935E-6</v>
      </c>
      <c r="O17" s="64">
        <v>6.9942055824368096E-7</v>
      </c>
      <c r="P17">
        <v>3.2817528849478101E-4</v>
      </c>
      <c r="Q17">
        <v>3.8576158089914402E-2</v>
      </c>
      <c r="R17" s="64">
        <v>1.9572170816772299E-7</v>
      </c>
      <c r="S17" s="64">
        <v>7.2393844804209605E-7</v>
      </c>
      <c r="T17">
        <v>2.1958761962719499E-3</v>
      </c>
      <c r="U17" s="64">
        <v>1.3725148710549801E-6</v>
      </c>
      <c r="V17" s="64">
        <v>6.2323703559425799E-6</v>
      </c>
      <c r="W17" s="64">
        <v>1.96458464596934E-5</v>
      </c>
      <c r="X17" s="64">
        <v>2.8909578203363802E-7</v>
      </c>
      <c r="Y17">
        <v>0</v>
      </c>
      <c r="Z17">
        <v>2.8489544598052301E-2</v>
      </c>
      <c r="AA17" s="64">
        <v>6.0927369245717195E-7</v>
      </c>
      <c r="AB17" s="64">
        <v>2.8572728377366299E-5</v>
      </c>
      <c r="AC17">
        <f t="shared" si="0"/>
        <v>6.9845998987828437E-2</v>
      </c>
    </row>
    <row r="18" spans="1:29" x14ac:dyDescent="0.3">
      <c r="A18" s="158" t="s">
        <v>639</v>
      </c>
      <c r="B18">
        <v>1.23896914828894E-4</v>
      </c>
      <c r="C18">
        <v>3.0914224371556801E-4</v>
      </c>
      <c r="D18">
        <v>3.5639688941707101E-4</v>
      </c>
      <c r="E18">
        <v>2.78298831097671E-4</v>
      </c>
      <c r="F18">
        <v>6.2597859319556397E-4</v>
      </c>
      <c r="G18">
        <v>7.2186163229474003E-3</v>
      </c>
      <c r="H18">
        <v>5.3249229132110902E-3</v>
      </c>
      <c r="I18">
        <v>2.9884375041321701E-3</v>
      </c>
      <c r="J18">
        <v>1.17778564612811E-4</v>
      </c>
      <c r="K18">
        <v>2.3006283404643999E-4</v>
      </c>
      <c r="L18" s="50">
        <v>3.6403174451059701E-4</v>
      </c>
      <c r="M18" s="64">
        <v>1.7896724395924701E-5</v>
      </c>
      <c r="N18">
        <v>1.6123457532531699E-4</v>
      </c>
      <c r="O18">
        <v>1.18699331877802E-4</v>
      </c>
      <c r="P18">
        <v>4.0541870646470499E-4</v>
      </c>
      <c r="Q18">
        <v>2.39509178514451E-4</v>
      </c>
      <c r="R18" s="64">
        <v>8.6806502743935304E-5</v>
      </c>
      <c r="S18">
        <v>1.0882028556947599E-2</v>
      </c>
      <c r="T18" s="64">
        <v>5.2983623012065098E-5</v>
      </c>
      <c r="U18">
        <v>1.33124196589104E-4</v>
      </c>
      <c r="V18">
        <v>3.6824577488708203E-4</v>
      </c>
      <c r="W18" s="64">
        <v>4.8112748078451997E-5</v>
      </c>
      <c r="X18" s="64">
        <v>1.667946140363E-7</v>
      </c>
      <c r="Y18">
        <v>0</v>
      </c>
      <c r="Z18" s="64">
        <v>1.6038838831761899E-5</v>
      </c>
      <c r="AA18" s="64">
        <v>9.1850317021743594E-6</v>
      </c>
      <c r="AB18" s="64">
        <v>1.68503435868648E-3</v>
      </c>
      <c r="AC18">
        <f t="shared" si="0"/>
        <v>3.2162048298386169E-2</v>
      </c>
    </row>
    <row r="19" spans="1:29" x14ac:dyDescent="0.3">
      <c r="A19" s="158" t="s">
        <v>640</v>
      </c>
      <c r="B19">
        <v>3.1679777619418601E-3</v>
      </c>
      <c r="C19" s="64">
        <v>7.7651843145074204E-8</v>
      </c>
      <c r="D19" s="64">
        <v>1.5140190382270599E-7</v>
      </c>
      <c r="E19" s="64">
        <v>1.08514279503522E-7</v>
      </c>
      <c r="F19" s="64">
        <v>1.73956617231939E-7</v>
      </c>
      <c r="G19" s="64">
        <v>2.5031402908781899E-9</v>
      </c>
      <c r="H19" s="64">
        <v>1.03201095722738E-5</v>
      </c>
      <c r="I19">
        <v>3.88497628028195E-3</v>
      </c>
      <c r="J19" s="64">
        <v>6.3342349925194302E-7</v>
      </c>
      <c r="K19" s="64">
        <v>2.6461713645321401E-7</v>
      </c>
      <c r="L19" s="73">
        <v>2.3346017706495802E-6</v>
      </c>
      <c r="M19" s="64">
        <v>2.6020847570094697E-7</v>
      </c>
      <c r="N19" s="64">
        <v>6.7778105642329995E-5</v>
      </c>
      <c r="O19" s="64">
        <v>9.0092010339813301E-7</v>
      </c>
      <c r="P19" s="64">
        <v>7.0698122678746096E-7</v>
      </c>
      <c r="Q19" s="64">
        <v>6.5489268569973704E-6</v>
      </c>
      <c r="R19" s="64">
        <v>2.5500251650589901E-8</v>
      </c>
      <c r="S19" s="64">
        <v>9.6734496747423405E-7</v>
      </c>
      <c r="T19">
        <v>0</v>
      </c>
      <c r="U19" s="64">
        <v>2.8334579897958398E-7</v>
      </c>
      <c r="V19">
        <v>1.68932279911173E-2</v>
      </c>
      <c r="W19">
        <v>1.05233992124255E-2</v>
      </c>
      <c r="X19" s="64">
        <v>1.77829980641932E-7</v>
      </c>
      <c r="Y19">
        <v>0</v>
      </c>
      <c r="Z19" s="64">
        <v>1.01118958337674E-7</v>
      </c>
      <c r="AA19">
        <v>2.87572863089468E-3</v>
      </c>
      <c r="AB19">
        <v>3.8838656612727999E-2</v>
      </c>
      <c r="AC19">
        <f t="shared" si="0"/>
        <v>7.6275783551414206E-2</v>
      </c>
    </row>
    <row r="20" spans="1:29" x14ac:dyDescent="0.3">
      <c r="A20" s="159" t="s">
        <v>641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5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0"/>
        <v>0</v>
      </c>
    </row>
    <row r="21" spans="1:29" x14ac:dyDescent="0.3">
      <c r="A21" s="159" t="s">
        <v>642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50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0"/>
        <v>0</v>
      </c>
    </row>
    <row r="22" spans="1:29" x14ac:dyDescent="0.3">
      <c r="A22" s="158" t="s">
        <v>644</v>
      </c>
      <c r="B22">
        <f>SUM(B3:B21)</f>
        <v>9.5737806198719806E-3</v>
      </c>
      <c r="C22">
        <f t="shared" ref="C22:AB22" si="1">SUM(C3:C21)</f>
        <v>1.0667801916515029E-3</v>
      </c>
      <c r="D22">
        <f t="shared" si="1"/>
        <v>2.8887346449732866E-3</v>
      </c>
      <c r="E22">
        <f t="shared" si="1"/>
        <v>7.1767381029576901E-4</v>
      </c>
      <c r="F22">
        <f t="shared" si="1"/>
        <v>2.3484109209429929E-3</v>
      </c>
      <c r="G22">
        <f t="shared" si="1"/>
        <v>7.5351123607751373E-3</v>
      </c>
      <c r="H22">
        <f t="shared" si="1"/>
        <v>7.9332053269132504E-3</v>
      </c>
      <c r="I22">
        <f t="shared" si="1"/>
        <v>1.1823475548060663E-2</v>
      </c>
      <c r="J22">
        <f t="shared" si="1"/>
        <v>2.2385750394843303E-3</v>
      </c>
      <c r="K22">
        <f t="shared" si="1"/>
        <v>4.8858012333949626E-3</v>
      </c>
      <c r="L22">
        <f t="shared" si="1"/>
        <v>5.0470433750273869E-3</v>
      </c>
      <c r="M22">
        <f t="shared" si="1"/>
        <v>3.5974633884424674E-3</v>
      </c>
      <c r="N22">
        <f t="shared" si="1"/>
        <v>8.3559879373348717E-3</v>
      </c>
      <c r="O22">
        <f t="shared" si="1"/>
        <v>4.0385157839247024E-3</v>
      </c>
      <c r="P22">
        <f t="shared" si="1"/>
        <v>7.708740491747761E-3</v>
      </c>
      <c r="Q22">
        <f t="shared" si="1"/>
        <v>5.1664147433311193E-2</v>
      </c>
      <c r="R22">
        <f t="shared" si="1"/>
        <v>3.7386653900398114E-4</v>
      </c>
      <c r="S22">
        <f t="shared" si="1"/>
        <v>2.1778183642028652E-2</v>
      </c>
      <c r="T22">
        <f t="shared" si="1"/>
        <v>7.9759126337862786E-3</v>
      </c>
      <c r="U22">
        <f t="shared" si="1"/>
        <v>1.839453393118436E-3</v>
      </c>
      <c r="V22">
        <f t="shared" si="1"/>
        <v>2.6911213507543955E-2</v>
      </c>
      <c r="W22">
        <f t="shared" si="1"/>
        <v>2.8660433235032853E-2</v>
      </c>
      <c r="X22">
        <f t="shared" si="1"/>
        <v>1.7350975923554728E-4</v>
      </c>
      <c r="Y22">
        <f t="shared" si="1"/>
        <v>0</v>
      </c>
      <c r="Z22">
        <f t="shared" si="1"/>
        <v>3.1850527161232746E-2</v>
      </c>
      <c r="AA22">
        <f t="shared" si="1"/>
        <v>3.9725368700766255E-2</v>
      </c>
      <c r="AB22">
        <f t="shared" si="1"/>
        <v>9.8052491695805988E-2</v>
      </c>
    </row>
  </sheetData>
  <mergeCells count="3">
    <mergeCell ref="C1:F1"/>
    <mergeCell ref="G1:Q1"/>
    <mergeCell ref="R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2B54-9A4D-4ABF-AF49-9BCD392D88DE}">
  <sheetPr codeName="Sheet9"/>
  <dimension ref="A1:AI79"/>
  <sheetViews>
    <sheetView zoomScale="55" zoomScaleNormal="55" workbookViewId="0">
      <pane xSplit="2" topLeftCell="J1" activePane="topRight" state="frozen"/>
      <selection activeCell="A65" sqref="A65"/>
      <selection pane="topRight" activeCell="AF37" sqref="AF37"/>
    </sheetView>
  </sheetViews>
  <sheetFormatPr defaultRowHeight="14.4" x14ac:dyDescent="0.3"/>
  <cols>
    <col min="1" max="1" width="56.33203125" customWidth="1"/>
    <col min="3" max="10" width="10.33203125" bestFit="1" customWidth="1"/>
    <col min="13" max="13" width="10" bestFit="1" customWidth="1"/>
    <col min="17" max="17" width="13.33203125" customWidth="1"/>
    <col min="18" max="18" width="30.33203125" bestFit="1" customWidth="1"/>
    <col min="19" max="19" width="20" customWidth="1"/>
    <col min="20" max="20" width="16.44140625" customWidth="1"/>
    <col min="21" max="21" width="18.5546875" customWidth="1"/>
    <col min="22" max="22" width="17.6640625" customWidth="1"/>
    <col min="23" max="23" width="15.6640625" customWidth="1"/>
    <col min="24" max="24" width="12.88671875" customWidth="1"/>
    <col min="28" max="28" width="11" customWidth="1"/>
    <col min="29" max="29" width="15.6640625" customWidth="1"/>
    <col min="31" max="31" width="12" bestFit="1" customWidth="1"/>
    <col min="33" max="34" width="11" bestFit="1" customWidth="1"/>
  </cols>
  <sheetData>
    <row r="1" spans="1:35" ht="21.6" thickBot="1" x14ac:dyDescent="0.45">
      <c r="A1" s="199" t="s">
        <v>481</v>
      </c>
      <c r="AB1" s="409" t="s">
        <v>623</v>
      </c>
      <c r="AC1" s="409"/>
    </row>
    <row r="2" spans="1:35" ht="15" thickBot="1" x14ac:dyDescent="0.35">
      <c r="B2" s="36" t="s">
        <v>399</v>
      </c>
      <c r="C2" s="113" t="s">
        <v>459</v>
      </c>
      <c r="D2" s="113" t="s">
        <v>0</v>
      </c>
      <c r="E2" s="113" t="s">
        <v>458</v>
      </c>
      <c r="F2" s="198" t="s">
        <v>171</v>
      </c>
      <c r="G2" s="35" t="s">
        <v>176</v>
      </c>
      <c r="H2" s="38" t="s">
        <v>175</v>
      </c>
      <c r="I2" s="131" t="s">
        <v>177</v>
      </c>
      <c r="J2" s="131" t="s">
        <v>349</v>
      </c>
      <c r="K2" s="138" t="s">
        <v>179</v>
      </c>
      <c r="L2" s="138" t="s">
        <v>485</v>
      </c>
      <c r="M2" s="126" t="s">
        <v>471</v>
      </c>
      <c r="N2" s="38" t="s">
        <v>174</v>
      </c>
      <c r="O2" s="38" t="s">
        <v>173</v>
      </c>
      <c r="P2" s="38" t="s">
        <v>180</v>
      </c>
      <c r="Q2" s="38" t="s">
        <v>472</v>
      </c>
      <c r="R2" s="35" t="s">
        <v>621</v>
      </c>
      <c r="S2" s="37" t="s">
        <v>437</v>
      </c>
      <c r="T2" s="37" t="s">
        <v>406</v>
      </c>
      <c r="U2" s="41" t="s">
        <v>412</v>
      </c>
      <c r="V2" s="39" t="s">
        <v>474</v>
      </c>
      <c r="W2" s="36" t="s">
        <v>486</v>
      </c>
      <c r="X2" s="37" t="s">
        <v>483</v>
      </c>
      <c r="Y2" s="38" t="s">
        <v>169</v>
      </c>
      <c r="Z2" s="36" t="s">
        <v>355</v>
      </c>
      <c r="AA2" s="8" t="s">
        <v>625</v>
      </c>
      <c r="AB2" s="8" t="s">
        <v>659</v>
      </c>
      <c r="AC2" s="62" t="s">
        <v>622</v>
      </c>
      <c r="AF2" t="s">
        <v>652</v>
      </c>
    </row>
    <row r="3" spans="1:35" ht="15" thickBot="1" x14ac:dyDescent="0.35">
      <c r="A3" s="36" t="s">
        <v>399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295">
        <f>SUM(B3:AA3)</f>
        <v>0</v>
      </c>
      <c r="AC3">
        <v>0</v>
      </c>
      <c r="AF3">
        <f>SUM(B3:AA3)</f>
        <v>0</v>
      </c>
      <c r="AH3">
        <v>0</v>
      </c>
    </row>
    <row r="4" spans="1:35" x14ac:dyDescent="0.3">
      <c r="A4" s="113" t="s">
        <v>459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295">
        <f t="shared" ref="AB4:AB28" si="0">SUM(B4:AA4)</f>
        <v>0</v>
      </c>
      <c r="AC4">
        <v>0</v>
      </c>
      <c r="AF4">
        <f>SUM(B4:AC4)</f>
        <v>0</v>
      </c>
      <c r="AG4">
        <v>2.6789340828835203E-4</v>
      </c>
    </row>
    <row r="5" spans="1:35" x14ac:dyDescent="0.3">
      <c r="A5" s="113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295">
        <f t="shared" si="0"/>
        <v>0</v>
      </c>
      <c r="AC5">
        <v>0</v>
      </c>
      <c r="AF5">
        <f t="shared" ref="AF5:AF13" si="1">SUM(B5:AA5)</f>
        <v>0</v>
      </c>
      <c r="AH5">
        <v>0</v>
      </c>
    </row>
    <row r="6" spans="1:35" x14ac:dyDescent="0.3">
      <c r="A6" s="113" t="s">
        <v>458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295">
        <f t="shared" si="0"/>
        <v>0</v>
      </c>
      <c r="AC6">
        <v>0</v>
      </c>
      <c r="AF6">
        <f t="shared" si="1"/>
        <v>0</v>
      </c>
      <c r="AG6">
        <v>2.8321322323176002E-5</v>
      </c>
      <c r="AI6" s="64"/>
    </row>
    <row r="7" spans="1:35" ht="15" thickBot="1" x14ac:dyDescent="0.35">
      <c r="A7" s="198" t="s">
        <v>171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295">
        <f t="shared" si="0"/>
        <v>0</v>
      </c>
      <c r="AC7">
        <v>0</v>
      </c>
      <c r="AF7">
        <f t="shared" si="1"/>
        <v>0</v>
      </c>
      <c r="AH7">
        <v>0</v>
      </c>
    </row>
    <row r="8" spans="1:35" x14ac:dyDescent="0.3">
      <c r="A8" s="35" t="s">
        <v>176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295">
        <f t="shared" si="0"/>
        <v>0</v>
      </c>
      <c r="AC8">
        <v>0</v>
      </c>
      <c r="AF8">
        <f t="shared" si="1"/>
        <v>0</v>
      </c>
      <c r="AH8">
        <v>0</v>
      </c>
    </row>
    <row r="9" spans="1:35" x14ac:dyDescent="0.3">
      <c r="A9" s="198" t="s">
        <v>175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45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9.3381379755339597E-2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295">
        <f t="shared" si="0"/>
        <v>9.3381379755339597E-2</v>
      </c>
      <c r="AC9" s="194">
        <v>5.4057263304820602E-6</v>
      </c>
      <c r="AD9" s="194">
        <f>AB9+AC9</f>
        <v>9.3386785481670079E-2</v>
      </c>
      <c r="AF9" s="1">
        <f t="shared" si="1"/>
        <v>9.3381379755339597E-2</v>
      </c>
      <c r="AH9">
        <v>4.8020979472519704E-3</v>
      </c>
    </row>
    <row r="10" spans="1:35" x14ac:dyDescent="0.3">
      <c r="A10" s="131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295">
        <f t="shared" si="0"/>
        <v>0</v>
      </c>
      <c r="AC10" s="194">
        <v>0</v>
      </c>
      <c r="AD10" s="194">
        <f t="shared" ref="AD10:AD28" si="2">AB10+AC10</f>
        <v>0</v>
      </c>
      <c r="AF10">
        <f t="shared" si="1"/>
        <v>0</v>
      </c>
      <c r="AG10">
        <v>6.3928893469116497E-4</v>
      </c>
    </row>
    <row r="11" spans="1:35" x14ac:dyDescent="0.3">
      <c r="A11" s="131" t="s">
        <v>349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295">
        <f t="shared" si="0"/>
        <v>0</v>
      </c>
      <c r="AC11" s="194">
        <v>0</v>
      </c>
      <c r="AD11" s="194">
        <f t="shared" si="2"/>
        <v>0</v>
      </c>
      <c r="AF11">
        <f t="shared" si="1"/>
        <v>0</v>
      </c>
      <c r="AG11">
        <v>1.7178363915670101E-3</v>
      </c>
    </row>
    <row r="12" spans="1:35" x14ac:dyDescent="0.3">
      <c r="A12" s="198" t="s">
        <v>179</v>
      </c>
      <c r="B12" s="1">
        <v>1.25739250956335E-3</v>
      </c>
      <c r="C12" s="1">
        <v>2.7879979775496098E-4</v>
      </c>
      <c r="D12" s="1">
        <v>2.6546269575524302E-4</v>
      </c>
      <c r="E12" s="145">
        <v>4.6443764094889197E-5</v>
      </c>
      <c r="F12" s="1">
        <v>3.5267292481268401E-4</v>
      </c>
      <c r="G12" s="145">
        <v>1.04309628756512E-5</v>
      </c>
      <c r="H12" s="1">
        <v>2.5769921643301698E-4</v>
      </c>
      <c r="I12" s="1">
        <v>5.5321423716405103E-3</v>
      </c>
      <c r="J12" s="1">
        <v>3.03627399540718E-4</v>
      </c>
      <c r="K12" s="1">
        <v>9.0103108563694204E-3</v>
      </c>
      <c r="L12" s="1">
        <v>0</v>
      </c>
      <c r="M12" s="1">
        <v>0</v>
      </c>
      <c r="N12" s="1">
        <v>2.7546078255134198E-3</v>
      </c>
      <c r="O12" s="1">
        <v>1.24014270372141E-3</v>
      </c>
      <c r="P12" s="1">
        <v>2.5430954886881399E-3</v>
      </c>
      <c r="Q12" s="1">
        <v>2.49666053555027E-2</v>
      </c>
      <c r="R12" s="145">
        <v>7.6886618064072397E-5</v>
      </c>
      <c r="S12" s="1">
        <v>1.6491739025203801E-4</v>
      </c>
      <c r="T12" s="1">
        <v>1.60572228288033E-2</v>
      </c>
      <c r="U12" s="1">
        <v>2.12177342686187E-3</v>
      </c>
      <c r="V12" s="1">
        <v>8.3396871700966105E-3</v>
      </c>
      <c r="W12" s="1">
        <v>5.9114462101015897E-3</v>
      </c>
      <c r="X12" s="145">
        <v>2.19066261590384E-5</v>
      </c>
      <c r="Y12" s="1">
        <v>0</v>
      </c>
      <c r="Z12" s="1">
        <v>5.40377411010631E-4</v>
      </c>
      <c r="AA12" s="1">
        <v>1.8453051859551199E-4</v>
      </c>
      <c r="AB12" s="295">
        <f t="shared" si="0"/>
        <v>8.22381820722108E-2</v>
      </c>
      <c r="AC12" s="194">
        <v>1.1753647914248401E-3</v>
      </c>
      <c r="AD12" s="194">
        <f t="shared" si="2"/>
        <v>8.341354686363564E-2</v>
      </c>
      <c r="AF12" s="1">
        <f t="shared" si="1"/>
        <v>8.22381820722108E-2</v>
      </c>
      <c r="AH12">
        <v>1.1753647914248401E-3</v>
      </c>
    </row>
    <row r="13" spans="1:35" x14ac:dyDescent="0.3">
      <c r="A13" s="198" t="s">
        <v>485</v>
      </c>
      <c r="B13" s="1">
        <v>5.4459391712331003E-4</v>
      </c>
      <c r="C13" s="1">
        <v>5.6093032405855295E-4</v>
      </c>
      <c r="D13" s="1">
        <v>5.8667713422667998E-4</v>
      </c>
      <c r="E13" s="145">
        <v>6.6783024110193606E-5</v>
      </c>
      <c r="F13" s="1">
        <v>5.1674791767357495E-4</v>
      </c>
      <c r="G13" s="1">
        <v>1.9777790500139099E-4</v>
      </c>
      <c r="H13" s="1">
        <v>3.9078087264487598E-4</v>
      </c>
      <c r="I13" s="1">
        <v>1.1827954073479099E-3</v>
      </c>
      <c r="J13" s="145">
        <v>5.9769500893452099E-5</v>
      </c>
      <c r="K13" s="1">
        <v>8.9051722655489004E-4</v>
      </c>
      <c r="L13" s="1">
        <v>5.8344871784985304E-3</v>
      </c>
      <c r="M13" s="1">
        <v>5.4105600635104998E-3</v>
      </c>
      <c r="N13" s="1">
        <v>9.4384596677225298E-4</v>
      </c>
      <c r="O13" s="1">
        <v>9.5066594995428804E-4</v>
      </c>
      <c r="P13" s="1">
        <v>4.6060641922019497E-3</v>
      </c>
      <c r="Q13" s="1">
        <v>1.8936286108723801E-3</v>
      </c>
      <c r="R13" s="1">
        <v>2.02255391829854E-4</v>
      </c>
      <c r="S13" s="1">
        <v>1.5646070709507401E-3</v>
      </c>
      <c r="T13" s="1">
        <v>1.03876921596342E-2</v>
      </c>
      <c r="U13" s="1">
        <v>1.4457440404924899E-3</v>
      </c>
      <c r="V13" s="1">
        <v>6.2086769160452802E-3</v>
      </c>
      <c r="W13" s="1">
        <v>6.9761021269222701E-3</v>
      </c>
      <c r="X13" s="145">
        <v>4.0831522004830003E-5</v>
      </c>
      <c r="Y13" s="1">
        <v>0</v>
      </c>
      <c r="Z13" s="1">
        <v>5.2998844705358697E-4</v>
      </c>
      <c r="AA13" s="1">
        <v>4.7627932468583299E-4</v>
      </c>
      <c r="AB13" s="295">
        <f t="shared" si="0"/>
        <v>5.2468802191063812E-2</v>
      </c>
      <c r="AC13" s="194">
        <v>7.7139291484360301E-2</v>
      </c>
      <c r="AD13" s="194">
        <f t="shared" si="2"/>
        <v>0.12960809367542411</v>
      </c>
      <c r="AF13" s="1">
        <f t="shared" si="1"/>
        <v>5.2468802191063812E-2</v>
      </c>
      <c r="AH13">
        <v>7.7139291484360301E-2</v>
      </c>
    </row>
    <row r="14" spans="1:35" x14ac:dyDescent="0.3">
      <c r="A14" s="126" t="s">
        <v>471</v>
      </c>
      <c r="B14" s="202">
        <v>1.53340398293405E-4</v>
      </c>
      <c r="C14" s="129">
        <v>1.30068315617213E-5</v>
      </c>
      <c r="D14" s="145">
        <v>1.2488767120216601E-5</v>
      </c>
      <c r="E14" s="145">
        <v>4.5658627667959997E-6</v>
      </c>
      <c r="F14" s="146">
        <v>3.4559228306458502E-5</v>
      </c>
      <c r="G14" s="129">
        <v>3.21359669039565E-6</v>
      </c>
      <c r="H14" s="145">
        <v>2.0553866262581102E-5</v>
      </c>
      <c r="I14" s="145">
        <v>4.4516231335495402E-5</v>
      </c>
      <c r="J14" s="145">
        <v>1.9812150309589801E-6</v>
      </c>
      <c r="K14" s="111">
        <v>2.7222413559545199E-5</v>
      </c>
      <c r="L14" s="203">
        <v>4.0694455384922301E-4</v>
      </c>
      <c r="M14" s="203">
        <v>8.1177125636291998E-3</v>
      </c>
      <c r="N14" s="111">
        <v>2.5995680913929002E-5</v>
      </c>
      <c r="O14" s="111">
        <v>2.1196221996902501E-5</v>
      </c>
      <c r="P14" s="203">
        <v>1.16843522890222E-4</v>
      </c>
      <c r="Q14" s="203">
        <v>1.0494345041999101E-4</v>
      </c>
      <c r="R14" s="111">
        <v>7.0580221744954696E-6</v>
      </c>
      <c r="S14" s="111">
        <v>3.3366816526459502E-5</v>
      </c>
      <c r="T14" s="203">
        <v>1.31957251988421E-4</v>
      </c>
      <c r="U14" s="203">
        <v>4.10037195387408E-4</v>
      </c>
      <c r="V14" s="204">
        <v>3.9625688124256898E-4</v>
      </c>
      <c r="W14" s="203">
        <v>1.23139287214154E-3</v>
      </c>
      <c r="X14" s="111">
        <v>6.1195408722406898E-5</v>
      </c>
      <c r="Y14" s="109">
        <v>0</v>
      </c>
      <c r="Z14" s="124">
        <v>1.37256099319732E-5</v>
      </c>
      <c r="AA14" s="111">
        <v>6.7022351739506495E-5</v>
      </c>
      <c r="AB14" s="295">
        <f t="shared" si="0"/>
        <v>1.1461096814481823E-2</v>
      </c>
      <c r="AC14" s="4">
        <v>1.0734E-2</v>
      </c>
      <c r="AD14" s="194">
        <f>AB14+AC14</f>
        <v>2.2195096814481823E-2</v>
      </c>
      <c r="AF14">
        <f>SUM(B14:AC14)</f>
        <v>3.3656193628963646E-2</v>
      </c>
      <c r="AG14">
        <v>5.1319401519518102E-5</v>
      </c>
    </row>
    <row r="15" spans="1:35" x14ac:dyDescent="0.3">
      <c r="A15" s="38" t="s">
        <v>174</v>
      </c>
      <c r="B15" s="64">
        <v>1.1480084978899201E-5</v>
      </c>
      <c r="C15" s="64">
        <v>2.8997145025803E-6</v>
      </c>
      <c r="D15" s="64">
        <v>2.2158816179803699E-6</v>
      </c>
      <c r="E15" s="64">
        <v>4.2251219140377801E-7</v>
      </c>
      <c r="F15" s="64">
        <v>2.6598967628723E-6</v>
      </c>
      <c r="G15" s="64">
        <v>2.8737375872847401E-6</v>
      </c>
      <c r="H15" s="64">
        <v>1.0934880889847E-5</v>
      </c>
      <c r="I15">
        <v>2.3523779266199199E-4</v>
      </c>
      <c r="J15" s="64">
        <v>9.0132308112426398E-6</v>
      </c>
      <c r="K15">
        <v>1.08356617520059E-4</v>
      </c>
      <c r="L15">
        <v>4.8765912138053002E-4</v>
      </c>
      <c r="M15" s="64">
        <v>6.5380796826418298E-5</v>
      </c>
      <c r="N15">
        <v>1.83182872115516E-4</v>
      </c>
      <c r="O15">
        <v>1.4813209770640599E-4</v>
      </c>
      <c r="P15">
        <v>1.05405817947276E-4</v>
      </c>
      <c r="Q15">
        <v>4.9593365005250905E-4</v>
      </c>
      <c r="R15" s="64">
        <v>1.6972207391738399E-6</v>
      </c>
      <c r="S15" s="64">
        <v>1.64444634634402E-5</v>
      </c>
      <c r="T15" s="64">
        <v>9.6633572763907803E-5</v>
      </c>
      <c r="U15" s="64">
        <v>6.2942019349063497E-5</v>
      </c>
      <c r="V15">
        <v>9.9880031133346898E-4</v>
      </c>
      <c r="W15">
        <v>1.15766813296144E-3</v>
      </c>
      <c r="X15" s="64">
        <v>7.7358594097143797E-7</v>
      </c>
      <c r="Y15">
        <v>0</v>
      </c>
      <c r="Z15" s="64">
        <v>7.0323063412793604E-6</v>
      </c>
      <c r="AA15" s="64">
        <v>1.29752778188213E-5</v>
      </c>
      <c r="AB15" s="295">
        <f t="shared" si="0"/>
        <v>4.2267555962643821E-3</v>
      </c>
      <c r="AC15" s="194">
        <v>5.04426369619596E-5</v>
      </c>
      <c r="AD15" s="194">
        <f t="shared" si="2"/>
        <v>4.2771982332263413E-3</v>
      </c>
      <c r="AF15">
        <f t="shared" ref="AF15:AF29" si="3">SUM(B15:AA15)</f>
        <v>4.2267555962643821E-3</v>
      </c>
      <c r="AH15">
        <v>1.31765579462743E-4</v>
      </c>
      <c r="AI15" s="212"/>
    </row>
    <row r="16" spans="1:35" x14ac:dyDescent="0.3">
      <c r="A16" s="38" t="s">
        <v>173</v>
      </c>
      <c r="B16" s="64">
        <v>5.8026054346934298E-5</v>
      </c>
      <c r="C16" s="64">
        <v>2.54476573048733E-6</v>
      </c>
      <c r="D16" s="64">
        <v>2.0662095941491401E-6</v>
      </c>
      <c r="E16" s="64">
        <v>1.1267425508817801E-6</v>
      </c>
      <c r="F16" s="64">
        <v>6.36932532576248E-6</v>
      </c>
      <c r="G16" s="64">
        <v>5.2064227459734402E-7</v>
      </c>
      <c r="H16" s="64">
        <v>6.6050979333409296E-6</v>
      </c>
      <c r="I16">
        <v>2.03243876730519E-4</v>
      </c>
      <c r="J16" s="64">
        <v>1.29312377601986E-6</v>
      </c>
      <c r="K16">
        <v>3.2982524993510398E-4</v>
      </c>
      <c r="L16">
        <v>9.0329303825409802E-4</v>
      </c>
      <c r="M16">
        <v>1.5426900229580201E-4</v>
      </c>
      <c r="N16">
        <v>2.4568066672790798E-4</v>
      </c>
      <c r="O16" s="64">
        <v>4.4533495265364299E-5</v>
      </c>
      <c r="P16" s="64">
        <v>3.8976594351942399E-5</v>
      </c>
      <c r="Q16" s="64">
        <v>7.5239159169215002E-5</v>
      </c>
      <c r="R16" s="64">
        <v>2.5068920874694001E-6</v>
      </c>
      <c r="S16" s="64">
        <v>1.20492603748062E-5</v>
      </c>
      <c r="T16">
        <v>1.26277788533388E-4</v>
      </c>
      <c r="U16" s="64">
        <v>6.8227148649039905E-5</v>
      </c>
      <c r="V16">
        <v>8.1518171628798802E-4</v>
      </c>
      <c r="W16">
        <v>4.3954362517711399E-4</v>
      </c>
      <c r="X16" s="64">
        <v>1.3472425810465099E-6</v>
      </c>
      <c r="Y16">
        <v>0</v>
      </c>
      <c r="Z16" s="64">
        <v>1.59410879222105E-6</v>
      </c>
      <c r="AA16" s="64">
        <v>1.10041947732468E-5</v>
      </c>
      <c r="AB16" s="295">
        <f t="shared" si="0"/>
        <v>3.5513450215184455E-3</v>
      </c>
      <c r="AC16" s="194">
        <v>1.31765579462743E-4</v>
      </c>
      <c r="AD16" s="194">
        <f t="shared" si="2"/>
        <v>3.6831106009811883E-3</v>
      </c>
      <c r="AF16">
        <f t="shared" si="3"/>
        <v>3.5513450215184455E-3</v>
      </c>
      <c r="AH16">
        <v>1.77907085408824E-3</v>
      </c>
    </row>
    <row r="17" spans="1:35" x14ac:dyDescent="0.3">
      <c r="A17" s="198" t="s">
        <v>180</v>
      </c>
      <c r="B17" s="145">
        <v>8.8011753971382E-5</v>
      </c>
      <c r="C17" s="145">
        <v>7.3639199427785705E-5</v>
      </c>
      <c r="D17" s="145">
        <v>4.7991996535113403E-5</v>
      </c>
      <c r="E17" s="145">
        <v>4.5858086598895298E-6</v>
      </c>
      <c r="F17" s="145">
        <v>4.5505537942351599E-5</v>
      </c>
      <c r="G17" s="145">
        <v>2.1613448500497301E-5</v>
      </c>
      <c r="H17" s="1">
        <v>1.00259693063199E-4</v>
      </c>
      <c r="I17" s="1">
        <v>2.8130007888490198E-4</v>
      </c>
      <c r="J17" s="145">
        <v>1.55463150594122E-5</v>
      </c>
      <c r="K17" s="1">
        <v>2.14779042846467E-4</v>
      </c>
      <c r="L17" s="1">
        <v>0</v>
      </c>
      <c r="M17" s="1">
        <v>0</v>
      </c>
      <c r="N17" s="1">
        <v>1.8315435340818801E-4</v>
      </c>
      <c r="O17" s="1">
        <v>1.05347328616153E-4</v>
      </c>
      <c r="P17" s="1">
        <v>7.5390316345323597E-3</v>
      </c>
      <c r="Q17" s="1">
        <v>7.3412036039878904E-4</v>
      </c>
      <c r="R17" s="145">
        <v>1.3655412800837399E-5</v>
      </c>
      <c r="S17" s="145">
        <v>7.6678442319332406E-5</v>
      </c>
      <c r="T17" s="1">
        <v>5.3515564552833799E-3</v>
      </c>
      <c r="U17" s="1">
        <v>2.2371152853002099E-4</v>
      </c>
      <c r="V17" s="1">
        <v>6.8447584614638997E-4</v>
      </c>
      <c r="W17" s="1">
        <v>6.0852269294328404E-4</v>
      </c>
      <c r="X17" s="145">
        <v>9.9084301324618603E-6</v>
      </c>
      <c r="Y17" s="1">
        <v>0</v>
      </c>
      <c r="Z17" s="1">
        <v>1.2802096379416799E-4</v>
      </c>
      <c r="AA17" s="145">
        <v>1.9365732747178999E-5</v>
      </c>
      <c r="AB17" s="295">
        <f t="shared" si="0"/>
        <v>1.6570782056543543E-2</v>
      </c>
      <c r="AC17" s="194">
        <v>1.77907085408824E-3</v>
      </c>
      <c r="AD17" s="194">
        <f t="shared" si="2"/>
        <v>1.8349852910631785E-2</v>
      </c>
      <c r="AF17" s="1">
        <f t="shared" si="3"/>
        <v>1.6570782056543543E-2</v>
      </c>
      <c r="AH17">
        <v>1.95595476942589E-6</v>
      </c>
    </row>
    <row r="18" spans="1:35" ht="15" thickBot="1" x14ac:dyDescent="0.35">
      <c r="A18" s="198" t="s">
        <v>472</v>
      </c>
      <c r="B18" s="145">
        <v>6.9491325480216696E-6</v>
      </c>
      <c r="C18" s="145">
        <v>2.1969737749757602E-6</v>
      </c>
      <c r="D18" s="145">
        <v>7.0097863297125905E-7</v>
      </c>
      <c r="E18" s="145">
        <v>7.3915012240098001E-8</v>
      </c>
      <c r="F18" s="145">
        <v>2.7374166801813601E-6</v>
      </c>
      <c r="G18" s="145">
        <v>4.5726841879116003E-8</v>
      </c>
      <c r="H18" s="145">
        <v>5.1593450931253303E-6</v>
      </c>
      <c r="I18" s="145">
        <v>2.48891005118277E-5</v>
      </c>
      <c r="J18" s="145">
        <v>2.95399601162957E-6</v>
      </c>
      <c r="K18" s="145">
        <v>1.11474205684201E-5</v>
      </c>
      <c r="L18" s="145">
        <v>0</v>
      </c>
      <c r="M18" s="145">
        <v>0</v>
      </c>
      <c r="N18" s="145">
        <v>1.8478952191659299E-5</v>
      </c>
      <c r="O18" s="145">
        <v>4.1190371278000501E-6</v>
      </c>
      <c r="P18" s="145">
        <v>2.0692340727341599E-5</v>
      </c>
      <c r="Q18" s="145">
        <v>6.3562201650942796E-5</v>
      </c>
      <c r="R18" s="145">
        <v>3.51712646015022E-7</v>
      </c>
      <c r="S18" s="145">
        <v>9.0789912837588901E-7</v>
      </c>
      <c r="T18" s="1">
        <v>1.2768312830520399E-4</v>
      </c>
      <c r="U18" s="145">
        <v>3.6653875291887999E-6</v>
      </c>
      <c r="V18" s="145">
        <v>2.5165538248039299E-5</v>
      </c>
      <c r="W18" s="145">
        <v>3.3910283651410098E-5</v>
      </c>
      <c r="X18" s="145">
        <v>2.8358518572985803E-7</v>
      </c>
      <c r="Y18" s="1">
        <v>0</v>
      </c>
      <c r="Z18" s="145">
        <v>1.8372738569792299E-5</v>
      </c>
      <c r="AA18" s="145">
        <v>5.8968391539186903E-7</v>
      </c>
      <c r="AB18" s="295">
        <f t="shared" si="0"/>
        <v>3.7463649455216286E-4</v>
      </c>
      <c r="AC18" s="194">
        <v>1.95595476942589E-6</v>
      </c>
      <c r="AD18" s="194">
        <f t="shared" si="2"/>
        <v>3.7659244932158875E-4</v>
      </c>
      <c r="AF18" s="1">
        <f t="shared" si="3"/>
        <v>3.7463649455216286E-4</v>
      </c>
      <c r="AH18">
        <v>0</v>
      </c>
      <c r="AI18" s="64"/>
    </row>
    <row r="19" spans="1:35" x14ac:dyDescent="0.3">
      <c r="A19" s="35" t="s">
        <v>621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212">
        <f t="shared" si="0"/>
        <v>0</v>
      </c>
      <c r="AC19">
        <v>0</v>
      </c>
      <c r="AD19" s="194">
        <f t="shared" si="2"/>
        <v>0</v>
      </c>
      <c r="AF19">
        <f t="shared" si="3"/>
        <v>0</v>
      </c>
      <c r="AH19">
        <v>0</v>
      </c>
    </row>
    <row r="20" spans="1:35" ht="15" thickBot="1" x14ac:dyDescent="0.35">
      <c r="A20" s="37" t="s">
        <v>437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212">
        <f t="shared" si="0"/>
        <v>0</v>
      </c>
      <c r="AC20">
        <v>0</v>
      </c>
      <c r="AD20" s="194">
        <f t="shared" si="2"/>
        <v>0</v>
      </c>
      <c r="AF20">
        <f t="shared" si="3"/>
        <v>0</v>
      </c>
      <c r="AH20">
        <v>0</v>
      </c>
    </row>
    <row r="21" spans="1:35" ht="15" thickBot="1" x14ac:dyDescent="0.35">
      <c r="A21" s="37" t="s">
        <v>406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212">
        <f t="shared" si="0"/>
        <v>0</v>
      </c>
      <c r="AC21">
        <v>0</v>
      </c>
      <c r="AD21" s="194">
        <f t="shared" si="2"/>
        <v>0</v>
      </c>
      <c r="AF21">
        <f t="shared" si="3"/>
        <v>0</v>
      </c>
      <c r="AH21">
        <v>0</v>
      </c>
    </row>
    <row r="22" spans="1:35" ht="15" thickBot="1" x14ac:dyDescent="0.35">
      <c r="A22" s="41" t="s">
        <v>412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212">
        <f t="shared" si="0"/>
        <v>0</v>
      </c>
      <c r="AC22">
        <v>0</v>
      </c>
      <c r="AD22" s="194">
        <f t="shared" si="2"/>
        <v>0</v>
      </c>
      <c r="AF22">
        <f t="shared" si="3"/>
        <v>0</v>
      </c>
    </row>
    <row r="23" spans="1:35" ht="15" thickBot="1" x14ac:dyDescent="0.35">
      <c r="A23" s="39" t="s">
        <v>474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212">
        <f t="shared" si="0"/>
        <v>0</v>
      </c>
      <c r="AC23">
        <v>0</v>
      </c>
      <c r="AD23" s="194">
        <f t="shared" si="2"/>
        <v>0</v>
      </c>
      <c r="AF23">
        <f t="shared" si="3"/>
        <v>0</v>
      </c>
    </row>
    <row r="24" spans="1:35" ht="15" thickBot="1" x14ac:dyDescent="0.35">
      <c r="A24" s="36" t="s">
        <v>486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212">
        <f t="shared" si="0"/>
        <v>0</v>
      </c>
      <c r="AC24">
        <v>0</v>
      </c>
      <c r="AD24" s="194">
        <f t="shared" si="2"/>
        <v>0</v>
      </c>
      <c r="AF24">
        <f t="shared" si="3"/>
        <v>0</v>
      </c>
    </row>
    <row r="25" spans="1:35" ht="15" thickBot="1" x14ac:dyDescent="0.35">
      <c r="A25" s="37" t="s">
        <v>483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212">
        <f t="shared" si="0"/>
        <v>0</v>
      </c>
      <c r="AC25">
        <v>0</v>
      </c>
      <c r="AD25" s="194">
        <f t="shared" si="2"/>
        <v>0</v>
      </c>
      <c r="AF25">
        <f t="shared" si="3"/>
        <v>0</v>
      </c>
    </row>
    <row r="26" spans="1:35" ht="15" thickBot="1" x14ac:dyDescent="0.35">
      <c r="A26" s="38" t="s">
        <v>169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212">
        <f t="shared" si="0"/>
        <v>0</v>
      </c>
      <c r="AC26">
        <v>0</v>
      </c>
      <c r="AD26" s="194">
        <f t="shared" si="2"/>
        <v>0</v>
      </c>
      <c r="AF26">
        <f t="shared" si="3"/>
        <v>0</v>
      </c>
    </row>
    <row r="27" spans="1:35" ht="15" thickBot="1" x14ac:dyDescent="0.35">
      <c r="A27" s="36" t="s">
        <v>355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64">
        <v>0</v>
      </c>
      <c r="AA27">
        <v>0</v>
      </c>
      <c r="AB27" s="212">
        <f t="shared" si="0"/>
        <v>0</v>
      </c>
      <c r="AC27">
        <v>0</v>
      </c>
      <c r="AD27" s="194">
        <f t="shared" si="2"/>
        <v>0</v>
      </c>
      <c r="AF27">
        <f t="shared" si="3"/>
        <v>0</v>
      </c>
    </row>
    <row r="28" spans="1:35" x14ac:dyDescent="0.3">
      <c r="A28" s="8" t="s">
        <v>625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212">
        <f t="shared" si="0"/>
        <v>0</v>
      </c>
      <c r="AC28">
        <v>0</v>
      </c>
      <c r="AD28" s="194">
        <f t="shared" si="2"/>
        <v>0</v>
      </c>
      <c r="AF28">
        <f t="shared" si="3"/>
        <v>0</v>
      </c>
    </row>
    <row r="29" spans="1:35" x14ac:dyDescent="0.3">
      <c r="A29" s="8" t="s">
        <v>480</v>
      </c>
      <c r="AB29" s="212"/>
      <c r="AF29">
        <f t="shared" si="3"/>
        <v>0</v>
      </c>
    </row>
    <row r="30" spans="1:35" x14ac:dyDescent="0.3">
      <c r="A30" s="62" t="s">
        <v>622</v>
      </c>
      <c r="AF30">
        <f>SUM(AF3:AF29)</f>
        <v>0.28646807681645642</v>
      </c>
    </row>
    <row r="31" spans="1:35" x14ac:dyDescent="0.3">
      <c r="A31" s="62" t="s">
        <v>651</v>
      </c>
      <c r="B31">
        <f>SUM(B3:B27)</f>
        <v>2.1197938508253022E-3</v>
      </c>
      <c r="C31">
        <f t="shared" ref="C31:AB31" si="4">SUM(C3:C27)</f>
        <v>9.3401760681106427E-4</v>
      </c>
      <c r="D31">
        <f t="shared" si="4"/>
        <v>9.1760366348235382E-4</v>
      </c>
      <c r="E31">
        <f t="shared" si="4"/>
        <v>1.2400162938629397E-4</v>
      </c>
      <c r="F31">
        <f t="shared" si="4"/>
        <v>9.6125224750388534E-4</v>
      </c>
      <c r="G31">
        <f t="shared" si="4"/>
        <v>2.364760197716963E-4</v>
      </c>
      <c r="H31">
        <f t="shared" si="4"/>
        <v>7.9199297231998618E-4</v>
      </c>
      <c r="I31">
        <f t="shared" si="4"/>
        <v>7.5041248591131557E-3</v>
      </c>
      <c r="J31">
        <f t="shared" si="4"/>
        <v>3.941847811234333E-4</v>
      </c>
      <c r="K31">
        <f t="shared" si="4"/>
        <v>1.0592158827353907E-2</v>
      </c>
      <c r="L31">
        <f t="shared" si="4"/>
        <v>7.6323838919823816E-3</v>
      </c>
      <c r="M31">
        <f t="shared" si="4"/>
        <v>1.3747922426261919E-2</v>
      </c>
      <c r="N31">
        <f t="shared" si="4"/>
        <v>4.3549463176428731E-3</v>
      </c>
      <c r="O31">
        <f t="shared" si="4"/>
        <v>2.5141368343883233E-3</v>
      </c>
      <c r="P31">
        <f t="shared" si="4"/>
        <v>1.497010959133923E-2</v>
      </c>
      <c r="Q31">
        <f t="shared" si="4"/>
        <v>2.8334032788066527E-2</v>
      </c>
      <c r="R31">
        <f t="shared" si="4"/>
        <v>3.0441127034191756E-4</v>
      </c>
      <c r="S31">
        <f t="shared" si="4"/>
        <v>1.8689713430151921E-3</v>
      </c>
      <c r="T31">
        <f t="shared" si="4"/>
        <v>0.12566040294065139</v>
      </c>
      <c r="U31">
        <f t="shared" si="4"/>
        <v>4.3361007467990816E-3</v>
      </c>
      <c r="V31">
        <f t="shared" si="4"/>
        <v>1.7468244379400349E-2</v>
      </c>
      <c r="W31">
        <f t="shared" si="4"/>
        <v>1.6358585943898645E-2</v>
      </c>
      <c r="X31">
        <f t="shared" si="4"/>
        <v>1.3624640072648498E-4</v>
      </c>
      <c r="Y31">
        <f t="shared" si="4"/>
        <v>0</v>
      </c>
      <c r="Z31">
        <f t="shared" si="4"/>
        <v>1.2391115854936518E-3</v>
      </c>
      <c r="AA31">
        <f t="shared" si="4"/>
        <v>7.7176708427549037E-4</v>
      </c>
      <c r="AB31">
        <f t="shared" si="4"/>
        <v>0.26427298000197452</v>
      </c>
      <c r="AC31" s="301">
        <f>SUM(AB3:AC18)</f>
        <v>0.3552902770293726</v>
      </c>
      <c r="AG31" s="195">
        <v>8.77E-2</v>
      </c>
      <c r="AH31">
        <f>SUM(AH4:AH23)</f>
        <v>8.5029546611357518E-2</v>
      </c>
    </row>
    <row r="32" spans="1:35" ht="15" thickBot="1" x14ac:dyDescent="0.35"/>
    <row r="33" spans="1:30" ht="15" thickBot="1" x14ac:dyDescent="0.35">
      <c r="C33" s="36" t="s">
        <v>399</v>
      </c>
      <c r="D33" s="113" t="s">
        <v>459</v>
      </c>
      <c r="E33" s="113" t="s">
        <v>0</v>
      </c>
      <c r="F33" s="113" t="s">
        <v>458</v>
      </c>
      <c r="G33" s="198" t="s">
        <v>171</v>
      </c>
      <c r="H33" s="35" t="s">
        <v>176</v>
      </c>
      <c r="I33" s="38" t="s">
        <v>175</v>
      </c>
      <c r="J33" s="131" t="s">
        <v>177</v>
      </c>
      <c r="K33" s="131" t="s">
        <v>349</v>
      </c>
      <c r="L33" s="138" t="s">
        <v>179</v>
      </c>
      <c r="M33" s="138" t="s">
        <v>485</v>
      </c>
      <c r="N33" s="126" t="s">
        <v>471</v>
      </c>
      <c r="O33" s="38" t="s">
        <v>174</v>
      </c>
      <c r="P33" s="38" t="s">
        <v>173</v>
      </c>
      <c r="Q33" s="38" t="s">
        <v>180</v>
      </c>
      <c r="R33" s="38" t="s">
        <v>472</v>
      </c>
      <c r="S33" s="35" t="s">
        <v>621</v>
      </c>
      <c r="T33" s="37" t="s">
        <v>437</v>
      </c>
      <c r="U33" s="37" t="s">
        <v>406</v>
      </c>
      <c r="V33" s="41" t="s">
        <v>412</v>
      </c>
      <c r="W33" s="39" t="s">
        <v>474</v>
      </c>
      <c r="X33" s="36" t="s">
        <v>486</v>
      </c>
      <c r="Y33" s="37" t="s">
        <v>483</v>
      </c>
      <c r="Z33" s="38" t="s">
        <v>169</v>
      </c>
      <c r="AA33" s="36" t="s">
        <v>355</v>
      </c>
      <c r="AB33" s="8" t="s">
        <v>625</v>
      </c>
      <c r="AC33" s="43" t="s">
        <v>482</v>
      </c>
    </row>
    <row r="34" spans="1:30" x14ac:dyDescent="0.3">
      <c r="A34">
        <v>55</v>
      </c>
      <c r="B34" s="206" t="s">
        <v>59</v>
      </c>
      <c r="C34" s="64">
        <v>4.7481078010987801E-5</v>
      </c>
      <c r="D34" s="64">
        <v>1.30480239212112E-6</v>
      </c>
      <c r="E34" s="64">
        <v>1.2143194900963201E-6</v>
      </c>
      <c r="F34" s="64">
        <v>1.4783228307344E-7</v>
      </c>
      <c r="G34" s="64">
        <v>2.5284870596753599E-6</v>
      </c>
      <c r="H34" s="64">
        <v>2.4620937691792001E-7</v>
      </c>
      <c r="I34" s="64">
        <v>4.6220175386326403E-6</v>
      </c>
      <c r="J34">
        <v>1.17239057746605E-4</v>
      </c>
      <c r="K34" s="64">
        <v>1.1434627604494401E-6</v>
      </c>
      <c r="L34">
        <v>3.2513832130948899E-4</v>
      </c>
      <c r="M34">
        <v>8.7994071605549296E-4</v>
      </c>
      <c r="N34">
        <v>1.3504204100622799E-4</v>
      </c>
      <c r="O34">
        <v>2.41001670846076E-4</v>
      </c>
      <c r="P34">
        <v>0</v>
      </c>
      <c r="Q34" s="64">
        <v>3.0067074494232301E-5</v>
      </c>
      <c r="R34" s="64">
        <v>6.1218238923218106E-5</v>
      </c>
      <c r="S34" s="64">
        <v>1.2714106580116801E-6</v>
      </c>
      <c r="T34" s="64">
        <v>3.5070396301379199E-6</v>
      </c>
      <c r="U34">
        <v>1.21009354854845E-4</v>
      </c>
      <c r="V34" s="64">
        <v>6.0842443375878097E-5</v>
      </c>
      <c r="W34">
        <v>7.9660471822703895E-4</v>
      </c>
      <c r="X34">
        <v>4.2068514371628601E-4</v>
      </c>
      <c r="Y34" s="64">
        <v>1.1744190161835199E-6</v>
      </c>
      <c r="Z34">
        <v>0</v>
      </c>
      <c r="AA34" s="64">
        <v>8.9327232276832004E-7</v>
      </c>
      <c r="AB34" s="64">
        <v>6.9147819070559999E-6</v>
      </c>
      <c r="AC34" s="64">
        <v>1.3123798028467099E-4</v>
      </c>
      <c r="AD34" s="296">
        <f t="shared" ref="AD34:AD49" si="5">SUM(C34:AC34)</f>
        <v>3.3924758932861714E-3</v>
      </c>
    </row>
    <row r="35" spans="1:30" x14ac:dyDescent="0.3">
      <c r="A35">
        <v>57</v>
      </c>
      <c r="B35" s="206" t="s">
        <v>61</v>
      </c>
      <c r="C35" s="64">
        <v>1.05449763359465E-5</v>
      </c>
      <c r="D35" s="64">
        <v>1.23996333836621E-6</v>
      </c>
      <c r="E35" s="64">
        <v>8.51890104052817E-7</v>
      </c>
      <c r="F35" s="64">
        <v>9.7891026780833597E-7</v>
      </c>
      <c r="G35" s="64">
        <v>3.8408382660871201E-6</v>
      </c>
      <c r="H35" s="64">
        <v>2.74432897679424E-7</v>
      </c>
      <c r="I35" s="64">
        <v>1.9830803947082902E-6</v>
      </c>
      <c r="J35" s="64">
        <v>8.6004818983913495E-5</v>
      </c>
      <c r="K35" s="64">
        <v>1.4966101557041799E-7</v>
      </c>
      <c r="L35" s="64">
        <v>4.6869286256143902E-6</v>
      </c>
      <c r="M35" s="64">
        <v>2.3352322198605099E-5</v>
      </c>
      <c r="N35" s="64">
        <v>1.9226961289573701E-5</v>
      </c>
      <c r="O35" s="64">
        <v>4.6789958818318298E-6</v>
      </c>
      <c r="P35" s="64">
        <v>4.4533495265364299E-5</v>
      </c>
      <c r="Q35" s="64">
        <v>8.9095198577101299E-6</v>
      </c>
      <c r="R35" s="64">
        <v>1.4020920245996901E-5</v>
      </c>
      <c r="S35" s="64">
        <v>1.23548142945772E-6</v>
      </c>
      <c r="T35" s="64">
        <v>8.54222074466832E-6</v>
      </c>
      <c r="U35" s="64">
        <v>5.2684336785433799E-6</v>
      </c>
      <c r="V35" s="64">
        <v>7.3847052731617898E-6</v>
      </c>
      <c r="W35" s="64">
        <v>1.8576998060949299E-5</v>
      </c>
      <c r="X35" s="64">
        <v>1.8858481460828201E-5</v>
      </c>
      <c r="Y35" s="64">
        <v>1.72823564862988E-7</v>
      </c>
      <c r="Z35">
        <v>0</v>
      </c>
      <c r="AA35" s="64">
        <v>7.0083646945273495E-7</v>
      </c>
      <c r="AB35" s="64">
        <v>4.0894128661907603E-6</v>
      </c>
      <c r="AC35" s="64">
        <v>5.2759917807125095E-7</v>
      </c>
      <c r="AD35" s="296">
        <f t="shared" si="5"/>
        <v>2.9063470769501539E-4</v>
      </c>
    </row>
    <row r="36" spans="1:30" x14ac:dyDescent="0.3">
      <c r="A36">
        <v>62</v>
      </c>
      <c r="B36" s="206" t="s">
        <v>38</v>
      </c>
      <c r="C36" s="64">
        <v>8.6301166696323905E-6</v>
      </c>
      <c r="D36" s="64">
        <v>3.4538827152273E-7</v>
      </c>
      <c r="E36" s="64">
        <v>1.1377775499031399E-6</v>
      </c>
      <c r="F36" s="64">
        <v>3.4239556221766999E-7</v>
      </c>
      <c r="G36" s="64">
        <v>1.4730759652812E-6</v>
      </c>
      <c r="H36" s="64">
        <v>2.2207098988322001E-7</v>
      </c>
      <c r="I36" s="64">
        <v>6.5082574692260797E-6</v>
      </c>
      <c r="J36" s="64">
        <v>9.5302687495335499E-5</v>
      </c>
      <c r="K36" s="64">
        <v>5.52121494209161E-6</v>
      </c>
      <c r="L36" s="64">
        <v>6.3013734105043099E-5</v>
      </c>
      <c r="M36">
        <v>2.3921884648086999E-4</v>
      </c>
      <c r="N36" s="64">
        <v>2.11007350306518E-5</v>
      </c>
      <c r="O36">
        <v>1.4617574170479899E-4</v>
      </c>
      <c r="P36" s="64">
        <v>9.9600727545763498E-5</v>
      </c>
      <c r="Q36" s="64">
        <v>3.85211230963545E-5</v>
      </c>
      <c r="R36">
        <v>3.7459409663242798E-4</v>
      </c>
      <c r="S36" s="64">
        <v>9.4974852352606996E-7</v>
      </c>
      <c r="T36" s="64">
        <v>3.3353128799228402E-6</v>
      </c>
      <c r="U36" s="64">
        <v>6.1393911271026994E-5</v>
      </c>
      <c r="V36" s="64">
        <v>2.7045347582166401E-5</v>
      </c>
      <c r="W36">
        <v>2.4269073938891099E-4</v>
      </c>
      <c r="X36">
        <v>2.8853957242071102E-4</v>
      </c>
      <c r="Y36" s="64">
        <v>3.4881762962139999E-7</v>
      </c>
      <c r="Z36">
        <v>0</v>
      </c>
      <c r="AA36" s="64">
        <v>4.6942022392738704E-6</v>
      </c>
      <c r="AB36" s="64">
        <v>7.03482760059968E-6</v>
      </c>
      <c r="AC36" s="64">
        <v>6.9238401079285899E-6</v>
      </c>
      <c r="AD36" s="296">
        <f t="shared" si="5"/>
        <v>1.7446643091546916E-3</v>
      </c>
    </row>
    <row r="37" spans="1:30" x14ac:dyDescent="0.3">
      <c r="A37">
        <v>63</v>
      </c>
      <c r="B37" s="205" t="s">
        <v>39</v>
      </c>
      <c r="C37" s="64">
        <v>2.8499683092667598E-6</v>
      </c>
      <c r="D37" s="64">
        <v>2.5543262310575701E-6</v>
      </c>
      <c r="E37" s="64">
        <v>1.07810406807723E-6</v>
      </c>
      <c r="F37" s="64">
        <v>8.0116629186107796E-8</v>
      </c>
      <c r="G37" s="64">
        <v>1.1868207975911E-6</v>
      </c>
      <c r="H37" s="64">
        <v>2.6516665974015201E-6</v>
      </c>
      <c r="I37" s="64">
        <v>4.4266234206208802E-6</v>
      </c>
      <c r="J37">
        <v>1.39935105166656E-4</v>
      </c>
      <c r="K37" s="64">
        <v>3.4920158691510298E-6</v>
      </c>
      <c r="L37" s="64">
        <v>4.5342883415015999E-5</v>
      </c>
      <c r="M37">
        <v>2.4844027489966E-4</v>
      </c>
      <c r="N37" s="64">
        <v>4.4280061795766498E-5</v>
      </c>
      <c r="O37" s="64">
        <v>3.70071304107161E-5</v>
      </c>
      <c r="P37" s="64">
        <v>4.8531370160642298E-5</v>
      </c>
      <c r="Q37" s="64">
        <v>6.6884694850921395E-5</v>
      </c>
      <c r="R37">
        <v>1.21339553420081E-4</v>
      </c>
      <c r="S37" s="64">
        <v>7.47472215647765E-7</v>
      </c>
      <c r="T37" s="64">
        <v>1.3109150583517401E-5</v>
      </c>
      <c r="U37" s="64">
        <v>3.5239661492880802E-5</v>
      </c>
      <c r="V37" s="64">
        <v>3.5896671766897097E-5</v>
      </c>
      <c r="W37">
        <v>7.5610957194455902E-4</v>
      </c>
      <c r="X37">
        <v>8.6912856054072998E-4</v>
      </c>
      <c r="Y37" s="64">
        <v>4.2476831135003798E-7</v>
      </c>
      <c r="Z37">
        <v>0</v>
      </c>
      <c r="AA37" s="64">
        <v>2.33810410200549E-6</v>
      </c>
      <c r="AB37" s="64">
        <v>5.9404502182216403E-6</v>
      </c>
      <c r="AC37" s="64">
        <v>4.3518796854031001E-5</v>
      </c>
      <c r="AD37" s="296">
        <f t="shared" si="5"/>
        <v>2.5325339240716512E-3</v>
      </c>
    </row>
    <row r="38" spans="1:30" x14ac:dyDescent="0.3">
      <c r="A38">
        <v>81</v>
      </c>
      <c r="B38" s="206" t="s">
        <v>555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9.3381379755339597E-2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64">
        <v>5.4057263304820602E-6</v>
      </c>
      <c r="AD38" s="296">
        <f t="shared" si="5"/>
        <v>9.3386785481670079E-2</v>
      </c>
    </row>
    <row r="39" spans="1:30" x14ac:dyDescent="0.3">
      <c r="A39">
        <v>96</v>
      </c>
      <c r="B39" s="206" t="s">
        <v>44</v>
      </c>
      <c r="C39">
        <v>1.25739250956335E-3</v>
      </c>
      <c r="D39">
        <v>2.7879979775496098E-4</v>
      </c>
      <c r="E39">
        <v>2.6546269575524302E-4</v>
      </c>
      <c r="F39" s="64">
        <v>4.6443764094889197E-5</v>
      </c>
      <c r="G39">
        <v>3.5267292481268401E-4</v>
      </c>
      <c r="H39" s="64">
        <v>1.04309628756512E-5</v>
      </c>
      <c r="I39">
        <v>2.5769921643301698E-4</v>
      </c>
      <c r="J39">
        <v>5.5321423716405103E-3</v>
      </c>
      <c r="K39">
        <v>3.03627399540718E-4</v>
      </c>
      <c r="L39">
        <v>9.0103108563694204E-3</v>
      </c>
      <c r="M39">
        <v>0</v>
      </c>
      <c r="N39">
        <v>0</v>
      </c>
      <c r="O39">
        <v>2.7546078255134198E-3</v>
      </c>
      <c r="P39">
        <v>1.24014270372141E-3</v>
      </c>
      <c r="Q39">
        <v>2.5430954886881399E-3</v>
      </c>
      <c r="R39">
        <v>2.49666053555027E-2</v>
      </c>
      <c r="S39" s="64">
        <v>7.6886618064072397E-5</v>
      </c>
      <c r="T39">
        <v>1.6491739025203801E-4</v>
      </c>
      <c r="U39">
        <v>1.60572228288033E-2</v>
      </c>
      <c r="V39">
        <v>2.12177342686187E-3</v>
      </c>
      <c r="W39">
        <v>8.3396871700966105E-3</v>
      </c>
      <c r="X39">
        <v>5.9114462101015897E-3</v>
      </c>
      <c r="Y39" s="64">
        <v>2.19066261590384E-5</v>
      </c>
      <c r="Z39">
        <v>0</v>
      </c>
      <c r="AA39">
        <v>5.40377411010631E-4</v>
      </c>
      <c r="AB39">
        <v>1.8453051859551199E-4</v>
      </c>
      <c r="AC39">
        <v>1.1753647914248401E-3</v>
      </c>
      <c r="AD39" s="296">
        <f t="shared" si="5"/>
        <v>8.341354686363564E-2</v>
      </c>
    </row>
    <row r="40" spans="1:30" x14ac:dyDescent="0.3">
      <c r="A40">
        <v>97</v>
      </c>
      <c r="B40" s="206" t="s">
        <v>70</v>
      </c>
      <c r="C40" s="64">
        <v>6.9491325480216696E-6</v>
      </c>
      <c r="D40" s="64">
        <v>2.1969737749757602E-6</v>
      </c>
      <c r="E40" s="64">
        <v>7.0097863297125905E-7</v>
      </c>
      <c r="F40" s="64">
        <v>7.3915012240098001E-8</v>
      </c>
      <c r="G40" s="64">
        <v>2.7374166801813601E-6</v>
      </c>
      <c r="H40" s="64">
        <v>4.5726841879116003E-8</v>
      </c>
      <c r="I40" s="64">
        <v>5.1593450931253303E-6</v>
      </c>
      <c r="J40" s="64">
        <v>2.48891005118277E-5</v>
      </c>
      <c r="K40" s="64">
        <v>2.95399601162957E-6</v>
      </c>
      <c r="L40" s="64">
        <v>1.11474205684201E-5</v>
      </c>
      <c r="M40">
        <v>0</v>
      </c>
      <c r="N40">
        <v>0</v>
      </c>
      <c r="O40" s="64">
        <v>1.8478952191659299E-5</v>
      </c>
      <c r="P40" s="64">
        <v>4.1190371278000501E-6</v>
      </c>
      <c r="Q40" s="64">
        <v>2.0692340727341599E-5</v>
      </c>
      <c r="R40" s="64">
        <v>6.3562201650942796E-5</v>
      </c>
      <c r="S40" s="64">
        <v>3.51712646015022E-7</v>
      </c>
      <c r="T40" s="64">
        <v>9.0789912837588901E-7</v>
      </c>
      <c r="U40">
        <v>1.2768312830520399E-4</v>
      </c>
      <c r="V40" s="64">
        <v>3.6653875291887999E-6</v>
      </c>
      <c r="W40" s="64">
        <v>2.5165538248039299E-5</v>
      </c>
      <c r="X40" s="64">
        <v>3.3910283651410098E-5</v>
      </c>
      <c r="Y40" s="64">
        <v>2.8358518572985803E-7</v>
      </c>
      <c r="Z40">
        <v>0</v>
      </c>
      <c r="AA40" s="64">
        <v>1.8372738569792299E-5</v>
      </c>
      <c r="AB40" s="64">
        <v>5.8968391539186903E-7</v>
      </c>
      <c r="AC40" s="64">
        <v>1.95595476942589E-6</v>
      </c>
      <c r="AD40" s="296">
        <f t="shared" si="5"/>
        <v>3.7659244932158875E-4</v>
      </c>
    </row>
    <row r="41" spans="1:30" x14ac:dyDescent="0.3">
      <c r="A41">
        <v>104</v>
      </c>
      <c r="B41" s="206" t="s">
        <v>77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64">
        <v>3.0613701454787003E-5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7.2073407515933201E-3</v>
      </c>
      <c r="R41" s="64">
        <v>4.3510705517759298E-6</v>
      </c>
      <c r="S41">
        <v>0</v>
      </c>
      <c r="T41">
        <v>0</v>
      </c>
      <c r="U41">
        <v>1.4504453599733199E-3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64">
        <v>5.5842938637655697E-5</v>
      </c>
      <c r="AD41" s="296">
        <f t="shared" si="5"/>
        <v>8.7485938222108591E-3</v>
      </c>
    </row>
    <row r="42" spans="1:30" x14ac:dyDescent="0.3">
      <c r="A42">
        <v>117</v>
      </c>
      <c r="B42" s="294" t="s">
        <v>589</v>
      </c>
      <c r="C42" s="64">
        <v>8.8011753971382E-5</v>
      </c>
      <c r="D42" s="64">
        <v>7.3639199427785705E-5</v>
      </c>
      <c r="E42" s="64">
        <v>4.7991996535113403E-5</v>
      </c>
      <c r="F42" s="64">
        <v>4.5858086598895298E-6</v>
      </c>
      <c r="G42" s="64">
        <v>4.5505537942351599E-5</v>
      </c>
      <c r="H42" s="64">
        <v>2.1613448500497301E-5</v>
      </c>
      <c r="I42">
        <v>1.00259693063199E-4</v>
      </c>
      <c r="J42">
        <v>2.5068637743011501E-4</v>
      </c>
      <c r="K42" s="64">
        <v>1.55463150594122E-5</v>
      </c>
      <c r="L42">
        <v>2.14779042846467E-4</v>
      </c>
      <c r="M42">
        <v>0</v>
      </c>
      <c r="N42">
        <v>0</v>
      </c>
      <c r="O42">
        <v>1.8315435340818801E-4</v>
      </c>
      <c r="P42">
        <v>1.05347328616153E-4</v>
      </c>
      <c r="Q42">
        <v>3.3169088293904099E-4</v>
      </c>
      <c r="R42">
        <v>7.2976928984701305E-4</v>
      </c>
      <c r="S42" s="64">
        <v>1.3655412800837399E-5</v>
      </c>
      <c r="T42" s="64">
        <v>7.6678442319332406E-5</v>
      </c>
      <c r="U42">
        <v>3.9011110953100598E-3</v>
      </c>
      <c r="V42">
        <v>2.2371152853002099E-4</v>
      </c>
      <c r="W42">
        <v>6.8447584614638997E-4</v>
      </c>
      <c r="X42">
        <v>6.0852269294328404E-4</v>
      </c>
      <c r="Y42" s="64">
        <v>9.9084301324618603E-6</v>
      </c>
      <c r="Z42">
        <v>0</v>
      </c>
      <c r="AA42">
        <v>1.2802096379416799E-4</v>
      </c>
      <c r="AB42" s="64">
        <v>1.9365732747178999E-5</v>
      </c>
      <c r="AC42">
        <v>1.72322791545059E-3</v>
      </c>
      <c r="AD42" s="296">
        <f t="shared" si="5"/>
        <v>9.6012590884209312E-3</v>
      </c>
    </row>
    <row r="43" spans="1:30" x14ac:dyDescent="0.3">
      <c r="A43">
        <v>118</v>
      </c>
      <c r="B43" s="207" t="s">
        <v>91</v>
      </c>
      <c r="C43">
        <v>2.57541825836346E-4</v>
      </c>
      <c r="D43">
        <v>3.8113584466904998E-4</v>
      </c>
      <c r="E43">
        <v>4.6701706224690502E-4</v>
      </c>
      <c r="F43" s="64">
        <v>2.8465473805281101E-5</v>
      </c>
      <c r="G43">
        <v>3.5861802621677203E-4</v>
      </c>
      <c r="H43">
        <v>1.79491027245072E-4</v>
      </c>
      <c r="I43">
        <v>2.0763220398632701E-4</v>
      </c>
      <c r="J43">
        <v>5.7419593649767097E-4</v>
      </c>
      <c r="K43" s="64">
        <v>2.3796152393151999E-5</v>
      </c>
      <c r="L43">
        <v>5.21221646075753E-4</v>
      </c>
      <c r="M43">
        <v>3.3222107099908399E-3</v>
      </c>
      <c r="N43">
        <v>5.0841531475333502E-3</v>
      </c>
      <c r="O43">
        <v>2.8404923115331099E-4</v>
      </c>
      <c r="P43">
        <v>5.5644817721258995E-4</v>
      </c>
      <c r="Q43">
        <v>2.6902299512115199E-3</v>
      </c>
      <c r="R43">
        <v>9.7440004030814305E-4</v>
      </c>
      <c r="S43" s="64">
        <v>9.7917751328038004E-6</v>
      </c>
      <c r="T43">
        <v>1.8733680503901001E-4</v>
      </c>
      <c r="U43">
        <v>3.3149036616379099E-3</v>
      </c>
      <c r="V43">
        <v>5.5022893944531098E-4</v>
      </c>
      <c r="W43">
        <v>1.0018543694942099E-3</v>
      </c>
      <c r="X43">
        <v>1.7514670367344801E-3</v>
      </c>
      <c r="Y43" s="64">
        <v>9.9021253582337691E-7</v>
      </c>
      <c r="Z43">
        <v>0</v>
      </c>
      <c r="AA43" s="64">
        <v>7.2748386349790094E-5</v>
      </c>
      <c r="AB43" s="64">
        <v>8.0689377982929E-5</v>
      </c>
      <c r="AC43">
        <v>4.0263390250184501E-2</v>
      </c>
      <c r="AD43" s="296">
        <f t="shared" si="5"/>
        <v>6.3144007270918845E-2</v>
      </c>
    </row>
    <row r="44" spans="1:30" x14ac:dyDescent="0.3">
      <c r="A44">
        <v>119</v>
      </c>
      <c r="B44" s="207" t="s">
        <v>92</v>
      </c>
      <c r="C44" s="64">
        <v>4.6481794588641999E-5</v>
      </c>
      <c r="D44" s="64">
        <v>1.11154742713006E-5</v>
      </c>
      <c r="E44" s="64">
        <v>1.4191568261708401E-5</v>
      </c>
      <c r="F44" s="64">
        <v>3.6822696691892402E-6</v>
      </c>
      <c r="G44" s="64">
        <v>1.9847124740453699E-5</v>
      </c>
      <c r="H44" s="64">
        <v>2.4391664380322202E-6</v>
      </c>
      <c r="I44" s="64">
        <v>1.6192169652884301E-5</v>
      </c>
      <c r="J44" s="64">
        <v>9.9959590376577604E-5</v>
      </c>
      <c r="K44" s="64">
        <v>1.8652614419464301E-6</v>
      </c>
      <c r="L44" s="64">
        <v>2.6780192442490299E-5</v>
      </c>
      <c r="M44">
        <v>7.5748129815799196E-4</v>
      </c>
      <c r="N44">
        <v>0</v>
      </c>
      <c r="O44">
        <v>1.2829055601148401E-4</v>
      </c>
      <c r="P44" s="64">
        <v>4.2035530728177497E-5</v>
      </c>
      <c r="Q44" s="64">
        <v>6.3977273712534396E-5</v>
      </c>
      <c r="R44">
        <v>1.07430561891868E-4</v>
      </c>
      <c r="S44" s="64">
        <v>5.37613988527716E-6</v>
      </c>
      <c r="T44">
        <v>2.08565406194571E-4</v>
      </c>
      <c r="U44" s="64">
        <v>4.2735843688374002E-5</v>
      </c>
      <c r="V44" s="64">
        <v>5.0582230948762303E-5</v>
      </c>
      <c r="W44">
        <v>9.42213832093729E-4</v>
      </c>
      <c r="X44">
        <v>6.7943895260213398E-4</v>
      </c>
      <c r="Y44" s="64">
        <v>2.8729756860112202E-6</v>
      </c>
      <c r="Z44">
        <v>0</v>
      </c>
      <c r="AA44" s="64">
        <v>1.4704779672948801E-5</v>
      </c>
      <c r="AB44">
        <v>2.05988601945425E-4</v>
      </c>
      <c r="AC44">
        <v>5.8373454989595402E-3</v>
      </c>
      <c r="AD44" s="296">
        <f t="shared" si="5"/>
        <v>9.3315940940620536E-3</v>
      </c>
    </row>
    <row r="45" spans="1:30" x14ac:dyDescent="0.3">
      <c r="A45">
        <v>120</v>
      </c>
      <c r="B45" s="207" t="s">
        <v>93</v>
      </c>
      <c r="C45">
        <v>1.3363010886298501E-4</v>
      </c>
      <c r="D45">
        <v>1.2203870952804299E-4</v>
      </c>
      <c r="E45" s="64">
        <v>8.1137706460042002E-5</v>
      </c>
      <c r="F45" s="64">
        <v>2.4926451489221299E-5</v>
      </c>
      <c r="G45" s="64">
        <v>7.5962198789686198E-5</v>
      </c>
      <c r="H45" s="64">
        <v>6.77493369642835E-6</v>
      </c>
      <c r="I45" s="64">
        <v>7.4394599380357202E-5</v>
      </c>
      <c r="J45">
        <v>2.07922498789145E-4</v>
      </c>
      <c r="K45" s="64">
        <v>1.69347524267634E-5</v>
      </c>
      <c r="L45">
        <v>1.82611982651943E-4</v>
      </c>
      <c r="M45">
        <v>0</v>
      </c>
      <c r="N45">
        <v>0</v>
      </c>
      <c r="O45">
        <v>2.30254484694981E-4</v>
      </c>
      <c r="P45">
        <v>1.4510532877716001E-4</v>
      </c>
      <c r="Q45">
        <v>7.2222141810430497E-4</v>
      </c>
      <c r="R45">
        <v>2.8700746476408598E-4</v>
      </c>
      <c r="S45">
        <v>1.5138246868346599E-4</v>
      </c>
      <c r="T45">
        <v>1.08677709064823E-3</v>
      </c>
      <c r="U45">
        <v>6.0153825911642396E-3</v>
      </c>
      <c r="V45">
        <v>3.9208381925925001E-4</v>
      </c>
      <c r="W45">
        <v>2.68863292220179E-3</v>
      </c>
      <c r="X45">
        <v>1.22665001057132E-3</v>
      </c>
      <c r="Y45" s="64">
        <v>1.4427385273252199E-5</v>
      </c>
      <c r="Z45">
        <v>0</v>
      </c>
      <c r="AA45">
        <v>3.56610136446461E-4</v>
      </c>
      <c r="AB45" s="64">
        <v>8.0225146165745101E-5</v>
      </c>
      <c r="AC45">
        <v>1.41256718846669E-2</v>
      </c>
      <c r="AD45" s="296">
        <f t="shared" si="5"/>
        <v>2.8448766093495802E-2</v>
      </c>
    </row>
    <row r="46" spans="1:30" x14ac:dyDescent="0.3">
      <c r="A46">
        <v>121</v>
      </c>
      <c r="B46" s="207" t="s">
        <v>590</v>
      </c>
      <c r="C46" s="64">
        <v>4.4833362828856101E-5</v>
      </c>
      <c r="D46" s="64">
        <v>5.9594424766067903E-6</v>
      </c>
      <c r="E46" s="64">
        <v>5.2756163853409896E-6</v>
      </c>
      <c r="F46" s="64">
        <v>4.6501277394384697E-6</v>
      </c>
      <c r="G46" s="64">
        <v>1.7252310560495299E-5</v>
      </c>
      <c r="H46" s="64">
        <v>1.64343444388698E-6</v>
      </c>
      <c r="I46" s="64">
        <v>4.8710559699155701E-5</v>
      </c>
      <c r="J46" s="64">
        <v>5.8592532319172199E-5</v>
      </c>
      <c r="K46" s="64">
        <v>4.61957758730544E-6</v>
      </c>
      <c r="L46" s="64">
        <v>5.80600196467465E-5</v>
      </c>
      <c r="M46">
        <v>1.6621369904379701E-4</v>
      </c>
      <c r="N46">
        <v>0</v>
      </c>
      <c r="O46">
        <v>1.14627481955931E-4</v>
      </c>
      <c r="P46" s="64">
        <v>3.2758836129503098E-5</v>
      </c>
      <c r="Q46">
        <v>1.83843923857324E-4</v>
      </c>
      <c r="R46">
        <v>1.07631279143107E-4</v>
      </c>
      <c r="S46" s="64">
        <v>5.9932364518706498E-6</v>
      </c>
      <c r="T46" s="64">
        <v>3.5101005934770601E-5</v>
      </c>
      <c r="U46">
        <v>2.55088265788179E-4</v>
      </c>
      <c r="V46">
        <v>3.5680847757668801E-4</v>
      </c>
      <c r="W46">
        <v>9.6940197521505503E-4</v>
      </c>
      <c r="X46">
        <v>9.2804048261134703E-4</v>
      </c>
      <c r="Y46" s="64">
        <v>1.9787066276761601E-5</v>
      </c>
      <c r="Z46">
        <v>0</v>
      </c>
      <c r="AA46" s="64">
        <v>3.2696168999170601E-5</v>
      </c>
      <c r="AB46" s="64">
        <v>3.2898562157259202E-5</v>
      </c>
      <c r="AC46">
        <v>8.0015165385885299E-3</v>
      </c>
      <c r="AD46" s="296">
        <f t="shared" si="5"/>
        <v>1.1492003983416297E-2</v>
      </c>
    </row>
    <row r="47" spans="1:30" x14ac:dyDescent="0.3">
      <c r="A47">
        <v>122</v>
      </c>
      <c r="B47" s="207" t="s">
        <v>591</v>
      </c>
      <c r="C47" s="64">
        <v>2.47008461637879E-5</v>
      </c>
      <c r="D47" s="64">
        <v>1.33487730254044E-5</v>
      </c>
      <c r="E47" s="64">
        <v>8.4005304758773593E-6</v>
      </c>
      <c r="F47" s="64">
        <v>3.0473470739340698E-6</v>
      </c>
      <c r="G47" s="64">
        <v>1.55856140219581E-5</v>
      </c>
      <c r="H47" s="64">
        <v>1.8168933817853299E-6</v>
      </c>
      <c r="I47" s="64">
        <v>2.9362361470962701E-5</v>
      </c>
      <c r="J47" s="64">
        <v>7.3655862542227406E-5</v>
      </c>
      <c r="K47" s="64">
        <v>7.8629646334782304E-6</v>
      </c>
      <c r="L47" s="64">
        <v>1.61104249574947E-5</v>
      </c>
      <c r="M47">
        <v>7.3341206391441501E-4</v>
      </c>
      <c r="N47">
        <v>0</v>
      </c>
      <c r="O47" s="64">
        <v>3.08325312123208E-5</v>
      </c>
      <c r="P47" s="64">
        <v>1.74638476032529E-5</v>
      </c>
      <c r="Q47" s="64">
        <v>8.1454192961831297E-5</v>
      </c>
      <c r="R47" s="64">
        <v>5.40643357491194E-5</v>
      </c>
      <c r="S47" s="64">
        <v>2.6783500172558499E-5</v>
      </c>
      <c r="T47" s="64">
        <v>1.9284388008453299E-5</v>
      </c>
      <c r="U47" s="64">
        <v>9.2714660516282003E-5</v>
      </c>
      <c r="V47" s="64">
        <v>3.29624026934786E-5</v>
      </c>
      <c r="W47">
        <v>2.5793341215657402E-4</v>
      </c>
      <c r="X47">
        <v>1.39089164761049E-3</v>
      </c>
      <c r="Y47" s="64">
        <v>3.8512007113932802E-7</v>
      </c>
      <c r="Z47">
        <v>0</v>
      </c>
      <c r="AA47" s="64">
        <v>4.7724111740373403E-5</v>
      </c>
      <c r="AB47" s="64">
        <v>3.2756448793019501E-5</v>
      </c>
      <c r="AC47">
        <v>4.8000945731975098E-3</v>
      </c>
      <c r="AD47" s="296">
        <f t="shared" si="5"/>
        <v>7.8126488541477284E-3</v>
      </c>
    </row>
    <row r="48" spans="1:30" x14ac:dyDescent="0.3">
      <c r="A48">
        <v>123</v>
      </c>
      <c r="B48" s="207" t="s">
        <v>592</v>
      </c>
      <c r="C48" s="202">
        <v>1.53340398293405E-4</v>
      </c>
      <c r="D48" s="129">
        <v>1.30068315617213E-5</v>
      </c>
      <c r="E48" s="145">
        <v>1.2488767120216601E-5</v>
      </c>
      <c r="F48" s="145">
        <v>4.5658627667959997E-6</v>
      </c>
      <c r="G48" s="146">
        <v>3.4559228306458502E-5</v>
      </c>
      <c r="H48" s="129">
        <v>3.21359669039565E-6</v>
      </c>
      <c r="I48" s="145">
        <v>2.0553866262581102E-5</v>
      </c>
      <c r="J48" s="145">
        <v>4.4516231335495402E-5</v>
      </c>
      <c r="K48" s="145">
        <v>1.9812150309589801E-6</v>
      </c>
      <c r="L48" s="111">
        <v>2.7222413559545199E-5</v>
      </c>
      <c r="M48" s="203">
        <v>4.0694455384922301E-4</v>
      </c>
      <c r="N48" s="203">
        <v>8.1177125636291998E-3</v>
      </c>
      <c r="O48" s="111">
        <v>2.5995680913929002E-5</v>
      </c>
      <c r="P48" s="111">
        <v>2.1196221996902501E-5</v>
      </c>
      <c r="Q48" s="203">
        <v>1.16843522890222E-4</v>
      </c>
      <c r="R48" s="203">
        <v>1.0494345041999101E-4</v>
      </c>
      <c r="S48" s="111">
        <v>7.0580221744954696E-6</v>
      </c>
      <c r="T48" s="111">
        <v>3.3366816526459502E-5</v>
      </c>
      <c r="U48" s="203">
        <v>1.31957251988421E-4</v>
      </c>
      <c r="V48" s="203">
        <v>4.10037195387408E-4</v>
      </c>
      <c r="W48" s="204">
        <v>3.9625688124256898E-4</v>
      </c>
      <c r="X48" s="203">
        <v>1.23139287214154E-3</v>
      </c>
      <c r="Y48" s="111">
        <v>6.1195408722406898E-5</v>
      </c>
      <c r="Z48" s="109">
        <v>0</v>
      </c>
      <c r="AA48" s="124">
        <v>1.37256099319732E-5</v>
      </c>
      <c r="AB48" s="111">
        <v>6.7022351739506495E-5</v>
      </c>
      <c r="AC48" s="4">
        <v>1.0734E-2</v>
      </c>
      <c r="AD48" s="296">
        <f>SUM(C48:AC48)</f>
        <v>2.2195096814481823E-2</v>
      </c>
    </row>
    <row r="49" spans="1:30" x14ac:dyDescent="0.3">
      <c r="A49">
        <v>125</v>
      </c>
      <c r="B49" s="207" t="s">
        <v>98</v>
      </c>
      <c r="C49" s="64">
        <v>3.7405978842693002E-5</v>
      </c>
      <c r="D49" s="64">
        <v>2.7332080088148101E-5</v>
      </c>
      <c r="E49" s="64">
        <v>1.06546503968071E-5</v>
      </c>
      <c r="F49" s="64">
        <v>2.0113543331294099E-6</v>
      </c>
      <c r="G49" s="64">
        <v>2.9482643344209801E-5</v>
      </c>
      <c r="H49" s="64">
        <v>5.6124497961862198E-6</v>
      </c>
      <c r="I49" s="64">
        <v>1.44889784551895E-5</v>
      </c>
      <c r="J49">
        <v>1.6846898682311201E-4</v>
      </c>
      <c r="K49" s="64">
        <v>4.6907924108066103E-6</v>
      </c>
      <c r="L49" s="64">
        <v>8.5732960780462295E-5</v>
      </c>
      <c r="M49">
        <v>8.5516940739148602E-4</v>
      </c>
      <c r="N49">
        <v>3.2640691597714998E-4</v>
      </c>
      <c r="O49">
        <v>1.55791681744226E-4</v>
      </c>
      <c r="P49">
        <v>1.56854229503604E-4</v>
      </c>
      <c r="Q49">
        <v>8.64337432354439E-4</v>
      </c>
      <c r="R49">
        <v>3.6309492901605999E-4</v>
      </c>
      <c r="S49" s="64">
        <v>2.92827150387802E-6</v>
      </c>
      <c r="T49" s="64">
        <v>2.7542375125707401E-5</v>
      </c>
      <c r="U49">
        <v>6.6686713683917305E-4</v>
      </c>
      <c r="V49" s="64">
        <v>6.3078170569002195E-5</v>
      </c>
      <c r="W49">
        <v>3.4864040488392602E-4</v>
      </c>
      <c r="X49">
        <v>9.9961399679249891E-4</v>
      </c>
      <c r="Y49" s="64">
        <v>2.3687621618423399E-6</v>
      </c>
      <c r="Z49">
        <v>0</v>
      </c>
      <c r="AA49" s="64">
        <v>5.50486384484308E-6</v>
      </c>
      <c r="AB49" s="64">
        <v>4.3721187641455302E-5</v>
      </c>
      <c r="AC49">
        <v>4.11127273876335E-3</v>
      </c>
      <c r="AD49" s="296">
        <f t="shared" si="5"/>
        <v>9.3790733793833857E-3</v>
      </c>
    </row>
    <row r="50" spans="1:30" x14ac:dyDescent="0.3">
      <c r="B50" s="207" t="s">
        <v>660</v>
      </c>
      <c r="C50" s="295">
        <f>SUM(C34:C49)</f>
        <v>2.1197938508253017E-3</v>
      </c>
      <c r="D50" s="295">
        <f>SUM(D34:D49)</f>
        <v>9.3401760681106416E-4</v>
      </c>
      <c r="E50" s="295">
        <f t="shared" ref="E50:AC50" si="6">SUM(E34:E49)</f>
        <v>9.1760366348235469E-4</v>
      </c>
      <c r="F50" s="295">
        <f t="shared" si="6"/>
        <v>1.2400162938629397E-4</v>
      </c>
      <c r="G50" s="295">
        <f t="shared" si="6"/>
        <v>9.6125224750388523E-4</v>
      </c>
      <c r="H50" s="295">
        <f t="shared" si="6"/>
        <v>2.3647601977169644E-4</v>
      </c>
      <c r="I50" s="295">
        <f t="shared" si="6"/>
        <v>7.9199297231998661E-4</v>
      </c>
      <c r="J50" s="295">
        <f t="shared" si="6"/>
        <v>7.5041248591131496E-3</v>
      </c>
      <c r="K50" s="295">
        <f t="shared" si="6"/>
        <v>3.9418478112343336E-4</v>
      </c>
      <c r="L50" s="295">
        <f t="shared" si="6"/>
        <v>1.0592158827353903E-2</v>
      </c>
      <c r="M50" s="295">
        <f t="shared" si="6"/>
        <v>7.6323838919823807E-3</v>
      </c>
      <c r="N50" s="295">
        <f t="shared" si="6"/>
        <v>1.3747922426261921E-2</v>
      </c>
      <c r="O50" s="295">
        <f t="shared" si="6"/>
        <v>4.3549463176428731E-3</v>
      </c>
      <c r="P50" s="295">
        <f t="shared" si="6"/>
        <v>2.5141368343883233E-3</v>
      </c>
      <c r="Q50" s="295">
        <f t="shared" si="6"/>
        <v>1.4970109591339235E-2</v>
      </c>
      <c r="R50" s="295">
        <f t="shared" si="6"/>
        <v>2.8334032788066531E-2</v>
      </c>
      <c r="S50" s="295">
        <f t="shared" si="6"/>
        <v>3.0441127034191762E-4</v>
      </c>
      <c r="T50" s="295">
        <f t="shared" si="6"/>
        <v>1.8689713430151945E-3</v>
      </c>
      <c r="U50" s="194">
        <f t="shared" si="6"/>
        <v>0.12566040294065137</v>
      </c>
      <c r="V50" s="194">
        <f t="shared" si="6"/>
        <v>4.3361007467990825E-3</v>
      </c>
      <c r="W50" s="194">
        <f t="shared" si="6"/>
        <v>1.7468244379400352E-2</v>
      </c>
      <c r="X50" s="194">
        <f t="shared" si="6"/>
        <v>1.6358585943898649E-2</v>
      </c>
      <c r="Y50" s="194">
        <f t="shared" si="6"/>
        <v>1.3624640072648503E-4</v>
      </c>
      <c r="Z50" s="194">
        <f t="shared" si="6"/>
        <v>0</v>
      </c>
      <c r="AA50" s="194">
        <f t="shared" si="6"/>
        <v>1.2391115854936518E-3</v>
      </c>
      <c r="AB50" s="194">
        <f t="shared" si="6"/>
        <v>7.7176708427549047E-4</v>
      </c>
      <c r="AC50" s="194">
        <f t="shared" si="6"/>
        <v>9.1017297027398025E-2</v>
      </c>
    </row>
    <row r="52" spans="1:30" ht="15" thickBot="1" x14ac:dyDescent="0.35"/>
    <row r="53" spans="1:30" ht="15" thickBot="1" x14ac:dyDescent="0.35">
      <c r="B53" s="410"/>
      <c r="C53" s="411"/>
      <c r="D53" s="412"/>
      <c r="E53" s="412"/>
      <c r="F53" s="410"/>
      <c r="G53" s="412"/>
      <c r="H53" s="411"/>
      <c r="I53" s="413"/>
      <c r="J53" s="410"/>
      <c r="K53" s="414"/>
      <c r="L53" s="414"/>
      <c r="Q53" s="39" t="s">
        <v>399</v>
      </c>
      <c r="R53" s="40" t="s">
        <v>465</v>
      </c>
      <c r="S53" s="169" t="s">
        <v>42</v>
      </c>
      <c r="T53" t="s">
        <v>650</v>
      </c>
      <c r="U53" s="170" t="s">
        <v>47</v>
      </c>
      <c r="V53" s="172" t="s">
        <v>440</v>
      </c>
      <c r="W53" s="36" t="s">
        <v>358</v>
      </c>
      <c r="X53" t="s">
        <v>482</v>
      </c>
      <c r="Y53" s="206" t="s">
        <v>665</v>
      </c>
      <c r="Z53" s="206" t="s">
        <v>664</v>
      </c>
    </row>
    <row r="54" spans="1:30" x14ac:dyDescent="0.3">
      <c r="B54" s="414"/>
      <c r="C54" s="415"/>
      <c r="D54" s="415"/>
      <c r="E54" s="415"/>
      <c r="F54" s="415"/>
      <c r="G54" s="415"/>
      <c r="H54" s="415"/>
      <c r="I54" s="415"/>
      <c r="J54" s="415"/>
      <c r="K54" s="410"/>
      <c r="L54" s="410"/>
      <c r="P54" s="206" t="s">
        <v>59</v>
      </c>
      <c r="Q54" s="298">
        <v>4.7481078010987801E-5</v>
      </c>
      <c r="R54" s="298">
        <v>5.19544122496624E-6</v>
      </c>
      <c r="S54" s="298">
        <v>1.7956588100573414E-3</v>
      </c>
      <c r="T54" s="298">
        <v>4.7784502881495997E-6</v>
      </c>
      <c r="U54" s="298">
        <v>1.4003160791902318E-3</v>
      </c>
      <c r="V54" s="298">
        <v>8.9327232276832004E-7</v>
      </c>
      <c r="W54" s="298">
        <v>6.9147819070559999E-6</v>
      </c>
      <c r="X54" s="298">
        <v>1.3123798028467099E-4</v>
      </c>
      <c r="Y54">
        <v>3.3924758932861719E-3</v>
      </c>
      <c r="Z54">
        <v>9.5484625181727371E-4</v>
      </c>
    </row>
    <row r="55" spans="1:30" x14ac:dyDescent="0.3">
      <c r="B55" s="414"/>
      <c r="C55" s="415"/>
      <c r="D55" s="415"/>
      <c r="E55" s="415"/>
      <c r="F55" s="415"/>
      <c r="G55" s="415"/>
      <c r="H55" s="415"/>
      <c r="I55" s="415"/>
      <c r="J55" s="415"/>
      <c r="K55" s="410"/>
      <c r="L55" s="410"/>
      <c r="P55" s="206" t="s">
        <v>61</v>
      </c>
      <c r="Q55" s="298">
        <v>1.05449763359465E-5</v>
      </c>
      <c r="R55" s="298">
        <v>6.9116019763144826E-6</v>
      </c>
      <c r="S55" s="298">
        <v>2.0782113665656794E-4</v>
      </c>
      <c r="T55" s="298">
        <v>9.7777021741260402E-6</v>
      </c>
      <c r="U55" s="298">
        <v>5.0261442038345657E-5</v>
      </c>
      <c r="V55" s="298">
        <v>7.0083646945273495E-7</v>
      </c>
      <c r="W55" s="298">
        <v>4.0894128661907603E-6</v>
      </c>
      <c r="X55" s="298">
        <v>5.2759917807125095E-7</v>
      </c>
      <c r="Y55">
        <v>2.9063470769501539E-4</v>
      </c>
      <c r="Z55">
        <v>8.1802043704952852E-5</v>
      </c>
    </row>
    <row r="56" spans="1:30" x14ac:dyDescent="0.3">
      <c r="B56" s="414"/>
      <c r="C56" s="415"/>
      <c r="D56" s="415"/>
      <c r="E56" s="415"/>
      <c r="F56" s="415"/>
      <c r="G56" s="415"/>
      <c r="H56" s="415"/>
      <c r="I56" s="415"/>
      <c r="J56" s="415"/>
      <c r="K56" s="410"/>
      <c r="L56" s="410"/>
      <c r="P56" s="206" t="s">
        <v>38</v>
      </c>
      <c r="Q56" s="298">
        <v>8.6301166696323905E-6</v>
      </c>
      <c r="R56" s="298">
        <v>3.2986373489247402E-6</v>
      </c>
      <c r="S56" s="298">
        <v>1.0897792354924462E-3</v>
      </c>
      <c r="T56" s="298">
        <v>4.2850614034489102E-6</v>
      </c>
      <c r="U56" s="298">
        <v>6.2001838829243679E-4</v>
      </c>
      <c r="V56" s="298">
        <v>4.6942022392738704E-6</v>
      </c>
      <c r="W56" s="298">
        <v>7.03482760059968E-6</v>
      </c>
      <c r="X56" s="298">
        <v>6.9238401079285899E-6</v>
      </c>
      <c r="Y56">
        <v>1.7446643091546912E-3</v>
      </c>
      <c r="Z56">
        <v>4.9105320971405491E-4</v>
      </c>
    </row>
    <row r="57" spans="1:30" x14ac:dyDescent="0.3">
      <c r="B57" s="414"/>
      <c r="C57" s="415"/>
      <c r="D57" s="415"/>
      <c r="E57" s="415"/>
      <c r="F57" s="415"/>
      <c r="G57" s="415"/>
      <c r="H57" s="415"/>
      <c r="I57" s="415"/>
      <c r="J57" s="415"/>
      <c r="K57" s="410"/>
      <c r="L57" s="410"/>
      <c r="P57" s="205" t="s">
        <v>39</v>
      </c>
      <c r="Q57" s="298">
        <v>2.8499683092667598E-6</v>
      </c>
      <c r="R57" s="298">
        <v>4.8993677259120086E-6</v>
      </c>
      <c r="S57" s="298">
        <v>7.623313800066326E-4</v>
      </c>
      <c r="T57" s="298">
        <v>1.3856622799165166E-5</v>
      </c>
      <c r="U57" s="298">
        <v>1.696799234056417E-3</v>
      </c>
      <c r="V57" s="298">
        <v>2.33810410200549E-6</v>
      </c>
      <c r="W57" s="298">
        <v>5.9404502182216403E-6</v>
      </c>
      <c r="X57" s="298">
        <v>4.3518796854031001E-5</v>
      </c>
      <c r="Y57">
        <v>2.5325339240716512E-3</v>
      </c>
      <c r="Z57">
        <v>7.1280698848459677E-4</v>
      </c>
    </row>
    <row r="58" spans="1:30" x14ac:dyDescent="0.3">
      <c r="B58" s="414"/>
      <c r="C58" s="415"/>
      <c r="D58" s="415"/>
      <c r="E58" s="415"/>
      <c r="F58" s="415"/>
      <c r="G58" s="415"/>
      <c r="H58" s="415"/>
      <c r="I58" s="415"/>
      <c r="J58" s="415"/>
      <c r="K58" s="410"/>
      <c r="L58" s="410"/>
      <c r="P58" s="206" t="s">
        <v>555</v>
      </c>
      <c r="Q58" s="298">
        <v>0</v>
      </c>
      <c r="R58" s="298">
        <v>0</v>
      </c>
      <c r="S58" s="298">
        <v>0</v>
      </c>
      <c r="T58" s="298">
        <v>0</v>
      </c>
      <c r="U58" s="298">
        <v>9.3381379755339597E-2</v>
      </c>
      <c r="V58" s="298">
        <v>0</v>
      </c>
      <c r="W58" s="298">
        <v>0</v>
      </c>
      <c r="X58" s="298">
        <v>5.4057263304820602E-6</v>
      </c>
      <c r="Y58">
        <v>9.3386785481670079E-2</v>
      </c>
      <c r="Z58">
        <v>2.6284644280864914E-2</v>
      </c>
    </row>
    <row r="59" spans="1:30" x14ac:dyDescent="0.3">
      <c r="B59" s="414"/>
      <c r="C59" s="415"/>
      <c r="D59" s="415"/>
      <c r="E59" s="415"/>
      <c r="F59" s="415"/>
      <c r="G59" s="415"/>
      <c r="H59" s="415"/>
      <c r="I59" s="415"/>
      <c r="J59" s="415"/>
      <c r="K59" s="410"/>
      <c r="L59" s="410"/>
      <c r="P59" s="206" t="s">
        <v>44</v>
      </c>
      <c r="Q59" s="298">
        <v>1.25739250956335E-3</v>
      </c>
      <c r="R59" s="298">
        <v>9.4337918241777733E-4</v>
      </c>
      <c r="S59" s="298">
        <v>4.6618662180284987E-2</v>
      </c>
      <c r="T59" s="298">
        <v>2.4180400831611042E-4</v>
      </c>
      <c r="U59" s="298">
        <v>3.2452036262022407E-2</v>
      </c>
      <c r="V59" s="298">
        <v>5.40377411010631E-4</v>
      </c>
      <c r="W59" s="298">
        <v>1.8453051859551199E-4</v>
      </c>
      <c r="X59" s="298">
        <v>1.1753647914248401E-3</v>
      </c>
      <c r="Y59">
        <v>8.3413546863635626E-2</v>
      </c>
      <c r="Z59">
        <v>2.3477576577965197E-2</v>
      </c>
    </row>
    <row r="60" spans="1:30" x14ac:dyDescent="0.3">
      <c r="B60" s="414"/>
      <c r="C60" s="415"/>
      <c r="D60" s="415"/>
      <c r="E60" s="415"/>
      <c r="F60" s="415"/>
      <c r="G60" s="415"/>
      <c r="H60" s="415"/>
      <c r="I60" s="415"/>
      <c r="J60" s="415"/>
      <c r="K60" s="410"/>
      <c r="L60" s="410"/>
      <c r="P60" s="206" t="s">
        <v>70</v>
      </c>
      <c r="Q60" s="298">
        <v>6.9491325480216696E-6</v>
      </c>
      <c r="R60" s="298">
        <v>5.7092841003684772E-6</v>
      </c>
      <c r="S60" s="298">
        <v>1.5104812072462556E-4</v>
      </c>
      <c r="T60" s="298">
        <v>1.2596117743909111E-6</v>
      </c>
      <c r="U60" s="298">
        <v>1.9070792291957204E-4</v>
      </c>
      <c r="V60" s="298">
        <v>1.8372738569792299E-5</v>
      </c>
      <c r="W60" s="298">
        <v>5.8968391539186903E-7</v>
      </c>
      <c r="X60" s="298">
        <v>1.95595476942589E-6</v>
      </c>
      <c r="Y60">
        <v>3.7659244932158875E-4</v>
      </c>
      <c r="Z60">
        <v>1.0599570933106484E-4</v>
      </c>
    </row>
    <row r="61" spans="1:30" x14ac:dyDescent="0.3">
      <c r="B61" s="414"/>
      <c r="C61" s="415"/>
      <c r="D61" s="415"/>
      <c r="E61" s="415"/>
      <c r="F61" s="415"/>
      <c r="G61" s="415"/>
      <c r="H61" s="415"/>
      <c r="I61" s="415"/>
      <c r="J61" s="415"/>
      <c r="K61" s="410"/>
      <c r="L61" s="410"/>
      <c r="P61" s="206" t="s">
        <v>662</v>
      </c>
      <c r="Q61" s="298">
        <v>8.8011753971382E-5</v>
      </c>
      <c r="R61" s="298">
        <v>1.7172254256514024E-4</v>
      </c>
      <c r="S61" s="298">
        <v>9.1951522553099692E-3</v>
      </c>
      <c r="T61" s="298">
        <v>9.03338551201698E-5</v>
      </c>
      <c r="U61" s="298">
        <v>6.8781749530355367E-3</v>
      </c>
      <c r="V61" s="298">
        <v>1.2802096379416799E-4</v>
      </c>
      <c r="W61" s="298">
        <v>1.9365732747178999E-5</v>
      </c>
      <c r="X61" s="298">
        <v>1.7790708540882457E-3</v>
      </c>
      <c r="Y61">
        <v>1.8349852910631792E-2</v>
      </c>
      <c r="Z61">
        <v>5.1647495293305687E-3</v>
      </c>
    </row>
    <row r="62" spans="1:30" x14ac:dyDescent="0.3">
      <c r="B62" s="416"/>
      <c r="C62" s="415"/>
      <c r="D62" s="415"/>
      <c r="E62" s="415"/>
      <c r="F62" s="415"/>
      <c r="G62" s="415"/>
      <c r="H62" s="415"/>
      <c r="I62" s="415"/>
      <c r="J62" s="415"/>
      <c r="K62" s="410"/>
      <c r="L62" s="410"/>
      <c r="P62" t="s">
        <v>669</v>
      </c>
      <c r="Q62" s="298">
        <f>SUM(C42)</f>
        <v>8.8011753971382E-5</v>
      </c>
      <c r="R62" s="298">
        <f>SUM(R43:U47,R49:U49)</f>
        <v>1.4048183233287135E-2</v>
      </c>
      <c r="S62" s="298">
        <f>SUM(V43:AF47,V49:AF49)</f>
        <v>0.22242500753698874</v>
      </c>
      <c r="T62" s="298">
        <f>SUM(AG43:AH47,AG49:AH49,)</f>
        <v>0</v>
      </c>
      <c r="U62" s="298">
        <f>SUM(AI43:AN47,AI49:AN49,)</f>
        <v>0</v>
      </c>
      <c r="V62" s="298">
        <f>SUM(AO43:AO47,AO49)</f>
        <v>0</v>
      </c>
      <c r="W62" s="298">
        <f>SUM(AP43:AP47,AP49)</f>
        <v>0</v>
      </c>
      <c r="X62" s="298">
        <f>SUM(AQ43:AQ47,AQ49)</f>
        <v>0</v>
      </c>
      <c r="Y62">
        <f t="shared" ref="Y62" si="7">SUM(Q62:X62)</f>
        <v>0.23656120252424725</v>
      </c>
      <c r="Z62" t="e">
        <f t="shared" ref="Z62" si="8">Y62/$K$78*100</f>
        <v>#DIV/0!</v>
      </c>
    </row>
    <row r="63" spans="1:30" x14ac:dyDescent="0.3">
      <c r="B63" s="414"/>
      <c r="C63" s="417"/>
      <c r="D63" s="418"/>
      <c r="E63" s="417"/>
      <c r="F63" s="417"/>
      <c r="G63" s="417"/>
      <c r="H63" s="417"/>
      <c r="I63" s="417"/>
      <c r="J63" s="417"/>
      <c r="K63" s="410"/>
      <c r="L63" s="410"/>
      <c r="P63" s="207" t="s">
        <v>592</v>
      </c>
      <c r="Q63" s="295">
        <f>SUM(Q48)</f>
        <v>1.16843522890222E-4</v>
      </c>
      <c r="R63" s="297">
        <f>SUM(R48:U48)</f>
        <v>2.7732554110936698E-4</v>
      </c>
      <c r="S63" s="295">
        <f>SUM(V48:AF48)</f>
        <v>3.5108727133647225E-2</v>
      </c>
      <c r="T63" s="295">
        <f>SUM(AG48:AH48)</f>
        <v>0</v>
      </c>
      <c r="U63" s="295">
        <f>SUM(AI48:AN48)</f>
        <v>0</v>
      </c>
      <c r="V63" s="295">
        <f>SUM(AO48)</f>
        <v>0</v>
      </c>
      <c r="W63" s="295">
        <f>SUM(AP48)</f>
        <v>0</v>
      </c>
      <c r="X63" s="295">
        <f>SUM(AQ48)</f>
        <v>0</v>
      </c>
      <c r="Y63">
        <f>SUM(Q63:X63)</f>
        <v>3.5502896197646815E-2</v>
      </c>
      <c r="Z63" t="e">
        <f>Y63/$K$78*100</f>
        <v>#DIV/0!</v>
      </c>
    </row>
    <row r="64" spans="1:30" x14ac:dyDescent="0.3">
      <c r="B64" s="414"/>
      <c r="C64" s="410"/>
      <c r="D64" s="410"/>
      <c r="E64" s="410"/>
      <c r="F64" s="410"/>
      <c r="G64" s="410"/>
      <c r="H64" s="410"/>
      <c r="I64" s="410"/>
      <c r="J64" s="410"/>
      <c r="K64" s="410"/>
      <c r="L64" s="410"/>
      <c r="P64" s="207"/>
    </row>
    <row r="65" spans="2:34" x14ac:dyDescent="0.3">
      <c r="B65" s="414"/>
      <c r="C65" s="410"/>
      <c r="D65" s="410"/>
      <c r="E65" s="410"/>
      <c r="F65" s="410"/>
      <c r="G65" s="410"/>
      <c r="H65" s="410"/>
      <c r="I65" s="410"/>
      <c r="J65" s="410"/>
      <c r="K65" s="410"/>
      <c r="L65" s="410"/>
      <c r="P65" s="207"/>
    </row>
    <row r="66" spans="2:34" x14ac:dyDescent="0.3">
      <c r="B66" s="410"/>
      <c r="C66" s="410"/>
      <c r="D66" s="410"/>
      <c r="E66" s="410"/>
      <c r="F66" s="410"/>
      <c r="G66" s="410"/>
      <c r="H66" s="410"/>
      <c r="I66" s="410"/>
      <c r="J66" s="410"/>
      <c r="K66" s="410"/>
      <c r="L66" s="410"/>
      <c r="P66" s="207"/>
    </row>
    <row r="67" spans="2:34" x14ac:dyDescent="0.3">
      <c r="B67" s="410"/>
      <c r="C67" s="411"/>
      <c r="D67" s="412"/>
      <c r="E67" s="412"/>
      <c r="F67" s="410"/>
      <c r="G67" s="412"/>
      <c r="H67" s="411"/>
      <c r="I67" s="413"/>
      <c r="J67" s="410"/>
      <c r="K67" s="414"/>
      <c r="L67" s="414"/>
      <c r="P67" s="207"/>
    </row>
    <row r="68" spans="2:34" x14ac:dyDescent="0.3">
      <c r="B68" s="414"/>
      <c r="C68" s="410"/>
      <c r="D68" s="410"/>
      <c r="E68" s="410"/>
      <c r="F68" s="410"/>
      <c r="G68" s="410"/>
      <c r="H68" s="410"/>
      <c r="I68" s="410"/>
      <c r="J68" s="410"/>
      <c r="K68" s="410"/>
      <c r="L68" s="410"/>
      <c r="P68" s="207"/>
    </row>
    <row r="69" spans="2:34" x14ac:dyDescent="0.3">
      <c r="B69" s="414"/>
      <c r="C69" s="410"/>
      <c r="D69" s="410"/>
      <c r="E69" s="410"/>
      <c r="F69" s="410"/>
      <c r="G69" s="410"/>
      <c r="H69" s="410"/>
      <c r="I69" s="410"/>
      <c r="J69" s="410"/>
      <c r="K69" s="410"/>
      <c r="L69" s="410"/>
      <c r="P69" s="207"/>
    </row>
    <row r="70" spans="2:34" x14ac:dyDescent="0.3">
      <c r="B70" s="414"/>
      <c r="C70" s="410"/>
      <c r="D70" s="410"/>
      <c r="E70" s="410"/>
      <c r="F70" s="410"/>
      <c r="G70" s="410"/>
      <c r="H70" s="410"/>
      <c r="I70" s="410"/>
      <c r="J70" s="410"/>
      <c r="K70" s="410"/>
      <c r="L70" s="410"/>
    </row>
    <row r="71" spans="2:34" x14ac:dyDescent="0.3">
      <c r="B71" s="414"/>
      <c r="C71" s="410"/>
      <c r="D71" s="410"/>
      <c r="E71" s="410"/>
      <c r="F71" s="410"/>
      <c r="G71" s="410"/>
      <c r="H71" s="410"/>
      <c r="I71" s="410"/>
      <c r="J71" s="410"/>
      <c r="K71" s="410"/>
      <c r="L71" s="410"/>
    </row>
    <row r="72" spans="2:34" x14ac:dyDescent="0.3">
      <c r="B72" s="414"/>
      <c r="C72" s="410"/>
      <c r="D72" s="410"/>
      <c r="E72" s="410"/>
      <c r="F72" s="410"/>
      <c r="G72" s="410"/>
      <c r="H72" s="410"/>
      <c r="I72" s="410"/>
      <c r="J72" s="410"/>
      <c r="K72" s="410"/>
      <c r="L72" s="410"/>
    </row>
    <row r="73" spans="2:34" x14ac:dyDescent="0.3">
      <c r="B73" s="414"/>
      <c r="C73" s="410"/>
      <c r="D73" s="410"/>
      <c r="E73" s="410"/>
      <c r="F73" s="410"/>
      <c r="G73" s="410"/>
      <c r="H73" s="410"/>
      <c r="I73" s="410"/>
      <c r="J73" s="410"/>
      <c r="K73" s="410"/>
      <c r="L73" s="410"/>
    </row>
    <row r="74" spans="2:34" x14ac:dyDescent="0.3">
      <c r="B74" s="414"/>
      <c r="C74" s="410"/>
      <c r="D74" s="410"/>
      <c r="E74" s="410"/>
      <c r="F74" s="410"/>
      <c r="G74" s="410"/>
      <c r="H74" s="410"/>
      <c r="I74" s="410"/>
      <c r="J74" s="410"/>
      <c r="K74" s="410"/>
      <c r="L74" s="410"/>
    </row>
    <row r="75" spans="2:34" x14ac:dyDescent="0.3">
      <c r="B75" s="414"/>
      <c r="C75" s="410"/>
      <c r="D75" s="410"/>
      <c r="E75" s="410"/>
      <c r="F75" s="410"/>
      <c r="G75" s="410"/>
      <c r="H75" s="410"/>
      <c r="I75" s="410"/>
      <c r="J75" s="410"/>
      <c r="K75" s="410"/>
      <c r="L75" s="410"/>
      <c r="P75" s="207"/>
      <c r="Y75">
        <f>SUM(Q75:X75)</f>
        <v>0</v>
      </c>
    </row>
    <row r="76" spans="2:34" x14ac:dyDescent="0.3">
      <c r="B76" s="416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Q76" s="3" t="s">
        <v>59</v>
      </c>
      <c r="R76" s="3" t="s">
        <v>61</v>
      </c>
      <c r="S76" s="3" t="s">
        <v>38</v>
      </c>
      <c r="T76" s="3" t="s">
        <v>39</v>
      </c>
      <c r="U76" s="93" t="s">
        <v>555</v>
      </c>
      <c r="V76" s="95" t="s">
        <v>44</v>
      </c>
      <c r="W76" s="97" t="s">
        <v>70</v>
      </c>
      <c r="X76" s="97" t="s">
        <v>77</v>
      </c>
      <c r="Y76" s="106" t="s">
        <v>589</v>
      </c>
      <c r="Z76" s="98" t="s">
        <v>91</v>
      </c>
      <c r="AA76" s="98" t="s">
        <v>92</v>
      </c>
      <c r="AB76" s="98" t="s">
        <v>93</v>
      </c>
      <c r="AC76" s="98" t="s">
        <v>590</v>
      </c>
      <c r="AD76" s="98" t="s">
        <v>591</v>
      </c>
      <c r="AE76" s="99" t="s">
        <v>592</v>
      </c>
      <c r="AF76" s="98" t="s">
        <v>98</v>
      </c>
      <c r="AG76" s="98" t="s">
        <v>667</v>
      </c>
      <c r="AH76" t="s">
        <v>638</v>
      </c>
    </row>
    <row r="77" spans="2:34" x14ac:dyDescent="0.3">
      <c r="B77" s="414"/>
      <c r="C77" s="410"/>
      <c r="D77" s="410"/>
      <c r="E77" s="410"/>
      <c r="F77" s="410"/>
      <c r="G77" s="410"/>
      <c r="H77" s="410"/>
      <c r="I77" s="410"/>
      <c r="J77" s="410"/>
      <c r="K77" s="410"/>
      <c r="L77" s="410"/>
      <c r="P77" t="s">
        <v>668</v>
      </c>
      <c r="Q77">
        <v>3.3922247206407056E-3</v>
      </c>
      <c r="R77">
        <v>2.9001547428149805E-4</v>
      </c>
      <c r="S77">
        <v>1.7445713584185096E-3</v>
      </c>
      <c r="T77">
        <v>2.5325245242745374E-3</v>
      </c>
      <c r="U77">
        <v>9.3386785481670107E-2</v>
      </c>
      <c r="V77">
        <v>8.3407394201620771E-2</v>
      </c>
      <c r="W77">
        <v>3.7657166205109388E-4</v>
      </c>
      <c r="X77">
        <v>8.7485938222108661E-3</v>
      </c>
      <c r="Y77">
        <v>9.600744769534689E-3</v>
      </c>
      <c r="Z77">
        <v>6.314278270583347E-2</v>
      </c>
      <c r="AA77">
        <v>9.3313841922919999E-3</v>
      </c>
      <c r="AB77">
        <v>2.8447414182085521E-2</v>
      </c>
      <c r="AC77">
        <v>1.1491628143849382E-2</v>
      </c>
      <c r="AD77">
        <v>7.8118268085326211E-3</v>
      </c>
      <c r="AE77">
        <v>2.2193713177824079E-2</v>
      </c>
      <c r="AF77">
        <v>9.3784568772777091E-3</v>
      </c>
    </row>
    <row r="78" spans="2:34" x14ac:dyDescent="0.3">
      <c r="B78" s="414"/>
      <c r="C78" s="410"/>
      <c r="D78" s="410"/>
      <c r="E78" s="410"/>
      <c r="F78" s="410"/>
      <c r="G78" s="410"/>
      <c r="H78" s="410"/>
      <c r="I78" s="410"/>
      <c r="J78" s="410"/>
      <c r="K78" s="410"/>
      <c r="L78" s="410"/>
      <c r="P78" t="s">
        <v>669</v>
      </c>
      <c r="S78">
        <v>2.2477163694973118E-4</v>
      </c>
      <c r="V78">
        <v>7.784062987890468E-2</v>
      </c>
      <c r="W78">
        <v>1.307109213122446E-2</v>
      </c>
      <c r="X78">
        <v>1.5362366094373034E-2</v>
      </c>
      <c r="Z78" s="299"/>
      <c r="AA78" s="300"/>
      <c r="AG78">
        <v>3.2632914480038543E-2</v>
      </c>
      <c r="AH78">
        <v>7.2463457914937428E-5</v>
      </c>
    </row>
    <row r="79" spans="2:34" x14ac:dyDescent="0.3">
      <c r="B79" s="414"/>
      <c r="C79" s="410"/>
      <c r="D79" s="410"/>
      <c r="E79" s="410"/>
      <c r="F79" s="410"/>
      <c r="G79" s="410"/>
      <c r="H79" s="410"/>
      <c r="I79" s="410"/>
      <c r="J79" s="410"/>
      <c r="K79" s="410"/>
      <c r="L79" s="410"/>
      <c r="P79" t="s">
        <v>670</v>
      </c>
      <c r="V79">
        <v>2.1438390125289288E-2</v>
      </c>
      <c r="W79">
        <v>3.3543294714764498E-6</v>
      </c>
      <c r="X79">
        <v>7.226873178393994E-4</v>
      </c>
      <c r="AG79">
        <v>2.9281405223918314E-5</v>
      </c>
    </row>
  </sheetData>
  <mergeCells count="1">
    <mergeCell ref="AB1:AC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B2A4-BC5C-465A-BB95-1A6E7A38A8E9}">
  <sheetPr codeName="Sheet10"/>
  <dimension ref="A1:AB37"/>
  <sheetViews>
    <sheetView workbookViewId="0">
      <selection activeCell="D21" sqref="D21"/>
    </sheetView>
  </sheetViews>
  <sheetFormatPr defaultRowHeight="14.4" x14ac:dyDescent="0.3"/>
  <sheetData>
    <row r="1" spans="1:28" x14ac:dyDescent="0.3">
      <c r="B1" t="s">
        <v>399</v>
      </c>
      <c r="C1" t="s">
        <v>459</v>
      </c>
      <c r="D1" t="s">
        <v>0</v>
      </c>
      <c r="E1" t="s">
        <v>458</v>
      </c>
      <c r="F1" t="s">
        <v>171</v>
      </c>
      <c r="G1" t="s">
        <v>176</v>
      </c>
      <c r="H1" t="s">
        <v>175</v>
      </c>
      <c r="I1" t="s">
        <v>177</v>
      </c>
      <c r="J1" t="s">
        <v>349</v>
      </c>
      <c r="K1" t="s">
        <v>179</v>
      </c>
      <c r="L1" t="s">
        <v>485</v>
      </c>
      <c r="M1" t="s">
        <v>471</v>
      </c>
      <c r="N1" t="s">
        <v>174</v>
      </c>
      <c r="O1" t="s">
        <v>173</v>
      </c>
      <c r="P1" t="s">
        <v>180</v>
      </c>
      <c r="Q1" t="s">
        <v>472</v>
      </c>
      <c r="R1" t="s">
        <v>621</v>
      </c>
      <c r="S1" t="s">
        <v>437</v>
      </c>
      <c r="T1" t="s">
        <v>406</v>
      </c>
      <c r="U1" t="s">
        <v>412</v>
      </c>
      <c r="V1" t="s">
        <v>474</v>
      </c>
      <c r="W1" t="s">
        <v>486</v>
      </c>
      <c r="X1" t="s">
        <v>483</v>
      </c>
      <c r="Y1" t="s">
        <v>169</v>
      </c>
      <c r="Z1" t="s">
        <v>355</v>
      </c>
      <c r="AA1" t="s">
        <v>625</v>
      </c>
      <c r="AB1" s="62" t="s">
        <v>622</v>
      </c>
    </row>
    <row r="2" spans="1:28" x14ac:dyDescent="0.3">
      <c r="A2" s="3" t="s">
        <v>677</v>
      </c>
      <c r="B2">
        <v>4.7481078010987797E-2</v>
      </c>
      <c r="C2">
        <v>1.30480239212112E-3</v>
      </c>
      <c r="D2">
        <v>1.21431949009632E-3</v>
      </c>
      <c r="E2">
        <v>1.4783228307343999E-4</v>
      </c>
      <c r="F2">
        <v>2.52848705967536E-3</v>
      </c>
      <c r="G2">
        <v>2.4620937691792E-4</v>
      </c>
      <c r="H2">
        <v>4.6220175386326402E-3</v>
      </c>
      <c r="I2">
        <v>0.11723905774660499</v>
      </c>
      <c r="J2">
        <v>1.14346276044944E-3</v>
      </c>
      <c r="K2">
        <v>0.325138321309489</v>
      </c>
      <c r="L2">
        <v>0.87994071605549296</v>
      </c>
      <c r="M2">
        <v>0.13504204100622899</v>
      </c>
      <c r="N2">
        <v>0.24100167084607599</v>
      </c>
      <c r="O2">
        <v>0</v>
      </c>
      <c r="P2">
        <v>3.00670744942323E-2</v>
      </c>
      <c r="Q2">
        <v>6.12182389232181E-2</v>
      </c>
      <c r="R2">
        <v>1.27141065801168E-3</v>
      </c>
      <c r="S2">
        <v>3.5070396301379201E-3</v>
      </c>
      <c r="T2">
        <v>0.121009354854845</v>
      </c>
      <c r="U2">
        <v>6.0842443375878102E-2</v>
      </c>
      <c r="V2">
        <v>0.79660471822703904</v>
      </c>
      <c r="W2">
        <v>0.42068514371628601</v>
      </c>
      <c r="X2">
        <v>1.1744190161835199E-3</v>
      </c>
      <c r="Y2">
        <v>0</v>
      </c>
      <c r="Z2">
        <v>8.9327232276831996E-4</v>
      </c>
      <c r="AA2">
        <v>6.9147819070559998E-3</v>
      </c>
      <c r="AB2">
        <v>0.13123798028467201</v>
      </c>
    </row>
    <row r="3" spans="1:28" x14ac:dyDescent="0.3">
      <c r="A3" s="3" t="s">
        <v>678</v>
      </c>
      <c r="B3">
        <v>1.0544976335946501E-2</v>
      </c>
      <c r="C3">
        <v>1.23996333836621E-3</v>
      </c>
      <c r="D3">
        <v>8.5189010405281704E-4</v>
      </c>
      <c r="E3">
        <v>9.7891026780833491E-4</v>
      </c>
      <c r="F3">
        <v>3.8408382660871199E-3</v>
      </c>
      <c r="G3">
        <v>2.7443289767942398E-4</v>
      </c>
      <c r="H3">
        <v>1.9830803947082898E-3</v>
      </c>
      <c r="I3">
        <v>8.6004818983913503E-2</v>
      </c>
      <c r="J3">
        <v>1.4966101557041799E-4</v>
      </c>
      <c r="K3">
        <v>4.6869286256143901E-3</v>
      </c>
      <c r="L3">
        <v>2.3352322198605099E-2</v>
      </c>
      <c r="M3">
        <v>1.9226961289573699E-2</v>
      </c>
      <c r="N3">
        <v>4.6789958818318298E-3</v>
      </c>
      <c r="O3">
        <v>4.4533495265364299E-2</v>
      </c>
      <c r="P3">
        <v>8.9095198577101298E-3</v>
      </c>
      <c r="Q3">
        <v>1.4020920245996899E-2</v>
      </c>
      <c r="R3">
        <v>1.2354814294577199E-3</v>
      </c>
      <c r="S3">
        <v>8.5422207446683197E-3</v>
      </c>
      <c r="T3">
        <v>5.2684336785433798E-3</v>
      </c>
      <c r="U3">
        <v>7.3847052731617902E-3</v>
      </c>
      <c r="V3">
        <v>1.8576998060949299E-2</v>
      </c>
      <c r="W3">
        <v>1.8858481460828198E-2</v>
      </c>
      <c r="X3">
        <v>1.7282356486298799E-4</v>
      </c>
      <c r="Y3">
        <v>0</v>
      </c>
      <c r="Z3">
        <v>7.0083646945273497E-4</v>
      </c>
      <c r="AA3">
        <v>4.0894128661907603E-3</v>
      </c>
      <c r="AB3">
        <v>5.2759917807125101E-4</v>
      </c>
    </row>
    <row r="4" spans="1:28" x14ac:dyDescent="0.3">
      <c r="A4" s="3" t="s">
        <v>38</v>
      </c>
      <c r="B4">
        <v>8.6301166696323896E-3</v>
      </c>
      <c r="C4">
        <v>3.4538827152272999E-4</v>
      </c>
      <c r="D4">
        <v>1.1377775499031399E-3</v>
      </c>
      <c r="E4">
        <v>3.4239556221766999E-4</v>
      </c>
      <c r="F4">
        <v>1.4730759652811999E-3</v>
      </c>
      <c r="G4">
        <v>2.2207098988322001E-4</v>
      </c>
      <c r="H4">
        <v>6.5082574692260798E-3</v>
      </c>
      <c r="I4">
        <v>9.5302687495335506E-2</v>
      </c>
      <c r="J4">
        <v>5.5212149420916096E-3</v>
      </c>
      <c r="K4">
        <v>6.3013734105043101E-2</v>
      </c>
      <c r="L4">
        <v>0.23921884648087</v>
      </c>
      <c r="M4">
        <v>2.1100735030651799E-2</v>
      </c>
      <c r="N4">
        <v>0.14617574170479899</v>
      </c>
      <c r="O4">
        <v>9.9600727545763504E-2</v>
      </c>
      <c r="P4">
        <v>3.8521123096354498E-2</v>
      </c>
      <c r="Q4">
        <v>0.37459409663242799</v>
      </c>
      <c r="R4">
        <v>9.4974852352606998E-4</v>
      </c>
      <c r="S4">
        <v>3.3353128799228399E-3</v>
      </c>
      <c r="T4">
        <v>6.1393911271027002E-2</v>
      </c>
      <c r="U4">
        <v>2.7045347582166399E-2</v>
      </c>
      <c r="V4">
        <v>0.242690739388911</v>
      </c>
      <c r="W4">
        <v>0.28853957242071099</v>
      </c>
      <c r="X4">
        <v>3.4881762962140001E-4</v>
      </c>
      <c r="Y4">
        <v>0</v>
      </c>
      <c r="Z4">
        <v>4.6942022392738704E-3</v>
      </c>
      <c r="AA4">
        <v>7.0348276005996798E-3</v>
      </c>
      <c r="AB4">
        <v>6.9238401079285902E-3</v>
      </c>
    </row>
    <row r="5" spans="1:28" x14ac:dyDescent="0.3">
      <c r="A5" s="3" t="s">
        <v>679</v>
      </c>
      <c r="B5">
        <v>2.8499683092667598E-3</v>
      </c>
      <c r="C5">
        <v>2.5543262310575702E-3</v>
      </c>
      <c r="D5">
        <v>1.0781040680772299E-3</v>
      </c>
      <c r="E5" s="64">
        <v>8.01166291861078E-5</v>
      </c>
      <c r="F5">
        <v>1.1868207975911E-3</v>
      </c>
      <c r="G5">
        <v>2.6516665974015202E-3</v>
      </c>
      <c r="H5">
        <v>4.4266234206208803E-3</v>
      </c>
      <c r="I5">
        <v>0.139935105166656</v>
      </c>
      <c r="J5">
        <v>3.49201586915103E-3</v>
      </c>
      <c r="K5">
        <v>4.5342883415016001E-2</v>
      </c>
      <c r="L5">
        <v>0.24844027489966</v>
      </c>
      <c r="M5">
        <v>4.4280061795766497E-2</v>
      </c>
      <c r="N5">
        <v>3.7007130410716099E-2</v>
      </c>
      <c r="O5">
        <v>4.8531370160642302E-2</v>
      </c>
      <c r="P5">
        <v>6.6884694850921397E-2</v>
      </c>
      <c r="Q5">
        <v>0.121339553420081</v>
      </c>
      <c r="R5">
        <v>7.4747221564776495E-4</v>
      </c>
      <c r="S5">
        <v>1.3109150583517399E-2</v>
      </c>
      <c r="T5">
        <v>3.5239661492880797E-2</v>
      </c>
      <c r="U5">
        <v>3.5896671766897099E-2</v>
      </c>
      <c r="V5">
        <v>0.75610957194455897</v>
      </c>
      <c r="W5">
        <v>0.86912856054072996</v>
      </c>
      <c r="X5">
        <v>4.2476831135003799E-4</v>
      </c>
      <c r="Y5">
        <v>0</v>
      </c>
      <c r="Z5">
        <v>2.3381041020054901E-3</v>
      </c>
      <c r="AA5">
        <v>5.9404502182216403E-3</v>
      </c>
      <c r="AB5">
        <v>4.3518796854030997E-2</v>
      </c>
    </row>
    <row r="6" spans="1:28" x14ac:dyDescent="0.3">
      <c r="A6" s="93" t="s">
        <v>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93.381379755339594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5.4057263304820597E-3</v>
      </c>
    </row>
    <row r="7" spans="1:28" x14ac:dyDescent="0.3">
      <c r="A7" s="95" t="s">
        <v>680</v>
      </c>
      <c r="B7">
        <v>1.25739250956335</v>
      </c>
      <c r="C7">
        <v>0.278799797754961</v>
      </c>
      <c r="D7">
        <v>0.26546269575524301</v>
      </c>
      <c r="E7">
        <v>4.6443764094889199E-2</v>
      </c>
      <c r="F7">
        <v>0.35267292481268397</v>
      </c>
      <c r="G7">
        <v>1.0430962875651199E-2</v>
      </c>
      <c r="H7">
        <v>0.25769921643301702</v>
      </c>
      <c r="I7">
        <v>5.5321423716405098</v>
      </c>
      <c r="J7">
        <v>0.30362739954071799</v>
      </c>
      <c r="K7">
        <v>9.0103108563694203</v>
      </c>
      <c r="L7">
        <v>0</v>
      </c>
      <c r="M7">
        <v>0</v>
      </c>
      <c r="N7">
        <v>2.7546078255134199</v>
      </c>
      <c r="O7">
        <v>1.2401427037214099</v>
      </c>
      <c r="P7">
        <v>2.5430954886881398</v>
      </c>
      <c r="Q7">
        <v>24.966605355502701</v>
      </c>
      <c r="R7">
        <v>7.6886618064072404E-2</v>
      </c>
      <c r="S7">
        <v>0.164917390252038</v>
      </c>
      <c r="T7">
        <v>16.057222828803301</v>
      </c>
      <c r="U7">
        <v>2.12177342686187</v>
      </c>
      <c r="V7">
        <v>8.3396871700966102</v>
      </c>
      <c r="W7">
        <v>5.9114462101015901</v>
      </c>
      <c r="X7">
        <v>2.1906626159038399E-2</v>
      </c>
      <c r="Y7">
        <v>0</v>
      </c>
      <c r="Z7">
        <v>0.54037741101062997</v>
      </c>
      <c r="AA7">
        <v>0.18453051859551201</v>
      </c>
      <c r="AB7">
        <v>1.17536479142484</v>
      </c>
    </row>
    <row r="8" spans="1:28" x14ac:dyDescent="0.3">
      <c r="A8" s="97" t="s">
        <v>70</v>
      </c>
      <c r="B8">
        <v>6.9491325480216699E-3</v>
      </c>
      <c r="C8">
        <v>2.1969737749757598E-3</v>
      </c>
      <c r="D8">
        <v>7.0097863297125895E-4</v>
      </c>
      <c r="E8" s="64">
        <v>7.3915012240098E-5</v>
      </c>
      <c r="F8">
        <v>2.7374166801813599E-3</v>
      </c>
      <c r="G8" s="64">
        <v>4.5726841879115997E-5</v>
      </c>
      <c r="H8">
        <v>5.1593450931253296E-3</v>
      </c>
      <c r="I8">
        <v>2.4889100511827699E-2</v>
      </c>
      <c r="J8">
        <v>2.9539960116295701E-3</v>
      </c>
      <c r="K8">
        <v>1.1147420568420101E-2</v>
      </c>
      <c r="L8">
        <v>0</v>
      </c>
      <c r="M8">
        <v>0</v>
      </c>
      <c r="N8">
        <v>1.8478952191659299E-2</v>
      </c>
      <c r="O8">
        <v>4.1190371278000499E-3</v>
      </c>
      <c r="P8">
        <v>2.06923407273416E-2</v>
      </c>
      <c r="Q8">
        <v>6.3562201650942798E-2</v>
      </c>
      <c r="R8">
        <v>3.5171264601502198E-4</v>
      </c>
      <c r="S8">
        <v>9.0789912837588901E-4</v>
      </c>
      <c r="T8">
        <v>0.12768312830520401</v>
      </c>
      <c r="U8">
        <v>3.6653875291888E-3</v>
      </c>
      <c r="V8">
        <v>2.5165538248039299E-2</v>
      </c>
      <c r="W8">
        <v>3.3910283651410099E-2</v>
      </c>
      <c r="X8">
        <v>2.8358518572985802E-4</v>
      </c>
      <c r="Y8">
        <v>0</v>
      </c>
      <c r="Z8">
        <v>1.8372738569792199E-2</v>
      </c>
      <c r="AA8">
        <v>5.8968391539186899E-4</v>
      </c>
      <c r="AB8">
        <v>1.95595476942589E-3</v>
      </c>
    </row>
    <row r="9" spans="1:28" x14ac:dyDescent="0.3">
      <c r="A9" s="97" t="s">
        <v>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3.0613701454787E-2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7.2073407515933203</v>
      </c>
      <c r="Q9">
        <v>4.3510705517759299E-3</v>
      </c>
      <c r="R9">
        <v>0</v>
      </c>
      <c r="S9">
        <v>0</v>
      </c>
      <c r="T9">
        <v>1.45044535997332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5.5842938637655701E-2</v>
      </c>
    </row>
    <row r="10" spans="1:28" x14ac:dyDescent="0.3">
      <c r="A10" s="106" t="s">
        <v>681</v>
      </c>
      <c r="B10">
        <v>8.8011753971382001E-2</v>
      </c>
      <c r="C10">
        <v>7.3639199427785698E-2</v>
      </c>
      <c r="D10">
        <v>4.79919965351134E-2</v>
      </c>
      <c r="E10">
        <v>4.5858086598895304E-3</v>
      </c>
      <c r="F10">
        <v>4.5505537942351598E-2</v>
      </c>
      <c r="G10">
        <v>2.16134485004973E-2</v>
      </c>
      <c r="H10">
        <v>0.100259693063199</v>
      </c>
      <c r="I10">
        <v>0.25068637743011501</v>
      </c>
      <c r="J10">
        <v>1.5546315059412201E-2</v>
      </c>
      <c r="K10">
        <v>0.21477904284646701</v>
      </c>
      <c r="L10">
        <v>0</v>
      </c>
      <c r="M10">
        <v>0</v>
      </c>
      <c r="N10">
        <v>0.183154353408188</v>
      </c>
      <c r="O10">
        <v>0.10534732861615299</v>
      </c>
      <c r="P10">
        <v>0.33169088293904098</v>
      </c>
      <c r="Q10">
        <v>0.72976928984701295</v>
      </c>
      <c r="R10">
        <v>1.36554128008374E-2</v>
      </c>
      <c r="S10">
        <v>7.6678442319332393E-2</v>
      </c>
      <c r="T10">
        <v>3.9011110953100601</v>
      </c>
      <c r="U10">
        <v>0.22371152853002099</v>
      </c>
      <c r="V10">
        <v>0.68447584614639001</v>
      </c>
      <c r="W10">
        <v>0.60852269294328398</v>
      </c>
      <c r="X10">
        <v>9.9084301324618602E-3</v>
      </c>
      <c r="Y10">
        <v>0</v>
      </c>
      <c r="Z10">
        <v>0.128020963794168</v>
      </c>
      <c r="AA10">
        <v>1.9365732747178999E-2</v>
      </c>
      <c r="AB10">
        <v>1.7232279154505901</v>
      </c>
    </row>
    <row r="11" spans="1:28" x14ac:dyDescent="0.3">
      <c r="A11" s="98" t="s">
        <v>686</v>
      </c>
      <c r="B11">
        <v>0.25754182583634599</v>
      </c>
      <c r="C11">
        <v>0.38113584466904998</v>
      </c>
      <c r="D11">
        <v>0.46701706224690498</v>
      </c>
      <c r="E11">
        <v>2.84654738052811E-2</v>
      </c>
      <c r="F11">
        <v>0.35861802621677202</v>
      </c>
      <c r="G11">
        <v>0.17949102724507199</v>
      </c>
      <c r="H11">
        <v>0.20763220398632701</v>
      </c>
      <c r="I11">
        <v>0.57419593649767098</v>
      </c>
      <c r="J11">
        <v>2.3796152393152002E-2</v>
      </c>
      <c r="K11">
        <v>0.52122164607575305</v>
      </c>
      <c r="L11">
        <v>3.32221070999084</v>
      </c>
      <c r="M11">
        <v>5.0841531475333497</v>
      </c>
      <c r="N11">
        <v>0.28404923115331099</v>
      </c>
      <c r="O11">
        <v>0.55644817721258999</v>
      </c>
      <c r="P11">
        <v>2.6902299512115202</v>
      </c>
      <c r="Q11">
        <v>0.97440004030814298</v>
      </c>
      <c r="R11">
        <v>9.7917751328038E-3</v>
      </c>
      <c r="S11">
        <v>0.18733680503901001</v>
      </c>
      <c r="T11">
        <v>3.3149036616379099</v>
      </c>
      <c r="U11">
        <v>0.55022893944531104</v>
      </c>
      <c r="V11">
        <v>1.0018543694942099</v>
      </c>
      <c r="W11">
        <v>1.75146703673448</v>
      </c>
      <c r="X11">
        <v>9.9021253582337707E-4</v>
      </c>
      <c r="Y11">
        <v>0</v>
      </c>
      <c r="Z11">
        <v>7.2748386349790098E-2</v>
      </c>
      <c r="AA11">
        <v>8.0689377982928995E-2</v>
      </c>
      <c r="AB11">
        <v>40.2633902501845</v>
      </c>
    </row>
    <row r="12" spans="1:28" x14ac:dyDescent="0.3">
      <c r="A12" s="98" t="s">
        <v>682</v>
      </c>
      <c r="B12">
        <v>4.6481794588642003E-2</v>
      </c>
      <c r="C12">
        <v>1.11154742713005E-2</v>
      </c>
      <c r="D12">
        <v>1.41915682617084E-2</v>
      </c>
      <c r="E12">
        <v>3.6822696691892402E-3</v>
      </c>
      <c r="F12">
        <v>1.9847124740453699E-2</v>
      </c>
      <c r="G12">
        <v>2.4391664380322199E-3</v>
      </c>
      <c r="H12">
        <v>1.6192169652884301E-2</v>
      </c>
      <c r="I12">
        <v>9.9959590376577603E-2</v>
      </c>
      <c r="J12">
        <v>1.86526144194643E-3</v>
      </c>
      <c r="K12">
        <v>2.6780192442490299E-2</v>
      </c>
      <c r="L12">
        <v>0.75748129815799203</v>
      </c>
      <c r="M12">
        <v>0</v>
      </c>
      <c r="N12">
        <v>0.12829055601148401</v>
      </c>
      <c r="O12">
        <v>4.2035530728177499E-2</v>
      </c>
      <c r="P12">
        <v>6.3977273712534394E-2</v>
      </c>
      <c r="Q12">
        <v>0.107430561891868</v>
      </c>
      <c r="R12">
        <v>5.37613988527716E-3</v>
      </c>
      <c r="S12">
        <v>0.20856540619457101</v>
      </c>
      <c r="T12">
        <v>4.2735843688373999E-2</v>
      </c>
      <c r="U12">
        <v>5.0582230948762297E-2</v>
      </c>
      <c r="V12">
        <v>0.942213832093729</v>
      </c>
      <c r="W12">
        <v>0.67943895260213405</v>
      </c>
      <c r="X12">
        <v>2.8729756860112199E-3</v>
      </c>
      <c r="Y12">
        <v>0</v>
      </c>
      <c r="Z12">
        <v>1.47047796729488E-2</v>
      </c>
      <c r="AA12">
        <v>0.20598860194542501</v>
      </c>
      <c r="AB12">
        <v>5.8373454989595404</v>
      </c>
    </row>
    <row r="13" spans="1:28" x14ac:dyDescent="0.3">
      <c r="A13" s="98" t="s">
        <v>687</v>
      </c>
      <c r="B13">
        <v>0.13363010886298499</v>
      </c>
      <c r="C13">
        <v>0.12203870952804299</v>
      </c>
      <c r="D13">
        <v>8.1137706460041994E-2</v>
      </c>
      <c r="E13">
        <v>2.4926451489221301E-2</v>
      </c>
      <c r="F13">
        <v>7.59621987896862E-2</v>
      </c>
      <c r="G13">
        <v>6.7749336964283502E-3</v>
      </c>
      <c r="H13">
        <v>7.4394599380357196E-2</v>
      </c>
      <c r="I13">
        <v>0.20792249878914501</v>
      </c>
      <c r="J13">
        <v>1.69347524267634E-2</v>
      </c>
      <c r="K13">
        <v>0.18261198265194301</v>
      </c>
      <c r="L13">
        <v>0</v>
      </c>
      <c r="M13">
        <v>0</v>
      </c>
      <c r="N13">
        <v>0.230254484694981</v>
      </c>
      <c r="O13">
        <v>0.14510532877716001</v>
      </c>
      <c r="P13">
        <v>0.72222141810430496</v>
      </c>
      <c r="Q13">
        <v>0.28700746476408601</v>
      </c>
      <c r="R13">
        <v>0.151382468683466</v>
      </c>
      <c r="S13">
        <v>1.0867770906482299</v>
      </c>
      <c r="T13">
        <v>6.01538259116424</v>
      </c>
      <c r="U13">
        <v>0.39208381925925001</v>
      </c>
      <c r="V13">
        <v>2.6886329222017902</v>
      </c>
      <c r="W13">
        <v>1.2266500105713201</v>
      </c>
      <c r="X13">
        <v>1.44273852732522E-2</v>
      </c>
      <c r="Y13">
        <v>0</v>
      </c>
      <c r="Z13">
        <v>0.356610136446461</v>
      </c>
      <c r="AA13">
        <v>8.0225146165745095E-2</v>
      </c>
      <c r="AB13">
        <v>14.1256718846669</v>
      </c>
    </row>
    <row r="14" spans="1:28" x14ac:dyDescent="0.3">
      <c r="A14" s="98" t="s">
        <v>683</v>
      </c>
      <c r="B14">
        <v>4.4833362828856103E-2</v>
      </c>
      <c r="C14">
        <v>5.9594424766067902E-3</v>
      </c>
      <c r="D14">
        <v>5.2756163853409904E-3</v>
      </c>
      <c r="E14">
        <v>4.6501277394384701E-3</v>
      </c>
      <c r="F14">
        <v>1.7252310560495299E-2</v>
      </c>
      <c r="G14">
        <v>1.6434344438869799E-3</v>
      </c>
      <c r="H14">
        <v>4.8710559699155699E-2</v>
      </c>
      <c r="I14">
        <v>5.8592532319172198E-2</v>
      </c>
      <c r="J14">
        <v>4.6195775873054401E-3</v>
      </c>
      <c r="K14">
        <v>5.8060019646746501E-2</v>
      </c>
      <c r="L14">
        <v>0.16621369904379699</v>
      </c>
      <c r="M14">
        <v>0</v>
      </c>
      <c r="N14">
        <v>0.114627481955931</v>
      </c>
      <c r="O14">
        <v>3.2758836129503102E-2</v>
      </c>
      <c r="P14">
        <v>0.18384392385732401</v>
      </c>
      <c r="Q14">
        <v>0.10763127914310699</v>
      </c>
      <c r="R14">
        <v>5.9932364518706501E-3</v>
      </c>
      <c r="S14">
        <v>3.5101005934770599E-2</v>
      </c>
      <c r="T14">
        <v>0.255088265788179</v>
      </c>
      <c r="U14">
        <v>0.35680847757668799</v>
      </c>
      <c r="V14">
        <v>0.969401975215055</v>
      </c>
      <c r="W14">
        <v>0.92804048261134697</v>
      </c>
      <c r="X14">
        <v>1.9787066276761599E-2</v>
      </c>
      <c r="Y14">
        <v>0</v>
      </c>
      <c r="Z14">
        <v>3.2696168999170598E-2</v>
      </c>
      <c r="AA14">
        <v>3.2898562157259198E-2</v>
      </c>
      <c r="AB14">
        <v>8.0015165385885307</v>
      </c>
    </row>
    <row r="15" spans="1:28" x14ac:dyDescent="0.3">
      <c r="A15" s="98" t="s">
        <v>684</v>
      </c>
      <c r="B15">
        <v>2.4700846163787898E-2</v>
      </c>
      <c r="C15">
        <v>1.33487730254044E-2</v>
      </c>
      <c r="D15">
        <v>8.4005304758773599E-3</v>
      </c>
      <c r="E15">
        <v>3.04734707393407E-3</v>
      </c>
      <c r="F15">
        <v>1.55856140219581E-2</v>
      </c>
      <c r="G15">
        <v>1.8168933817853299E-3</v>
      </c>
      <c r="H15">
        <v>2.9362361470962699E-2</v>
      </c>
      <c r="I15">
        <v>7.3655862542227404E-2</v>
      </c>
      <c r="J15">
        <v>7.86296463347823E-3</v>
      </c>
      <c r="K15">
        <v>1.61104249574947E-2</v>
      </c>
      <c r="L15">
        <v>0.73341206391441505</v>
      </c>
      <c r="M15">
        <v>0</v>
      </c>
      <c r="N15">
        <v>3.08325312123208E-2</v>
      </c>
      <c r="O15">
        <v>1.74638476032529E-2</v>
      </c>
      <c r="P15">
        <v>8.1454192961831401E-2</v>
      </c>
      <c r="Q15">
        <v>5.4064335749119397E-2</v>
      </c>
      <c r="R15">
        <v>2.67835001725585E-2</v>
      </c>
      <c r="S15">
        <v>1.92843880084533E-2</v>
      </c>
      <c r="T15">
        <v>9.2714660516282105E-2</v>
      </c>
      <c r="U15">
        <v>3.2962402693478603E-2</v>
      </c>
      <c r="V15">
        <v>0.257933412156574</v>
      </c>
      <c r="W15">
        <v>1.39089164761049</v>
      </c>
      <c r="X15">
        <v>3.8512007113932802E-4</v>
      </c>
      <c r="Y15">
        <v>0</v>
      </c>
      <c r="Z15">
        <v>4.7724111740373401E-2</v>
      </c>
      <c r="AA15">
        <v>3.2756448793019498E-2</v>
      </c>
      <c r="AB15">
        <v>4.8000945731975104</v>
      </c>
    </row>
    <row r="16" spans="1:28" x14ac:dyDescent="0.3">
      <c r="A16" s="99" t="s">
        <v>676</v>
      </c>
      <c r="B16">
        <v>0.15334039829340501</v>
      </c>
      <c r="C16">
        <v>1.30068315617213E-2</v>
      </c>
      <c r="D16">
        <v>1.24887671202166E-2</v>
      </c>
      <c r="E16">
        <v>4.5658627667960004E-3</v>
      </c>
      <c r="F16">
        <v>3.4559228306458502E-2</v>
      </c>
      <c r="G16">
        <v>3.2135966903956499E-3</v>
      </c>
      <c r="H16">
        <v>2.05538662625811E-2</v>
      </c>
      <c r="I16">
        <v>4.4516231335495399E-2</v>
      </c>
      <c r="J16">
        <v>1.9812150309589799E-3</v>
      </c>
      <c r="K16">
        <v>2.7222413559545199E-2</v>
      </c>
      <c r="L16">
        <v>0.40694455384922301</v>
      </c>
      <c r="M16">
        <v>8.1177125636291994</v>
      </c>
      <c r="N16">
        <v>2.5995680913928999E-2</v>
      </c>
      <c r="O16">
        <v>2.1196221996902499E-2</v>
      </c>
      <c r="P16">
        <v>0.116843522890222</v>
      </c>
      <c r="Q16">
        <v>0.10494345041999099</v>
      </c>
      <c r="R16">
        <v>7.0580221744954699E-3</v>
      </c>
      <c r="S16">
        <v>3.3366816526459502E-2</v>
      </c>
      <c r="T16">
        <v>0.13195725198842101</v>
      </c>
      <c r="U16">
        <v>0.41003719538740802</v>
      </c>
      <c r="V16">
        <v>0.39625688124256903</v>
      </c>
      <c r="W16">
        <v>1.2313928721415399</v>
      </c>
      <c r="X16">
        <v>6.1195408722406898E-2</v>
      </c>
      <c r="Y16">
        <v>0</v>
      </c>
      <c r="Z16">
        <v>1.37256099319732E-2</v>
      </c>
      <c r="AA16">
        <v>6.7022351739506505E-2</v>
      </c>
      <c r="AB16">
        <v>10.734</v>
      </c>
    </row>
    <row r="17" spans="1:28" x14ac:dyDescent="0.3">
      <c r="A17" s="98" t="s">
        <v>685</v>
      </c>
      <c r="B17">
        <v>3.7405978842692901E-2</v>
      </c>
      <c r="C17">
        <v>2.7332080088148102E-2</v>
      </c>
      <c r="D17">
        <v>1.0654650396807099E-2</v>
      </c>
      <c r="E17">
        <v>2.0113543331294098E-3</v>
      </c>
      <c r="F17">
        <v>2.9482643344209799E-2</v>
      </c>
      <c r="G17">
        <v>5.6124497961862101E-3</v>
      </c>
      <c r="H17">
        <v>1.44889784551895E-2</v>
      </c>
      <c r="I17">
        <v>0.16846898682311201</v>
      </c>
      <c r="J17">
        <v>4.6907924108066101E-3</v>
      </c>
      <c r="K17">
        <v>8.5732960780462303E-2</v>
      </c>
      <c r="L17">
        <v>0.85516940739148595</v>
      </c>
      <c r="M17">
        <v>0.32640691597714999</v>
      </c>
      <c r="N17">
        <v>0.155791681744226</v>
      </c>
      <c r="O17">
        <v>0.156854229503604</v>
      </c>
      <c r="P17">
        <v>0.86433743235443905</v>
      </c>
      <c r="Q17">
        <v>0.36309492901606</v>
      </c>
      <c r="R17">
        <v>2.9282715038780201E-3</v>
      </c>
      <c r="S17">
        <v>2.75423751257074E-2</v>
      </c>
      <c r="T17">
        <v>0.66686713683917198</v>
      </c>
      <c r="U17">
        <v>6.3078170569002195E-2</v>
      </c>
      <c r="V17">
        <v>0.348640404883926</v>
      </c>
      <c r="W17">
        <v>0.99961399679249896</v>
      </c>
      <c r="X17">
        <v>2.3687621618423398E-3</v>
      </c>
      <c r="Y17">
        <v>0</v>
      </c>
      <c r="Z17">
        <v>5.5048638448430796E-3</v>
      </c>
      <c r="AA17">
        <v>4.37211876414553E-2</v>
      </c>
      <c r="AB17">
        <v>4.1112727387633603</v>
      </c>
    </row>
    <row r="18" spans="1:28" x14ac:dyDescent="0.3">
      <c r="B18">
        <f>SUM(B2:B17)</f>
        <v>2.1197938508253023</v>
      </c>
      <c r="C18">
        <f t="shared" ref="C18:AB18" si="0">SUM(C2:C17)</f>
        <v>0.93401760681106416</v>
      </c>
      <c r="D18">
        <f t="shared" si="0"/>
        <v>0.91760366348235478</v>
      </c>
      <c r="E18">
        <f t="shared" si="0"/>
        <v>0.12400162938629397</v>
      </c>
      <c r="F18">
        <f t="shared" si="0"/>
        <v>0.96125224750388538</v>
      </c>
      <c r="G18">
        <f t="shared" si="0"/>
        <v>0.23647601977169644</v>
      </c>
      <c r="H18">
        <f t="shared" si="0"/>
        <v>0.79199297231998667</v>
      </c>
      <c r="I18">
        <f t="shared" si="0"/>
        <v>7.5041248591131504</v>
      </c>
      <c r="J18">
        <f t="shared" si="0"/>
        <v>0.3941847811234333</v>
      </c>
      <c r="K18">
        <f t="shared" si="0"/>
        <v>10.592158827353906</v>
      </c>
      <c r="L18">
        <f t="shared" si="0"/>
        <v>7.6323838919823812</v>
      </c>
      <c r="M18">
        <f t="shared" si="0"/>
        <v>13.747922426261921</v>
      </c>
      <c r="N18">
        <f t="shared" si="0"/>
        <v>4.3549463176428729</v>
      </c>
      <c r="O18">
        <f t="shared" si="0"/>
        <v>2.5141368343883235</v>
      </c>
      <c r="P18">
        <f t="shared" si="0"/>
        <v>14.970109591339238</v>
      </c>
      <c r="Q18">
        <f t="shared" si="0"/>
        <v>28.334032788066533</v>
      </c>
      <c r="R18">
        <f t="shared" si="0"/>
        <v>0.30441127034191767</v>
      </c>
      <c r="S18">
        <f t="shared" si="0"/>
        <v>1.8689713430151944</v>
      </c>
      <c r="T18">
        <f t="shared" si="0"/>
        <v>125.66040294065135</v>
      </c>
      <c r="U18">
        <f t="shared" si="0"/>
        <v>4.336100746799084</v>
      </c>
      <c r="V18">
        <f t="shared" si="0"/>
        <v>17.468244379400353</v>
      </c>
      <c r="W18">
        <f t="shared" si="0"/>
        <v>16.358585943898646</v>
      </c>
      <c r="X18">
        <f t="shared" si="0"/>
        <v>0.13624640072648503</v>
      </c>
      <c r="Y18">
        <f t="shared" si="0"/>
        <v>0</v>
      </c>
      <c r="Z18">
        <f t="shared" si="0"/>
        <v>1.2391115854936505</v>
      </c>
      <c r="AA18">
        <f t="shared" si="0"/>
        <v>0.77176708427549057</v>
      </c>
      <c r="AB18">
        <f t="shared" si="0"/>
        <v>91.01729702739803</v>
      </c>
    </row>
    <row r="21" spans="1:28" x14ac:dyDescent="0.3">
      <c r="G21" t="s">
        <v>406</v>
      </c>
    </row>
    <row r="22" spans="1:28" x14ac:dyDescent="0.3">
      <c r="F22" s="93" t="s">
        <v>555</v>
      </c>
      <c r="G22">
        <v>93.381379755339594</v>
      </c>
    </row>
    <row r="23" spans="1:28" x14ac:dyDescent="0.3">
      <c r="F23" s="95" t="s">
        <v>680</v>
      </c>
      <c r="G23">
        <v>16.057222828803301</v>
      </c>
    </row>
    <row r="24" spans="1:28" x14ac:dyDescent="0.3">
      <c r="F24" s="98" t="s">
        <v>687</v>
      </c>
      <c r="G24">
        <v>6.01538259116424</v>
      </c>
    </row>
    <row r="25" spans="1:28" x14ac:dyDescent="0.3">
      <c r="F25" s="106" t="s">
        <v>681</v>
      </c>
      <c r="G25">
        <v>3.9011110953100601</v>
      </c>
    </row>
    <row r="26" spans="1:28" x14ac:dyDescent="0.3">
      <c r="F26" s="98" t="s">
        <v>686</v>
      </c>
      <c r="G26">
        <v>3.3149036616379099</v>
      </c>
    </row>
    <row r="27" spans="1:28" x14ac:dyDescent="0.3">
      <c r="F27" s="97" t="s">
        <v>77</v>
      </c>
      <c r="G27">
        <v>1.45044535997332</v>
      </c>
    </row>
    <row r="28" spans="1:28" x14ac:dyDescent="0.3">
      <c r="F28" s="98" t="s">
        <v>685</v>
      </c>
      <c r="G28">
        <v>0.66686713683917198</v>
      </c>
    </row>
    <row r="29" spans="1:28" x14ac:dyDescent="0.3">
      <c r="F29" s="98" t="s">
        <v>683</v>
      </c>
      <c r="G29">
        <v>0.255088265788179</v>
      </c>
    </row>
    <row r="30" spans="1:28" x14ac:dyDescent="0.3">
      <c r="F30" s="99" t="s">
        <v>676</v>
      </c>
      <c r="G30">
        <v>0.13195725198842101</v>
      </c>
    </row>
    <row r="31" spans="1:28" x14ac:dyDescent="0.3">
      <c r="F31" s="97" t="s">
        <v>70</v>
      </c>
      <c r="G31">
        <v>0.12768312830520401</v>
      </c>
    </row>
    <row r="32" spans="1:28" x14ac:dyDescent="0.3">
      <c r="F32" s="3" t="s">
        <v>677</v>
      </c>
      <c r="G32">
        <v>0.121009354854845</v>
      </c>
    </row>
    <row r="33" spans="6:7" x14ac:dyDescent="0.3">
      <c r="F33" s="98" t="s">
        <v>684</v>
      </c>
      <c r="G33">
        <v>9.2714660516282105E-2</v>
      </c>
    </row>
    <row r="34" spans="6:7" x14ac:dyDescent="0.3">
      <c r="F34" s="3" t="s">
        <v>38</v>
      </c>
      <c r="G34">
        <v>6.1393911271027002E-2</v>
      </c>
    </row>
    <row r="35" spans="6:7" x14ac:dyDescent="0.3">
      <c r="F35" s="98" t="s">
        <v>682</v>
      </c>
      <c r="G35">
        <v>4.2735843688373999E-2</v>
      </c>
    </row>
    <row r="36" spans="6:7" x14ac:dyDescent="0.3">
      <c r="F36" s="3" t="s">
        <v>679</v>
      </c>
      <c r="G36">
        <v>3.5239661492880797E-2</v>
      </c>
    </row>
    <row r="37" spans="6:7" x14ac:dyDescent="0.3">
      <c r="F37" s="3" t="s">
        <v>678</v>
      </c>
      <c r="G37">
        <v>5.2684336785433798E-3</v>
      </c>
    </row>
  </sheetData>
  <sortState xmlns:xlrd2="http://schemas.microsoft.com/office/spreadsheetml/2017/richdata2" ref="F22:G37">
    <sortCondition descending="1" ref="G22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Exio index of acts and prods</vt:lpstr>
      <vt:lpstr>Classification of Aggr. Activit</vt:lpstr>
      <vt:lpstr>Sector Aggregation</vt:lpstr>
      <vt:lpstr>Flow Diagram Table-Total Use</vt:lpstr>
      <vt:lpstr>Flow Diagram Table-Embodied</vt:lpstr>
      <vt:lpstr>Flow Diagram Table - Aggregated</vt:lpstr>
      <vt:lpstr>Waste Supply</vt:lpstr>
      <vt:lpstr>Capital acc. by sector-product</vt:lpstr>
      <vt:lpstr>Capital Acc. detailed (Mt)</vt:lpstr>
      <vt:lpstr>2011 Durable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2024-01-15T13:22:13Z</dcterms:modified>
</cp:coreProperties>
</file>