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/>
  <xr:revisionPtr revIDLastSave="0" documentId="13_ncr:1_{E7723CD0-39D9-4730-8C41-AF68BEB0AA69}" xr6:coauthVersionLast="47" xr6:coauthVersionMax="47" xr10:uidLastSave="{00000000-0000-0000-0000-000000000000}"/>
  <bookViews>
    <workbookView xWindow="-108" yWindow="-108" windowWidth="23256" windowHeight="12456" tabRatio="579" activeTab="1" xr2:uid="{00000000-000D-0000-FFFF-FFFF00000000}"/>
  </bookViews>
  <sheets>
    <sheet name="Figure1" sheetId="5" r:id="rId1"/>
    <sheet name="Figure 2" sheetId="6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6" l="1"/>
  <c r="G19" i="6"/>
  <c r="F19" i="6"/>
  <c r="E19" i="6"/>
  <c r="D19" i="6"/>
  <c r="C19" i="6"/>
  <c r="I18" i="6"/>
  <c r="I17" i="6"/>
  <c r="J17" i="6" s="1"/>
  <c r="I16" i="6"/>
  <c r="J16" i="6" s="1"/>
  <c r="I15" i="6"/>
  <c r="J15" i="6" s="1"/>
  <c r="I14" i="6"/>
  <c r="I13" i="6"/>
  <c r="J13" i="6" s="1"/>
  <c r="I12" i="6"/>
  <c r="J12" i="6" s="1"/>
  <c r="I11" i="6"/>
  <c r="J11" i="6" s="1"/>
  <c r="I10" i="6"/>
  <c r="J10" i="6" s="1"/>
  <c r="I9" i="6"/>
  <c r="J9" i="6" s="1"/>
  <c r="I8" i="6"/>
  <c r="I7" i="6"/>
  <c r="I6" i="6"/>
  <c r="I5" i="6"/>
  <c r="I4" i="6"/>
  <c r="I3" i="6"/>
  <c r="I2" i="6"/>
  <c r="I19" i="6" s="1"/>
  <c r="J6" i="6" l="1"/>
  <c r="J5" i="6"/>
  <c r="J14" i="6"/>
  <c r="K11" i="6" s="1"/>
  <c r="J18" i="6"/>
  <c r="J3" i="6"/>
  <c r="J4" i="6"/>
  <c r="J7" i="6"/>
  <c r="J8" i="6"/>
  <c r="J2" i="6"/>
  <c r="B22" i="5" l="1"/>
  <c r="U2" i="5" l="1"/>
  <c r="E22" i="5" l="1"/>
  <c r="C22" i="5"/>
  <c r="F22" i="5" l="1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U21" i="5"/>
  <c r="T22" i="5" l="1"/>
  <c r="D22" i="5" l="1"/>
  <c r="U22" i="5" s="1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Z7" i="5" s="1"/>
  <c r="U6" i="5"/>
  <c r="X6" i="5" s="1"/>
  <c r="U5" i="5"/>
  <c r="U4" i="5"/>
  <c r="U3" i="5"/>
  <c r="U23" i="5" l="1"/>
  <c r="Z5" i="5"/>
  <c r="W5" i="5"/>
  <c r="Y5" i="5"/>
  <c r="W7" i="5"/>
  <c r="X7" i="5"/>
  <c r="Y7" i="5"/>
  <c r="X5" i="5"/>
  <c r="W6" i="5"/>
</calcChain>
</file>

<file path=xl/sharedStrings.xml><?xml version="1.0" encoding="utf-8"?>
<sst xmlns="http://schemas.openxmlformats.org/spreadsheetml/2006/main" count="92" uniqueCount="50">
  <si>
    <t>Final Demand</t>
  </si>
  <si>
    <t>Service</t>
  </si>
  <si>
    <t>Electricity Generation</t>
  </si>
  <si>
    <t>Petroleum Ref.</t>
  </si>
  <si>
    <t xml:space="preserve">Coke Oven </t>
  </si>
  <si>
    <t>Chemicals</t>
  </si>
  <si>
    <t>Plastics &amp; Rubber</t>
  </si>
  <si>
    <t>Gas Manuf.</t>
  </si>
  <si>
    <t>Machineries</t>
  </si>
  <si>
    <t>Other Industries</t>
  </si>
  <si>
    <t>Metallic-NonMetal</t>
  </si>
  <si>
    <t>Food &amp; Agr</t>
  </si>
  <si>
    <t>Ore Mining</t>
  </si>
  <si>
    <t>Recycle</t>
  </si>
  <si>
    <t>Waste Treatment</t>
  </si>
  <si>
    <t>Total Use</t>
  </si>
  <si>
    <t>Total Supply</t>
  </si>
  <si>
    <t>Motor Vehicles</t>
  </si>
  <si>
    <t>Coal Products</t>
  </si>
  <si>
    <t>Crude Oil</t>
  </si>
  <si>
    <t>Natural Gas + NGL</t>
  </si>
  <si>
    <t>Industrial Transformation</t>
  </si>
  <si>
    <t>Previously accumulated stocks</t>
  </si>
  <si>
    <t>SUT index</t>
  </si>
  <si>
    <t>GT OF FC</t>
  </si>
  <si>
    <t>Industry</t>
  </si>
  <si>
    <t>MotorVehicles</t>
  </si>
  <si>
    <t>Electricity</t>
  </si>
  <si>
    <t>Total</t>
  </si>
  <si>
    <t>Mix</t>
  </si>
  <si>
    <t>Durable Product</t>
  </si>
  <si>
    <t>Fossil Carbon in each durable (%)</t>
  </si>
  <si>
    <t>Textiles (17)</t>
  </si>
  <si>
    <t>Plastics, basic</t>
  </si>
  <si>
    <t>Leather and leather products (19)</t>
  </si>
  <si>
    <t>Bitumen</t>
  </si>
  <si>
    <t>Wood and products of wood and cork (except furniture); articles of straw and plaiting materials (20)</t>
  </si>
  <si>
    <t>Rubber and plastic products (25)</t>
  </si>
  <si>
    <t>Paper and paper products</t>
  </si>
  <si>
    <t>Basic iron and steel and of ferro-alloys and first products thereof</t>
  </si>
  <si>
    <t>Motor vehicles; trailers and semi-trailers (34)</t>
  </si>
  <si>
    <t>Glass and glass products</t>
  </si>
  <si>
    <t>Machinery and equipment n.e.c. (29)</t>
  </si>
  <si>
    <t>Electrical machinery and apparatus n.e.c. (31)</t>
  </si>
  <si>
    <t>Fabricated metal products; except machinery and equipment (28)</t>
  </si>
  <si>
    <t>Radio; television and communication equipment and apparatus (32)</t>
  </si>
  <si>
    <t>Office machinery and computers (30)</t>
  </si>
  <si>
    <t>Furniture; other manufactured goods n.e.c. (36)</t>
  </si>
  <si>
    <t>Medical; precision and optical instruments; watches and clocks (33)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</si>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</sst>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"/>
    <numFmt numFmtId="167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1" fontId="0" fillId="0" borderId="0" xfId="0" applyNumberFormat="1"/>
    <xf numFmtId="2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0" xfId="0" applyNumberFormat="1"/>
    <xf numFmtId="0" fontId="0" fillId="2" borderId="0" xfId="0" applyFill="1"/>
    <xf numFmtId="0" fontId="1" fillId="0" borderId="9" xfId="0" applyFont="1" applyBorder="1"/>
    <xf numFmtId="0" fontId="2" fillId="3" borderId="10" xfId="0" applyFont="1" applyFill="1" applyBorder="1"/>
    <xf numFmtId="166" fontId="0" fillId="0" borderId="11" xfId="0" applyNumberFormat="1" applyBorder="1"/>
    <xf numFmtId="166" fontId="0" fillId="2" borderId="11" xfId="0" applyNumberFormat="1" applyFill="1" applyBorder="1"/>
    <xf numFmtId="167" fontId="0" fillId="0" borderId="10" xfId="0" applyNumberFormat="1" applyBorder="1"/>
    <xf numFmtId="0" fontId="0" fillId="0" borderId="12" xfId="0" applyBorder="1"/>
    <xf numFmtId="0" fontId="0" fillId="0" borderId="10" xfId="0" applyBorder="1"/>
    <xf numFmtId="168" fontId="0" fillId="2" borderId="12" xfId="0" applyNumberFormat="1" applyFill="1" applyBorder="1"/>
    <xf numFmtId="0" fontId="1" fillId="0" borderId="13" xfId="0" applyFont="1" applyBorder="1"/>
    <xf numFmtId="0" fontId="2" fillId="3" borderId="14" xfId="0" applyFont="1" applyFill="1" applyBorder="1"/>
    <xf numFmtId="166" fontId="0" fillId="0" borderId="0" xfId="0" applyNumberFormat="1"/>
    <xf numFmtId="166" fontId="0" fillId="2" borderId="0" xfId="0" applyNumberFormat="1" applyFill="1"/>
    <xf numFmtId="167" fontId="0" fillId="0" borderId="14" xfId="0" applyNumberFormat="1" applyBorder="1"/>
    <xf numFmtId="0" fontId="0" fillId="0" borderId="15" xfId="0" applyBorder="1"/>
    <xf numFmtId="168" fontId="0" fillId="2" borderId="15" xfId="0" applyNumberFormat="1" applyFill="1" applyBorder="1"/>
    <xf numFmtId="0" fontId="0" fillId="2" borderId="15" xfId="0" applyFill="1" applyBorder="1"/>
    <xf numFmtId="168" fontId="0" fillId="0" borderId="15" xfId="0" applyNumberFormat="1" applyBorder="1"/>
    <xf numFmtId="0" fontId="0" fillId="0" borderId="14" xfId="0" applyBorder="1"/>
    <xf numFmtId="0" fontId="1" fillId="0" borderId="16" xfId="0" applyFont="1" applyBorder="1"/>
    <xf numFmtId="0" fontId="2" fillId="3" borderId="17" xfId="0" applyFont="1" applyFill="1" applyBorder="1"/>
    <xf numFmtId="166" fontId="0" fillId="0" borderId="18" xfId="0" applyNumberFormat="1" applyBorder="1"/>
    <xf numFmtId="166" fontId="0" fillId="2" borderId="18" xfId="0" applyNumberFormat="1" applyFill="1" applyBorder="1"/>
    <xf numFmtId="167" fontId="0" fillId="0" borderId="17" xfId="0" applyNumberFormat="1" applyBorder="1"/>
    <xf numFmtId="0" fontId="0" fillId="0" borderId="19" xfId="0" applyBorder="1"/>
    <xf numFmtId="168" fontId="0" fillId="0" borderId="19" xfId="0" applyNumberFormat="1" applyBorder="1"/>
    <xf numFmtId="166" fontId="0" fillId="0" borderId="22" xfId="0" applyNumberFormat="1" applyBorder="1"/>
    <xf numFmtId="166" fontId="0" fillId="2" borderId="22" xfId="0" applyNumberFormat="1" applyFill="1" applyBorder="1"/>
    <xf numFmtId="0" fontId="0" fillId="0" borderId="21" xfId="0" applyBorder="1"/>
    <xf numFmtId="0" fontId="0" fillId="2" borderId="0" xfId="0" applyFill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'[1]2011 Durable Mix'!$B$2:$B$18</c:f>
              <c:strCache>
                <c:ptCount val="17"/>
                <c:pt idx="0">
                  <c:v>Textiles (17)</c:v>
                </c:pt>
                <c:pt idx="1">
                  <c:v>Leather and leather products (19)</c:v>
                </c:pt>
                <c:pt idx="2">
                  <c:v>Wood and products of wood and cork (except furniture); articles of straw and plaiting materials (20)</c:v>
                </c:pt>
                <c:pt idx="3">
                  <c:v>Paper and paper products</c:v>
                </c:pt>
                <c:pt idx="4">
                  <c:v>Bitumen</c:v>
                </c:pt>
                <c:pt idx="5">
                  <c:v>Plastics, basic</c:v>
                </c:pt>
                <c:pt idx="6">
                  <c:v>Rubber and plastic products (25)</c:v>
                </c:pt>
                <c:pt idx="7">
                  <c:v>Glass and glass products</c:v>
                </c:pt>
                <c:pt idx="8">
                  <c:v>Basic iron and steel and of ferro-alloys and first products thereof</c:v>
                </c:pt>
                <c:pt idx="9">
                  <c:v>Fabricated metal products; except machinery and equipment (28)</c:v>
                </c:pt>
                <c:pt idx="10">
                  <c:v>Machinery and equipment n.e.c. (29)</c:v>
                </c:pt>
                <c:pt idx="11">
                  <c:v>Office machinery and computers (30)</c:v>
                </c:pt>
                <c:pt idx="12">
                  <c:v>Electrical machinery and apparatus n.e.c. (31)</c:v>
                </c:pt>
                <c:pt idx="13">
                  <c:v>Radio; television and communication equipment and apparatus (32)</c:v>
                </c:pt>
                <c:pt idx="14">
                  <c:v>Medical; precision and optical instruments; watches and clocks (33)</c:v>
                </c:pt>
                <c:pt idx="15">
                  <c:v>Furniture; other manufactured goods n.e.c. (36)</c:v>
                </c:pt>
                <c:pt idx="16">
                  <c:v>Motor vehicles; trailers and semi-trailers (34)</c:v>
                </c:pt>
              </c:strCache>
            </c:strRef>
          </c:cat>
          <c:val>
            <c:numRef>
              <c:f>'[1]2011 Durable Mix'!$J$2:$J$18</c:f>
              <c:numCache>
                <c:formatCode>General</c:formatCode>
                <c:ptCount val="17"/>
                <c:pt idx="0">
                  <c:v>1.7174336926062648</c:v>
                </c:pt>
                <c:pt idx="1">
                  <c:v>0.21686845141957964</c:v>
                </c:pt>
                <c:pt idx="2">
                  <c:v>0.195432805098431</c:v>
                </c:pt>
                <c:pt idx="3">
                  <c:v>1.1926985607941996</c:v>
                </c:pt>
                <c:pt idx="4">
                  <c:v>16.111082863273747</c:v>
                </c:pt>
                <c:pt idx="5">
                  <c:v>37.569252525764213</c:v>
                </c:pt>
                <c:pt idx="6">
                  <c:v>13.091438916474212</c:v>
                </c:pt>
                <c:pt idx="7">
                  <c:v>4.0292245937945532</c:v>
                </c:pt>
                <c:pt idx="8">
                  <c:v>8.243237733882685</c:v>
                </c:pt>
                <c:pt idx="9">
                  <c:v>1.9426890748529491</c:v>
                </c:pt>
                <c:pt idx="10">
                  <c:v>3.4094281056234315</c:v>
                </c:pt>
                <c:pt idx="11">
                  <c:v>0.55605110138183433</c:v>
                </c:pt>
                <c:pt idx="12">
                  <c:v>3.37150799340789</c:v>
                </c:pt>
                <c:pt idx="13">
                  <c:v>1.8854520191943807</c:v>
                </c:pt>
                <c:pt idx="14">
                  <c:v>0.62852889045223481</c:v>
                </c:pt>
                <c:pt idx="15">
                  <c:v>1.5391198874782199</c:v>
                </c:pt>
                <c:pt idx="16">
                  <c:v>4.3005527845011784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46D1-9968-8D0E36EE32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23</xdr:row>
      <xdr:rowOff>125730</xdr:rowOff>
    </xdr:from>
    <xdr:to>
      <xdr:col>11</xdr:col>
      <xdr:colOff>99060</xdr:colOff>
      <xdr:row>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80724-363E-4263-A17D-842A18D9C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PhD\1-%20Fossil%20Carbon%20Article\Results\DurablesUsed2011.xlsx" TargetMode="External"/><Relationship Id="rId1" Type="http://schemas.openxmlformats.org/officeDocument/2006/relationships/externalLinkPath" Target="/My%20Drive/PhD/1-%20Fossil%20Carbon%20Article/Results/DurablesUsed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Sheet NEW"/>
      <sheetName val="Summary Sheet"/>
      <sheetName val="2011 Durable Mix"/>
      <sheetName val="2011"/>
      <sheetName val="MoneyPaid_1995"/>
      <sheetName val="MoneyPaid_1996"/>
      <sheetName val="MoneyPaid_1997"/>
      <sheetName val="MoneyPaid_1998"/>
      <sheetName val="MoneyPaid_1999"/>
      <sheetName val="MoneyPaid_2000"/>
      <sheetName val="MoneyPaid_2001"/>
      <sheetName val="MoneyPaid_2002"/>
      <sheetName val="MoneyPaid_2003"/>
      <sheetName val="MoneyPaid_2004"/>
      <sheetName val="MoneyPaid_2005"/>
      <sheetName val="MoneyPaid_2006"/>
      <sheetName val="MoneyPaid_2007"/>
      <sheetName val="MoneyPaid_2008"/>
      <sheetName val="MoneyPaid_2009"/>
      <sheetName val="MoneyPaid_2010"/>
      <sheetName val="MoneyPaid_2012"/>
      <sheetName val="MoneyPaid_2013"/>
      <sheetName val="MoneyPaid_2014"/>
      <sheetName val="MoneyPaid_2015"/>
      <sheetName val="MoneyPaid_2016"/>
      <sheetName val="MoneyPaid_2017"/>
      <sheetName val="MoneyPaid_2018"/>
      <sheetName val="MoneyPaid_2019"/>
    </sheetNames>
    <sheetDataSet>
      <sheetData sheetId="0"/>
      <sheetData sheetId="1"/>
      <sheetData sheetId="2">
        <row r="2">
          <cell r="B2" t="str">
            <v>Textiles (17)</v>
          </cell>
          <cell r="J2">
            <v>1.7174336926062648</v>
          </cell>
        </row>
        <row r="3">
          <cell r="B3" t="str">
            <v>Leather and leather products (19)</v>
          </cell>
          <cell r="J3">
            <v>0.21686845141957964</v>
          </cell>
        </row>
        <row r="4">
          <cell r="B4" t="str">
            <v>Wood and products of wood and cork (except furniture); articles of straw and plaiting materials (20)</v>
          </cell>
          <cell r="J4">
            <v>0.195432805098431</v>
          </cell>
        </row>
        <row r="5">
          <cell r="B5" t="str">
            <v>Paper and paper products</v>
          </cell>
          <cell r="J5">
            <v>1.1926985607941996</v>
          </cell>
        </row>
        <row r="6">
          <cell r="B6" t="str">
            <v>Bitumen</v>
          </cell>
          <cell r="J6">
            <v>16.111082863273747</v>
          </cell>
        </row>
        <row r="7">
          <cell r="B7" t="str">
            <v>Plastics, basic</v>
          </cell>
          <cell r="J7">
            <v>37.569252525764213</v>
          </cell>
        </row>
        <row r="8">
          <cell r="B8" t="str">
            <v>Rubber and plastic products (25)</v>
          </cell>
          <cell r="J8">
            <v>13.091438916474212</v>
          </cell>
        </row>
        <row r="9">
          <cell r="B9" t="str">
            <v>Glass and glass products</v>
          </cell>
          <cell r="J9">
            <v>4.0292245937945532</v>
          </cell>
        </row>
        <row r="10">
          <cell r="B10" t="str">
            <v>Basic iron and steel and of ferro-alloys and first products thereof</v>
          </cell>
          <cell r="J10">
            <v>8.243237733882685</v>
          </cell>
        </row>
        <row r="11">
          <cell r="B11" t="str">
            <v>Fabricated metal products; except machinery and equipment (28)</v>
          </cell>
          <cell r="J11">
            <v>1.9426890748529491</v>
          </cell>
        </row>
        <row r="12">
          <cell r="B12" t="str">
            <v>Machinery and equipment n.e.c. (29)</v>
          </cell>
          <cell r="J12">
            <v>3.4094281056234315</v>
          </cell>
        </row>
        <row r="13">
          <cell r="B13" t="str">
            <v>Office machinery and computers (30)</v>
          </cell>
          <cell r="J13">
            <v>0.55605110138183433</v>
          </cell>
        </row>
        <row r="14">
          <cell r="B14" t="str">
            <v>Electrical machinery and apparatus n.e.c. (31)</v>
          </cell>
          <cell r="J14">
            <v>3.37150799340789</v>
          </cell>
        </row>
        <row r="15">
          <cell r="B15" t="str">
            <v>Radio; television and communication equipment and apparatus (32)</v>
          </cell>
          <cell r="J15">
            <v>1.8854520191943807</v>
          </cell>
        </row>
        <row r="16">
          <cell r="B16" t="str">
            <v>Medical; precision and optical instruments; watches and clocks (33)</v>
          </cell>
          <cell r="J16">
            <v>0.62852889045223481</v>
          </cell>
        </row>
        <row r="17">
          <cell r="B17" t="str">
            <v>Furniture; other manufactured goods n.e.c. (36)</v>
          </cell>
          <cell r="J17">
            <v>1.5391198874782199</v>
          </cell>
        </row>
        <row r="18">
          <cell r="B18" t="str">
            <v>Motor vehicles; trailers and semi-trailers (34)</v>
          </cell>
          <cell r="J18">
            <v>4.3005527845011784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zoomScale="70" zoomScaleNormal="7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31" sqref="L31"/>
    </sheetView>
  </sheetViews>
  <sheetFormatPr defaultColWidth="9.109375" defaultRowHeight="14.4" x14ac:dyDescent="0.3"/>
  <cols>
    <col min="1" max="1" width="28.44140625" bestFit="1" customWidth="1"/>
    <col min="2" max="2" width="13.109375" bestFit="1" customWidth="1"/>
    <col min="3" max="3" width="12.33203125" bestFit="1" customWidth="1"/>
    <col min="4" max="4" width="20.33203125" bestFit="1" customWidth="1"/>
    <col min="5" max="5" width="13.33203125" bestFit="1" customWidth="1"/>
    <col min="6" max="6" width="12.33203125" bestFit="1" customWidth="1"/>
    <col min="7" max="7" width="16.88671875" bestFit="1" customWidth="1"/>
    <col min="8" max="8" width="13.5546875" bestFit="1" customWidth="1"/>
    <col min="9" max="9" width="12.33203125" customWidth="1"/>
    <col min="10" max="10" width="12" customWidth="1"/>
    <col min="11" max="11" width="16.6640625" bestFit="1" customWidth="1"/>
    <col min="12" max="12" width="12.33203125" bestFit="1" customWidth="1"/>
    <col min="13" max="13" width="14.33203125" bestFit="1" customWidth="1"/>
    <col min="14" max="14" width="12.33203125" bestFit="1" customWidth="1"/>
    <col min="15" max="15" width="15.5546875" bestFit="1" customWidth="1"/>
    <col min="16" max="16" width="17.6640625" bestFit="1" customWidth="1"/>
    <col min="17" max="19" width="12.33203125" bestFit="1" customWidth="1"/>
    <col min="20" max="20" width="16" bestFit="1" customWidth="1"/>
    <col min="21" max="22" width="12.33203125" bestFit="1" customWidth="1"/>
    <col min="23" max="23" width="11.88671875" bestFit="1" customWidth="1"/>
    <col min="24" max="24" width="23.88671875" bestFit="1" customWidth="1"/>
    <col min="25" max="26" width="11.33203125" bestFit="1" customWidth="1"/>
  </cols>
  <sheetData>
    <row r="1" spans="1:26" ht="15" thickBot="1" x14ac:dyDescent="0.35">
      <c r="B1" t="s">
        <v>0</v>
      </c>
      <c r="C1" t="s">
        <v>1</v>
      </c>
      <c r="D1" t="s">
        <v>2</v>
      </c>
      <c r="E1" t="s">
        <v>18</v>
      </c>
      <c r="F1" t="s">
        <v>19</v>
      </c>
      <c r="G1" t="s">
        <v>20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17</v>
      </c>
      <c r="N1" t="s">
        <v>7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16</v>
      </c>
      <c r="W1" t="s">
        <v>2</v>
      </c>
      <c r="X1" t="s">
        <v>21</v>
      </c>
      <c r="Y1" t="s">
        <v>0</v>
      </c>
      <c r="Z1" t="s">
        <v>1</v>
      </c>
    </row>
    <row r="2" spans="1:26" x14ac:dyDescent="0.3">
      <c r="A2" t="s">
        <v>0</v>
      </c>
      <c r="B2" s="1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>
        <v>98836000</v>
      </c>
      <c r="U2" s="4">
        <f>SUM(B2:T2)</f>
        <v>98836000</v>
      </c>
      <c r="W2" s="5"/>
      <c r="X2" s="5"/>
      <c r="Y2" s="5"/>
    </row>
    <row r="3" spans="1:26" x14ac:dyDescent="0.3">
      <c r="A3" t="s">
        <v>1</v>
      </c>
      <c r="B3" s="6"/>
      <c r="C3" s="7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82041000</v>
      </c>
      <c r="U3" s="4">
        <f t="shared" ref="U3:U12" si="0">SUM(B3:T3)</f>
        <v>82041000</v>
      </c>
      <c r="W3" s="5"/>
      <c r="X3" s="5"/>
      <c r="Y3" s="5"/>
    </row>
    <row r="4" spans="1:26" ht="15" thickBot="1" x14ac:dyDescent="0.35">
      <c r="A4" t="s">
        <v>2</v>
      </c>
      <c r="B4" s="9"/>
      <c r="C4" s="10"/>
      <c r="D4" s="11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43886000</v>
      </c>
      <c r="U4" s="4">
        <f t="shared" si="0"/>
        <v>43886000</v>
      </c>
      <c r="W4" s="5"/>
      <c r="X4" s="5"/>
      <c r="Y4" s="5"/>
    </row>
    <row r="5" spans="1:26" x14ac:dyDescent="0.3">
      <c r="A5" t="s">
        <v>18</v>
      </c>
      <c r="B5" s="7">
        <v>86681000</v>
      </c>
      <c r="C5" s="7">
        <v>48019000</v>
      </c>
      <c r="D5" s="7">
        <v>2934700000</v>
      </c>
      <c r="E5" s="4">
        <v>57968000</v>
      </c>
      <c r="F5" s="4">
        <v>1083.3</v>
      </c>
      <c r="G5" s="4">
        <v>1230.4000000000001</v>
      </c>
      <c r="H5" s="4">
        <v>3311.1</v>
      </c>
      <c r="I5" s="4">
        <v>659100000</v>
      </c>
      <c r="J5" s="4">
        <v>117630000</v>
      </c>
      <c r="K5" s="4">
        <v>6789800</v>
      </c>
      <c r="L5" s="4">
        <v>63480000</v>
      </c>
      <c r="M5" s="4">
        <v>3392600</v>
      </c>
      <c r="N5" s="4">
        <v>7546400</v>
      </c>
      <c r="O5" s="4">
        <v>60570000</v>
      </c>
      <c r="P5" s="4">
        <v>423820000</v>
      </c>
      <c r="Q5" s="4">
        <v>109890000</v>
      </c>
      <c r="R5" s="4">
        <v>2934000</v>
      </c>
      <c r="S5" s="4">
        <v>4078800</v>
      </c>
      <c r="T5" s="4">
        <v>1887200</v>
      </c>
      <c r="U5" s="4">
        <f t="shared" si="0"/>
        <v>4588492424.8000002</v>
      </c>
      <c r="W5" s="5">
        <f>D5/U5</f>
        <v>0.63957825976533356</v>
      </c>
      <c r="X5" s="5">
        <f>1513100000/U5</f>
        <v>0.329759724963685</v>
      </c>
      <c r="Y5" s="5">
        <f>B5/U5</f>
        <v>1.8890954146835753E-2</v>
      </c>
      <c r="Z5" s="7">
        <f>C5/U5</f>
        <v>1.0465093009735766E-2</v>
      </c>
    </row>
    <row r="6" spans="1:26" x14ac:dyDescent="0.3">
      <c r="A6" t="s">
        <v>19</v>
      </c>
      <c r="B6" s="7">
        <v>0</v>
      </c>
      <c r="C6" s="7">
        <v>647150</v>
      </c>
      <c r="D6" s="7">
        <v>46639000</v>
      </c>
      <c r="E6" s="4">
        <v>0</v>
      </c>
      <c r="F6" s="4">
        <v>3633000</v>
      </c>
      <c r="G6" s="4">
        <v>18896</v>
      </c>
      <c r="H6" s="4">
        <v>3046800000</v>
      </c>
      <c r="I6" s="4">
        <v>0</v>
      </c>
      <c r="J6" s="4">
        <v>44395000</v>
      </c>
      <c r="K6" s="4">
        <v>470560</v>
      </c>
      <c r="L6" s="4">
        <v>415620</v>
      </c>
      <c r="M6" s="4">
        <v>0</v>
      </c>
      <c r="N6" s="4">
        <v>0</v>
      </c>
      <c r="O6" s="4">
        <v>450550</v>
      </c>
      <c r="P6" s="4">
        <v>1655800</v>
      </c>
      <c r="Q6" s="4">
        <v>1555100</v>
      </c>
      <c r="R6" s="4">
        <v>13964</v>
      </c>
      <c r="S6" s="4">
        <v>10209</v>
      </c>
      <c r="T6" s="4">
        <v>4353260</v>
      </c>
      <c r="U6" s="4">
        <f t="shared" si="0"/>
        <v>3151058109</v>
      </c>
      <c r="W6" s="5">
        <f>D6/U6</f>
        <v>1.4801059957222135E-2</v>
      </c>
      <c r="X6" s="5">
        <f>H6/U6</f>
        <v>0.96691330169309808</v>
      </c>
      <c r="Y6" s="5"/>
    </row>
    <row r="7" spans="1:26" x14ac:dyDescent="0.3">
      <c r="A7" t="s">
        <v>20</v>
      </c>
      <c r="B7" s="7">
        <v>261920000</v>
      </c>
      <c r="C7" s="7">
        <v>153040000</v>
      </c>
      <c r="D7" s="7">
        <v>728290000</v>
      </c>
      <c r="E7" s="4">
        <v>166460</v>
      </c>
      <c r="F7" s="4">
        <v>5977700</v>
      </c>
      <c r="G7" s="4">
        <v>84120000</v>
      </c>
      <c r="H7" s="4">
        <v>435430000</v>
      </c>
      <c r="I7" s="4">
        <v>46253</v>
      </c>
      <c r="J7" s="4">
        <v>115630000</v>
      </c>
      <c r="K7" s="4">
        <v>92605000</v>
      </c>
      <c r="L7" s="4">
        <v>20505000</v>
      </c>
      <c r="M7" s="4">
        <v>7778990</v>
      </c>
      <c r="N7" s="4">
        <v>553290</v>
      </c>
      <c r="O7" s="4">
        <v>25699000</v>
      </c>
      <c r="P7" s="4">
        <v>80489000</v>
      </c>
      <c r="Q7" s="4">
        <v>65640000</v>
      </c>
      <c r="R7" s="4">
        <v>9433100</v>
      </c>
      <c r="S7" s="4">
        <v>20362000</v>
      </c>
      <c r="T7" s="4">
        <v>1422500</v>
      </c>
      <c r="U7" s="4">
        <f t="shared" si="0"/>
        <v>2109108293</v>
      </c>
      <c r="W7" s="5">
        <f>D7/U7</f>
        <v>0.34530706764425018</v>
      </c>
      <c r="X7" s="5">
        <f>964403000/U7</f>
        <v>0.4572562742277359</v>
      </c>
      <c r="Y7" s="5">
        <f>B7/U7</f>
        <v>0.12418518331623667</v>
      </c>
      <c r="Z7" s="5">
        <f>C7/U7</f>
        <v>7.2561470886976398E-2</v>
      </c>
    </row>
    <row r="8" spans="1:26" x14ac:dyDescent="0.3">
      <c r="A8" t="s">
        <v>3</v>
      </c>
      <c r="B8" s="7">
        <v>760980000</v>
      </c>
      <c r="C8" s="7">
        <v>1178600000</v>
      </c>
      <c r="D8" s="7">
        <v>220950000</v>
      </c>
      <c r="E8" s="4">
        <v>7244800</v>
      </c>
      <c r="F8" s="4">
        <v>12051000</v>
      </c>
      <c r="G8" s="4">
        <v>7267800</v>
      </c>
      <c r="H8" s="4">
        <v>498940000</v>
      </c>
      <c r="I8" s="4">
        <v>268050</v>
      </c>
      <c r="J8" s="4">
        <v>176120000</v>
      </c>
      <c r="K8" s="4">
        <v>374480000</v>
      </c>
      <c r="L8" s="4">
        <v>33789000</v>
      </c>
      <c r="M8" s="4">
        <v>9951900</v>
      </c>
      <c r="N8" s="4">
        <v>141010</v>
      </c>
      <c r="O8" s="4">
        <v>48175000</v>
      </c>
      <c r="P8" s="4">
        <v>163650000</v>
      </c>
      <c r="Q8" s="4">
        <v>105290000</v>
      </c>
      <c r="R8" s="4">
        <v>9983800</v>
      </c>
      <c r="S8" s="4">
        <v>7125300</v>
      </c>
      <c r="T8" s="4">
        <v>19746000</v>
      </c>
      <c r="U8" s="4">
        <f t="shared" si="0"/>
        <v>3634753660</v>
      </c>
      <c r="W8" s="5"/>
      <c r="X8" s="5"/>
      <c r="Y8" s="5"/>
    </row>
    <row r="9" spans="1:26" x14ac:dyDescent="0.3">
      <c r="A9" t="s">
        <v>4</v>
      </c>
      <c r="B9" s="7">
        <v>486800</v>
      </c>
      <c r="C9" s="7">
        <v>2109600</v>
      </c>
      <c r="D9" s="7">
        <v>402450</v>
      </c>
      <c r="E9" s="4">
        <v>227890</v>
      </c>
      <c r="F9" s="4">
        <v>0</v>
      </c>
      <c r="G9" s="4">
        <v>156</v>
      </c>
      <c r="H9" s="4">
        <v>124870</v>
      </c>
      <c r="I9" s="4">
        <v>496020</v>
      </c>
      <c r="J9" s="4">
        <v>14324000</v>
      </c>
      <c r="K9" s="4">
        <v>254980</v>
      </c>
      <c r="L9" s="4">
        <v>5196400</v>
      </c>
      <c r="M9" s="4">
        <v>836050</v>
      </c>
      <c r="N9" s="4">
        <v>543780</v>
      </c>
      <c r="O9" s="4">
        <v>3134900</v>
      </c>
      <c r="P9" s="4">
        <v>466340000</v>
      </c>
      <c r="Q9" s="4">
        <v>4459000</v>
      </c>
      <c r="R9" s="4">
        <v>944760</v>
      </c>
      <c r="S9" s="4">
        <v>571040</v>
      </c>
      <c r="T9" s="4">
        <v>22557000</v>
      </c>
      <c r="U9" s="4">
        <f t="shared" si="0"/>
        <v>523009696</v>
      </c>
      <c r="W9" s="5"/>
      <c r="X9" s="5"/>
      <c r="Y9" s="5"/>
    </row>
    <row r="10" spans="1:26" x14ac:dyDescent="0.3">
      <c r="A10" t="s">
        <v>5</v>
      </c>
      <c r="B10" s="7">
        <v>210260000</v>
      </c>
      <c r="C10" s="7">
        <v>143770000</v>
      </c>
      <c r="D10" s="7">
        <v>910640</v>
      </c>
      <c r="E10" s="4">
        <v>185140</v>
      </c>
      <c r="F10" s="4">
        <v>9697800</v>
      </c>
      <c r="G10" s="4">
        <v>357640</v>
      </c>
      <c r="H10" s="4">
        <v>16461000</v>
      </c>
      <c r="I10" s="4">
        <v>497300</v>
      </c>
      <c r="J10" s="4">
        <v>12710000</v>
      </c>
      <c r="K10" s="4">
        <v>36026000</v>
      </c>
      <c r="L10" s="4">
        <v>31194000</v>
      </c>
      <c r="M10" s="4">
        <v>4110100</v>
      </c>
      <c r="N10" s="4">
        <v>16033</v>
      </c>
      <c r="O10" s="4">
        <v>37341000</v>
      </c>
      <c r="P10" s="4">
        <v>17717000</v>
      </c>
      <c r="Q10" s="4">
        <v>24588000</v>
      </c>
      <c r="R10" s="4">
        <v>3705200</v>
      </c>
      <c r="S10" s="4">
        <v>456820</v>
      </c>
      <c r="T10" s="4">
        <v>19743000</v>
      </c>
      <c r="U10" s="4">
        <f t="shared" si="0"/>
        <v>569746673</v>
      </c>
      <c r="W10" s="5"/>
      <c r="X10" s="5"/>
      <c r="Y10" s="5"/>
    </row>
    <row r="11" spans="1:26" x14ac:dyDescent="0.3">
      <c r="A11" t="s">
        <v>6</v>
      </c>
      <c r="B11" s="7">
        <v>28178000</v>
      </c>
      <c r="C11" s="7">
        <v>51200000</v>
      </c>
      <c r="D11" s="7">
        <v>1868000</v>
      </c>
      <c r="E11" s="4">
        <v>969510</v>
      </c>
      <c r="F11" s="4">
        <v>2720000</v>
      </c>
      <c r="G11" s="4">
        <v>567830</v>
      </c>
      <c r="H11" s="4">
        <v>2636600</v>
      </c>
      <c r="I11" s="4">
        <v>224720</v>
      </c>
      <c r="J11" s="4">
        <v>33720000</v>
      </c>
      <c r="K11" s="4">
        <v>175850000</v>
      </c>
      <c r="L11" s="4">
        <v>65907000</v>
      </c>
      <c r="M11" s="4">
        <v>31592000</v>
      </c>
      <c r="N11" s="4">
        <v>370.9</v>
      </c>
      <c r="O11" s="4">
        <v>22777000</v>
      </c>
      <c r="P11" s="4">
        <v>11041000</v>
      </c>
      <c r="Q11" s="4">
        <v>33996000</v>
      </c>
      <c r="R11" s="4">
        <v>2028000</v>
      </c>
      <c r="S11" s="4">
        <v>1714100</v>
      </c>
      <c r="T11" s="4">
        <v>10054000</v>
      </c>
      <c r="U11" s="4">
        <f t="shared" si="0"/>
        <v>477044130.89999998</v>
      </c>
      <c r="W11" s="5"/>
      <c r="X11" s="5"/>
      <c r="Y11" s="5"/>
    </row>
    <row r="12" spans="1:26" x14ac:dyDescent="0.3">
      <c r="A12" t="s">
        <v>8</v>
      </c>
      <c r="B12" s="7">
        <v>28475000</v>
      </c>
      <c r="C12" s="7">
        <v>30934000</v>
      </c>
      <c r="D12" s="7">
        <v>1469900</v>
      </c>
      <c r="E12" s="4">
        <v>634570</v>
      </c>
      <c r="F12" s="4">
        <v>634670</v>
      </c>
      <c r="G12" s="4">
        <v>71369</v>
      </c>
      <c r="H12" s="4">
        <v>491040</v>
      </c>
      <c r="I12" s="4">
        <v>219390</v>
      </c>
      <c r="J12" s="4">
        <v>1433500</v>
      </c>
      <c r="K12" s="4">
        <v>1180600</v>
      </c>
      <c r="L12" s="4">
        <v>33374000</v>
      </c>
      <c r="M12" s="4">
        <v>12343000</v>
      </c>
      <c r="N12" s="4">
        <v>203.92099999999999</v>
      </c>
      <c r="O12" s="4">
        <v>2504100</v>
      </c>
      <c r="P12" s="4">
        <v>4601100</v>
      </c>
      <c r="Q12" s="4">
        <v>1755300</v>
      </c>
      <c r="R12" s="4">
        <v>562250</v>
      </c>
      <c r="S12" s="4">
        <v>598280</v>
      </c>
      <c r="T12" s="4">
        <v>10477000</v>
      </c>
      <c r="U12" s="4">
        <f t="shared" si="0"/>
        <v>131759272.921</v>
      </c>
      <c r="W12" s="5"/>
      <c r="X12" s="5"/>
      <c r="Y12" s="5"/>
    </row>
    <row r="13" spans="1:26" x14ac:dyDescent="0.3">
      <c r="A13" t="s">
        <v>17</v>
      </c>
      <c r="B13" s="7">
        <v>9410400</v>
      </c>
      <c r="C13" s="7">
        <v>3066800</v>
      </c>
      <c r="D13" s="7">
        <v>33715</v>
      </c>
      <c r="E13" s="4">
        <v>17805</v>
      </c>
      <c r="F13" s="4">
        <v>16910</v>
      </c>
      <c r="G13" s="4">
        <v>6108.9</v>
      </c>
      <c r="H13" s="4">
        <v>27437</v>
      </c>
      <c r="I13" s="4">
        <v>4398.7</v>
      </c>
      <c r="J13" s="4">
        <v>60693</v>
      </c>
      <c r="K13" s="4">
        <v>39491</v>
      </c>
      <c r="L13" s="4">
        <v>597980</v>
      </c>
      <c r="M13" s="4">
        <v>10876000</v>
      </c>
      <c r="N13" s="4">
        <v>19</v>
      </c>
      <c r="O13" s="4">
        <v>84931</v>
      </c>
      <c r="P13" s="4">
        <v>133190</v>
      </c>
      <c r="Q13" s="4">
        <v>271570</v>
      </c>
      <c r="R13" s="4">
        <v>46329</v>
      </c>
      <c r="S13" s="4">
        <v>12630</v>
      </c>
      <c r="T13" s="4">
        <v>4792700</v>
      </c>
      <c r="U13" s="4">
        <f>B13+C13+L13+M13+P13+Q13</f>
        <v>24355940</v>
      </c>
      <c r="W13" s="5"/>
      <c r="X13" s="5"/>
      <c r="Y13" s="5"/>
    </row>
    <row r="14" spans="1:26" x14ac:dyDescent="0.3">
      <c r="A14" t="s">
        <v>7</v>
      </c>
      <c r="B14" s="7">
        <v>650560</v>
      </c>
      <c r="C14" s="4">
        <v>8825200</v>
      </c>
      <c r="D14" s="4">
        <v>85577000</v>
      </c>
      <c r="E14" s="4">
        <v>153220</v>
      </c>
      <c r="F14" s="4">
        <v>0</v>
      </c>
      <c r="G14" s="4">
        <v>1864800</v>
      </c>
      <c r="H14" s="4">
        <v>11026</v>
      </c>
      <c r="I14" s="4">
        <v>19567000</v>
      </c>
      <c r="J14" s="4">
        <v>941020</v>
      </c>
      <c r="K14" s="4">
        <v>22444000</v>
      </c>
      <c r="L14" s="4">
        <v>3640400</v>
      </c>
      <c r="M14" s="4">
        <v>22899</v>
      </c>
      <c r="N14" s="4">
        <v>0</v>
      </c>
      <c r="O14" s="4">
        <v>50361</v>
      </c>
      <c r="P14" s="4">
        <v>9298400</v>
      </c>
      <c r="Q14" s="4">
        <v>522820</v>
      </c>
      <c r="R14" s="4">
        <v>50364</v>
      </c>
      <c r="S14" s="4">
        <v>403620</v>
      </c>
      <c r="T14" s="4">
        <v>266940</v>
      </c>
      <c r="U14" s="4">
        <f t="shared" ref="U14:U21" si="1">SUM(B14:T14)</f>
        <v>154289630</v>
      </c>
      <c r="W14" s="5"/>
      <c r="X14" s="5"/>
      <c r="Y14" s="5"/>
    </row>
    <row r="15" spans="1:26" x14ac:dyDescent="0.3">
      <c r="A15" t="s">
        <v>9</v>
      </c>
      <c r="B15" s="7">
        <v>8227200</v>
      </c>
      <c r="C15" s="4">
        <v>5440500</v>
      </c>
      <c r="D15" s="4">
        <v>29154</v>
      </c>
      <c r="E15" s="4">
        <v>9022.5</v>
      </c>
      <c r="F15" s="4">
        <v>8320.2999999999993</v>
      </c>
      <c r="G15" s="4">
        <v>4058.9</v>
      </c>
      <c r="H15" s="4">
        <v>36537</v>
      </c>
      <c r="I15" s="4">
        <v>2025.3</v>
      </c>
      <c r="J15" s="4">
        <v>741670</v>
      </c>
      <c r="K15" s="4">
        <v>845310</v>
      </c>
      <c r="L15" s="4">
        <v>2951700</v>
      </c>
      <c r="M15" s="4">
        <v>430340</v>
      </c>
      <c r="N15" s="4">
        <v>21.864100000000001</v>
      </c>
      <c r="O15" s="4">
        <v>6557900</v>
      </c>
      <c r="P15" s="4">
        <v>505190</v>
      </c>
      <c r="Q15" s="4">
        <v>1001500</v>
      </c>
      <c r="R15" s="4">
        <v>20657</v>
      </c>
      <c r="S15" s="4">
        <v>9164.1</v>
      </c>
      <c r="T15" s="4">
        <v>17768000</v>
      </c>
      <c r="U15" s="4">
        <f t="shared" si="1"/>
        <v>44588270.964100003</v>
      </c>
      <c r="W15" s="5"/>
      <c r="X15" s="5"/>
      <c r="Y15" s="5"/>
    </row>
    <row r="16" spans="1:26" x14ac:dyDescent="0.3">
      <c r="A16" t="s">
        <v>10</v>
      </c>
      <c r="B16" s="7">
        <v>2203800</v>
      </c>
      <c r="C16" s="4">
        <v>21206000</v>
      </c>
      <c r="D16" s="4">
        <v>47798</v>
      </c>
      <c r="E16" s="4">
        <v>173060</v>
      </c>
      <c r="F16" s="4">
        <v>55218</v>
      </c>
      <c r="G16" s="4">
        <v>5822.5</v>
      </c>
      <c r="H16" s="4">
        <v>406420</v>
      </c>
      <c r="I16" s="4">
        <v>3602</v>
      </c>
      <c r="J16" s="4">
        <v>2089200</v>
      </c>
      <c r="K16" s="4">
        <v>1110800</v>
      </c>
      <c r="L16" s="4">
        <v>42006000</v>
      </c>
      <c r="M16" s="4">
        <v>4295700</v>
      </c>
      <c r="N16" s="4">
        <v>97</v>
      </c>
      <c r="O16" s="4">
        <v>1808400</v>
      </c>
      <c r="P16" s="4">
        <v>32735000</v>
      </c>
      <c r="Q16" s="4">
        <v>4420600</v>
      </c>
      <c r="R16" s="4">
        <v>215630</v>
      </c>
      <c r="S16" s="4">
        <v>1411700</v>
      </c>
      <c r="T16" s="4">
        <v>15683000</v>
      </c>
      <c r="U16" s="4">
        <f t="shared" si="1"/>
        <v>129877847.5</v>
      </c>
      <c r="W16" s="5"/>
      <c r="X16" s="5"/>
      <c r="Y16" s="5"/>
    </row>
    <row r="17" spans="1:25" x14ac:dyDescent="0.3">
      <c r="A17" t="s">
        <v>11</v>
      </c>
      <c r="B17" s="7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22167000</v>
      </c>
      <c r="U17" s="4">
        <f t="shared" si="1"/>
        <v>22167000</v>
      </c>
      <c r="W17" s="5"/>
      <c r="X17" s="5"/>
      <c r="Y17" s="5"/>
    </row>
    <row r="18" spans="1:25" x14ac:dyDescent="0.3">
      <c r="A18" t="s">
        <v>12</v>
      </c>
      <c r="B18" s="7"/>
      <c r="C18" s="4"/>
      <c r="D18" s="4"/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4001800</v>
      </c>
      <c r="U18" s="4">
        <f t="shared" si="1"/>
        <v>4001800</v>
      </c>
      <c r="W18" s="5"/>
      <c r="X18" s="5"/>
      <c r="Y18" s="5"/>
    </row>
    <row r="19" spans="1:25" x14ac:dyDescent="0.3">
      <c r="A19" t="s">
        <v>13</v>
      </c>
      <c r="B19" s="4"/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6934400</v>
      </c>
      <c r="U19" s="4">
        <f t="shared" si="1"/>
        <v>6934400</v>
      </c>
      <c r="W19" s="5"/>
      <c r="X19" s="5"/>
      <c r="Y19" s="5"/>
    </row>
    <row r="20" spans="1:25" x14ac:dyDescent="0.3">
      <c r="A20" t="s">
        <v>14</v>
      </c>
      <c r="B20" s="4">
        <v>98836000</v>
      </c>
      <c r="C20" s="4">
        <v>82041000</v>
      </c>
      <c r="D20" s="4">
        <v>43886000</v>
      </c>
      <c r="E20" s="4">
        <v>1887200</v>
      </c>
      <c r="F20" s="4">
        <v>4353260</v>
      </c>
      <c r="G20" s="4">
        <v>1422500</v>
      </c>
      <c r="H20" s="4">
        <v>19746000</v>
      </c>
      <c r="I20" s="4">
        <v>22557000</v>
      </c>
      <c r="J20" s="4">
        <v>19743000</v>
      </c>
      <c r="K20" s="4">
        <v>10054000</v>
      </c>
      <c r="L20" s="4">
        <v>10477000</v>
      </c>
      <c r="M20" s="4">
        <v>4792700</v>
      </c>
      <c r="N20" s="4">
        <v>266940</v>
      </c>
      <c r="O20" s="4">
        <v>17768000</v>
      </c>
      <c r="P20" s="4">
        <v>15683000</v>
      </c>
      <c r="Q20" s="4">
        <v>22167000</v>
      </c>
      <c r="R20" s="4">
        <v>4001800</v>
      </c>
      <c r="S20" s="4">
        <v>6934400</v>
      </c>
      <c r="T20" s="4">
        <v>39897000</v>
      </c>
      <c r="U20" s="4">
        <f t="shared" si="1"/>
        <v>426513800</v>
      </c>
      <c r="V20" s="12"/>
      <c r="W20" s="5"/>
      <c r="X20" s="5"/>
    </row>
    <row r="21" spans="1:25" x14ac:dyDescent="0.3">
      <c r="A21" t="s">
        <v>22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458000000</v>
      </c>
      <c r="U21" s="4">
        <f t="shared" si="1"/>
        <v>458000000</v>
      </c>
      <c r="V21" s="12"/>
      <c r="W21" s="5"/>
      <c r="X21" s="5"/>
    </row>
    <row r="22" spans="1:25" x14ac:dyDescent="0.3">
      <c r="A22" t="s">
        <v>15</v>
      </c>
      <c r="B22" s="12">
        <f>SUM(B2:B20)</f>
        <v>1496308760</v>
      </c>
      <c r="C22" s="12">
        <f>SUM(C2:C20)</f>
        <v>1728899250</v>
      </c>
      <c r="D22" s="12">
        <f>SUM(D2:D20)-D13-D15-D16</f>
        <v>4064692990</v>
      </c>
      <c r="E22" s="4">
        <f t="shared" ref="E22:T22" si="2">SUM(E2:E21)</f>
        <v>69636677.5</v>
      </c>
      <c r="F22" s="4">
        <f t="shared" si="2"/>
        <v>39148961.599999994</v>
      </c>
      <c r="G22" s="4">
        <f t="shared" si="2"/>
        <v>95708211.700000018</v>
      </c>
      <c r="H22" s="4">
        <f t="shared" si="2"/>
        <v>4021114241.0999999</v>
      </c>
      <c r="I22" s="4">
        <f t="shared" si="2"/>
        <v>702985759</v>
      </c>
      <c r="J22" s="4">
        <f t="shared" si="2"/>
        <v>539538083</v>
      </c>
      <c r="K22" s="4">
        <f t="shared" si="2"/>
        <v>722150541</v>
      </c>
      <c r="L22" s="7">
        <f t="shared" si="2"/>
        <v>313534100</v>
      </c>
      <c r="M22" s="4">
        <f t="shared" si="2"/>
        <v>90422279</v>
      </c>
      <c r="N22" s="4">
        <f t="shared" si="2"/>
        <v>9068165.6851000004</v>
      </c>
      <c r="O22" s="4">
        <f t="shared" si="2"/>
        <v>226921142</v>
      </c>
      <c r="P22" s="4">
        <f t="shared" si="2"/>
        <v>1227668680</v>
      </c>
      <c r="Q22" s="4">
        <f t="shared" si="2"/>
        <v>375556890</v>
      </c>
      <c r="R22" s="4">
        <f t="shared" si="2"/>
        <v>33939854</v>
      </c>
      <c r="S22" s="4">
        <f t="shared" si="2"/>
        <v>43688063.100000001</v>
      </c>
      <c r="T22" s="4">
        <f t="shared" si="2"/>
        <v>884513800</v>
      </c>
      <c r="U22" s="4">
        <f>SUM(A22:T22)</f>
        <v>16685496448.685101</v>
      </c>
      <c r="W22" s="5"/>
      <c r="X22" s="5"/>
    </row>
    <row r="23" spans="1:25" x14ac:dyDescent="0.3">
      <c r="C23" s="7"/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SUM(B22:T22)</f>
        <v>16685496448.685101</v>
      </c>
      <c r="W23" s="5"/>
      <c r="X23" s="5"/>
    </row>
    <row r="24" spans="1:25" x14ac:dyDescent="0.3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W24" s="5"/>
      <c r="X24" s="5"/>
    </row>
    <row r="25" spans="1:25" x14ac:dyDescent="0.3">
      <c r="K25" s="4"/>
    </row>
    <row r="26" spans="1:25" x14ac:dyDescent="0.3">
      <c r="Q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46CB-7F98-44D6-9157-B34F01ECDBCD}">
  <dimension ref="A1:O20"/>
  <sheetViews>
    <sheetView tabSelected="1" topLeftCell="B1" workbookViewId="0">
      <selection activeCell="H21" sqref="H21"/>
    </sheetView>
  </sheetViews>
  <sheetFormatPr defaultRowHeight="14.4" x14ac:dyDescent="0.3"/>
  <cols>
    <col min="2" max="2" width="58.33203125" customWidth="1"/>
    <col min="14" max="14" width="83.6640625" bestFit="1" customWidth="1"/>
    <col min="15" max="15" width="19" bestFit="1" customWidth="1"/>
  </cols>
  <sheetData>
    <row r="1" spans="1:15" ht="15" thickBot="1" x14ac:dyDescent="0.35">
      <c r="A1" t="s">
        <v>23</v>
      </c>
      <c r="B1" t="s">
        <v>24</v>
      </c>
      <c r="C1" t="s">
        <v>25</v>
      </c>
      <c r="D1" s="13" t="s">
        <v>26</v>
      </c>
      <c r="E1" s="13" t="s">
        <v>1</v>
      </c>
      <c r="F1" t="s">
        <v>27</v>
      </c>
      <c r="G1" t="s">
        <v>14</v>
      </c>
      <c r="H1" t="s">
        <v>0</v>
      </c>
      <c r="I1" t="s">
        <v>28</v>
      </c>
      <c r="J1" t="s">
        <v>29</v>
      </c>
      <c r="N1" t="s">
        <v>30</v>
      </c>
      <c r="O1" t="s">
        <v>31</v>
      </c>
    </row>
    <row r="2" spans="1:15" ht="15" thickTop="1" x14ac:dyDescent="0.3">
      <c r="A2" s="14">
        <v>55</v>
      </c>
      <c r="B2" s="15" t="s">
        <v>32</v>
      </c>
      <c r="C2" s="16">
        <v>7.4913999999999996E-3</v>
      </c>
      <c r="D2" s="17">
        <v>2.5319999999999997E-4</v>
      </c>
      <c r="E2" s="17">
        <v>2.6308E-3</v>
      </c>
      <c r="F2" s="16">
        <v>4.4157E-7</v>
      </c>
      <c r="G2" s="16">
        <v>1.2965E-5</v>
      </c>
      <c r="H2" s="16">
        <v>5.5926999999999999E-3</v>
      </c>
      <c r="I2" s="18">
        <f>SUM(C2:H2)</f>
        <v>1.5981506570000002E-2</v>
      </c>
      <c r="J2" s="19">
        <f t="shared" ref="J2:J18" si="0">I2/$I$19*100</f>
        <v>1.7174336926062648</v>
      </c>
      <c r="N2" s="20" t="s">
        <v>33</v>
      </c>
      <c r="O2" s="21">
        <v>37.569252525764213</v>
      </c>
    </row>
    <row r="3" spans="1:15" x14ac:dyDescent="0.3">
      <c r="A3" s="22">
        <v>57</v>
      </c>
      <c r="B3" s="23" t="s">
        <v>34</v>
      </c>
      <c r="C3" s="24">
        <v>5.2223000000000005E-4</v>
      </c>
      <c r="D3" s="25">
        <v>4.7012999999999999E-5</v>
      </c>
      <c r="E3" s="25">
        <v>1.3349E-4</v>
      </c>
      <c r="F3" s="24">
        <v>1.5028000000000001E-5</v>
      </c>
      <c r="G3" s="24">
        <v>9.9992000000000008E-6</v>
      </c>
      <c r="H3" s="24">
        <v>1.2903000000000001E-3</v>
      </c>
      <c r="I3" s="26">
        <f t="shared" ref="I3:I17" si="1">SUM(C3:H3)</f>
        <v>2.0180602000000004E-3</v>
      </c>
      <c r="J3" s="27">
        <f t="shared" si="0"/>
        <v>0.21686845141957964</v>
      </c>
      <c r="N3" s="23" t="s">
        <v>35</v>
      </c>
      <c r="O3" s="28">
        <v>16.111082863273747</v>
      </c>
    </row>
    <row r="4" spans="1:15" x14ac:dyDescent="0.3">
      <c r="A4" s="22">
        <v>58</v>
      </c>
      <c r="B4" s="23" t="s">
        <v>36</v>
      </c>
      <c r="C4" s="24">
        <v>7.2749999999999996E-4</v>
      </c>
      <c r="D4" s="25">
        <v>6.6822000000000005E-5</v>
      </c>
      <c r="E4" s="25">
        <v>8.0093000000000004E-4</v>
      </c>
      <c r="F4" s="24">
        <v>3.4487999999999999E-6</v>
      </c>
      <c r="G4" s="24">
        <v>3.1908999999999998E-6</v>
      </c>
      <c r="H4" s="24">
        <v>2.1670000000000001E-4</v>
      </c>
      <c r="I4" s="26">
        <f t="shared" si="1"/>
        <v>1.8185917000000001E-3</v>
      </c>
      <c r="J4" s="27">
        <f t="shared" si="0"/>
        <v>0.195432805098431</v>
      </c>
      <c r="N4" s="23" t="s">
        <v>37</v>
      </c>
      <c r="O4" s="28">
        <v>13.091438916474212</v>
      </c>
    </row>
    <row r="5" spans="1:15" x14ac:dyDescent="0.3">
      <c r="A5" s="22">
        <v>62</v>
      </c>
      <c r="B5" s="23" t="s">
        <v>38</v>
      </c>
      <c r="C5" s="24">
        <v>4.0057000000000001E-3</v>
      </c>
      <c r="D5" s="25">
        <v>6.3301999999999998E-5</v>
      </c>
      <c r="E5" s="25">
        <v>1.8753000000000001E-3</v>
      </c>
      <c r="F5" s="24">
        <v>4.0057000000000001E-3</v>
      </c>
      <c r="G5" s="24">
        <v>2.1104E-5</v>
      </c>
      <c r="H5" s="24">
        <v>1.1275E-3</v>
      </c>
      <c r="I5" s="26">
        <f t="shared" si="1"/>
        <v>1.1098605999999999E-2</v>
      </c>
      <c r="J5" s="27">
        <f t="shared" si="0"/>
        <v>1.1926985607941996</v>
      </c>
      <c r="N5" s="23" t="s">
        <v>39</v>
      </c>
      <c r="O5" s="28">
        <v>8.243237733882685</v>
      </c>
    </row>
    <row r="6" spans="1:15" x14ac:dyDescent="0.3">
      <c r="A6" s="22">
        <v>81</v>
      </c>
      <c r="B6" s="23" t="s">
        <v>35</v>
      </c>
      <c r="C6" s="24">
        <v>5.654E-2</v>
      </c>
      <c r="D6" s="25">
        <v>0</v>
      </c>
      <c r="E6" s="25">
        <v>9.3381000000000006E-2</v>
      </c>
      <c r="F6" s="24">
        <v>0</v>
      </c>
      <c r="G6" s="24">
        <v>0</v>
      </c>
      <c r="H6" s="24">
        <v>0</v>
      </c>
      <c r="I6" s="26">
        <f t="shared" si="1"/>
        <v>0.149921</v>
      </c>
      <c r="J6" s="29">
        <f t="shared" si="0"/>
        <v>16.111082863273747</v>
      </c>
      <c r="N6" s="23" t="s">
        <v>40</v>
      </c>
      <c r="O6" s="30">
        <v>4.3005527845011784</v>
      </c>
    </row>
    <row r="7" spans="1:15" x14ac:dyDescent="0.3">
      <c r="A7" s="22">
        <v>86</v>
      </c>
      <c r="B7" s="31" t="s">
        <v>33</v>
      </c>
      <c r="C7" s="24">
        <v>0.28433000000000003</v>
      </c>
      <c r="D7" s="25">
        <v>1.9788E-2</v>
      </c>
      <c r="E7" s="25">
        <v>1.8549E-2</v>
      </c>
      <c r="F7" s="24">
        <v>1.7945999999999999E-3</v>
      </c>
      <c r="G7" s="24">
        <v>3.8948999999999999E-4</v>
      </c>
      <c r="H7" s="24">
        <v>2.4747999999999999E-2</v>
      </c>
      <c r="I7" s="26">
        <f>SUM(C7:H7)</f>
        <v>0.34959908999999995</v>
      </c>
      <c r="J7" s="29">
        <f t="shared" si="0"/>
        <v>37.569252525764213</v>
      </c>
      <c r="N7" s="23" t="s">
        <v>41</v>
      </c>
      <c r="O7" s="30">
        <v>4.0292245937945532</v>
      </c>
    </row>
    <row r="8" spans="1:15" x14ac:dyDescent="0.3">
      <c r="A8" s="22">
        <v>96</v>
      </c>
      <c r="B8" s="23" t="s">
        <v>37</v>
      </c>
      <c r="C8" s="24">
        <v>7.3678999999999994E-2</v>
      </c>
      <c r="D8" s="25">
        <v>1.1804E-2</v>
      </c>
      <c r="E8" s="25">
        <v>3.2650999999999999E-2</v>
      </c>
      <c r="F8" s="24">
        <v>7.3400999999999997E-5</v>
      </c>
      <c r="G8" s="24">
        <v>1.8453E-4</v>
      </c>
      <c r="H8" s="24">
        <v>3.4299E-3</v>
      </c>
      <c r="I8" s="26">
        <f t="shared" si="1"/>
        <v>0.12182183099999999</v>
      </c>
      <c r="J8" s="29">
        <f t="shared" si="0"/>
        <v>13.091438916474212</v>
      </c>
      <c r="N8" s="23" t="s">
        <v>42</v>
      </c>
      <c r="O8" s="30">
        <v>3.4094281056234315</v>
      </c>
    </row>
    <row r="9" spans="1:15" x14ac:dyDescent="0.3">
      <c r="A9" s="22">
        <v>97</v>
      </c>
      <c r="B9" s="23" t="s">
        <v>41</v>
      </c>
      <c r="C9" s="24">
        <v>1.9876000000000001E-2</v>
      </c>
      <c r="D9" s="25">
        <v>2.1073000000000001E-4</v>
      </c>
      <c r="E9" s="25">
        <v>1.5108999999999999E-2</v>
      </c>
      <c r="F9" s="24">
        <v>4.7797999999999999E-5</v>
      </c>
      <c r="G9" s="24">
        <v>4.6451E-5</v>
      </c>
      <c r="H9" s="24">
        <v>2.2038000000000001E-3</v>
      </c>
      <c r="I9" s="26">
        <f t="shared" si="1"/>
        <v>3.7493779000000005E-2</v>
      </c>
      <c r="J9" s="27">
        <f t="shared" si="0"/>
        <v>4.0292245937945532</v>
      </c>
      <c r="N9" s="23" t="s">
        <v>43</v>
      </c>
      <c r="O9" s="30">
        <v>3.37150799340789</v>
      </c>
    </row>
    <row r="10" spans="1:15" x14ac:dyDescent="0.3">
      <c r="A10" s="22">
        <v>104</v>
      </c>
      <c r="B10" s="23" t="s">
        <v>39</v>
      </c>
      <c r="C10" s="24">
        <v>6.6526000000000002E-2</v>
      </c>
      <c r="D10" s="25">
        <v>4.0850000000000001E-3</v>
      </c>
      <c r="E10" s="25">
        <v>6.0961000000000001E-3</v>
      </c>
      <c r="F10" s="24">
        <v>0</v>
      </c>
      <c r="G10" s="24">
        <v>0</v>
      </c>
      <c r="H10" s="24">
        <v>0</v>
      </c>
      <c r="I10" s="26">
        <f t="shared" si="1"/>
        <v>7.67071E-2</v>
      </c>
      <c r="J10" s="29">
        <f t="shared" si="0"/>
        <v>8.243237733882685</v>
      </c>
      <c r="N10" s="23" t="s">
        <v>44</v>
      </c>
      <c r="O10" s="30">
        <v>1.9426890748529491</v>
      </c>
    </row>
    <row r="11" spans="1:15" x14ac:dyDescent="0.3">
      <c r="A11" s="22">
        <v>117</v>
      </c>
      <c r="B11" s="23" t="s">
        <v>44</v>
      </c>
      <c r="C11" s="24">
        <v>9.1038999999999998E-3</v>
      </c>
      <c r="D11" s="25">
        <v>1.7485999999999999E-3</v>
      </c>
      <c r="E11" s="25">
        <v>5.4843000000000001E-3</v>
      </c>
      <c r="F11" s="24">
        <v>5.7645000000000001E-5</v>
      </c>
      <c r="G11" s="24">
        <v>1.9366000000000001E-5</v>
      </c>
      <c r="H11" s="24">
        <v>1.6638E-3</v>
      </c>
      <c r="I11" s="26">
        <f t="shared" si="1"/>
        <v>1.8077610999999997E-2</v>
      </c>
      <c r="J11" s="27">
        <f t="shared" si="0"/>
        <v>1.9426890748529491</v>
      </c>
      <c r="K11" s="42">
        <f>SUM(J11:J17)</f>
        <v>13.332777072390941</v>
      </c>
      <c r="N11" s="23" t="s">
        <v>45</v>
      </c>
      <c r="O11" s="30">
        <v>1.8854520191943807</v>
      </c>
    </row>
    <row r="12" spans="1:15" x14ac:dyDescent="0.3">
      <c r="A12" s="22">
        <v>118</v>
      </c>
      <c r="B12" s="23" t="s">
        <v>42</v>
      </c>
      <c r="C12" s="24">
        <v>1.5864E-2</v>
      </c>
      <c r="D12" s="25">
        <v>5.0841999999999997E-3</v>
      </c>
      <c r="E12" s="25">
        <v>6.6810999999999997E-3</v>
      </c>
      <c r="F12" s="24">
        <v>1.4261E-3</v>
      </c>
      <c r="G12" s="24">
        <v>8.0688999999999999E-5</v>
      </c>
      <c r="H12" s="24">
        <v>2.5902E-3</v>
      </c>
      <c r="I12" s="26">
        <f t="shared" si="1"/>
        <v>3.1726288999999998E-2</v>
      </c>
      <c r="J12" s="27">
        <f t="shared" si="0"/>
        <v>3.4094281056234315</v>
      </c>
      <c r="K12" s="42"/>
      <c r="N12" s="23" t="s">
        <v>32</v>
      </c>
      <c r="O12" s="30">
        <v>1.7174336926062648</v>
      </c>
    </row>
    <row r="13" spans="1:15" x14ac:dyDescent="0.3">
      <c r="A13" s="22">
        <v>119</v>
      </c>
      <c r="B13" s="23" t="s">
        <v>46</v>
      </c>
      <c r="C13" s="24">
        <v>1.6294E-3</v>
      </c>
      <c r="D13" s="25">
        <v>1.7011000000000001E-4</v>
      </c>
      <c r="E13" s="25">
        <v>1.7367999999999999E-3</v>
      </c>
      <c r="F13" s="24">
        <v>1.9671000000000001E-4</v>
      </c>
      <c r="G13" s="24">
        <v>2.0599E-4</v>
      </c>
      <c r="H13" s="24">
        <v>1.2352999999999999E-3</v>
      </c>
      <c r="I13" s="26">
        <f t="shared" si="1"/>
        <v>5.1743099999999997E-3</v>
      </c>
      <c r="J13" s="27">
        <f t="shared" si="0"/>
        <v>0.55605110138183433</v>
      </c>
      <c r="K13" s="42"/>
      <c r="N13" s="23" t="s">
        <v>47</v>
      </c>
      <c r="O13" s="30">
        <v>1.5391198874782199</v>
      </c>
    </row>
    <row r="14" spans="1:15" x14ac:dyDescent="0.3">
      <c r="A14" s="22">
        <v>120</v>
      </c>
      <c r="B14" s="23" t="s">
        <v>43</v>
      </c>
      <c r="C14" s="24">
        <v>1.1650000000000001E-2</v>
      </c>
      <c r="D14" s="25">
        <v>3.7934000000000002E-3</v>
      </c>
      <c r="E14" s="25">
        <v>1.0565E-2</v>
      </c>
      <c r="F14" s="24">
        <v>1.0162999999999999E-3</v>
      </c>
      <c r="G14" s="24">
        <v>8.0224999999999998E-5</v>
      </c>
      <c r="H14" s="24">
        <v>4.2684999999999997E-3</v>
      </c>
      <c r="I14" s="26">
        <f t="shared" si="1"/>
        <v>3.1373425000000003E-2</v>
      </c>
      <c r="J14" s="27">
        <f t="shared" si="0"/>
        <v>3.37150799340789</v>
      </c>
      <c r="K14" s="42"/>
      <c r="N14" s="23" t="s">
        <v>38</v>
      </c>
      <c r="O14" s="30">
        <v>1.1926985607941996</v>
      </c>
    </row>
    <row r="15" spans="1:15" x14ac:dyDescent="0.3">
      <c r="A15" s="22">
        <v>121</v>
      </c>
      <c r="B15" s="23" t="s">
        <v>45</v>
      </c>
      <c r="C15" s="24">
        <v>6.2354000000000003E-3</v>
      </c>
      <c r="D15" s="25">
        <v>8.8451000000000003E-4</v>
      </c>
      <c r="E15" s="25">
        <v>2.5609999999999999E-3</v>
      </c>
      <c r="F15" s="24">
        <v>2.3884999999999999E-5</v>
      </c>
      <c r="G15" s="24">
        <v>3.2898999999999998E-5</v>
      </c>
      <c r="H15" s="24">
        <v>7.8072999999999997E-3</v>
      </c>
      <c r="I15" s="26">
        <f t="shared" si="1"/>
        <v>1.7544994000000001E-2</v>
      </c>
      <c r="J15" s="27">
        <f t="shared" si="0"/>
        <v>1.8854520191943807</v>
      </c>
      <c r="K15" s="42"/>
      <c r="N15" s="23" t="s">
        <v>48</v>
      </c>
      <c r="O15" s="30">
        <v>0.62852889045223481</v>
      </c>
    </row>
    <row r="16" spans="1:15" x14ac:dyDescent="0.3">
      <c r="A16" s="22">
        <v>122</v>
      </c>
      <c r="B16" s="23" t="s">
        <v>48</v>
      </c>
      <c r="C16" s="24">
        <v>1.4882000000000001E-3</v>
      </c>
      <c r="D16" s="25">
        <v>3.3624000000000002E-4</v>
      </c>
      <c r="E16" s="25">
        <v>1.8138E-3</v>
      </c>
      <c r="F16" s="24">
        <v>1.1552999999999999E-5</v>
      </c>
      <c r="G16" s="24">
        <v>3.2756000000000003E-5</v>
      </c>
      <c r="H16" s="24">
        <v>2.1662000000000001E-3</v>
      </c>
      <c r="I16" s="26">
        <f t="shared" si="1"/>
        <v>5.8487490000000003E-3</v>
      </c>
      <c r="J16" s="27">
        <f t="shared" si="0"/>
        <v>0.62852889045223481</v>
      </c>
      <c r="K16" s="42"/>
      <c r="N16" s="23" t="s">
        <v>46</v>
      </c>
      <c r="O16" s="30">
        <v>0.55605110138183433</v>
      </c>
    </row>
    <row r="17" spans="1:15" ht="15" thickBot="1" x14ac:dyDescent="0.35">
      <c r="A17" s="32">
        <v>125</v>
      </c>
      <c r="B17" s="33" t="s">
        <v>47</v>
      </c>
      <c r="C17" s="34">
        <v>3.0953E-3</v>
      </c>
      <c r="D17" s="35">
        <v>3.2641000000000001E-4</v>
      </c>
      <c r="E17" s="35">
        <v>2.0920000000000001E-3</v>
      </c>
      <c r="F17" s="34">
        <v>2.1183999999999999E-5</v>
      </c>
      <c r="G17" s="34">
        <v>4.3720999999999997E-5</v>
      </c>
      <c r="H17" s="34">
        <v>8.7436000000000007E-3</v>
      </c>
      <c r="I17" s="36">
        <f t="shared" si="1"/>
        <v>1.4322214999999999E-2</v>
      </c>
      <c r="J17" s="37">
        <f t="shared" si="0"/>
        <v>1.5391198874782199</v>
      </c>
      <c r="K17" s="42"/>
      <c r="N17" s="33" t="s">
        <v>34</v>
      </c>
      <c r="O17" s="38">
        <v>0.21686845141957964</v>
      </c>
    </row>
    <row r="18" spans="1:15" ht="15.6" thickTop="1" thickBot="1" x14ac:dyDescent="0.35">
      <c r="A18" s="22">
        <v>91</v>
      </c>
      <c r="B18" s="23" t="s">
        <v>40</v>
      </c>
      <c r="C18" s="24">
        <v>1.3374000000000001E-3</v>
      </c>
      <c r="D18" s="25">
        <v>1.0845E-2</v>
      </c>
      <c r="E18" s="25">
        <v>3.0566E-3</v>
      </c>
      <c r="F18" s="24">
        <v>3.3640999999999999E-5</v>
      </c>
      <c r="G18" s="24">
        <v>8.8970999999999999E-5</v>
      </c>
      <c r="H18" s="24">
        <v>2.4656999999999998E-2</v>
      </c>
      <c r="I18" s="26">
        <f>SUM(C18:H18)</f>
        <v>4.0018611999999995E-2</v>
      </c>
      <c r="J18" s="27">
        <f t="shared" si="0"/>
        <v>4.3005527845011784</v>
      </c>
      <c r="N18" s="23" t="s">
        <v>36</v>
      </c>
      <c r="O18" s="30">
        <v>0.195432805098431</v>
      </c>
    </row>
    <row r="19" spans="1:15" ht="15.6" thickTop="1" thickBot="1" x14ac:dyDescent="0.35">
      <c r="A19" s="43" t="s">
        <v>49</v>
      </c>
      <c r="B19" s="44"/>
      <c r="C19" s="39">
        <f t="shared" ref="C19:H19" si="2">SUM(C2:C18)</f>
        <v>0.56410143000000024</v>
      </c>
      <c r="D19" s="40">
        <f t="shared" si="2"/>
        <v>5.9506536999999998E-2</v>
      </c>
      <c r="E19" s="40">
        <f t="shared" si="2"/>
        <v>0.20521722000000003</v>
      </c>
      <c r="F19" s="39">
        <f t="shared" si="2"/>
        <v>8.7274353699999998E-3</v>
      </c>
      <c r="G19" s="39">
        <f t="shared" si="2"/>
        <v>1.2523471000000003E-3</v>
      </c>
      <c r="H19" s="39">
        <f t="shared" si="2"/>
        <v>9.1740799999999997E-2</v>
      </c>
      <c r="I19" s="39">
        <f>SUM(I2:I18)</f>
        <v>0.93054576946999989</v>
      </c>
      <c r="J19" s="41"/>
    </row>
    <row r="20" spans="1:15" ht="15" thickTop="1" x14ac:dyDescent="0.3"/>
  </sheetData>
  <mergeCells count="2">
    <mergeCell ref="K11:K17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Figure1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2023-08-05T09:26:27Z</dcterms:modified>
</cp:coreProperties>
</file>