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malaz\Desktop\op3\project 3\"/>
    </mc:Choice>
  </mc:AlternateContent>
  <bookViews>
    <workbookView xWindow="0" yWindow="0" windowWidth="23040" windowHeight="9060" activeTab="2"/>
  </bookViews>
  <sheets>
    <sheet name="SprintInfo" sheetId="2" r:id="rId1"/>
    <sheet name="BacklogTable" sheetId="1" r:id="rId2"/>
    <sheet name="BurnDownTable" sheetId="3" r:id="rId3"/>
  </sheets>
  <definedNames>
    <definedName name="DevRate">SprintInfo!$B$10</definedName>
    <definedName name="RemainingHours">SprintBacklog[[#Totals],[Remaining Hours]]</definedName>
    <definedName name="StartDate">SprintInfo!$B$2</definedName>
    <definedName name="TotalHours">SprintBacklog[[#Totals],[Estimated Hours]]</definedName>
    <definedName name="WorkingDays">SprintInfo!$B$6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5" i="1"/>
  <c r="F16" i="1"/>
  <c r="B15" i="1" l="1"/>
  <c r="B16" i="1" s="1"/>
  <c r="B4" i="2"/>
  <c r="B9" i="2" s="1"/>
  <c r="B10" i="2" s="1"/>
  <c r="B6" i="2" l="1"/>
  <c r="C17" i="1"/>
  <c r="C3" i="3" s="1"/>
  <c r="F17" i="1"/>
  <c r="B4" i="3" l="1"/>
  <c r="B8" i="3"/>
  <c r="B6" i="3"/>
  <c r="B10" i="3"/>
  <c r="B3" i="3"/>
  <c r="D3" i="3" s="1"/>
  <c r="B7" i="3"/>
  <c r="B11" i="3"/>
  <c r="B12" i="3"/>
  <c r="B5" i="3"/>
  <c r="B9" i="3"/>
  <c r="B13" i="3"/>
  <c r="C4" i="3"/>
  <c r="C5" i="3"/>
</calcChain>
</file>

<file path=xl/comments1.xml><?xml version="1.0" encoding="utf-8"?>
<comments xmlns="http://schemas.openxmlformats.org/spreadsheetml/2006/main">
  <authors>
    <author>PowerUps for Excel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<sst xmlns="http://schemas.openxmlformats.org/spreadsheetml/2006/main" count="58" uniqueCount="43">
  <si>
    <t>Start Date</t>
  </si>
  <si>
    <t>End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</si>
  <si>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</si>
  <si>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</si>
  <si>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</si>
  <si>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</si>
  <si>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</si>
  <si>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</si>
  <si>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</si>
  <si>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</si>
  <si>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</si>
  <si>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</si>
  <si>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</si>
  <si>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</si>
  <si>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</si>
  <si>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</si>
  <si>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</si>
  <si>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Target Burn Down</t>
  </si>
  <si>
    <t>Forecast Burn Down</t>
  </si>
  <si>
    <t>Actual Burn Down</t>
  </si>
  <si>
    <t>Enter the start date for the sprint</t>
  </si>
  <si>
    <t>Enter the ending date for the sprint</t>
  </si>
  <si>
    <t>If there are any holidays or other special days occuring during the sprint, enter that number here</t>
  </si>
  <si>
    <t>Utilization</t>
  </si>
  <si>
    <t>Enter a value for the utilization of the team</t>
  </si>
  <si>
    <t>Onderzoeken doen naar het onderwerp</t>
  </si>
  <si>
    <t>iedereen</t>
  </si>
  <si>
    <t>Completed</t>
  </si>
  <si>
    <t>Navigatie binnen de app bepalen</t>
  </si>
  <si>
    <t>Sina+Koen</t>
  </si>
  <si>
    <t>Onderwerp kiezen</t>
  </si>
  <si>
    <t>Flowchart maken</t>
  </si>
  <si>
    <t>Styletiles maken</t>
  </si>
  <si>
    <t>Designstyle kiezen</t>
  </si>
  <si>
    <t>Deelvragen verzinnen</t>
  </si>
  <si>
    <t>Storyboard maken</t>
  </si>
  <si>
    <t>Malaz+Mitchel</t>
  </si>
  <si>
    <t xml:space="preserve">Storyboard maken </t>
  </si>
  <si>
    <t>Chofni+Joseph</t>
  </si>
  <si>
    <t>Visualsatie maieren onderzoeken</t>
  </si>
  <si>
    <t>Iedereen</t>
  </si>
  <si>
    <t>In Progress</t>
  </si>
  <si>
    <t xml:space="preserve">Datasets vezamlen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</si>
</sst>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Segoe UI Light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0" fontId="3" fillId="2" borderId="2" xfId="0" applyFont="1" applyFill="1" applyBorder="1"/>
    <xf numFmtId="9" fontId="3" fillId="2" borderId="2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/>
    <xf numFmtId="0" fontId="3" fillId="2" borderId="1" xfId="0" applyNumberFormat="1" applyFont="1" applyFill="1" applyBorder="1"/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1" fontId="3" fillId="2" borderId="1" xfId="0" applyNumberFormat="1" applyFont="1" applyFill="1" applyBorder="1"/>
    <xf numFmtId="0" fontId="6" fillId="0" borderId="0" xfId="0" applyFont="1" applyAlignment="1">
      <alignment horizontal="right"/>
    </xf>
    <xf numFmtId="0" fontId="6" fillId="0" borderId="0" xfId="0" applyFont="1"/>
    <xf numFmtId="0" fontId="6" fillId="2" borderId="1" xfId="0" applyNumberFormat="1" applyFont="1" applyFill="1" applyBorder="1"/>
    <xf numFmtId="0" fontId="6" fillId="0" borderId="5" xfId="0" applyFont="1" applyBorder="1"/>
    <xf numFmtId="0" fontId="6" fillId="2" borderId="6" xfId="0" applyNumberFormat="1" applyFont="1" applyFill="1" applyBorder="1"/>
    <xf numFmtId="0" fontId="6" fillId="2" borderId="1" xfId="0" applyFont="1" applyFill="1" applyBorder="1"/>
    <xf numFmtId="0" fontId="6" fillId="2" borderId="7" xfId="0" applyNumberFormat="1" applyFont="1" applyFill="1" applyBorder="1"/>
    <xf numFmtId="0" fontId="6" fillId="2" borderId="8" xfId="0" applyNumberFormat="1" applyFont="1" applyFill="1" applyBorder="1"/>
    <xf numFmtId="0" fontId="6" fillId="2" borderId="7" xfId="0" applyFont="1" applyFill="1" applyBorder="1"/>
  </cellXfs>
  <cellStyles count="2">
    <cellStyle name="Procent" xfId="1" builtinId="5"/>
    <cellStyle name="Standaard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BurnDownTable!$B$3:$B$13</c:f>
              <c:numCache>
                <c:formatCode>0</c:formatCode>
                <c:ptCount val="11"/>
                <c:pt idx="0">
                  <c:v>58</c:v>
                </c:pt>
                <c:pt idx="1">
                  <c:v>52.727272727272727</c:v>
                </c:pt>
                <c:pt idx="2">
                  <c:v>47.454545454545453</c:v>
                </c:pt>
                <c:pt idx="3">
                  <c:v>42.181818181818187</c:v>
                </c:pt>
                <c:pt idx="4">
                  <c:v>36.909090909090907</c:v>
                </c:pt>
                <c:pt idx="5">
                  <c:v>31.636363636363637</c:v>
                </c:pt>
                <c:pt idx="6">
                  <c:v>26.363636363636367</c:v>
                </c:pt>
                <c:pt idx="7">
                  <c:v>21.090909090909093</c:v>
                </c:pt>
                <c:pt idx="8">
                  <c:v>15.81818181818182</c:v>
                </c:pt>
                <c:pt idx="9">
                  <c:v>10.545454545454547</c:v>
                </c:pt>
                <c:pt idx="10">
                  <c:v>5.2727272727272734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9-4E4F-994A-EDCF2457D039}"/>
            </c:ext>
          </c:extLst>
        </c:ser>
        <c:ser>
          <c:idx val="1"/>
          <c:order val="1"/>
          <c:tx>
            <c:strRef>
              <c:f>BurnDownTable!$C$2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BurnDownTable!$C$3:$C$13</c:f>
              <c:numCache>
                <c:formatCode>0</c:formatCode>
                <c:ptCount val="11"/>
                <c:pt idx="0">
                  <c:v>58</c:v>
                </c:pt>
                <c:pt idx="1">
                  <c:v>50.457142857142856</c:v>
                </c:pt>
                <c:pt idx="2">
                  <c:v>42.914285714285718</c:v>
                </c:pt>
                <c:pt idx="3">
                  <c:v>38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9-4E4F-994A-EDCF2457D039}"/>
            </c:ext>
          </c:extLst>
        </c:ser>
        <c:ser>
          <c:idx val="2"/>
          <c:order val="2"/>
          <c:tx>
            <c:strRef>
              <c:f>BurnDownTable!$D$2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BurnDownTable!$D$3:$D$13</c:f>
              <c:numCache>
                <c:formatCode>0</c:formatCode>
                <c:ptCount val="11"/>
                <c:pt idx="0">
                  <c:v>58</c:v>
                </c:pt>
                <c:pt idx="1">
                  <c:v>50</c:v>
                </c:pt>
                <c:pt idx="2">
                  <c:v>45</c:v>
                </c:pt>
                <c:pt idx="3">
                  <c:v>38</c:v>
                </c:pt>
                <c:pt idx="4">
                  <c:v>35</c:v>
                </c:pt>
                <c:pt idx="5">
                  <c:v>25</c:v>
                </c:pt>
                <c:pt idx="6">
                  <c:v>24</c:v>
                </c:pt>
                <c:pt idx="7">
                  <c:v>20</c:v>
                </c:pt>
                <c:pt idx="8">
                  <c:v>13</c:v>
                </c:pt>
                <c:pt idx="9">
                  <c:v>10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C9-4E4F-994A-EDCF2457D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9568"/>
        <c:axId val="389444080"/>
      </c:lineChart>
      <c:catAx>
        <c:axId val="3894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89444080"/>
        <c:crosses val="autoZero"/>
        <c:auto val="1"/>
        <c:lblAlgn val="ctr"/>
        <c:lblOffset val="100"/>
        <c:noMultiLvlLbl val="0"/>
      </c:catAx>
      <c:valAx>
        <c:axId val="389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894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200024</xdr:rowOff>
    </xdr:from>
    <xdr:to>
      <xdr:col>15</xdr:col>
      <xdr:colOff>9525</xdr:colOff>
      <xdr:row>13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:B10" headerRowCount="0" totalsRowShown="0" headerRowDxfId="28" dataDxfId="27">
  <tableColumns count="2">
    <tableColumn id="1" name="Column1" headerRowDxfId="26" dataDxfId="25"/>
    <tableColumn id="2" name="Column2" headerRowDxfId="24" dataDxfId="23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id="1" name="SprintBacklog" displayName="SprintBacklog" ref="A2:G17" totalsRowCount="1" headerRowDxfId="22" dataDxfId="21" totalsRowDxfId="20">
  <autoFilter ref="A2:G16"/>
  <tableColumns count="7">
    <tableColumn id="1" name="Sprint" totalsRowLabel="Total" dataDxfId="13" totalsRowDxfId="6"/>
    <tableColumn id="2" name="Item ID" dataDxfId="12" totalsRowDxfId="5">
      <calculatedColumnFormula>IFERROR(B2+1,1)</calculatedColumnFormula>
    </tableColumn>
    <tableColumn id="3" name="Estimated Hours" totalsRowFunction="sum" dataDxfId="11" totalsRowDxfId="4"/>
    <tableColumn id="4" name="Task Name" dataDxfId="10" totalsRowDxfId="3"/>
    <tableColumn id="5" name="Assigned To" dataDxfId="9" totalsRowDxfId="2"/>
    <tableColumn id="6" name="Remaining Hours" totalsRowFunction="sum" dataDxfId="8" totalsRowDxfId="1">
      <calculatedColumnFormula>SprintBacklog[[#This Row],[Estimated Hours]]</calculatedColumnFormula>
    </tableColumn>
    <tableColumn id="7" name="Status" dataDxfId="7" totalsRowDxfId="0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:D13" totalsRowShown="0" headerRowDxfId="19" dataDxfId="18">
  <autoFilter ref="A2:D13"/>
  <tableColumns count="4">
    <tableColumn id="1" name="Work Day" dataDxfId="17"/>
    <tableColumn id="2" name="Target Burn Down" dataDxfId="16">
      <calculatedColumnFormula>IFERROR(TotalHours-(Table3[Work Day]*(TotalHours/WorkingDays)),0)</calculatedColumnFormula>
    </tableColumn>
    <tableColumn id="3" name="Forecast Burn Down" dataDxfId="15">
      <calculatedColumnFormula>TotalHours-(Table3[Work Day]*DevRate)</calculatedColumnFormula>
    </tableColumn>
    <tableColumn id="4" name="Actual Burn Down" dataDxfId="14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7" sqref="B17"/>
    </sheetView>
  </sheetViews>
  <sheetFormatPr defaultRowHeight="16.8" x14ac:dyDescent="0.4"/>
  <cols>
    <col min="1" max="1" width="22.5546875" style="4" customWidth="1"/>
    <col min="2" max="2" width="11" style="3" customWidth="1"/>
    <col min="3" max="3" width="43.44140625" style="3" customWidth="1"/>
  </cols>
  <sheetData>
    <row r="1" spans="1:3" ht="17.399999999999999" thickBot="1" x14ac:dyDescent="0.45">
      <c r="C1" s="1"/>
    </row>
    <row r="2" spans="1:3" x14ac:dyDescent="0.4">
      <c r="A2" s="4" t="s">
        <v>0</v>
      </c>
      <c r="B2" s="5">
        <v>43137</v>
      </c>
      <c r="C2" s="2" t="s">
        <v>20</v>
      </c>
    </row>
    <row r="3" spans="1:3" ht="17.399999999999999" thickBot="1" x14ac:dyDescent="0.45">
      <c r="A3" s="4" t="s">
        <v>1</v>
      </c>
      <c r="B3" s="6">
        <v>43165</v>
      </c>
      <c r="C3" s="2" t="s">
        <v>21</v>
      </c>
    </row>
    <row r="4" spans="1:3" ht="17.399999999999999" thickBot="1" x14ac:dyDescent="0.45">
      <c r="A4" s="4" t="s">
        <v>15</v>
      </c>
      <c r="B4" s="3">
        <f>NETWORKDAYS(B2,B3)</f>
        <v>21</v>
      </c>
      <c r="C4" s="2"/>
    </row>
    <row r="5" spans="1:3" ht="17.399999999999999" thickBot="1" x14ac:dyDescent="0.45">
      <c r="A5" s="4" t="s">
        <v>2</v>
      </c>
      <c r="B5" s="7">
        <v>10</v>
      </c>
      <c r="C5" s="2" t="s">
        <v>22</v>
      </c>
    </row>
    <row r="6" spans="1:3" x14ac:dyDescent="0.4">
      <c r="A6" s="4" t="s">
        <v>16</v>
      </c>
      <c r="B6" s="3">
        <f>B4-B5</f>
        <v>11</v>
      </c>
      <c r="C6" s="2"/>
    </row>
    <row r="7" spans="1:3" ht="17.399999999999999" thickBot="1" x14ac:dyDescent="0.45">
      <c r="A7" s="4" t="s">
        <v>4</v>
      </c>
      <c r="B7" s="3">
        <v>6</v>
      </c>
      <c r="C7" s="2"/>
    </row>
    <row r="8" spans="1:3" ht="17.399999999999999" thickBot="1" x14ac:dyDescent="0.45">
      <c r="A8" s="4" t="s">
        <v>23</v>
      </c>
      <c r="B8" s="8">
        <v>0.3</v>
      </c>
      <c r="C8" s="2" t="s">
        <v>24</v>
      </c>
    </row>
    <row r="9" spans="1:3" x14ac:dyDescent="0.4">
      <c r="A9" s="4" t="s">
        <v>3</v>
      </c>
      <c r="B9" s="3">
        <f>(B4-B5)*B8*B7*8</f>
        <v>158.39999999999998</v>
      </c>
      <c r="C9" s="2"/>
    </row>
    <row r="10" spans="1:3" x14ac:dyDescent="0.4">
      <c r="A10" s="4" t="s">
        <v>5</v>
      </c>
      <c r="B10" s="3">
        <f>IFERROR(B9/B4,0)</f>
        <v>7.5428571428571418</v>
      </c>
      <c r="C10" s="2"/>
    </row>
    <row r="11" spans="1:3" x14ac:dyDescent="0.4">
      <c r="A11" s="17"/>
      <c r="B11" s="18"/>
      <c r="C11" s="2"/>
    </row>
    <row r="12" spans="1:3" x14ac:dyDescent="0.4">
      <c r="C12" s="2"/>
    </row>
    <row r="13" spans="1:3" x14ac:dyDescent="0.4">
      <c r="C13" s="2"/>
    </row>
    <row r="14" spans="1:3" x14ac:dyDescent="0.4">
      <c r="C14" s="2"/>
    </row>
    <row r="15" spans="1:3" x14ac:dyDescent="0.4">
      <c r="C15" s="2"/>
    </row>
    <row r="16" spans="1:3" x14ac:dyDescent="0.4">
      <c r="C16" s="2"/>
    </row>
    <row r="17" spans="3:3" x14ac:dyDescent="0.4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workbookViewId="0">
      <selection activeCell="C20" sqref="C20"/>
    </sheetView>
  </sheetViews>
  <sheetFormatPr defaultColWidth="9.109375" defaultRowHeight="16.8" x14ac:dyDescent="0.4"/>
  <cols>
    <col min="1" max="1" width="9.109375" style="3"/>
    <col min="2" max="2" width="9.5546875" style="3" customWidth="1"/>
    <col min="3" max="3" width="11.33203125" style="3" customWidth="1"/>
    <col min="4" max="4" width="35.109375" style="3" customWidth="1"/>
    <col min="5" max="5" width="10.88671875" style="3" customWidth="1"/>
    <col min="6" max="6" width="12.44140625" style="3" customWidth="1"/>
    <col min="7" max="7" width="13.5546875" style="3" customWidth="1"/>
    <col min="8" max="16384" width="9.109375" style="3"/>
  </cols>
  <sheetData>
    <row r="2" spans="1:7" ht="33.6" x14ac:dyDescent="0.4">
      <c r="A2" s="9" t="s">
        <v>12</v>
      </c>
      <c r="B2" s="9" t="s">
        <v>6</v>
      </c>
      <c r="C2" s="10" t="s">
        <v>7</v>
      </c>
      <c r="D2" s="9" t="s">
        <v>8</v>
      </c>
      <c r="E2" s="10" t="s">
        <v>9</v>
      </c>
      <c r="F2" s="10" t="s">
        <v>10</v>
      </c>
      <c r="G2" s="9" t="s">
        <v>11</v>
      </c>
    </row>
    <row r="3" spans="1:7" x14ac:dyDescent="0.4">
      <c r="A3" s="11">
        <v>1</v>
      </c>
      <c r="B3" s="3">
        <v>1</v>
      </c>
      <c r="C3" s="11">
        <v>8</v>
      </c>
      <c r="D3" s="11" t="s">
        <v>25</v>
      </c>
      <c r="E3" s="11" t="s">
        <v>26</v>
      </c>
      <c r="F3" s="11">
        <v>0</v>
      </c>
      <c r="G3" s="11" t="s">
        <v>27</v>
      </c>
    </row>
    <row r="4" spans="1:7" x14ac:dyDescent="0.4">
      <c r="A4" s="11">
        <v>1</v>
      </c>
      <c r="B4" s="3">
        <v>5</v>
      </c>
      <c r="C4" s="11">
        <v>8</v>
      </c>
      <c r="D4" s="12" t="s">
        <v>28</v>
      </c>
      <c r="E4" s="11" t="s">
        <v>29</v>
      </c>
      <c r="F4" s="11">
        <v>0</v>
      </c>
      <c r="G4" s="11" t="s">
        <v>27</v>
      </c>
    </row>
    <row r="5" spans="1:7" x14ac:dyDescent="0.4">
      <c r="A5" s="11">
        <v>1</v>
      </c>
      <c r="B5" s="3">
        <v>1</v>
      </c>
      <c r="C5" s="11">
        <v>3</v>
      </c>
      <c r="D5" s="12" t="s">
        <v>30</v>
      </c>
      <c r="E5" s="11" t="s">
        <v>26</v>
      </c>
      <c r="F5" s="11">
        <v>0</v>
      </c>
      <c r="G5" s="11" t="s">
        <v>27</v>
      </c>
    </row>
    <row r="6" spans="1:7" x14ac:dyDescent="0.4">
      <c r="A6" s="11">
        <v>1</v>
      </c>
      <c r="B6" s="3">
        <v>4</v>
      </c>
      <c r="C6" s="11">
        <v>2</v>
      </c>
      <c r="D6" s="12" t="s">
        <v>32</v>
      </c>
      <c r="E6" s="11" t="s">
        <v>29</v>
      </c>
      <c r="F6" s="11">
        <v>0</v>
      </c>
      <c r="G6" s="11" t="s">
        <v>27</v>
      </c>
    </row>
    <row r="7" spans="1:7" x14ac:dyDescent="0.4">
      <c r="A7" s="11">
        <v>1</v>
      </c>
      <c r="B7" s="3">
        <v>5</v>
      </c>
      <c r="C7" s="11">
        <v>2</v>
      </c>
      <c r="D7" s="12" t="s">
        <v>31</v>
      </c>
      <c r="E7" s="11" t="s">
        <v>29</v>
      </c>
      <c r="F7" s="11">
        <v>0</v>
      </c>
      <c r="G7" s="11" t="s">
        <v>27</v>
      </c>
    </row>
    <row r="8" spans="1:7" x14ac:dyDescent="0.4">
      <c r="A8" s="11"/>
      <c r="C8" s="11"/>
      <c r="D8" s="12"/>
      <c r="E8" s="11"/>
      <c r="F8" s="11"/>
      <c r="G8" s="11"/>
    </row>
    <row r="9" spans="1:7" x14ac:dyDescent="0.4">
      <c r="A9" s="11">
        <v>1</v>
      </c>
      <c r="B9" s="3">
        <v>3</v>
      </c>
      <c r="C9" s="11">
        <v>8</v>
      </c>
      <c r="D9" s="12" t="s">
        <v>33</v>
      </c>
      <c r="E9" s="11" t="s">
        <v>26</v>
      </c>
      <c r="F9" s="11">
        <v>0</v>
      </c>
      <c r="G9" s="11" t="s">
        <v>27</v>
      </c>
    </row>
    <row r="10" spans="1:7" x14ac:dyDescent="0.4">
      <c r="A10" s="11">
        <v>1</v>
      </c>
      <c r="B10" s="3">
        <v>1</v>
      </c>
      <c r="C10" s="11">
        <v>6</v>
      </c>
      <c r="D10" s="12" t="s">
        <v>34</v>
      </c>
      <c r="E10" s="11" t="s">
        <v>26</v>
      </c>
      <c r="F10" s="11">
        <v>0</v>
      </c>
      <c r="G10" s="11" t="s">
        <v>27</v>
      </c>
    </row>
    <row r="11" spans="1:7" x14ac:dyDescent="0.4">
      <c r="A11" s="11">
        <v>1</v>
      </c>
      <c r="B11" s="3">
        <v>3</v>
      </c>
      <c r="C11" s="11">
        <v>5</v>
      </c>
      <c r="D11" s="12" t="s">
        <v>35</v>
      </c>
      <c r="E11" s="11" t="s">
        <v>36</v>
      </c>
      <c r="F11" s="11">
        <v>0</v>
      </c>
      <c r="G11" s="11" t="s">
        <v>27</v>
      </c>
    </row>
    <row r="12" spans="1:7" x14ac:dyDescent="0.4">
      <c r="A12" s="11">
        <v>1</v>
      </c>
      <c r="B12" s="3">
        <v>3</v>
      </c>
      <c r="C12" s="11">
        <v>5</v>
      </c>
      <c r="D12" s="11" t="s">
        <v>37</v>
      </c>
      <c r="E12" s="11" t="s">
        <v>38</v>
      </c>
      <c r="F12" s="11">
        <v>0</v>
      </c>
      <c r="G12" s="11" t="s">
        <v>27</v>
      </c>
    </row>
    <row r="13" spans="1:7" x14ac:dyDescent="0.4">
      <c r="A13" s="19">
        <v>1</v>
      </c>
      <c r="B13" s="20">
        <v>5</v>
      </c>
      <c r="C13" s="21">
        <v>3</v>
      </c>
      <c r="D13" s="19" t="s">
        <v>39</v>
      </c>
      <c r="E13" s="22" t="s">
        <v>40</v>
      </c>
      <c r="F13" s="19">
        <f>SprintBacklog[[#This Row],[Estimated Hours]]</f>
        <v>3</v>
      </c>
      <c r="G13" s="22" t="s">
        <v>41</v>
      </c>
    </row>
    <row r="14" spans="1:7" x14ac:dyDescent="0.4">
      <c r="A14" s="19"/>
      <c r="B14" s="20">
        <v>2</v>
      </c>
      <c r="C14" s="21">
        <v>8</v>
      </c>
      <c r="D14" s="19" t="s">
        <v>42</v>
      </c>
      <c r="E14" s="22" t="s">
        <v>40</v>
      </c>
      <c r="F14" s="19">
        <v>0</v>
      </c>
      <c r="G14" s="22" t="s">
        <v>27</v>
      </c>
    </row>
    <row r="15" spans="1:7" x14ac:dyDescent="0.4">
      <c r="A15" s="19"/>
      <c r="B15" s="20">
        <f t="shared" ref="B13:B16" si="0">IFERROR(B14+1,1)</f>
        <v>3</v>
      </c>
      <c r="C15" s="21"/>
      <c r="D15" s="19"/>
      <c r="E15" s="22"/>
      <c r="F15" s="19">
        <f>SprintBacklog[[#This Row],[Estimated Hours]]</f>
        <v>0</v>
      </c>
      <c r="G15" s="22"/>
    </row>
    <row r="16" spans="1:7" x14ac:dyDescent="0.4">
      <c r="A16" s="23"/>
      <c r="B16" s="20">
        <f t="shared" si="0"/>
        <v>4</v>
      </c>
      <c r="C16" s="24"/>
      <c r="D16" s="23"/>
      <c r="E16" s="25"/>
      <c r="F16" s="23">
        <f>SprintBacklog[[#This Row],[Estimated Hours]]</f>
        <v>0</v>
      </c>
      <c r="G16" s="25"/>
    </row>
    <row r="17" spans="1:6" x14ac:dyDescent="0.4">
      <c r="A17" s="3" t="s">
        <v>13</v>
      </c>
      <c r="C17" s="3">
        <f>SUBTOTAL(109,SprintBacklog[Estimated Hours])</f>
        <v>58</v>
      </c>
      <c r="F17" s="3">
        <f>SUBTOTAL(109,SprintBacklog[Remaining Hours])</f>
        <v>3</v>
      </c>
    </row>
  </sheetData>
  <dataValidations count="1">
    <dataValidation type="list" allowBlank="1" showInputMessage="1" showErrorMessage="1" sqref="G3:G16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13"/>
  <sheetViews>
    <sheetView tabSelected="1" workbookViewId="0">
      <selection activeCell="F18" sqref="F18"/>
    </sheetView>
  </sheetViews>
  <sheetFormatPr defaultColWidth="7.88671875" defaultRowHeight="16.8" x14ac:dyDescent="0.4"/>
  <cols>
    <col min="1" max="1" width="10.33203125" style="3" customWidth="1"/>
    <col min="2" max="4" width="10.33203125" style="15" customWidth="1"/>
    <col min="5" max="16384" width="7.88671875" style="3"/>
  </cols>
  <sheetData>
    <row r="2" spans="1:5" ht="50.4" x14ac:dyDescent="0.4">
      <c r="A2" s="10" t="s">
        <v>14</v>
      </c>
      <c r="B2" s="13" t="s">
        <v>17</v>
      </c>
      <c r="C2" s="13" t="s">
        <v>18</v>
      </c>
      <c r="D2" s="13" t="s">
        <v>19</v>
      </c>
      <c r="E2" s="14"/>
    </row>
    <row r="3" spans="1:5" x14ac:dyDescent="0.4">
      <c r="A3" s="3">
        <v>0</v>
      </c>
      <c r="B3" s="15">
        <f>IFERROR(TotalHours-(Table3[Work Day]*(TotalHours/WorkingDays)),0)</f>
        <v>58</v>
      </c>
      <c r="C3" s="15">
        <f>TotalHours-(Table3[Work Day]*DevRate)</f>
        <v>58</v>
      </c>
      <c r="D3" s="15">
        <f>Table3[[#This Row],[Target Burn Down]]</f>
        <v>58</v>
      </c>
      <c r="E3" s="15"/>
    </row>
    <row r="4" spans="1:5" x14ac:dyDescent="0.4">
      <c r="A4" s="3">
        <v>1</v>
      </c>
      <c r="B4" s="15">
        <f>IFERROR(TotalHours-(Table3[Work Day]*(TotalHours/WorkingDays)),0)</f>
        <v>52.727272727272727</v>
      </c>
      <c r="C4" s="15">
        <f>TotalHours-(Table3[Work Day]*DevRate)</f>
        <v>50.457142857142856</v>
      </c>
      <c r="D4" s="16">
        <v>50</v>
      </c>
      <c r="E4" s="15"/>
    </row>
    <row r="5" spans="1:5" x14ac:dyDescent="0.4">
      <c r="A5" s="3">
        <v>2</v>
      </c>
      <c r="B5" s="15">
        <f>IFERROR(TotalHours-(Table3[Work Day]*(TotalHours/WorkingDays)),0)</f>
        <v>47.454545454545453</v>
      </c>
      <c r="C5" s="15">
        <f>TotalHours-(Table3[Work Day]*DevRate)</f>
        <v>42.914285714285718</v>
      </c>
      <c r="D5" s="16">
        <v>45</v>
      </c>
      <c r="E5" s="15"/>
    </row>
    <row r="6" spans="1:5" x14ac:dyDescent="0.4">
      <c r="A6" s="3">
        <v>3</v>
      </c>
      <c r="B6" s="15">
        <f>IFERROR(TotalHours-(Table3[Work Day]*(TotalHours/WorkingDays)),0)</f>
        <v>42.181818181818187</v>
      </c>
      <c r="C6" s="15">
        <v>38</v>
      </c>
      <c r="D6" s="16">
        <v>38</v>
      </c>
      <c r="E6" s="15"/>
    </row>
    <row r="7" spans="1:5" x14ac:dyDescent="0.4">
      <c r="A7" s="3">
        <v>4</v>
      </c>
      <c r="B7" s="15">
        <f>IFERROR(TotalHours-(Table3[Work Day]*(TotalHours/WorkingDays)),0)</f>
        <v>36.909090909090907</v>
      </c>
      <c r="C7" s="15">
        <v>30</v>
      </c>
      <c r="D7" s="16">
        <v>35</v>
      </c>
      <c r="E7" s="15"/>
    </row>
    <row r="8" spans="1:5" x14ac:dyDescent="0.4">
      <c r="A8" s="3">
        <v>5</v>
      </c>
      <c r="B8" s="15">
        <f>IFERROR(TotalHours-(Table3[Work Day]*(TotalHours/WorkingDays)),0)</f>
        <v>31.636363636363637</v>
      </c>
      <c r="C8" s="15">
        <v>25</v>
      </c>
      <c r="D8" s="16">
        <v>25</v>
      </c>
      <c r="E8" s="15"/>
    </row>
    <row r="9" spans="1:5" x14ac:dyDescent="0.4">
      <c r="A9" s="3">
        <v>6</v>
      </c>
      <c r="B9" s="15">
        <f>IFERROR(TotalHours-(Table3[Work Day]*(TotalHours/WorkingDays)),0)</f>
        <v>26.363636363636367</v>
      </c>
      <c r="C9" s="15">
        <v>20</v>
      </c>
      <c r="D9" s="16">
        <v>24</v>
      </c>
      <c r="E9" s="15"/>
    </row>
    <row r="10" spans="1:5" x14ac:dyDescent="0.4">
      <c r="A10" s="3">
        <v>7</v>
      </c>
      <c r="B10" s="15">
        <f>IFERROR(TotalHours-(Table3[Work Day]*(TotalHours/WorkingDays)),0)</f>
        <v>21.090909090909093</v>
      </c>
      <c r="C10" s="15">
        <v>15</v>
      </c>
      <c r="D10" s="16">
        <v>20</v>
      </c>
      <c r="E10" s="15"/>
    </row>
    <row r="11" spans="1:5" x14ac:dyDescent="0.4">
      <c r="A11" s="3">
        <v>8</v>
      </c>
      <c r="B11" s="15">
        <f>IFERROR(TotalHours-(Table3[Work Day]*(TotalHours/WorkingDays)),0)</f>
        <v>15.81818181818182</v>
      </c>
      <c r="C11" s="15">
        <v>5</v>
      </c>
      <c r="D11" s="16">
        <v>13</v>
      </c>
      <c r="E11" s="15"/>
    </row>
    <row r="12" spans="1:5" x14ac:dyDescent="0.4">
      <c r="A12" s="3">
        <v>9</v>
      </c>
      <c r="B12" s="15">
        <f>IFERROR(TotalHours-(Table3[Work Day]*(TotalHours/WorkingDays)),0)</f>
        <v>10.545454545454547</v>
      </c>
      <c r="C12" s="15">
        <v>5</v>
      </c>
      <c r="D12" s="16">
        <v>10</v>
      </c>
      <c r="E12" s="15"/>
    </row>
    <row r="13" spans="1:5" x14ac:dyDescent="0.4">
      <c r="A13" s="3">
        <v>10</v>
      </c>
      <c r="B13" s="15">
        <f>IFERROR(TotalHours-(Table3[Work Day]*(TotalHours/WorkingDays)),0)</f>
        <v>5.2727272727272734</v>
      </c>
      <c r="C13" s="15">
        <v>0</v>
      </c>
      <c r="D13" s="16">
        <v>3</v>
      </c>
      <c r="E13" s="15"/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5</vt:i4>
      </vt:variant>
    </vt:vector>
  </HeadingPairs>
  <TitlesOfParts>
    <vt:vector size="8" baseType="lpstr">
      <vt:lpstr>SprintInfo</vt:lpstr>
      <vt:lpstr>BacklogTable</vt:lpstr>
      <vt:lpstr>BurnDownTable</vt:lpstr>
      <vt:lpstr>DevRate</vt:lpstr>
      <vt:lpstr>RemainingHours</vt:lpstr>
      <vt:lpstr>StartDate</vt:lpstr>
      <vt:lpstr>TotalHours</vt:lpstr>
      <vt:lpstr>WorkingDays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malaz</cp:lastModifiedBy>
  <dcterms:created xsi:type="dcterms:W3CDTF">2014-10-14T22:04:59Z</dcterms:created>
  <dcterms:modified xsi:type="dcterms:W3CDTF">2018-03-06T10:03:33Z</dcterms:modified>
</cp:coreProperties>
</file>