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ark\Downloads\"/>
    </mc:Choice>
  </mc:AlternateContent>
  <xr:revisionPtr revIDLastSave="0" documentId="13_ncr:1_{54D46019-50EF-4A38-A542-8407519A1483}" xr6:coauthVersionLast="47" xr6:coauthVersionMax="47" xr10:uidLastSave="{00000000-0000-0000-0000-000000000000}"/>
  <bookViews>
    <workbookView xWindow="-120" yWindow="-120" windowWidth="38640" windowHeight="15840" tabRatio="500" activeTab="1" xr2:uid="{00000000-000D-0000-FFFF-FFFF00000000}"/>
  </bookViews>
  <sheets>
    <sheet name="Tématerv" sheetId="1" r:id="rId1"/>
    <sheet name="1. mérföldkő" sheetId="2" r:id="rId2"/>
    <sheet name="2. mérföldkő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1" i="3" l="1"/>
  <c r="F61" i="3"/>
  <c r="A61" i="3"/>
  <c r="F60" i="3"/>
  <c r="A60" i="3"/>
  <c r="M55" i="3"/>
  <c r="M51" i="3"/>
  <c r="M50" i="3"/>
  <c r="M49" i="3"/>
  <c r="M58" i="3" s="1"/>
  <c r="L49" i="3"/>
  <c r="L58" i="3" s="1"/>
  <c r="ZZ48" i="3"/>
  <c r="ZZ47" i="3"/>
  <c r="ZZ46" i="3"/>
  <c r="ZZ45" i="3"/>
  <c r="ZZ44" i="3"/>
  <c r="M43" i="3"/>
  <c r="M57" i="3" s="1"/>
  <c r="L43" i="3"/>
  <c r="L57" i="3" s="1"/>
  <c r="A37" i="3"/>
  <c r="M36" i="3"/>
  <c r="L36" i="3"/>
  <c r="B36" i="3"/>
  <c r="A31" i="3"/>
  <c r="M30" i="3"/>
  <c r="L30" i="3"/>
  <c r="B30" i="3"/>
  <c r="A25" i="3"/>
  <c r="M24" i="3"/>
  <c r="L24" i="3"/>
  <c r="B24" i="3"/>
  <c r="A19" i="3"/>
  <c r="M18" i="3"/>
  <c r="L18" i="3"/>
  <c r="B18" i="3"/>
  <c r="A10" i="3"/>
  <c r="M9" i="3"/>
  <c r="M56" i="3" s="1"/>
  <c r="L9" i="3"/>
  <c r="L56" i="3" s="1"/>
  <c r="L59" i="3" s="1"/>
  <c r="B9" i="3"/>
  <c r="J66" i="2"/>
  <c r="F66" i="2"/>
  <c r="A66" i="2"/>
  <c r="F65" i="2"/>
  <c r="A65" i="2"/>
  <c r="M60" i="2"/>
  <c r="M54" i="2"/>
  <c r="M63" i="2" s="1"/>
  <c r="L54" i="2"/>
  <c r="L63" i="2" s="1"/>
  <c r="ZZ53" i="2"/>
  <c r="ZZ52" i="2"/>
  <c r="ZZ51" i="2"/>
  <c r="ZZ50" i="2"/>
  <c r="ZZ49" i="2"/>
  <c r="ZZ48" i="2"/>
  <c r="ZZ47" i="2"/>
  <c r="M46" i="2"/>
  <c r="M62" i="2" s="1"/>
  <c r="A40" i="2"/>
  <c r="M39" i="2"/>
  <c r="L39" i="2"/>
  <c r="B39" i="2"/>
  <c r="A34" i="2"/>
  <c r="M33" i="2"/>
  <c r="L33" i="2"/>
  <c r="B33" i="2"/>
  <c r="A28" i="2"/>
  <c r="M27" i="2"/>
  <c r="L27" i="2"/>
  <c r="B27" i="2"/>
  <c r="A22" i="2"/>
  <c r="M21" i="2"/>
  <c r="L21" i="2"/>
  <c r="B21" i="2"/>
  <c r="A16" i="2"/>
  <c r="M15" i="2"/>
  <c r="L15" i="2"/>
  <c r="B15" i="2"/>
  <c r="A10" i="2"/>
  <c r="M9" i="2"/>
  <c r="L9" i="2"/>
  <c r="L61" i="2" s="1"/>
  <c r="B9" i="2"/>
  <c r="M61" i="2" l="1"/>
  <c r="M64" i="2" s="1"/>
  <c r="L65" i="2" s="1"/>
  <c r="L46" i="2"/>
  <c r="L62" i="2" s="1"/>
  <c r="L64" i="2" s="1"/>
  <c r="M59" i="3"/>
  <c r="L66" i="2" l="1"/>
  <c r="L61" i="3"/>
  <c r="L60" i="3"/>
</calcChain>
</file>

<file path=xl/sharedStrings.xml><?xml version="1.0" encoding="utf-8"?>
<sst xmlns="http://schemas.openxmlformats.org/spreadsheetml/2006/main" count="298" uniqueCount="156">
  <si>
    <t>Webterv projektmunka</t>
  </si>
  <si>
    <t>Szerencsejáték Zrt.</t>
  </si>
  <si>
    <t>Werner Ramón</t>
  </si>
  <si>
    <t>DVMF3X</t>
  </si>
  <si>
    <t>Téma</t>
  </si>
  <si>
    <t>Lottózó</t>
  </si>
  <si>
    <t>Egy lottózó weboldala, ahol a felhasználó lottó szelvényt adhat fel, megnézheti a hét nyerteseit, illetve megtekintheti profilján saját adatait, ahol láthatja legutóbbi szelvényeit</t>
  </si>
  <si>
    <t>Elkészítendő oldalak</t>
  </si>
  <si>
    <t>0.</t>
  </si>
  <si>
    <t>Bejelentkezés / Regisztráció</t>
  </si>
  <si>
    <t>Az oldal regisztrációs, illetve bejelentkezési felületét tartalmazó oldal(ak)</t>
  </si>
  <si>
    <t>1.</t>
  </si>
  <si>
    <t>Bemutató oldal</t>
  </si>
  <si>
    <t>A lottózó rövid leírása, szabályai, nyereményei, különböző időpontok.</t>
  </si>
  <si>
    <t>2.</t>
  </si>
  <si>
    <t>Szelvény feladása</t>
  </si>
  <si>
    <t>A felhasználó lottó szelvényt adhat fel.</t>
  </si>
  <si>
    <t>3.</t>
  </si>
  <si>
    <t>Heti nyertesek</t>
  </si>
  <si>
    <t>A felhasználó megtekintheti a héten kik nyertek, mekkora összegeket.</t>
  </si>
  <si>
    <t>4.</t>
  </si>
  <si>
    <t>5.</t>
  </si>
  <si>
    <t>Profil oldal</t>
  </si>
  <si>
    <t>A felhasználó megnézheti a profilján saját adatait, illetve legutóbbi szelvényeit.</t>
  </si>
  <si>
    <t>Megvalósítandó funkciók</t>
  </si>
  <si>
    <t>Bejelentkezés / regisztráció / profil</t>
  </si>
  <si>
    <t>A felhasználó az oldalra tud regisztrálni, illetve be tud jelentkezni. A profil oldalon a felhasználó megtekintheti az adatait.</t>
  </si>
  <si>
    <t>Kötelező szempontok</t>
  </si>
  <si>
    <t>1.1</t>
  </si>
  <si>
    <t>A beadott projekt zip formátumban került feltöltésre, amely minden projekthez szükséges fájlt tartalmaz</t>
  </si>
  <si>
    <t>1.2</t>
  </si>
  <si>
    <t>Az elkészített, felhasznált fájlok logikailag megfelelően vannak rendezve. A projekt tartalmaz egy index.html fájlt, amely a projekt főoldala, és amely a projekt gyökérkönyvtárában található. A projektben minden útvonal megfelelően meg van adva.</t>
  </si>
  <si>
    <t>1.3</t>
  </si>
  <si>
    <t>A projekt a tématerv alapján készült, abban a témában</t>
  </si>
  <si>
    <t>1.4</t>
  </si>
  <si>
    <t>A projekt nem tartalmaz nem engedélyezett technológiákat, vagy nem engedélyezett eszközökkel készített programrészeket</t>
  </si>
  <si>
    <t>1.5</t>
  </si>
  <si>
    <t>A projekt nem tartalmaz egyéb, a felsoroltakon kívül, a csoport gyakorlatvezetői által súlyosnak ítélt hibát, hiányosságot</t>
  </si>
  <si>
    <t>1.6</t>
  </si>
  <si>
    <t>Késés: a mérföldkő határideje után a beadásig eltelt idő alatti megkezdett napok száma</t>
  </si>
  <si>
    <t>Megvalósított oldalak</t>
  </si>
  <si>
    <t>2.0</t>
  </si>
  <si>
    <t>2.0.1</t>
  </si>
  <si>
    <t>Az oldal(ak) rendelkezésre áll(nek), a főoldalról elérhető(ek), az oldal(ak)ról el lehet navigálni</t>
  </si>
  <si>
    <t>2.0.2</t>
  </si>
  <si>
    <t>Az oldal nem tartalmaz validálási hibát</t>
  </si>
  <si>
    <t>2.0.3</t>
  </si>
  <si>
    <t>Az oldalon minden információ rendelkezésre áll, az oldal a funkcióját kellő módon betölti</t>
  </si>
  <si>
    <t>2.0.4</t>
  </si>
  <si>
    <t>Az oldal elemei rendelkeznek a kellő mennyiségű formázással, nem csak össze vannak dobálva</t>
  </si>
  <si>
    <t>2.1</t>
  </si>
  <si>
    <t>2.1.1</t>
  </si>
  <si>
    <t>Az oldal rendelkezésre áll, a főoldalról elérhető, az oldalról el lehet navigálni</t>
  </si>
  <si>
    <t>2.1.2</t>
  </si>
  <si>
    <t>2.1.3</t>
  </si>
  <si>
    <t>2.1.4</t>
  </si>
  <si>
    <t>2.2</t>
  </si>
  <si>
    <t>2.2.1</t>
  </si>
  <si>
    <t>2.2.2</t>
  </si>
  <si>
    <t>2.2.3</t>
  </si>
  <si>
    <t>2.2.4</t>
  </si>
  <si>
    <t>2.3</t>
  </si>
  <si>
    <t>2.3.1</t>
  </si>
  <si>
    <t>2.3.2</t>
  </si>
  <si>
    <t>2.3.3</t>
  </si>
  <si>
    <t>2.3.4</t>
  </si>
  <si>
    <t>2.4</t>
  </si>
  <si>
    <t>2.4.1</t>
  </si>
  <si>
    <t>2.4.2</t>
  </si>
  <si>
    <t>2.4.3</t>
  </si>
  <si>
    <t>2.4.4</t>
  </si>
  <si>
    <t>2.5.1</t>
  </si>
  <si>
    <t>2.5.2</t>
  </si>
  <si>
    <t>2.5.3</t>
  </si>
  <si>
    <t>2.5.4</t>
  </si>
  <si>
    <t>Projekt minősége</t>
  </si>
  <si>
    <r>
      <rPr>
        <b/>
        <sz val="11"/>
        <color rgb="FF000000"/>
        <rFont val="Aptos Narrow"/>
        <family val="2"/>
        <charset val="1"/>
      </rPr>
      <t xml:space="preserve">Projekt minőségével kapcsolatos szempontok </t>
    </r>
    <r>
      <rPr>
        <sz val="11"/>
        <color rgb="FF000000"/>
        <rFont val="Aptos Narrow"/>
        <family val="2"/>
        <charset val="1"/>
      </rPr>
      <t>(csak legalább 3 elkészített oldal esetén értékelhető)</t>
    </r>
  </si>
  <si>
    <t>3.1</t>
  </si>
  <si>
    <t>Az oldalak egységes design-nal készültek, minden oldal hasonló felépítésű, egységes design-t használ</t>
  </si>
  <si>
    <t>0 / 2</t>
  </si>
  <si>
    <t>3.2</t>
  </si>
  <si>
    <t>A weboldal esztétikusan néz ki, az elemek elrendezése megfelelő, minden jól olvasható, színek jól vannak kiválasztva. Az oldalnak minőségi érzése van, modernnek néz ki</t>
  </si>
  <si>
    <t>0 / 2 / 5</t>
  </si>
  <si>
    <t>3.3</t>
  </si>
  <si>
    <t>Az elkészített weboldalak logikusan vannak felépítve, a felhasználó mindig tudja, hogy hol van, nem téved el, mindig egyértelmű, hogy mikor milyen lehetőségei vannak, az űrlapok intuitívak</t>
  </si>
  <si>
    <t>3.4</t>
  </si>
  <si>
    <t>A felhasználói interakció az oldallal megfelelő. Ahol indokolt, ott animációk vannak (pl. tartalom animálása, gombok, kártyák, stb.). Az animációk jó érzést keltenek, nem hiányznak sehol</t>
  </si>
  <si>
    <t>0 / 2 / 4 / 6</t>
  </si>
  <si>
    <t>3.5</t>
  </si>
  <si>
    <t>Az oldalak lényegesen eltérnek egymástól, a projektben kellő mennyiségben használva vannak a tárgyalt (vagy egyéb) HTML elemek, illetve formázások, nem mindig ugyanazok az elemek ismétlődnek</t>
  </si>
  <si>
    <t>0 / 4</t>
  </si>
  <si>
    <t>3.6</t>
  </si>
  <si>
    <t>Az elkészített oldalak reszponzívak, mobilon is tökéletesen használhatóak, a felhasználói élmény megfelelő</t>
  </si>
  <si>
    <t>0 / 1 / 3 / 5</t>
  </si>
  <si>
    <t>Extra szempontok</t>
  </si>
  <si>
    <t>Egyéb szempontok</t>
  </si>
  <si>
    <t>4.1</t>
  </si>
  <si>
    <t>A kiválasztott téma kreatív, valamilyen szempontból kitűnik a többi közül</t>
  </si>
  <si>
    <t>4.2</t>
  </si>
  <si>
    <t>A tématerv kiemelkedő pontossággal, igényesen lett elkészítve, mindent kellő részletességgel tartalmaz, logikusan van felépítve, a megtervezett funkciók logikusak és illenek az projekt témájához</t>
  </si>
  <si>
    <t>4.3</t>
  </si>
  <si>
    <t>A mérföldkővel együtt a munkanapló is beadásra került, amelyben van legalább 3 bejegyzés</t>
  </si>
  <si>
    <t>4.4</t>
  </si>
  <si>
    <t>A kód megfelelően van szervezve. Értelmes id-k / class nevek vannak benne, egyésgesek, beszédesek, indentálás megfelelő, CSS fájlok megfelelően vannak szervezve, átláthatóak, stb.</t>
  </si>
  <si>
    <t>Összegzés</t>
  </si>
  <si>
    <t>Kötelező szempontok megsértése (fejenként)</t>
  </si>
  <si>
    <t>S.</t>
  </si>
  <si>
    <t>Összesített pontszám</t>
  </si>
  <si>
    <t>Az elkészített, felhasznált fájlok logikailag megfelelően vannak rendezve. A projekt tartalmaz egy index.php fájlt, amely a projekt főoldala, és amely a projekt gyökérkönyvtárában található. A projektben minden útvonal megfelelően meg van adva.</t>
  </si>
  <si>
    <t>A projekt a tématerv alapján készült, abban a témában, az 1. mérföldkőben elkezdett projekt lett folytatva</t>
  </si>
  <si>
    <t>A projekt nem tartalmaz egyéb, a felsoroltakon kívül, a gyakorlatvezető által súlyosnak ítélt hibát, hiányosságot</t>
  </si>
  <si>
    <t>Megvalósított funkciók</t>
  </si>
  <si>
    <t>A regisztráció működik, a felhasználó adatai elmentésre kerülnek, egy felhasználónévvel / email címmel csak egyszer lehet regisztrálni. A jelszavak biztonságosan vannak eltárolva</t>
  </si>
  <si>
    <t>Minden, a regisztrációhoz kapcsolódó űrlapmező értéke szerveroldalon is ellenőrizve van. Ha valamelyik űrlapmezőt rosszul töltjük ki, akkor hibajelzést kapunk, az összes előforduló hibával</t>
  </si>
  <si>
    <t>Van lehetőség az oldalra való bejelentkezésre, így olyan oldalakat is elérünk, amelyeket nem bejelentkezve nem. Ezeket az oldalakat URL átírással sem lehet elérni, ha nem vagyunk bejelentkezve</t>
  </si>
  <si>
    <t>A kijelentkezés működik</t>
  </si>
  <si>
    <t>2.0.5</t>
  </si>
  <si>
    <t>A felhasználó tudja törölni a profilját, ilyenkor az összes adata törlődik</t>
  </si>
  <si>
    <t>2.0.6</t>
  </si>
  <si>
    <t>Van profil oldal, ahol a felhasználó meg tudja tekinteni az adatait</t>
  </si>
  <si>
    <t>2.0.7</t>
  </si>
  <si>
    <t>A felhasználó tudja módosítani az adatait (vagy néhány adatát), illetve tud profilképet feltölteni és azt módosítani</t>
  </si>
  <si>
    <t>A funkció használatához szükséges HTML elemek rendelkezésre állnak az oldalon, megfelelő, igényes stílusban</t>
  </si>
  <si>
    <t>A funkció egy alap működést biztosít</t>
  </si>
  <si>
    <t>A funkció teljeskörűen, hibátlanul meg van valósítva és tökéletesen működik. A funkció használata kényelmes és egyértelmű</t>
  </si>
  <si>
    <t>A funkció megvalósításakor minden hiba megfelelően van kezelve</t>
  </si>
  <si>
    <t>Projekt minőségével kapcsolatos szempontok</t>
  </si>
  <si>
    <t>Az oldalak továbbra is egységes design-nal készültek, minden oldal hasonló felépítésű, egységes design-t használ, az esetleges új funkciókhoz köthető elemek is rendesen meg vannak formázva</t>
  </si>
  <si>
    <t>Az oldalon nem jelennek meg hibák. Nincsenek warning-ok, notice-ok vagy egyéb rosszul beállított elemek. Minden információ látható, jól olvasható</t>
  </si>
  <si>
    <t>Az űrlapok intuitívak, a felhasználónak jelezve van, hogy mi a követelmény az adott űrlapmezőre nézve (pl. a jelszó legalább 9 karakter hosszú), ezek nem az űrlap elküldése után derülnek ki</t>
  </si>
  <si>
    <t xml:space="preserve">A PHP által generált HTML oldalak nem tartalmaznak validálási hibát (minden valid oldalért +1, minden nem valid oldalért -1 pont jár, összesen legalább -5, maximum 5) </t>
  </si>
  <si>
    <t>(-5) - 5</t>
  </si>
  <si>
    <t>A kód megfelelően van szervezve. A fájlok megfelelően vannak struktúrálva, a PHP kód értelmes, átlátható, olvasható. A változónevek beszédesek, egységesek, nem az oktsedről másolt kódok vannak</t>
  </si>
  <si>
    <t>Kötelező szempontok (fejenként)</t>
  </si>
  <si>
    <t>Kárász Barna Kristóf</t>
  </si>
  <si>
    <t>GSMW16</t>
  </si>
  <si>
    <t>Szelvények feladása</t>
  </si>
  <si>
    <t>Kosár</t>
  </si>
  <si>
    <t>A felhasználó itt láthatja a feladásra kitöltött szelvényeit, és itt véglegesítheti a feladásait.</t>
  </si>
  <si>
    <t>OK</t>
  </si>
  <si>
    <t>NO</t>
  </si>
  <si>
    <t>Az oldalak design-ban túlságosan eltérnek egymástól, nem konzisztensek</t>
  </si>
  <si>
    <t>Vannak nehezen olvasható szövegek (pl. a heti nyertesek oldalon túlságosan "zavaróak" a színek), illetve a regisztrációs űrlapnál a térközök ugyanakkorák felülről és alulról is, így nehéz eldönteni vizuálisan, hogy melyik elemhez tartoznak</t>
  </si>
  <si>
    <t>Picit a menünél zavaró, hogy az aktuális oldal eltűnik, illetve az animáció túl lassú, így a felhasználó türelmetlen lesz, mire az oldal betöltődik</t>
  </si>
  <si>
    <t>A gombok áttűnésénél érdemes egy eredetihez hasonló színt választani</t>
  </si>
  <si>
    <t>Nem teljesen egyértelműek a fogalmak, a szelvényfeladás folyamata, illetve picit részletesebben kellene</t>
  </si>
  <si>
    <t>CSS-ben vannak duplikált elemek, illetve nem kellene minden oldalnak `index`-szel kezdődnie (hasonlóképpen a css és scripteknél)</t>
  </si>
  <si>
    <t>A felhasználó kitölthet egy lottó szelvényt, amit utána a kosarába helyezhet. A felhasználó letudja ellenőrizni a kitöltött szelvényeket, láthatja az összesített végösszegüket és véglegesen feltudja adni őket.</t>
  </si>
  <si>
    <t>A profil külön kerül értékelésre, így az nem számít funkciónak, ide egy másikat találtam ki.</t>
  </si>
  <si>
    <t>Ez gyakorlatilag ugyanaz volt, mint az első, így ezeket összevontam, és ide egy másikat találtam ki.</t>
  </si>
  <si>
    <t>Szelvények ellenőrzése</t>
  </si>
  <si>
    <t>Lehessen ellenőrizni (miután kisorsolták a számokat), hogy az adott héten feladott szelvényeken hány találatot értünk el</t>
  </si>
  <si>
    <t>A felhasználó tudja megtekinteni a korábban feladott szelvényeit (számait) hetekre lebontva. Minden szelvény az aktuális hétre vonatkozik, amíg az adminok hozzá nem adnak új nyerőszámokat.</t>
  </si>
  <si>
    <t>Legyenek adminok, akik hozzá tudják adni a következő heti számokat, ezek jelenjenek is meg a listában.</t>
  </si>
  <si>
    <t>Nyerőszámok sorsolása (admin funkció)</t>
  </si>
  <si>
    <t>Korábbi szelvények megtekintése hetekre bontva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</si>
</sst>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Aptos Narrow"/>
      <family val="2"/>
      <charset val="238"/>
    </font>
    <font>
      <b/>
      <sz val="20"/>
      <color rgb="FFFFFFFF"/>
      <name val="Aptos Narrow"/>
      <family val="2"/>
      <charset val="1"/>
    </font>
    <font>
      <sz val="16"/>
      <color rgb="FF3F3F76"/>
      <name val="Aptos Narrow"/>
      <family val="2"/>
      <charset val="1"/>
    </font>
    <font>
      <sz val="11"/>
      <color rgb="FF3F3F76"/>
      <name val="Aptos Narrow"/>
      <family val="2"/>
      <charset val="238"/>
    </font>
    <font>
      <sz val="11"/>
      <color rgb="FF3F3F76"/>
      <name val="Aptos Narrow"/>
      <family val="2"/>
      <charset val="1"/>
    </font>
    <font>
      <b/>
      <sz val="14"/>
      <color rgb="FF3F3F76"/>
      <name val="Aptos Narrow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000000"/>
      <name val="Aptos Narrow"/>
      <family val="2"/>
      <charset val="1"/>
    </font>
    <font>
      <sz val="9"/>
      <color rgb="FF000000"/>
      <name val="Aptos Narrow"/>
      <family val="2"/>
      <charset val="238"/>
    </font>
    <font>
      <sz val="11"/>
      <color rgb="FFFFFFFF"/>
      <name val="Aptos Narrow"/>
      <family val="2"/>
      <charset val="1"/>
    </font>
    <font>
      <b/>
      <sz val="9"/>
      <color rgb="FF000000"/>
      <name val="Aptos Narrow"/>
      <family val="2"/>
      <charset val="1"/>
    </font>
    <font>
      <b/>
      <sz val="11"/>
      <color rgb="FFFFFFFF"/>
      <name val="Aptos Narrow"/>
      <family val="2"/>
      <charset val="1"/>
    </font>
    <font>
      <sz val="12"/>
      <color rgb="FF3F3F76"/>
      <name val="Aptos Narrow"/>
      <family val="2"/>
      <charset val="1"/>
    </font>
    <font>
      <b/>
      <sz val="11"/>
      <color rgb="FF3F3F76"/>
      <name val="Aptos Narrow"/>
      <family val="2"/>
      <charset val="1"/>
    </font>
    <font>
      <sz val="11"/>
      <color rgb="FF000000"/>
      <name val="Aptos Narrow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FD13F"/>
      </patternFill>
    </fill>
    <fill>
      <patternFill patternType="solid">
        <fgColor rgb="FF4E95D9"/>
        <bgColor rgb="FF9999FF"/>
      </patternFill>
    </fill>
    <fill>
      <patternFill patternType="solid">
        <fgColor rgb="FFDCEAF7"/>
        <bgColor rgb="FFF2F2F2"/>
      </patternFill>
    </fill>
    <fill>
      <patternFill patternType="solid">
        <fgColor rgb="FFA6CAEC"/>
        <bgColor rgb="FFC0C0C0"/>
      </patternFill>
    </fill>
    <fill>
      <patternFill patternType="solid">
        <fgColor rgb="FFF2F2F2"/>
        <bgColor rgb="FFFFFFFF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4" fillId="0" borderId="0" applyBorder="0" applyProtection="0"/>
    <xf numFmtId="0" fontId="3" fillId="2" borderId="1" applyProtection="0"/>
  </cellStyleXfs>
  <cellXfs count="78">
    <xf numFmtId="0" fontId="0" fillId="0" borderId="0" xfId="0"/>
    <xf numFmtId="0" fontId="6" fillId="5" borderId="7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/>
    <xf numFmtId="49" fontId="6" fillId="0" borderId="7" xfId="0" applyNumberFormat="1" applyFont="1" applyBorder="1" applyAlignment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49" fontId="6" fillId="0" borderId="14" xfId="0" applyNumberFormat="1" applyFont="1" applyBorder="1" applyAlignment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49" fontId="6" fillId="0" borderId="17" xfId="0" applyNumberFormat="1" applyFont="1" applyBorder="1" applyAlignment="1">
      <alignment horizontal="center" vertical="center"/>
    </xf>
    <xf numFmtId="0" fontId="0" fillId="0" borderId="19" xfId="0" applyBorder="1" applyAlignment="1" applyProtection="1">
      <alignment horizontal="center" vertical="center"/>
      <protection locked="0"/>
    </xf>
    <xf numFmtId="49" fontId="6" fillId="5" borderId="7" xfId="0" applyNumberFormat="1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18" xfId="0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6" fillId="6" borderId="17" xfId="0" applyNumberFormat="1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9" fontId="0" fillId="0" borderId="0" xfId="1" applyFont="1" applyBorder="1" applyProtection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49" fontId="6" fillId="6" borderId="22" xfId="0" applyNumberFormat="1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6" fillId="5" borderId="8" xfId="0" applyFont="1" applyFill="1" applyBorder="1" applyAlignment="1" applyProtection="1">
      <alignment horizontal="center" vertical="center"/>
      <protection locked="0"/>
    </xf>
    <xf numFmtId="0" fontId="0" fillId="4" borderId="11" xfId="0" applyFill="1" applyBorder="1" applyAlignment="1" applyProtection="1">
      <alignment horizontal="center" vertical="center" wrapText="1"/>
      <protection locked="0"/>
    </xf>
    <xf numFmtId="0" fontId="7" fillId="4" borderId="10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5" fillId="4" borderId="1" xfId="2" applyFont="1" applyFill="1" applyAlignment="1" applyProtection="1">
      <alignment horizontal="center" vertical="center"/>
      <protection locked="0"/>
    </xf>
    <xf numFmtId="0" fontId="4" fillId="4" borderId="1" xfId="2" applyFont="1" applyFill="1" applyAlignment="1" applyProtection="1">
      <alignment horizontal="center" vertical="center" wrapText="1"/>
      <protection locked="0"/>
    </xf>
    <xf numFmtId="0" fontId="2" fillId="4" borderId="3" xfId="2" applyFont="1" applyFill="1" applyBorder="1" applyAlignment="1" applyProtection="1">
      <alignment horizontal="center" vertical="center"/>
      <protection locked="0"/>
    </xf>
    <xf numFmtId="0" fontId="4" fillId="4" borderId="1" xfId="2" applyFont="1" applyFill="1" applyAlignment="1" applyProtection="1">
      <alignment horizontal="center" vertical="center"/>
      <protection locked="0"/>
    </xf>
    <xf numFmtId="0" fontId="4" fillId="4" borderId="4" xfId="2" applyFont="1" applyFill="1" applyBorder="1" applyAlignment="1" applyProtection="1">
      <alignment horizontal="center" vertical="center"/>
      <protection locked="0"/>
    </xf>
    <xf numFmtId="0" fontId="4" fillId="4" borderId="5" xfId="2" applyFont="1" applyFill="1" applyBorder="1" applyAlignment="1" applyProtection="1">
      <alignment horizontal="center" vertical="center"/>
      <protection locked="0"/>
    </xf>
    <xf numFmtId="0" fontId="4" fillId="4" borderId="6" xfId="2" applyFont="1" applyFill="1" applyBorder="1" applyAlignment="1" applyProtection="1">
      <alignment horizontal="center" vertical="center"/>
      <protection locked="0"/>
    </xf>
    <xf numFmtId="0" fontId="13" fillId="4" borderId="8" xfId="2" applyFont="1" applyFill="1" applyBorder="1" applyAlignment="1" applyProtection="1">
      <alignment horizontal="center" vertical="center"/>
    </xf>
    <xf numFmtId="0" fontId="12" fillId="4" borderId="17" xfId="2" applyFont="1" applyFill="1" applyBorder="1" applyAlignment="1" applyProtection="1">
      <alignment horizontal="center" vertical="center"/>
    </xf>
    <xf numFmtId="0" fontId="12" fillId="4" borderId="18" xfId="2" applyFont="1" applyFill="1" applyBorder="1" applyAlignment="1" applyProtection="1">
      <alignment horizontal="center" vertical="center"/>
    </xf>
    <xf numFmtId="9" fontId="2" fillId="4" borderId="18" xfId="2" applyNumberFormat="1" applyFont="1" applyFill="1" applyBorder="1" applyAlignment="1" applyProtection="1">
      <alignment horizontal="center" vertical="center"/>
    </xf>
    <xf numFmtId="0" fontId="13" fillId="4" borderId="19" xfId="2" applyFont="1" applyFill="1" applyBorder="1" applyAlignment="1" applyProtection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12" fillId="4" borderId="7" xfId="2" applyFont="1" applyFill="1" applyBorder="1" applyAlignment="1" applyProtection="1">
      <alignment horizontal="center" vertical="center"/>
    </xf>
    <xf numFmtId="0" fontId="12" fillId="4" borderId="13" xfId="2" applyFont="1" applyFill="1" applyBorder="1" applyAlignment="1" applyProtection="1">
      <alignment horizontal="center" vertical="center"/>
    </xf>
    <xf numFmtId="9" fontId="2" fillId="4" borderId="13" xfId="2" applyNumberFormat="1" applyFont="1" applyFill="1" applyBorder="1" applyAlignment="1" applyProtection="1">
      <alignment horizontal="center" vertical="center"/>
      <protection locked="0"/>
    </xf>
    <xf numFmtId="0" fontId="0" fillId="0" borderId="2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 wrapText="1"/>
    </xf>
  </cellXfs>
  <cellStyles count="3">
    <cellStyle name="Excel Built-in Input" xfId="2" xr:uid="{00000000-0005-0000-0000-000006000000}"/>
    <cellStyle name="Normál" xfId="0" builtinId="0"/>
    <cellStyle name="Százalék" xfId="1" builtinId="5"/>
  </cellStyles>
  <dxfs count="45"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ill>
        <patternFill>
          <bgColor rgb="FFF40000"/>
        </patternFill>
      </fill>
    </dxf>
    <dxf>
      <fill>
        <patternFill>
          <bgColor rgb="FFFFD13F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>
          <bgColor rgb="FFFFFFFF"/>
        </patternFill>
      </fill>
    </dxf>
    <dxf>
      <fill>
        <patternFill>
          <bgColor rgb="FF00B050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>
          <bgColor rgb="FFFFFFFF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F4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ill>
        <patternFill>
          <bgColor rgb="FF00B050"/>
        </patternFill>
      </fill>
    </dxf>
    <dxf>
      <fill>
        <patternFill>
          <bgColor rgb="FFFFD13F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>
          <bgColor rgb="FFFFFFFF"/>
        </patternFill>
      </fill>
    </dxf>
    <dxf>
      <fill>
        <patternFill>
          <bgColor rgb="FFF40000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>
          <bgColor rgb="FFFFFFFF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F4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  <dxf>
      <font>
        <color rgb="FFFFFFFF"/>
      </font>
      <fill>
        <patternFill>
          <bgColor rgb="FFDE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40000"/>
      <rgbColor rgb="FF00FF00"/>
      <rgbColor rgb="FF0000FF"/>
      <rgbColor rgb="FFFFFF00"/>
      <rgbColor rgb="FFFF00FF"/>
      <rgbColor rgb="FF00FFFF"/>
      <rgbColor rgb="FFDE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DCEA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6CAEC"/>
      <rgbColor rgb="FFFF99CC"/>
      <rgbColor rgb="FFCC99FF"/>
      <rgbColor rgb="FFFFCC99"/>
      <rgbColor rgb="FF4E95D9"/>
      <rgbColor rgb="FF33CCCC"/>
      <rgbColor rgb="FF99CC00"/>
      <rgbColor rgb="FFFFD13F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opLeftCell="A22" zoomScale="122" zoomScaleNormal="100" workbookViewId="0">
      <selection activeCell="A30" sqref="A30:M30"/>
    </sheetView>
  </sheetViews>
  <sheetFormatPr defaultColWidth="8.7109375" defaultRowHeight="15" x14ac:dyDescent="0.25"/>
  <cols>
    <col min="11" max="11" width="9.140625" customWidth="1"/>
    <col min="12" max="13" width="9.7109375" customWidth="1"/>
    <col min="14" max="14" width="84.7109375" customWidth="1"/>
  </cols>
  <sheetData>
    <row r="1" spans="1:13" ht="42.75" customHeight="1" x14ac:dyDescent="0.2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 ht="26.25" customHeight="1" x14ac:dyDescent="0.25">
      <c r="A2" s="54" t="s">
        <v>1</v>
      </c>
      <c r="B2" s="54"/>
      <c r="C2" s="54"/>
      <c r="D2" s="54"/>
      <c r="E2" s="54"/>
      <c r="F2" s="54"/>
      <c r="G2" s="54"/>
      <c r="H2" s="55" t="s">
        <v>2</v>
      </c>
      <c r="I2" s="55"/>
      <c r="J2" s="55"/>
      <c r="K2" s="55"/>
      <c r="L2" s="56" t="s">
        <v>3</v>
      </c>
      <c r="M2" s="56"/>
    </row>
    <row r="3" spans="1:13" ht="26.25" customHeight="1" x14ac:dyDescent="0.25">
      <c r="A3" s="54"/>
      <c r="B3" s="54"/>
      <c r="C3" s="54"/>
      <c r="D3" s="54"/>
      <c r="E3" s="54"/>
      <c r="F3" s="54"/>
      <c r="G3" s="54"/>
      <c r="H3" s="57" t="s">
        <v>134</v>
      </c>
      <c r="I3" s="57"/>
      <c r="J3" s="57"/>
      <c r="K3" s="57"/>
      <c r="L3" s="58" t="s">
        <v>135</v>
      </c>
      <c r="M3" s="58"/>
    </row>
    <row r="4" spans="1:13" ht="42.75" customHeight="1" x14ac:dyDescent="0.25">
      <c r="A4" s="48" t="s">
        <v>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3" ht="34.5" customHeight="1" x14ac:dyDescent="0.25">
      <c r="A5" s="52" t="s">
        <v>5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</row>
    <row r="6" spans="1:13" ht="144.75" customHeight="1" x14ac:dyDescent="0.25">
      <c r="A6" s="53" t="s">
        <v>6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</row>
    <row r="7" spans="1:13" ht="42.75" customHeight="1" x14ac:dyDescent="0.25">
      <c r="A7" s="48" t="s">
        <v>7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</row>
    <row r="8" spans="1:13" ht="33.75" customHeight="1" x14ac:dyDescent="0.25">
      <c r="A8" s="1" t="s">
        <v>8</v>
      </c>
      <c r="B8" s="49" t="s">
        <v>9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</row>
    <row r="9" spans="1:13" ht="55.5" customHeight="1" x14ac:dyDescent="0.25">
      <c r="A9" s="51" t="s">
        <v>10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</row>
    <row r="10" spans="1:13" ht="33.75" customHeight="1" x14ac:dyDescent="0.25">
      <c r="A10" s="1" t="s">
        <v>11</v>
      </c>
      <c r="B10" s="45" t="s">
        <v>12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</row>
    <row r="11" spans="1:13" ht="55.5" customHeight="1" x14ac:dyDescent="0.25">
      <c r="A11" s="47" t="s">
        <v>13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</row>
    <row r="12" spans="1:13" ht="33.75" customHeight="1" x14ac:dyDescent="0.25">
      <c r="A12" s="1" t="s">
        <v>14</v>
      </c>
      <c r="B12" s="45" t="s">
        <v>136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</row>
    <row r="13" spans="1:13" ht="55.5" customHeight="1" x14ac:dyDescent="0.25">
      <c r="A13" s="47" t="s">
        <v>16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</row>
    <row r="14" spans="1:13" ht="33.75" customHeight="1" x14ac:dyDescent="0.25">
      <c r="A14" s="1" t="s">
        <v>17</v>
      </c>
      <c r="B14" s="45" t="s">
        <v>18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</row>
    <row r="15" spans="1:13" ht="55.5" customHeight="1" x14ac:dyDescent="0.25">
      <c r="A15" s="47" t="s">
        <v>19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</row>
    <row r="16" spans="1:13" ht="33.75" customHeight="1" x14ac:dyDescent="0.25">
      <c r="A16" s="1" t="s">
        <v>20</v>
      </c>
      <c r="B16" s="45" t="s">
        <v>137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</row>
    <row r="17" spans="1:14" ht="55.5" customHeight="1" x14ac:dyDescent="0.25">
      <c r="A17" s="47" t="s">
        <v>138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</row>
    <row r="18" spans="1:14" ht="33.75" customHeight="1" x14ac:dyDescent="0.25">
      <c r="A18" s="1" t="s">
        <v>21</v>
      </c>
      <c r="B18" s="45" t="s">
        <v>22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</row>
    <row r="19" spans="1:14" ht="55.5" customHeight="1" x14ac:dyDescent="0.25">
      <c r="A19" s="47" t="s">
        <v>23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4" ht="42.75" customHeight="1" x14ac:dyDescent="0.25">
      <c r="A20" s="48" t="s">
        <v>24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</row>
    <row r="21" spans="1:14" ht="33.75" customHeight="1" x14ac:dyDescent="0.25">
      <c r="A21" s="1" t="s">
        <v>8</v>
      </c>
      <c r="B21" s="49" t="s">
        <v>25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spans="1:14" ht="69.75" customHeight="1" x14ac:dyDescent="0.25">
      <c r="A22" s="50" t="s">
        <v>26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</row>
    <row r="23" spans="1:14" ht="33.75" customHeight="1" x14ac:dyDescent="0.25">
      <c r="A23" s="1" t="s">
        <v>11</v>
      </c>
      <c r="B23" s="45" t="s">
        <v>15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</row>
    <row r="24" spans="1:14" ht="69.75" customHeight="1" x14ac:dyDescent="0.25">
      <c r="A24" s="47" t="s">
        <v>147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</row>
    <row r="25" spans="1:14" ht="33.75" customHeight="1" x14ac:dyDescent="0.25">
      <c r="A25" s="1" t="s">
        <v>14</v>
      </c>
      <c r="B25" s="45" t="s">
        <v>154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</row>
    <row r="26" spans="1:14" ht="69.75" customHeight="1" x14ac:dyDescent="0.25">
      <c r="A26" s="47" t="s">
        <v>153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t="s">
        <v>148</v>
      </c>
    </row>
    <row r="27" spans="1:14" ht="33.75" customHeight="1" x14ac:dyDescent="0.25">
      <c r="A27" s="1" t="s">
        <v>17</v>
      </c>
      <c r="B27" s="45" t="s">
        <v>155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</row>
    <row r="28" spans="1:14" ht="69.75" customHeight="1" x14ac:dyDescent="0.25">
      <c r="A28" s="47" t="s">
        <v>152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t="s">
        <v>149</v>
      </c>
    </row>
    <row r="29" spans="1:14" ht="33.75" customHeight="1" x14ac:dyDescent="0.25">
      <c r="A29" s="1" t="s">
        <v>20</v>
      </c>
      <c r="B29" s="45" t="s">
        <v>150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</row>
    <row r="30" spans="1:14" ht="69.75" customHeight="1" x14ac:dyDescent="0.25">
      <c r="A30" s="46" t="s">
        <v>151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</row>
  </sheetData>
  <mergeCells count="33">
    <mergeCell ref="A1:M1"/>
    <mergeCell ref="A2:G3"/>
    <mergeCell ref="H2:K2"/>
    <mergeCell ref="L2:M2"/>
    <mergeCell ref="H3:K3"/>
    <mergeCell ref="L3:M3"/>
    <mergeCell ref="A4:M4"/>
    <mergeCell ref="A5:M5"/>
    <mergeCell ref="A6:M6"/>
    <mergeCell ref="A7:M7"/>
    <mergeCell ref="B8:M8"/>
    <mergeCell ref="A9:M9"/>
    <mergeCell ref="B10:M10"/>
    <mergeCell ref="A11:M11"/>
    <mergeCell ref="B12:M12"/>
    <mergeCell ref="A13:M13"/>
    <mergeCell ref="B14:M14"/>
    <mergeCell ref="A15:M15"/>
    <mergeCell ref="B16:M16"/>
    <mergeCell ref="A17:M17"/>
    <mergeCell ref="B18:M18"/>
    <mergeCell ref="A19:M19"/>
    <mergeCell ref="A20:M20"/>
    <mergeCell ref="B21:M21"/>
    <mergeCell ref="A22:M22"/>
    <mergeCell ref="B23:M23"/>
    <mergeCell ref="B29:M29"/>
    <mergeCell ref="A30:M30"/>
    <mergeCell ref="A24:M24"/>
    <mergeCell ref="B25:M25"/>
    <mergeCell ref="A26:M26"/>
    <mergeCell ref="B27:M27"/>
    <mergeCell ref="A28:M28"/>
  </mergeCells>
  <conditionalFormatting sqref="A1:AMJ7 A8:B8 N8:AMJ8 A9:AMJ9 A10:B10 N10:AMJ10 A11:AMJ11 A12:B12 N12:AMJ12 A13:AMJ13 A14:B14 N14:AMJ14 A15:AMJ15 A16:B16 N16:AMJ16 A17:AMJ17 A18:B18 N18:AMJ18 A19:AMJ20 A21:B21 N21:AMJ21 A22:AMJ22 A23:B23 N23:AMJ23 A24:AMJ24 A25:B25 N25:AMJ25 A26:AMJ26 A27:B27 N27:AMJ27 A28:AMJ28 A29:B29 N29:AMJ29 A30:AMJ1048576">
    <cfRule type="expression" dxfId="44" priority="2">
      <formula>NOT(ISERROR(SEARCH("(todo)",A1)))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Z115"/>
  <sheetViews>
    <sheetView tabSelected="1" topLeftCell="A55" zoomScaleNormal="100" workbookViewId="0">
      <selection activeCell="N66" sqref="N66"/>
    </sheetView>
  </sheetViews>
  <sheetFormatPr defaultColWidth="8.7109375" defaultRowHeight="15" x14ac:dyDescent="0.25"/>
  <cols>
    <col min="1" max="1" width="9.140625" style="2" customWidth="1"/>
    <col min="2" max="11" width="9.140625" style="3" customWidth="1"/>
    <col min="12" max="13" width="9.7109375" style="3" customWidth="1"/>
    <col min="14" max="14" width="84.7109375" style="4" customWidth="1"/>
    <col min="702" max="702" width="9.140625" style="5" customWidth="1"/>
  </cols>
  <sheetData>
    <row r="1" spans="1:702" ht="42.75" customHeight="1" x14ac:dyDescent="0.25">
      <c r="A1" s="76" t="s">
        <v>27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702" s="9" customFormat="1" ht="38.25" customHeight="1" x14ac:dyDescent="0.25">
      <c r="A2" s="6" t="s">
        <v>28</v>
      </c>
      <c r="B2" s="64" t="s">
        <v>29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7" t="s">
        <v>139</v>
      </c>
      <c r="N2" s="8"/>
      <c r="ZZ2" s="10"/>
    </row>
    <row r="3" spans="1:702" s="9" customFormat="1" ht="48.75" customHeight="1" x14ac:dyDescent="0.25">
      <c r="A3" s="11" t="s">
        <v>30</v>
      </c>
      <c r="B3" s="65" t="s">
        <v>31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12" t="s">
        <v>139</v>
      </c>
      <c r="N3" s="8"/>
      <c r="ZZ3" s="10"/>
    </row>
    <row r="4" spans="1:702" ht="33.75" customHeight="1" x14ac:dyDescent="0.25">
      <c r="A4" s="11" t="s">
        <v>32</v>
      </c>
      <c r="B4" s="65" t="s">
        <v>33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12" t="s">
        <v>139</v>
      </c>
    </row>
    <row r="5" spans="1:702" ht="33.75" customHeight="1" x14ac:dyDescent="0.25">
      <c r="A5" s="11" t="s">
        <v>34</v>
      </c>
      <c r="B5" s="65" t="s">
        <v>35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12" t="s">
        <v>139</v>
      </c>
    </row>
    <row r="6" spans="1:702" ht="33.75" customHeight="1" x14ac:dyDescent="0.25">
      <c r="A6" s="11" t="s">
        <v>36</v>
      </c>
      <c r="B6" s="65" t="s">
        <v>37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12" t="s">
        <v>139</v>
      </c>
    </row>
    <row r="7" spans="1:702" ht="33.75" customHeight="1" x14ac:dyDescent="0.25">
      <c r="A7" s="13" t="s">
        <v>38</v>
      </c>
      <c r="B7" s="71" t="s">
        <v>39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14">
        <v>0</v>
      </c>
    </row>
    <row r="8" spans="1:702" ht="42.75" customHeight="1" x14ac:dyDescent="0.25">
      <c r="A8" s="75" t="s">
        <v>40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</row>
    <row r="9" spans="1:702" ht="33.75" customHeight="1" x14ac:dyDescent="0.25">
      <c r="A9" s="15" t="s">
        <v>41</v>
      </c>
      <c r="B9" s="72" t="str">
        <f>Tématerv!B8</f>
        <v>Bejelentkezés / Regisztráció</v>
      </c>
      <c r="C9" s="72"/>
      <c r="D9" s="72"/>
      <c r="E9" s="72"/>
      <c r="F9" s="72"/>
      <c r="G9" s="72"/>
      <c r="H9" s="72"/>
      <c r="I9" s="72"/>
      <c r="J9" s="72"/>
      <c r="K9" s="72"/>
      <c r="L9" s="16">
        <f>SUM(L11:L14)</f>
        <v>5.5</v>
      </c>
      <c r="M9" s="17">
        <f>SUMIF(M11:M14,"OK",L11:L14)</f>
        <v>5.5</v>
      </c>
    </row>
    <row r="10" spans="1:702" ht="69.75" customHeight="1" x14ac:dyDescent="0.25">
      <c r="A10" s="74" t="str">
        <f>Tématerv!A9</f>
        <v>Az oldal regisztrációs, illetve bejelentkezési felületét tartalmazó oldal(ak)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</row>
    <row r="11" spans="1:702" s="9" customFormat="1" ht="38.25" customHeight="1" x14ac:dyDescent="0.25">
      <c r="A11" s="11" t="s">
        <v>42</v>
      </c>
      <c r="B11" s="65" t="s">
        <v>43</v>
      </c>
      <c r="C11" s="65"/>
      <c r="D11" s="65"/>
      <c r="E11" s="65"/>
      <c r="F11" s="65"/>
      <c r="G11" s="65"/>
      <c r="H11" s="65"/>
      <c r="I11" s="65"/>
      <c r="J11" s="65"/>
      <c r="K11" s="65"/>
      <c r="L11" s="18">
        <v>0.5</v>
      </c>
      <c r="M11" s="12" t="s">
        <v>139</v>
      </c>
      <c r="N11" s="8"/>
      <c r="ZZ11" s="10"/>
    </row>
    <row r="12" spans="1:702" s="9" customFormat="1" ht="38.25" customHeight="1" x14ac:dyDescent="0.25">
      <c r="A12" s="11" t="s">
        <v>44</v>
      </c>
      <c r="B12" s="65" t="s">
        <v>45</v>
      </c>
      <c r="C12" s="65"/>
      <c r="D12" s="65"/>
      <c r="E12" s="65"/>
      <c r="F12" s="65"/>
      <c r="G12" s="65"/>
      <c r="H12" s="65"/>
      <c r="I12" s="65"/>
      <c r="J12" s="65"/>
      <c r="K12" s="65"/>
      <c r="L12" s="18">
        <v>1</v>
      </c>
      <c r="M12" s="12" t="s">
        <v>139</v>
      </c>
      <c r="N12" s="19"/>
      <c r="ZZ12" s="10"/>
    </row>
    <row r="13" spans="1:702" s="9" customFormat="1" ht="38.25" customHeight="1" x14ac:dyDescent="0.25">
      <c r="A13" s="11" t="s">
        <v>46</v>
      </c>
      <c r="B13" s="65" t="s">
        <v>47</v>
      </c>
      <c r="C13" s="65"/>
      <c r="D13" s="65"/>
      <c r="E13" s="65"/>
      <c r="F13" s="65"/>
      <c r="G13" s="65"/>
      <c r="H13" s="65"/>
      <c r="I13" s="65"/>
      <c r="J13" s="65"/>
      <c r="K13" s="65"/>
      <c r="L13" s="18">
        <v>2</v>
      </c>
      <c r="M13" s="12" t="s">
        <v>139</v>
      </c>
      <c r="N13" s="19"/>
      <c r="ZZ13" s="10"/>
    </row>
    <row r="14" spans="1:702" s="9" customFormat="1" ht="38.25" customHeight="1" x14ac:dyDescent="0.25">
      <c r="A14" s="13" t="s">
        <v>48</v>
      </c>
      <c r="B14" s="71" t="s">
        <v>49</v>
      </c>
      <c r="C14" s="71"/>
      <c r="D14" s="71"/>
      <c r="E14" s="71"/>
      <c r="F14" s="71"/>
      <c r="G14" s="71"/>
      <c r="H14" s="71"/>
      <c r="I14" s="71"/>
      <c r="J14" s="71"/>
      <c r="K14" s="71"/>
      <c r="L14" s="20">
        <v>2</v>
      </c>
      <c r="M14" s="14" t="s">
        <v>139</v>
      </c>
      <c r="N14" s="19"/>
      <c r="ZZ14" s="10"/>
    </row>
    <row r="15" spans="1:702" ht="33.75" customHeight="1" x14ac:dyDescent="0.25">
      <c r="A15" s="15" t="s">
        <v>50</v>
      </c>
      <c r="B15" s="72" t="str">
        <f>Tématerv!B10</f>
        <v>Bemutató oldal</v>
      </c>
      <c r="C15" s="72"/>
      <c r="D15" s="72"/>
      <c r="E15" s="72"/>
      <c r="F15" s="72"/>
      <c r="G15" s="72"/>
      <c r="H15" s="72"/>
      <c r="I15" s="72"/>
      <c r="J15" s="72"/>
      <c r="K15" s="72"/>
      <c r="L15" s="16">
        <f>SUM(L17:L20)</f>
        <v>5.5</v>
      </c>
      <c r="M15" s="17">
        <f>SUMIF(M17:M20,"OK",L17:L20)</f>
        <v>5.5</v>
      </c>
    </row>
    <row r="16" spans="1:702" ht="69.75" customHeight="1" x14ac:dyDescent="0.25">
      <c r="A16" s="74" t="str">
        <f>Tématerv!A11</f>
        <v>A lottózó rövid leírása, szabályai, nyereményei, különböző időpontok.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</row>
    <row r="17" spans="1:702" s="9" customFormat="1" ht="38.25" customHeight="1" x14ac:dyDescent="0.25">
      <c r="A17" s="11" t="s">
        <v>51</v>
      </c>
      <c r="B17" s="65" t="s">
        <v>52</v>
      </c>
      <c r="C17" s="65"/>
      <c r="D17" s="65"/>
      <c r="E17" s="65"/>
      <c r="F17" s="65"/>
      <c r="G17" s="65"/>
      <c r="H17" s="65"/>
      <c r="I17" s="65"/>
      <c r="J17" s="65"/>
      <c r="K17" s="65"/>
      <c r="L17" s="18">
        <v>0.5</v>
      </c>
      <c r="M17" s="12" t="s">
        <v>139</v>
      </c>
      <c r="N17" s="19"/>
      <c r="ZZ17" s="10"/>
    </row>
    <row r="18" spans="1:702" s="9" customFormat="1" ht="38.25" customHeight="1" x14ac:dyDescent="0.25">
      <c r="A18" s="11" t="s">
        <v>53</v>
      </c>
      <c r="B18" s="65" t="s">
        <v>45</v>
      </c>
      <c r="C18" s="65"/>
      <c r="D18" s="65"/>
      <c r="E18" s="65"/>
      <c r="F18" s="65"/>
      <c r="G18" s="65"/>
      <c r="H18" s="65"/>
      <c r="I18" s="65"/>
      <c r="J18" s="65"/>
      <c r="K18" s="65"/>
      <c r="L18" s="18">
        <v>1</v>
      </c>
      <c r="M18" s="12" t="s">
        <v>139</v>
      </c>
      <c r="N18" s="19"/>
      <c r="ZZ18" s="10"/>
    </row>
    <row r="19" spans="1:702" s="9" customFormat="1" ht="38.25" customHeight="1" x14ac:dyDescent="0.25">
      <c r="A19" s="11" t="s">
        <v>54</v>
      </c>
      <c r="B19" s="65" t="s">
        <v>47</v>
      </c>
      <c r="C19" s="65"/>
      <c r="D19" s="65"/>
      <c r="E19" s="65"/>
      <c r="F19" s="65"/>
      <c r="G19" s="65"/>
      <c r="H19" s="65"/>
      <c r="I19" s="65"/>
      <c r="J19" s="65"/>
      <c r="K19" s="65"/>
      <c r="L19" s="18">
        <v>2</v>
      </c>
      <c r="M19" s="12" t="s">
        <v>139</v>
      </c>
      <c r="N19" s="19"/>
      <c r="ZZ19" s="10"/>
    </row>
    <row r="20" spans="1:702" s="9" customFormat="1" ht="38.25" customHeight="1" x14ac:dyDescent="0.25">
      <c r="A20" s="13" t="s">
        <v>55</v>
      </c>
      <c r="B20" s="71" t="s">
        <v>49</v>
      </c>
      <c r="C20" s="71"/>
      <c r="D20" s="71"/>
      <c r="E20" s="71"/>
      <c r="F20" s="71"/>
      <c r="G20" s="71"/>
      <c r="H20" s="71"/>
      <c r="I20" s="71"/>
      <c r="J20" s="71"/>
      <c r="K20" s="71"/>
      <c r="L20" s="20">
        <v>2</v>
      </c>
      <c r="M20" s="14" t="s">
        <v>139</v>
      </c>
      <c r="N20" s="19"/>
      <c r="ZZ20" s="10"/>
    </row>
    <row r="21" spans="1:702" ht="33.75" customHeight="1" x14ac:dyDescent="0.25">
      <c r="A21" s="15" t="s">
        <v>56</v>
      </c>
      <c r="B21" s="72" t="str">
        <f>Tématerv!B12</f>
        <v>Szelvények feladása</v>
      </c>
      <c r="C21" s="72"/>
      <c r="D21" s="72"/>
      <c r="E21" s="72"/>
      <c r="F21" s="72"/>
      <c r="G21" s="72"/>
      <c r="H21" s="72"/>
      <c r="I21" s="72"/>
      <c r="J21" s="72"/>
      <c r="K21" s="72"/>
      <c r="L21" s="16">
        <f>SUM(L23:L26)</f>
        <v>5.5</v>
      </c>
      <c r="M21" s="17">
        <f>SUMIF(M23:M26,"OK",L23:L26)</f>
        <v>5.5</v>
      </c>
    </row>
    <row r="22" spans="1:702" ht="69.75" customHeight="1" x14ac:dyDescent="0.25">
      <c r="A22" s="74" t="str">
        <f>Tématerv!A13</f>
        <v>A felhasználó lottó szelvényt adhat fel.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</row>
    <row r="23" spans="1:702" s="9" customFormat="1" ht="38.25" customHeight="1" x14ac:dyDescent="0.25">
      <c r="A23" s="11" t="s">
        <v>57</v>
      </c>
      <c r="B23" s="65" t="s">
        <v>52</v>
      </c>
      <c r="C23" s="65"/>
      <c r="D23" s="65"/>
      <c r="E23" s="65"/>
      <c r="F23" s="65"/>
      <c r="G23" s="65"/>
      <c r="H23" s="65"/>
      <c r="I23" s="65"/>
      <c r="J23" s="65"/>
      <c r="K23" s="65"/>
      <c r="L23" s="18">
        <v>0.5</v>
      </c>
      <c r="M23" s="12" t="s">
        <v>139</v>
      </c>
      <c r="N23" s="19"/>
      <c r="ZZ23" s="10"/>
    </row>
    <row r="24" spans="1:702" s="9" customFormat="1" ht="38.25" customHeight="1" x14ac:dyDescent="0.25">
      <c r="A24" s="11" t="s">
        <v>58</v>
      </c>
      <c r="B24" s="65" t="s">
        <v>45</v>
      </c>
      <c r="C24" s="65"/>
      <c r="D24" s="65"/>
      <c r="E24" s="65"/>
      <c r="F24" s="65"/>
      <c r="G24" s="65"/>
      <c r="H24" s="65"/>
      <c r="I24" s="65"/>
      <c r="J24" s="65"/>
      <c r="K24" s="65"/>
      <c r="L24" s="18">
        <v>1</v>
      </c>
      <c r="M24" s="12" t="s">
        <v>139</v>
      </c>
      <c r="N24" s="19"/>
      <c r="ZZ24" s="10"/>
    </row>
    <row r="25" spans="1:702" s="9" customFormat="1" ht="38.25" customHeight="1" x14ac:dyDescent="0.25">
      <c r="A25" s="21" t="s">
        <v>59</v>
      </c>
      <c r="B25" s="65" t="s">
        <v>47</v>
      </c>
      <c r="C25" s="65"/>
      <c r="D25" s="65"/>
      <c r="E25" s="65"/>
      <c r="F25" s="65"/>
      <c r="G25" s="65"/>
      <c r="H25" s="65"/>
      <c r="I25" s="65"/>
      <c r="J25" s="65"/>
      <c r="K25" s="65"/>
      <c r="L25" s="18">
        <v>2</v>
      </c>
      <c r="M25" s="12" t="s">
        <v>139</v>
      </c>
      <c r="N25" s="19"/>
      <c r="ZZ25" s="10"/>
    </row>
    <row r="26" spans="1:702" s="9" customFormat="1" ht="38.25" customHeight="1" x14ac:dyDescent="0.25">
      <c r="A26" s="13" t="s">
        <v>60</v>
      </c>
      <c r="B26" s="71" t="s">
        <v>49</v>
      </c>
      <c r="C26" s="71"/>
      <c r="D26" s="71"/>
      <c r="E26" s="71"/>
      <c r="F26" s="71"/>
      <c r="G26" s="71"/>
      <c r="H26" s="71"/>
      <c r="I26" s="71"/>
      <c r="J26" s="71"/>
      <c r="K26" s="71"/>
      <c r="L26" s="20">
        <v>2</v>
      </c>
      <c r="M26" s="14" t="s">
        <v>139</v>
      </c>
      <c r="N26" s="19"/>
      <c r="ZZ26" s="10"/>
    </row>
    <row r="27" spans="1:702" ht="33.75" customHeight="1" x14ac:dyDescent="0.25">
      <c r="A27" s="15" t="s">
        <v>61</v>
      </c>
      <c r="B27" s="72" t="str">
        <f>Tématerv!B14</f>
        <v>Heti nyertesek</v>
      </c>
      <c r="C27" s="72"/>
      <c r="D27" s="72"/>
      <c r="E27" s="72"/>
      <c r="F27" s="72"/>
      <c r="G27" s="72"/>
      <c r="H27" s="72"/>
      <c r="I27" s="72"/>
      <c r="J27" s="72"/>
      <c r="K27" s="72"/>
      <c r="L27" s="16">
        <f>SUM(L29:L32)</f>
        <v>5.5</v>
      </c>
      <c r="M27" s="17">
        <f>SUMIF(M29:M32,"OK",L29:L32)</f>
        <v>5.5</v>
      </c>
    </row>
    <row r="28" spans="1:702" ht="69.75" customHeight="1" x14ac:dyDescent="0.25">
      <c r="A28" s="74" t="str">
        <f>Tématerv!A15</f>
        <v>A felhasználó megtekintheti a héten kik nyertek, mekkora összegeket.</v>
      </c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</row>
    <row r="29" spans="1:702" s="9" customFormat="1" ht="38.25" customHeight="1" x14ac:dyDescent="0.25">
      <c r="A29" s="11" t="s">
        <v>62</v>
      </c>
      <c r="B29" s="65" t="s">
        <v>52</v>
      </c>
      <c r="C29" s="65"/>
      <c r="D29" s="65"/>
      <c r="E29" s="65"/>
      <c r="F29" s="65"/>
      <c r="G29" s="65"/>
      <c r="H29" s="65"/>
      <c r="I29" s="65"/>
      <c r="J29" s="65"/>
      <c r="K29" s="65"/>
      <c r="L29" s="18">
        <v>0.5</v>
      </c>
      <c r="M29" s="12" t="s">
        <v>139</v>
      </c>
      <c r="N29" s="19"/>
      <c r="ZZ29" s="10"/>
    </row>
    <row r="30" spans="1:702" s="9" customFormat="1" ht="38.25" customHeight="1" x14ac:dyDescent="0.25">
      <c r="A30" s="11" t="s">
        <v>63</v>
      </c>
      <c r="B30" s="65" t="s">
        <v>45</v>
      </c>
      <c r="C30" s="65"/>
      <c r="D30" s="65"/>
      <c r="E30" s="65"/>
      <c r="F30" s="65"/>
      <c r="G30" s="65"/>
      <c r="H30" s="65"/>
      <c r="I30" s="65"/>
      <c r="J30" s="65"/>
      <c r="K30" s="65"/>
      <c r="L30" s="18">
        <v>1</v>
      </c>
      <c r="M30" s="12" t="s">
        <v>139</v>
      </c>
      <c r="N30" s="19"/>
      <c r="ZZ30" s="10"/>
    </row>
    <row r="31" spans="1:702" s="9" customFormat="1" ht="38.25" customHeight="1" x14ac:dyDescent="0.25">
      <c r="A31" s="11" t="s">
        <v>64</v>
      </c>
      <c r="B31" s="65" t="s">
        <v>47</v>
      </c>
      <c r="C31" s="65"/>
      <c r="D31" s="65"/>
      <c r="E31" s="65"/>
      <c r="F31" s="65"/>
      <c r="G31" s="65"/>
      <c r="H31" s="65"/>
      <c r="I31" s="65"/>
      <c r="J31" s="65"/>
      <c r="K31" s="65"/>
      <c r="L31" s="18">
        <v>2</v>
      </c>
      <c r="M31" s="12" t="s">
        <v>139</v>
      </c>
      <c r="N31" s="19"/>
      <c r="ZZ31" s="10"/>
    </row>
    <row r="32" spans="1:702" s="9" customFormat="1" ht="38.25" customHeight="1" x14ac:dyDescent="0.25">
      <c r="A32" s="13" t="s">
        <v>65</v>
      </c>
      <c r="B32" s="71" t="s">
        <v>49</v>
      </c>
      <c r="C32" s="71"/>
      <c r="D32" s="71"/>
      <c r="E32" s="71"/>
      <c r="F32" s="71"/>
      <c r="G32" s="71"/>
      <c r="H32" s="71"/>
      <c r="I32" s="71"/>
      <c r="J32" s="71"/>
      <c r="K32" s="71"/>
      <c r="L32" s="20">
        <v>2</v>
      </c>
      <c r="M32" s="14" t="s">
        <v>139</v>
      </c>
      <c r="N32" s="19"/>
      <c r="ZZ32" s="10"/>
    </row>
    <row r="33" spans="1:702" ht="33.75" customHeight="1" x14ac:dyDescent="0.25">
      <c r="A33" s="15" t="s">
        <v>66</v>
      </c>
      <c r="B33" s="72" t="str">
        <f>Tématerv!B16</f>
        <v>Kosár</v>
      </c>
      <c r="C33" s="72"/>
      <c r="D33" s="72"/>
      <c r="E33" s="72"/>
      <c r="F33" s="72"/>
      <c r="G33" s="72"/>
      <c r="H33" s="72"/>
      <c r="I33" s="72"/>
      <c r="J33" s="72"/>
      <c r="K33" s="72"/>
      <c r="L33" s="16">
        <f>SUM(L35:L38)</f>
        <v>5.5</v>
      </c>
      <c r="M33" s="17">
        <f>SUMIF(M35:M38,"OK",L35:L38)</f>
        <v>5.5</v>
      </c>
    </row>
    <row r="34" spans="1:702" ht="69.75" customHeight="1" x14ac:dyDescent="0.25">
      <c r="A34" s="74" t="str">
        <f>Tématerv!A17</f>
        <v>A felhasználó itt láthatja a feladásra kitöltött szelvényeit, és itt véglegesítheti a feladásait.</v>
      </c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</row>
    <row r="35" spans="1:702" s="9" customFormat="1" ht="38.25" customHeight="1" x14ac:dyDescent="0.25">
      <c r="A35" s="11" t="s">
        <v>67</v>
      </c>
      <c r="B35" s="65" t="s">
        <v>52</v>
      </c>
      <c r="C35" s="65"/>
      <c r="D35" s="65"/>
      <c r="E35" s="65"/>
      <c r="F35" s="65"/>
      <c r="G35" s="65"/>
      <c r="H35" s="65"/>
      <c r="I35" s="65"/>
      <c r="J35" s="65"/>
      <c r="K35" s="65"/>
      <c r="L35" s="18">
        <v>0.5</v>
      </c>
      <c r="M35" s="12" t="s">
        <v>139</v>
      </c>
      <c r="N35" s="19"/>
      <c r="ZZ35" s="10"/>
    </row>
    <row r="36" spans="1:702" s="9" customFormat="1" ht="38.25" customHeight="1" x14ac:dyDescent="0.25">
      <c r="A36" s="11" t="s">
        <v>68</v>
      </c>
      <c r="B36" s="65" t="s">
        <v>45</v>
      </c>
      <c r="C36" s="65"/>
      <c r="D36" s="65"/>
      <c r="E36" s="65"/>
      <c r="F36" s="65"/>
      <c r="G36" s="65"/>
      <c r="H36" s="65"/>
      <c r="I36" s="65"/>
      <c r="J36" s="65"/>
      <c r="K36" s="65"/>
      <c r="L36" s="18">
        <v>1</v>
      </c>
      <c r="M36" s="12" t="s">
        <v>139</v>
      </c>
      <c r="N36" s="19"/>
      <c r="ZZ36" s="10"/>
    </row>
    <row r="37" spans="1:702" s="9" customFormat="1" ht="38.25" customHeight="1" x14ac:dyDescent="0.25">
      <c r="A37" s="11" t="s">
        <v>69</v>
      </c>
      <c r="B37" s="65" t="s">
        <v>47</v>
      </c>
      <c r="C37" s="65"/>
      <c r="D37" s="65"/>
      <c r="E37" s="65"/>
      <c r="F37" s="65"/>
      <c r="G37" s="65"/>
      <c r="H37" s="65"/>
      <c r="I37" s="65"/>
      <c r="J37" s="65"/>
      <c r="K37" s="65"/>
      <c r="L37" s="18">
        <v>2</v>
      </c>
      <c r="M37" s="12" t="s">
        <v>139</v>
      </c>
      <c r="N37" s="19"/>
      <c r="ZZ37" s="10"/>
    </row>
    <row r="38" spans="1:702" s="9" customFormat="1" ht="38.25" customHeight="1" x14ac:dyDescent="0.25">
      <c r="A38" s="13" t="s">
        <v>70</v>
      </c>
      <c r="B38" s="71" t="s">
        <v>49</v>
      </c>
      <c r="C38" s="71"/>
      <c r="D38" s="71"/>
      <c r="E38" s="71"/>
      <c r="F38" s="71"/>
      <c r="G38" s="71"/>
      <c r="H38" s="71"/>
      <c r="I38" s="71"/>
      <c r="J38" s="71"/>
      <c r="K38" s="71"/>
      <c r="L38" s="20">
        <v>2</v>
      </c>
      <c r="M38" s="14" t="s">
        <v>139</v>
      </c>
      <c r="N38" s="19"/>
      <c r="ZZ38" s="10"/>
    </row>
    <row r="39" spans="1:702" ht="33.75" customHeight="1" x14ac:dyDescent="0.25">
      <c r="A39" s="15" t="s">
        <v>11</v>
      </c>
      <c r="B39" s="72" t="str">
        <f>Tématerv!B18</f>
        <v>Profil oldal</v>
      </c>
      <c r="C39" s="72"/>
      <c r="D39" s="72"/>
      <c r="E39" s="72"/>
      <c r="F39" s="72"/>
      <c r="G39" s="72"/>
      <c r="H39" s="72"/>
      <c r="I39" s="72"/>
      <c r="J39" s="72"/>
      <c r="K39" s="72"/>
      <c r="L39" s="16">
        <f>SUM(L41:L44)</f>
        <v>5.5</v>
      </c>
      <c r="M39" s="17">
        <f>SUMIF(M41:M44,"OK",L41:L44)</f>
        <v>5.5</v>
      </c>
    </row>
    <row r="40" spans="1:702" ht="69.75" customHeight="1" x14ac:dyDescent="0.25">
      <c r="A40" s="74" t="str">
        <f>Tématerv!A19</f>
        <v>A felhasználó megnézheti a profilján saját adatait, illetve legutóbbi szelvényeit.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</row>
    <row r="41" spans="1:702" s="9" customFormat="1" ht="38.25" customHeight="1" x14ac:dyDescent="0.25">
      <c r="A41" s="11" t="s">
        <v>71</v>
      </c>
      <c r="B41" s="65" t="s">
        <v>52</v>
      </c>
      <c r="C41" s="65"/>
      <c r="D41" s="65"/>
      <c r="E41" s="65"/>
      <c r="F41" s="65"/>
      <c r="G41" s="65"/>
      <c r="H41" s="65"/>
      <c r="I41" s="65"/>
      <c r="J41" s="65"/>
      <c r="K41" s="65"/>
      <c r="L41" s="18">
        <v>0.5</v>
      </c>
      <c r="M41" s="12" t="s">
        <v>139</v>
      </c>
      <c r="N41" s="19"/>
      <c r="ZZ41" s="10"/>
    </row>
    <row r="42" spans="1:702" s="9" customFormat="1" ht="38.25" customHeight="1" x14ac:dyDescent="0.25">
      <c r="A42" s="11" t="s">
        <v>72</v>
      </c>
      <c r="B42" s="65" t="s">
        <v>45</v>
      </c>
      <c r="C42" s="65"/>
      <c r="D42" s="65"/>
      <c r="E42" s="65"/>
      <c r="F42" s="65"/>
      <c r="G42" s="65"/>
      <c r="H42" s="65"/>
      <c r="I42" s="65"/>
      <c r="J42" s="65"/>
      <c r="K42" s="65"/>
      <c r="L42" s="18">
        <v>1</v>
      </c>
      <c r="M42" s="12" t="s">
        <v>139</v>
      </c>
      <c r="N42" s="19"/>
      <c r="ZZ42" s="10"/>
    </row>
    <row r="43" spans="1:702" s="9" customFormat="1" ht="38.25" customHeight="1" x14ac:dyDescent="0.25">
      <c r="A43" s="11" t="s">
        <v>73</v>
      </c>
      <c r="B43" s="65" t="s">
        <v>47</v>
      </c>
      <c r="C43" s="65"/>
      <c r="D43" s="65"/>
      <c r="E43" s="65"/>
      <c r="F43" s="65"/>
      <c r="G43" s="65"/>
      <c r="H43" s="65"/>
      <c r="I43" s="65"/>
      <c r="J43" s="65"/>
      <c r="K43" s="65"/>
      <c r="L43" s="18">
        <v>2</v>
      </c>
      <c r="M43" s="12" t="s">
        <v>139</v>
      </c>
      <c r="N43" s="19"/>
      <c r="ZZ43" s="10"/>
    </row>
    <row r="44" spans="1:702" s="9" customFormat="1" ht="38.25" customHeight="1" x14ac:dyDescent="0.25">
      <c r="A44" s="13" t="s">
        <v>74</v>
      </c>
      <c r="B44" s="71" t="s">
        <v>49</v>
      </c>
      <c r="C44" s="71"/>
      <c r="D44" s="71"/>
      <c r="E44" s="71"/>
      <c r="F44" s="71"/>
      <c r="G44" s="71"/>
      <c r="H44" s="71"/>
      <c r="I44" s="71"/>
      <c r="J44" s="71"/>
      <c r="K44" s="71"/>
      <c r="L44" s="20">
        <v>2</v>
      </c>
      <c r="M44" s="14" t="s">
        <v>139</v>
      </c>
      <c r="N44" s="19"/>
      <c r="ZZ44" s="10"/>
    </row>
    <row r="45" spans="1:702" ht="42.75" customHeight="1" x14ac:dyDescent="0.25">
      <c r="A45" s="73" t="s">
        <v>75</v>
      </c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ZZ45" s="10"/>
    </row>
    <row r="46" spans="1:702" ht="33.75" customHeight="1" x14ac:dyDescent="0.25">
      <c r="A46" s="15" t="s">
        <v>17</v>
      </c>
      <c r="B46" s="72" t="s">
        <v>76</v>
      </c>
      <c r="C46" s="72"/>
      <c r="D46" s="72"/>
      <c r="E46" s="72"/>
      <c r="F46" s="72"/>
      <c r="G46" s="72"/>
      <c r="H46" s="72"/>
      <c r="I46" s="72"/>
      <c r="J46" s="72"/>
      <c r="K46" s="72"/>
      <c r="L46" s="16">
        <f>SUM(ZZ47:ZZ52)</f>
        <v>27</v>
      </c>
      <c r="M46" s="17">
        <f>SUM(M47:M52)</f>
        <v>18</v>
      </c>
      <c r="ZZ46" s="10"/>
    </row>
    <row r="47" spans="1:702" s="9" customFormat="1" ht="38.25" customHeight="1" x14ac:dyDescent="0.25">
      <c r="A47" s="11" t="s">
        <v>77</v>
      </c>
      <c r="B47" s="65" t="s">
        <v>78</v>
      </c>
      <c r="C47" s="65"/>
      <c r="D47" s="65"/>
      <c r="E47" s="65"/>
      <c r="F47" s="65"/>
      <c r="G47" s="65"/>
      <c r="H47" s="65"/>
      <c r="I47" s="65"/>
      <c r="J47" s="65"/>
      <c r="K47" s="65"/>
      <c r="L47" s="22" t="s">
        <v>79</v>
      </c>
      <c r="M47" s="12">
        <v>0</v>
      </c>
      <c r="N47" s="19" t="s">
        <v>141</v>
      </c>
      <c r="ZZ47" s="10">
        <f t="shared" ref="ZZ47:ZZ53" si="0">IFERROR(VALUE(RIGHT(L47,2)),"")</f>
        <v>2</v>
      </c>
    </row>
    <row r="48" spans="1:702" s="9" customFormat="1" ht="38.25" customHeight="1" x14ac:dyDescent="0.25">
      <c r="A48" s="11" t="s">
        <v>80</v>
      </c>
      <c r="B48" s="65" t="s">
        <v>81</v>
      </c>
      <c r="C48" s="65"/>
      <c r="D48" s="65"/>
      <c r="E48" s="65"/>
      <c r="F48" s="65"/>
      <c r="G48" s="65"/>
      <c r="H48" s="65"/>
      <c r="I48" s="65"/>
      <c r="J48" s="65"/>
      <c r="K48" s="65"/>
      <c r="L48" s="22" t="s">
        <v>82</v>
      </c>
      <c r="M48" s="12">
        <v>2</v>
      </c>
      <c r="N48" s="8" t="s">
        <v>142</v>
      </c>
      <c r="ZZ48" s="10">
        <f t="shared" si="0"/>
        <v>5</v>
      </c>
    </row>
    <row r="49" spans="1:702" s="9" customFormat="1" ht="38.25" customHeight="1" x14ac:dyDescent="0.25">
      <c r="A49" s="11" t="s">
        <v>83</v>
      </c>
      <c r="B49" s="65" t="s">
        <v>84</v>
      </c>
      <c r="C49" s="65"/>
      <c r="D49" s="65"/>
      <c r="E49" s="65"/>
      <c r="F49" s="65"/>
      <c r="G49" s="65"/>
      <c r="H49" s="65"/>
      <c r="I49" s="65"/>
      <c r="J49" s="65"/>
      <c r="K49" s="65"/>
      <c r="L49" s="22" t="s">
        <v>82</v>
      </c>
      <c r="M49" s="12">
        <v>5</v>
      </c>
      <c r="N49" s="8" t="s">
        <v>143</v>
      </c>
      <c r="ZZ49" s="10">
        <f t="shared" si="0"/>
        <v>5</v>
      </c>
    </row>
    <row r="50" spans="1:702" s="9" customFormat="1" ht="38.25" customHeight="1" x14ac:dyDescent="0.25">
      <c r="A50" s="11" t="s">
        <v>85</v>
      </c>
      <c r="B50" s="65" t="s">
        <v>86</v>
      </c>
      <c r="C50" s="65"/>
      <c r="D50" s="65"/>
      <c r="E50" s="65"/>
      <c r="F50" s="65"/>
      <c r="G50" s="65"/>
      <c r="H50" s="65"/>
      <c r="I50" s="65"/>
      <c r="J50" s="65"/>
      <c r="K50" s="65"/>
      <c r="L50" s="22" t="s">
        <v>87</v>
      </c>
      <c r="M50" s="12">
        <v>4</v>
      </c>
      <c r="N50" s="19" t="s">
        <v>144</v>
      </c>
      <c r="ZZ50" s="10">
        <f t="shared" si="0"/>
        <v>6</v>
      </c>
    </row>
    <row r="51" spans="1:702" s="9" customFormat="1" ht="38.25" customHeight="1" x14ac:dyDescent="0.25">
      <c r="A51" s="11" t="s">
        <v>88</v>
      </c>
      <c r="B51" s="65" t="s">
        <v>89</v>
      </c>
      <c r="C51" s="65"/>
      <c r="D51" s="65"/>
      <c r="E51" s="65"/>
      <c r="F51" s="65"/>
      <c r="G51" s="65"/>
      <c r="H51" s="65"/>
      <c r="I51" s="65"/>
      <c r="J51" s="65"/>
      <c r="K51" s="65"/>
      <c r="L51" s="22" t="s">
        <v>90</v>
      </c>
      <c r="M51" s="12">
        <v>4</v>
      </c>
      <c r="N51" s="19"/>
      <c r="ZZ51" s="10">
        <f t="shared" si="0"/>
        <v>4</v>
      </c>
    </row>
    <row r="52" spans="1:702" s="9" customFormat="1" ht="38.25" customHeight="1" x14ac:dyDescent="0.25">
      <c r="A52" s="13" t="s">
        <v>91</v>
      </c>
      <c r="B52" s="71" t="s">
        <v>92</v>
      </c>
      <c r="C52" s="71"/>
      <c r="D52" s="71"/>
      <c r="E52" s="71"/>
      <c r="F52" s="71"/>
      <c r="G52" s="71"/>
      <c r="H52" s="71"/>
      <c r="I52" s="71"/>
      <c r="J52" s="71"/>
      <c r="K52" s="71"/>
      <c r="L52" s="23" t="s">
        <v>93</v>
      </c>
      <c r="M52" s="14">
        <v>3</v>
      </c>
      <c r="N52" s="19"/>
      <c r="ZZ52" s="10">
        <f t="shared" si="0"/>
        <v>5</v>
      </c>
    </row>
    <row r="53" spans="1:702" ht="42.75" customHeight="1" x14ac:dyDescent="0.25">
      <c r="A53" s="48" t="s">
        <v>94</v>
      </c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ZZ53" s="10" t="str">
        <f t="shared" si="0"/>
        <v/>
      </c>
    </row>
    <row r="54" spans="1:702" ht="33.75" customHeight="1" x14ac:dyDescent="0.25">
      <c r="A54" s="15" t="s">
        <v>20</v>
      </c>
      <c r="B54" s="72" t="s">
        <v>95</v>
      </c>
      <c r="C54" s="72"/>
      <c r="D54" s="72"/>
      <c r="E54" s="72"/>
      <c r="F54" s="72"/>
      <c r="G54" s="72"/>
      <c r="H54" s="72"/>
      <c r="I54" s="72"/>
      <c r="J54" s="72"/>
      <c r="K54" s="72"/>
      <c r="L54" s="16">
        <f>SUM(L55:L58)</f>
        <v>4</v>
      </c>
      <c r="M54" s="17">
        <f>SUMIF(M55:M58,"OK",L55:L58)</f>
        <v>2</v>
      </c>
      <c r="ZZ54" s="10"/>
    </row>
    <row r="55" spans="1:702" s="9" customFormat="1" ht="38.25" customHeight="1" x14ac:dyDescent="0.25">
      <c r="A55" s="11" t="s">
        <v>96</v>
      </c>
      <c r="B55" s="65" t="s">
        <v>97</v>
      </c>
      <c r="C55" s="65"/>
      <c r="D55" s="65"/>
      <c r="E55" s="65"/>
      <c r="F55" s="65"/>
      <c r="G55" s="65"/>
      <c r="H55" s="65"/>
      <c r="I55" s="65"/>
      <c r="J55" s="65"/>
      <c r="K55" s="65"/>
      <c r="L55" s="18">
        <v>1</v>
      </c>
      <c r="M55" s="12" t="s">
        <v>139</v>
      </c>
      <c r="N55" s="19"/>
      <c r="ZZ55" s="10"/>
    </row>
    <row r="56" spans="1:702" s="9" customFormat="1" ht="38.25" customHeight="1" x14ac:dyDescent="0.25">
      <c r="A56" s="11" t="s">
        <v>98</v>
      </c>
      <c r="B56" s="65" t="s">
        <v>99</v>
      </c>
      <c r="C56" s="65"/>
      <c r="D56" s="65"/>
      <c r="E56" s="65"/>
      <c r="F56" s="65"/>
      <c r="G56" s="65"/>
      <c r="H56" s="65"/>
      <c r="I56" s="65"/>
      <c r="J56" s="65"/>
      <c r="K56" s="65"/>
      <c r="L56" s="18">
        <v>1</v>
      </c>
      <c r="M56" s="12" t="s">
        <v>140</v>
      </c>
      <c r="N56" s="19" t="s">
        <v>145</v>
      </c>
      <c r="ZZ56" s="10"/>
    </row>
    <row r="57" spans="1:702" s="9" customFormat="1" ht="38.25" customHeight="1" x14ac:dyDescent="0.25">
      <c r="A57" s="21" t="s">
        <v>100</v>
      </c>
      <c r="B57" s="70" t="s">
        <v>101</v>
      </c>
      <c r="C57" s="70"/>
      <c r="D57" s="70"/>
      <c r="E57" s="70"/>
      <c r="F57" s="70"/>
      <c r="G57" s="70"/>
      <c r="H57" s="70"/>
      <c r="I57" s="70"/>
      <c r="J57" s="70"/>
      <c r="K57" s="70"/>
      <c r="L57" s="24">
        <v>1</v>
      </c>
      <c r="M57" s="25" t="s">
        <v>139</v>
      </c>
      <c r="N57" s="19"/>
      <c r="ZZ57" s="10"/>
    </row>
    <row r="58" spans="1:702" s="9" customFormat="1" ht="38.25" customHeight="1" x14ac:dyDescent="0.25">
      <c r="A58" s="13" t="s">
        <v>102</v>
      </c>
      <c r="B58" s="71" t="s">
        <v>103</v>
      </c>
      <c r="C58" s="71"/>
      <c r="D58" s="71"/>
      <c r="E58" s="71"/>
      <c r="F58" s="71"/>
      <c r="G58" s="71"/>
      <c r="H58" s="71"/>
      <c r="I58" s="71"/>
      <c r="J58" s="71"/>
      <c r="K58" s="71"/>
      <c r="L58" s="20">
        <v>1</v>
      </c>
      <c r="M58" s="14" t="s">
        <v>140</v>
      </c>
      <c r="N58" s="8" t="s">
        <v>146</v>
      </c>
      <c r="ZZ58" s="10"/>
    </row>
    <row r="59" spans="1:702" ht="42.75" customHeight="1" x14ac:dyDescent="0.25">
      <c r="A59" s="48" t="s">
        <v>104</v>
      </c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</row>
    <row r="60" spans="1:702" s="9" customFormat="1" ht="38.25" customHeight="1" x14ac:dyDescent="0.25">
      <c r="A60" s="21" t="s">
        <v>11</v>
      </c>
      <c r="B60" s="70" t="s">
        <v>105</v>
      </c>
      <c r="C60" s="70"/>
      <c r="D60" s="70"/>
      <c r="E60" s="70"/>
      <c r="F60" s="70"/>
      <c r="G60" s="70"/>
      <c r="H60" s="70"/>
      <c r="I60" s="70"/>
      <c r="J60" s="70"/>
      <c r="K60" s="70"/>
      <c r="L60" s="24">
        <v>0</v>
      </c>
      <c r="M60" s="26">
        <f>-5 * (COUNTIF(M2:M6,"&lt;&gt;OK") + M7)</f>
        <v>0</v>
      </c>
      <c r="N60" s="19"/>
      <c r="ZZ60" s="10"/>
    </row>
    <row r="61" spans="1:702" s="9" customFormat="1" ht="38.25" customHeight="1" x14ac:dyDescent="0.25">
      <c r="A61" s="6" t="s">
        <v>14</v>
      </c>
      <c r="B61" s="64" t="s">
        <v>40</v>
      </c>
      <c r="C61" s="64"/>
      <c r="D61" s="64"/>
      <c r="E61" s="64"/>
      <c r="F61" s="64"/>
      <c r="G61" s="64"/>
      <c r="H61" s="64"/>
      <c r="I61" s="64"/>
      <c r="J61" s="64"/>
      <c r="K61" s="64"/>
      <c r="L61" s="27">
        <f>SUM(L9,L15,L21,L27,L33,L39)</f>
        <v>33</v>
      </c>
      <c r="M61" s="28">
        <f>SUM(M9,M15,M21,M27,M33,M39)</f>
        <v>33</v>
      </c>
      <c r="N61" s="19"/>
      <c r="ZZ61" s="10"/>
    </row>
    <row r="62" spans="1:702" s="9" customFormat="1" ht="38.25" customHeight="1" x14ac:dyDescent="0.25">
      <c r="A62" s="11" t="s">
        <v>17</v>
      </c>
      <c r="B62" s="65" t="s">
        <v>75</v>
      </c>
      <c r="C62" s="65"/>
      <c r="D62" s="65"/>
      <c r="E62" s="65"/>
      <c r="F62" s="65"/>
      <c r="G62" s="65"/>
      <c r="H62" s="65"/>
      <c r="I62" s="65"/>
      <c r="J62" s="65"/>
      <c r="K62" s="65"/>
      <c r="L62" s="18">
        <f>L46</f>
        <v>27</v>
      </c>
      <c r="M62" s="29">
        <f>M46</f>
        <v>18</v>
      </c>
      <c r="N62" s="19"/>
      <c r="ZZ62" s="10"/>
    </row>
    <row r="63" spans="1:702" s="9" customFormat="1" ht="38.25" customHeight="1" x14ac:dyDescent="0.25">
      <c r="A63" s="11" t="s">
        <v>20</v>
      </c>
      <c r="B63" s="65" t="s">
        <v>94</v>
      </c>
      <c r="C63" s="65"/>
      <c r="D63" s="65"/>
      <c r="E63" s="65"/>
      <c r="F63" s="65"/>
      <c r="G63" s="65"/>
      <c r="H63" s="65"/>
      <c r="I63" s="65"/>
      <c r="J63" s="65"/>
      <c r="K63" s="65"/>
      <c r="L63" s="18">
        <f>L54</f>
        <v>4</v>
      </c>
      <c r="M63" s="29">
        <f>M54</f>
        <v>2</v>
      </c>
      <c r="N63" s="19"/>
      <c r="ZZ63" s="10"/>
    </row>
    <row r="64" spans="1:702" s="34" customFormat="1" ht="38.25" customHeight="1" x14ac:dyDescent="0.25">
      <c r="A64" s="30" t="s">
        <v>106</v>
      </c>
      <c r="B64" s="66" t="s">
        <v>107</v>
      </c>
      <c r="C64" s="66"/>
      <c r="D64" s="66"/>
      <c r="E64" s="66"/>
      <c r="F64" s="66"/>
      <c r="G64" s="66"/>
      <c r="H64" s="66"/>
      <c r="I64" s="66"/>
      <c r="J64" s="66"/>
      <c r="K64" s="66"/>
      <c r="L64" s="31">
        <f>SUM(L60:L63)</f>
        <v>64</v>
      </c>
      <c r="M64" s="32">
        <f>SUM(M61:M63)</f>
        <v>53</v>
      </c>
      <c r="N64" s="33"/>
      <c r="ZZ64" s="35"/>
    </row>
    <row r="65" spans="1:702" ht="26.25" customHeight="1" x14ac:dyDescent="0.25">
      <c r="A65" s="67" t="str">
        <f>Tématerv!H2</f>
        <v>Werner Ramón</v>
      </c>
      <c r="B65" s="67"/>
      <c r="C65" s="67"/>
      <c r="D65" s="67"/>
      <c r="E65" s="67"/>
      <c r="F65" s="68" t="str">
        <f>Tématerv!L2</f>
        <v>DVMF3X</v>
      </c>
      <c r="G65" s="68"/>
      <c r="H65" s="68"/>
      <c r="I65" s="68"/>
      <c r="J65" s="69">
        <v>0.5</v>
      </c>
      <c r="K65" s="69"/>
      <c r="L65" s="59">
        <f>IFERROR(MAX(MIN(M64*MAX(MIN(J65,32/M64),1-32/M64),32)+M60,1),1)</f>
        <v>26.5</v>
      </c>
      <c r="M65" s="59"/>
      <c r="N65" s="36"/>
    </row>
    <row r="66" spans="1:702" ht="26.25" customHeight="1" x14ac:dyDescent="0.25">
      <c r="A66" s="60" t="str">
        <f>Tématerv!H3</f>
        <v>Kárász Barna Kristóf</v>
      </c>
      <c r="B66" s="60"/>
      <c r="C66" s="60"/>
      <c r="D66" s="60"/>
      <c r="E66" s="60"/>
      <c r="F66" s="61" t="str">
        <f>Tématerv!L3</f>
        <v>GSMW16</v>
      </c>
      <c r="G66" s="61"/>
      <c r="H66" s="61"/>
      <c r="I66" s="61"/>
      <c r="J66" s="62">
        <f>1-J65</f>
        <v>0.5</v>
      </c>
      <c r="K66" s="62"/>
      <c r="L66" s="63">
        <f>IFERROR(MAX(MIN(M64*MAX(J66,1-32/M64),32)+M60,1),1)</f>
        <v>26.5</v>
      </c>
      <c r="M66" s="63"/>
      <c r="N66" s="36"/>
    </row>
    <row r="67" spans="1:702" x14ac:dyDescent="0.25">
      <c r="A67" s="37"/>
    </row>
    <row r="68" spans="1:702" s="39" customFormat="1" x14ac:dyDescent="0.25">
      <c r="A68" s="38"/>
      <c r="N68" s="40"/>
      <c r="ZZ68" s="41"/>
    </row>
    <row r="69" spans="1:702" s="39" customFormat="1" x14ac:dyDescent="0.25">
      <c r="A69" s="38"/>
      <c r="N69" s="40"/>
      <c r="ZZ69" s="41"/>
    </row>
    <row r="70" spans="1:702" s="39" customFormat="1" x14ac:dyDescent="0.25">
      <c r="A70" s="38"/>
      <c r="N70" s="40"/>
      <c r="ZZ70" s="41"/>
    </row>
    <row r="71" spans="1:702" s="39" customFormat="1" x14ac:dyDescent="0.25">
      <c r="A71" s="38"/>
      <c r="N71" s="40"/>
      <c r="ZZ71" s="41"/>
    </row>
    <row r="72" spans="1:702" s="39" customFormat="1" x14ac:dyDescent="0.25">
      <c r="A72" s="38"/>
      <c r="N72" s="40"/>
      <c r="ZZ72" s="41"/>
    </row>
    <row r="73" spans="1:702" s="39" customFormat="1" x14ac:dyDescent="0.25">
      <c r="A73" s="38"/>
      <c r="N73" s="40"/>
      <c r="ZZ73" s="41"/>
    </row>
    <row r="74" spans="1:702" s="39" customFormat="1" x14ac:dyDescent="0.25">
      <c r="A74" s="38"/>
      <c r="N74" s="40"/>
      <c r="ZZ74" s="41"/>
    </row>
    <row r="75" spans="1:702" s="39" customFormat="1" x14ac:dyDescent="0.25">
      <c r="A75" s="38"/>
      <c r="N75" s="40"/>
      <c r="ZZ75" s="41"/>
    </row>
    <row r="76" spans="1:702" s="39" customFormat="1" x14ac:dyDescent="0.25">
      <c r="A76" s="38"/>
      <c r="N76" s="40"/>
      <c r="ZZ76" s="41"/>
    </row>
    <row r="77" spans="1:702" s="39" customFormat="1" x14ac:dyDescent="0.25">
      <c r="A77" s="38"/>
      <c r="N77" s="40"/>
      <c r="ZZ77" s="41"/>
    </row>
    <row r="78" spans="1:702" s="39" customFormat="1" x14ac:dyDescent="0.25">
      <c r="A78" s="38"/>
      <c r="N78" s="40"/>
      <c r="ZZ78" s="41"/>
    </row>
    <row r="79" spans="1:702" s="39" customFormat="1" x14ac:dyDescent="0.25">
      <c r="A79" s="38"/>
      <c r="N79" s="40"/>
      <c r="ZZ79" s="41"/>
    </row>
    <row r="80" spans="1:702" s="39" customFormat="1" x14ac:dyDescent="0.25">
      <c r="A80" s="38"/>
      <c r="N80" s="40"/>
      <c r="ZZ80" s="41"/>
    </row>
    <row r="81" spans="1:702" s="39" customFormat="1" x14ac:dyDescent="0.25">
      <c r="A81" s="38"/>
      <c r="N81" s="40"/>
      <c r="ZZ81" s="41"/>
    </row>
    <row r="82" spans="1:702" s="39" customFormat="1" x14ac:dyDescent="0.25">
      <c r="A82" s="38"/>
      <c r="N82" s="40"/>
      <c r="ZZ82" s="41"/>
    </row>
    <row r="83" spans="1:702" s="39" customFormat="1" x14ac:dyDescent="0.25">
      <c r="A83" s="38"/>
      <c r="N83" s="40"/>
      <c r="ZZ83" s="41"/>
    </row>
    <row r="84" spans="1:702" s="39" customFormat="1" x14ac:dyDescent="0.25">
      <c r="A84" s="38"/>
      <c r="N84" s="40"/>
      <c r="ZZ84" s="41"/>
    </row>
    <row r="85" spans="1:702" s="39" customFormat="1" x14ac:dyDescent="0.25">
      <c r="A85" s="38"/>
      <c r="N85" s="40"/>
      <c r="ZZ85" s="41"/>
    </row>
    <row r="86" spans="1:702" s="39" customFormat="1" x14ac:dyDescent="0.25">
      <c r="A86" s="38"/>
      <c r="N86" s="40"/>
      <c r="ZZ86" s="41"/>
    </row>
    <row r="87" spans="1:702" s="39" customFormat="1" x14ac:dyDescent="0.25">
      <c r="A87" s="38"/>
      <c r="N87" s="40"/>
      <c r="ZZ87" s="41"/>
    </row>
    <row r="88" spans="1:702" s="39" customFormat="1" x14ac:dyDescent="0.25">
      <c r="A88" s="38"/>
      <c r="N88" s="40"/>
      <c r="ZZ88" s="41"/>
    </row>
    <row r="89" spans="1:702" s="39" customFormat="1" x14ac:dyDescent="0.25">
      <c r="A89" s="38"/>
      <c r="N89" s="40"/>
      <c r="ZZ89" s="41"/>
    </row>
    <row r="90" spans="1:702" s="39" customFormat="1" x14ac:dyDescent="0.25">
      <c r="A90" s="38"/>
      <c r="N90" s="40"/>
      <c r="ZZ90" s="41"/>
    </row>
    <row r="91" spans="1:702" s="39" customFormat="1" x14ac:dyDescent="0.25">
      <c r="A91" s="38"/>
      <c r="N91" s="40"/>
      <c r="ZZ91" s="41"/>
    </row>
    <row r="92" spans="1:702" s="39" customFormat="1" x14ac:dyDescent="0.25">
      <c r="A92" s="38"/>
      <c r="N92" s="40"/>
      <c r="ZZ92" s="41"/>
    </row>
    <row r="93" spans="1:702" s="39" customFormat="1" x14ac:dyDescent="0.25">
      <c r="A93" s="38"/>
      <c r="N93" s="40"/>
      <c r="ZZ93" s="41"/>
    </row>
    <row r="94" spans="1:702" s="39" customFormat="1" x14ac:dyDescent="0.25">
      <c r="A94" s="38"/>
      <c r="N94" s="40"/>
      <c r="ZZ94" s="41"/>
    </row>
    <row r="95" spans="1:702" s="39" customFormat="1" x14ac:dyDescent="0.25">
      <c r="A95" s="38"/>
      <c r="N95" s="40"/>
      <c r="ZZ95" s="41"/>
    </row>
    <row r="96" spans="1:702" s="39" customFormat="1" x14ac:dyDescent="0.25">
      <c r="A96" s="38"/>
      <c r="N96" s="40"/>
      <c r="ZZ96" s="41"/>
    </row>
    <row r="97" spans="1:702" s="39" customFormat="1" x14ac:dyDescent="0.25">
      <c r="A97" s="38"/>
      <c r="N97" s="40"/>
      <c r="ZZ97" s="41"/>
    </row>
    <row r="98" spans="1:702" s="39" customFormat="1" x14ac:dyDescent="0.25">
      <c r="A98" s="38"/>
      <c r="N98" s="40"/>
      <c r="ZZ98" s="41"/>
    </row>
    <row r="99" spans="1:702" s="39" customFormat="1" x14ac:dyDescent="0.25">
      <c r="A99" s="38"/>
      <c r="N99" s="40"/>
      <c r="ZZ99" s="41"/>
    </row>
    <row r="100" spans="1:702" s="39" customFormat="1" x14ac:dyDescent="0.25">
      <c r="A100" s="38"/>
      <c r="N100" s="40"/>
      <c r="ZZ100" s="41"/>
    </row>
    <row r="101" spans="1:702" s="39" customFormat="1" x14ac:dyDescent="0.25">
      <c r="A101" s="38"/>
      <c r="N101" s="40"/>
      <c r="ZZ101" s="41"/>
    </row>
    <row r="102" spans="1:702" s="39" customFormat="1" x14ac:dyDescent="0.25">
      <c r="A102" s="38"/>
      <c r="N102" s="40"/>
      <c r="ZZ102" s="41"/>
    </row>
    <row r="103" spans="1:702" s="39" customFormat="1" x14ac:dyDescent="0.25">
      <c r="A103" s="38"/>
      <c r="N103" s="40"/>
      <c r="ZZ103" s="41"/>
    </row>
    <row r="104" spans="1:702" s="39" customFormat="1" x14ac:dyDescent="0.25">
      <c r="A104" s="38"/>
      <c r="N104" s="40"/>
      <c r="ZZ104" s="41"/>
    </row>
    <row r="105" spans="1:702" s="39" customFormat="1" x14ac:dyDescent="0.25">
      <c r="A105" s="38"/>
      <c r="N105" s="40"/>
      <c r="ZZ105" s="41"/>
    </row>
    <row r="106" spans="1:702" s="39" customFormat="1" x14ac:dyDescent="0.25">
      <c r="A106" s="38"/>
      <c r="N106" s="40"/>
      <c r="ZZ106" s="41"/>
    </row>
    <row r="107" spans="1:702" s="39" customFormat="1" x14ac:dyDescent="0.25">
      <c r="A107" s="38"/>
      <c r="N107" s="40"/>
      <c r="ZZ107" s="41"/>
    </row>
    <row r="108" spans="1:702" s="39" customFormat="1" x14ac:dyDescent="0.25">
      <c r="A108" s="38"/>
      <c r="N108" s="40"/>
      <c r="ZZ108" s="41"/>
    </row>
    <row r="109" spans="1:702" s="39" customFormat="1" x14ac:dyDescent="0.25">
      <c r="A109" s="38"/>
      <c r="N109" s="40"/>
      <c r="ZZ109" s="41"/>
    </row>
    <row r="110" spans="1:702" s="39" customFormat="1" x14ac:dyDescent="0.25">
      <c r="A110" s="38"/>
      <c r="N110" s="40"/>
      <c r="ZZ110" s="41"/>
    </row>
    <row r="111" spans="1:702" s="39" customFormat="1" x14ac:dyDescent="0.25">
      <c r="A111" s="38"/>
      <c r="N111" s="40"/>
      <c r="ZZ111" s="41"/>
    </row>
    <row r="112" spans="1:702" s="39" customFormat="1" x14ac:dyDescent="0.25">
      <c r="A112" s="38"/>
      <c r="N112" s="40"/>
      <c r="ZZ112" s="41"/>
    </row>
    <row r="113" spans="1:702" s="39" customFormat="1" x14ac:dyDescent="0.25">
      <c r="A113" s="38"/>
      <c r="N113" s="40"/>
      <c r="ZZ113" s="41"/>
    </row>
    <row r="114" spans="1:702" s="39" customFormat="1" x14ac:dyDescent="0.25">
      <c r="A114" s="38"/>
      <c r="N114" s="40"/>
      <c r="ZZ114" s="41"/>
    </row>
    <row r="115" spans="1:702" s="39" customFormat="1" x14ac:dyDescent="0.25">
      <c r="A115" s="38"/>
      <c r="N115" s="40"/>
      <c r="ZZ115" s="41"/>
    </row>
  </sheetData>
  <mergeCells count="72">
    <mergeCell ref="A1:M1"/>
    <mergeCell ref="B2:L2"/>
    <mergeCell ref="B3:L3"/>
    <mergeCell ref="B4:L4"/>
    <mergeCell ref="B5:L5"/>
    <mergeCell ref="B6:L6"/>
    <mergeCell ref="B7:L7"/>
    <mergeCell ref="A8:M8"/>
    <mergeCell ref="B9:K9"/>
    <mergeCell ref="A10:M10"/>
    <mergeCell ref="B11:K11"/>
    <mergeCell ref="B12:K12"/>
    <mergeCell ref="B13:K13"/>
    <mergeCell ref="B14:K14"/>
    <mergeCell ref="B15:K15"/>
    <mergeCell ref="A16:M16"/>
    <mergeCell ref="B17:K17"/>
    <mergeCell ref="B18:K18"/>
    <mergeCell ref="B19:K19"/>
    <mergeCell ref="B20:K20"/>
    <mergeCell ref="B21:K21"/>
    <mergeCell ref="A22:M22"/>
    <mergeCell ref="B23:K23"/>
    <mergeCell ref="B24:K24"/>
    <mergeCell ref="B25:K25"/>
    <mergeCell ref="B26:K26"/>
    <mergeCell ref="B27:K27"/>
    <mergeCell ref="A28:M28"/>
    <mergeCell ref="B29:K29"/>
    <mergeCell ref="B30:K30"/>
    <mergeCell ref="B31:K31"/>
    <mergeCell ref="B32:K32"/>
    <mergeCell ref="B33:K33"/>
    <mergeCell ref="A34:M34"/>
    <mergeCell ref="B35:K35"/>
    <mergeCell ref="B36:K36"/>
    <mergeCell ref="B37:K37"/>
    <mergeCell ref="B38:K38"/>
    <mergeCell ref="B39:K39"/>
    <mergeCell ref="A40:M40"/>
    <mergeCell ref="B41:K41"/>
    <mergeCell ref="B42:K42"/>
    <mergeCell ref="B43:K43"/>
    <mergeCell ref="B44:K44"/>
    <mergeCell ref="A45:M45"/>
    <mergeCell ref="B46:K46"/>
    <mergeCell ref="B47:K47"/>
    <mergeCell ref="B48:K48"/>
    <mergeCell ref="B49:K49"/>
    <mergeCell ref="B50:K50"/>
    <mergeCell ref="B51:K51"/>
    <mergeCell ref="B52:K52"/>
    <mergeCell ref="A53:M53"/>
    <mergeCell ref="B54:K54"/>
    <mergeCell ref="B55:K55"/>
    <mergeCell ref="B56:K56"/>
    <mergeCell ref="B57:K57"/>
    <mergeCell ref="B58:K58"/>
    <mergeCell ref="A59:M59"/>
    <mergeCell ref="B60:K60"/>
    <mergeCell ref="B61:K61"/>
    <mergeCell ref="B62:K62"/>
    <mergeCell ref="B63:K63"/>
    <mergeCell ref="B64:K64"/>
    <mergeCell ref="A65:E65"/>
    <mergeCell ref="F65:I65"/>
    <mergeCell ref="J65:K65"/>
    <mergeCell ref="L65:M65"/>
    <mergeCell ref="A66:E66"/>
    <mergeCell ref="F66:I66"/>
    <mergeCell ref="J66:K66"/>
    <mergeCell ref="L66:M66"/>
  </mergeCells>
  <conditionalFormatting sqref="A60:A66 L65:L66 N65:AMJ66">
    <cfRule type="expression" dxfId="43" priority="2">
      <formula>NOT(ISERROR(SEARCH("(todo)",A60)))</formula>
    </cfRule>
  </conditionalFormatting>
  <conditionalFormatting sqref="A11:B15 A17:B21">
    <cfRule type="expression" dxfId="42" priority="4">
      <formula>NOT(ISERROR(SEARCH("(todo)",A11)))</formula>
    </cfRule>
  </conditionalFormatting>
  <conditionalFormatting sqref="A23:B27">
    <cfRule type="expression" dxfId="41" priority="5">
      <formula>NOT(ISERROR(SEARCH("(todo)",A23)))</formula>
    </cfRule>
  </conditionalFormatting>
  <conditionalFormatting sqref="A29:B33">
    <cfRule type="expression" dxfId="40" priority="6">
      <formula>NOT(ISERROR(SEARCH("(todo)",A29)))</formula>
    </cfRule>
  </conditionalFormatting>
  <conditionalFormatting sqref="A35:B39">
    <cfRule type="expression" dxfId="39" priority="7">
      <formula>NOT(ISERROR(SEARCH("(todo)",A35)))</formula>
    </cfRule>
  </conditionalFormatting>
  <conditionalFormatting sqref="A41:B44">
    <cfRule type="expression" dxfId="38" priority="8">
      <formula>NOT(ISERROR(SEARCH("(todo)",A41)))</formula>
    </cfRule>
  </conditionalFormatting>
  <conditionalFormatting sqref="A46:B52">
    <cfRule type="expression" dxfId="37" priority="9">
      <formula>NOT(ISERROR(SEARCH("(todo)",A46)))</formula>
    </cfRule>
  </conditionalFormatting>
  <conditionalFormatting sqref="A54:B58">
    <cfRule type="expression" dxfId="36" priority="10">
      <formula>NOT(ISERROR(SEARCH("(todo)",A54)))</formula>
    </cfRule>
  </conditionalFormatting>
  <conditionalFormatting sqref="A2:M6">
    <cfRule type="expression" dxfId="35" priority="11">
      <formula>$M2="NO"</formula>
    </cfRule>
    <cfRule type="expression" dxfId="34" priority="12">
      <formula>$M2="OK"</formula>
    </cfRule>
  </conditionalFormatting>
  <conditionalFormatting sqref="A7:M7">
    <cfRule type="expression" dxfId="33" priority="13">
      <formula>ISBLANK($M7)</formula>
    </cfRule>
    <cfRule type="expression" dxfId="32" priority="14">
      <formula>$M7=0</formula>
    </cfRule>
    <cfRule type="expression" dxfId="31" priority="15">
      <formula>$M7&gt;0</formula>
    </cfRule>
  </conditionalFormatting>
  <conditionalFormatting sqref="A11:M14 A17:M20 A23:M26 A29:M32 A35:M38 A41:M44 A55:M58">
    <cfRule type="expression" dxfId="30" priority="17">
      <formula>$M11="NO"</formula>
    </cfRule>
  </conditionalFormatting>
  <conditionalFormatting sqref="A47:M52">
    <cfRule type="expression" dxfId="29" priority="18">
      <formula>ISBLANK($M47)</formula>
    </cfRule>
    <cfRule type="expression" dxfId="28" priority="19">
      <formula>$M47=VALUE(RIGHT($L47,1))</formula>
    </cfRule>
    <cfRule type="expression" dxfId="27" priority="20">
      <formula>$M47=0</formula>
    </cfRule>
    <cfRule type="expression" dxfId="26" priority="21">
      <formula>$M47&lt;VALUE(RIGHT($L47,1))</formula>
    </cfRule>
  </conditionalFormatting>
  <conditionalFormatting sqref="A55:M58 A41:M44 A35:M38 A29:M32 A23:M26 A11:M14 A17:M20">
    <cfRule type="expression" dxfId="25" priority="16">
      <formula>$M11="OK"</formula>
    </cfRule>
  </conditionalFormatting>
  <conditionalFormatting sqref="A1:AMJ1 A2:B7 M2:AMJ7 A8:AMJ8 A9:B9 L9:AMJ9 A10:AMJ10 L11:AMJ14 L15:M15 N15:AMJ44 A16:M16 L17:M21 A22:M22 L23:M27 A28:M28 L29:M33 A34:M34 L35:M39 A40:M40 L41:M44 A45:ZY45 ZZ45:AMJ46 L46:ZY46 L47:AMJ51 L52:ZY52 ZZ52:AMJ56 A53:ZY53 L54:ZY56 L57:AMJ58 A59:AMJ59 B60:B64 L60:AMJ64 A67:AMJ1048576">
    <cfRule type="expression" dxfId="24" priority="3">
      <formula>NOT(ISERROR(SEARCH("(todo)",A1)))</formula>
    </cfRule>
  </conditionalFormatting>
  <conditionalFormatting sqref="F65:F66">
    <cfRule type="expression" dxfId="23" priority="22">
      <formula>NOT(ISERROR(SEARCH("(todo)",F65)))</formula>
    </cfRule>
  </conditionalFormatting>
  <dataValidations count="7">
    <dataValidation type="whole" allowBlank="1" showInputMessage="1" showErrorMessage="1" sqref="M7" xr:uid="{00000000-0002-0000-0100-000000000000}">
      <formula1>0</formula1>
      <formula2>100</formula2>
    </dataValidation>
    <dataValidation type="list" allowBlank="1" showInputMessage="1" showErrorMessage="1" sqref="M2:M6 M11:M14 M17:M20 M23:M26 M29:M32 M35:M38 M41:M44 M55:M58" xr:uid="{00000000-0002-0000-0100-000001000000}">
      <formula1>"OK,NO"</formula1>
      <formula2>0</formula2>
    </dataValidation>
    <dataValidation type="list" allowBlank="1" showInputMessage="1" showErrorMessage="1" sqref="M47" xr:uid="{00000000-0002-0000-0100-000002000000}">
      <formula1>"0,2"</formula1>
      <formula2>0</formula2>
    </dataValidation>
    <dataValidation type="list" allowBlank="1" showInputMessage="1" showErrorMessage="1" sqref="M48:M49" xr:uid="{00000000-0002-0000-0100-000003000000}">
      <formula1>"0,2,5"</formula1>
      <formula2>0</formula2>
    </dataValidation>
    <dataValidation type="list" allowBlank="1" showInputMessage="1" showErrorMessage="1" sqref="M50" xr:uid="{00000000-0002-0000-0100-000004000000}">
      <formula1>"0,2,4,6"</formula1>
      <formula2>0</formula2>
    </dataValidation>
    <dataValidation type="list" allowBlank="1" showInputMessage="1" showErrorMessage="1" sqref="M51" xr:uid="{00000000-0002-0000-0100-000005000000}">
      <formula1>"0,4"</formula1>
      <formula2>0</formula2>
    </dataValidation>
    <dataValidation type="list" allowBlank="1" showInputMessage="1" showErrorMessage="1" sqref="M52" xr:uid="{00000000-0002-0000-0100-000006000000}">
      <formula1>"0,1,3,5"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Z61"/>
  <sheetViews>
    <sheetView topLeftCell="A6" zoomScaleNormal="100" workbookViewId="0">
      <selection activeCell="B17" sqref="B17:K17"/>
    </sheetView>
  </sheetViews>
  <sheetFormatPr defaultColWidth="8.7109375" defaultRowHeight="15" x14ac:dyDescent="0.25"/>
  <cols>
    <col min="12" max="13" width="9.7109375" customWidth="1"/>
    <col min="14" max="14" width="84.7109375" customWidth="1"/>
  </cols>
  <sheetData>
    <row r="1" spans="1:702" ht="42.75" customHeight="1" x14ac:dyDescent="0.25">
      <c r="A1" s="76" t="s">
        <v>27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4"/>
      <c r="ZZ1" s="5"/>
    </row>
    <row r="2" spans="1:702" s="9" customFormat="1" ht="38.25" customHeight="1" x14ac:dyDescent="0.25">
      <c r="A2" s="6" t="s">
        <v>28</v>
      </c>
      <c r="B2" s="64" t="s">
        <v>29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7"/>
      <c r="N2" s="8"/>
      <c r="ZZ2" s="10"/>
    </row>
    <row r="3" spans="1:702" s="9" customFormat="1" ht="48.75" customHeight="1" x14ac:dyDescent="0.25">
      <c r="A3" s="11" t="s">
        <v>30</v>
      </c>
      <c r="B3" s="65" t="s">
        <v>108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12"/>
      <c r="N3" s="8"/>
      <c r="ZZ3" s="10"/>
    </row>
    <row r="4" spans="1:702" ht="33.75" customHeight="1" x14ac:dyDescent="0.25">
      <c r="A4" s="11" t="s">
        <v>32</v>
      </c>
      <c r="B4" s="65" t="s">
        <v>109</v>
      </c>
      <c r="C4" s="65"/>
      <c r="D4" s="65"/>
      <c r="E4" s="65"/>
      <c r="F4" s="65"/>
      <c r="G4" s="65"/>
      <c r="H4" s="65"/>
      <c r="I4" s="65"/>
      <c r="J4" s="65"/>
      <c r="K4" s="65"/>
      <c r="L4" s="65"/>
      <c r="M4" s="12"/>
      <c r="N4" s="4"/>
      <c r="ZZ4" s="5"/>
    </row>
    <row r="5" spans="1:702" ht="33.75" customHeight="1" x14ac:dyDescent="0.25">
      <c r="A5" s="11" t="s">
        <v>34</v>
      </c>
      <c r="B5" s="65" t="s">
        <v>35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12"/>
      <c r="N5" s="4"/>
      <c r="ZZ5" s="5"/>
    </row>
    <row r="6" spans="1:702" ht="33.75" customHeight="1" x14ac:dyDescent="0.25">
      <c r="A6" s="11" t="s">
        <v>36</v>
      </c>
      <c r="B6" s="65" t="s">
        <v>110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12"/>
      <c r="N6" s="4"/>
      <c r="ZZ6" s="5"/>
    </row>
    <row r="7" spans="1:702" ht="33.75" customHeight="1" x14ac:dyDescent="0.25">
      <c r="A7" s="13" t="s">
        <v>38</v>
      </c>
      <c r="B7" s="71" t="s">
        <v>39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14"/>
      <c r="N7" s="4"/>
      <c r="ZZ7" s="5"/>
    </row>
    <row r="8" spans="1:702" ht="42.75" customHeight="1" x14ac:dyDescent="0.25">
      <c r="A8" s="75" t="s">
        <v>111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4"/>
      <c r="ZZ8" s="5"/>
    </row>
    <row r="9" spans="1:702" ht="33.75" customHeight="1" x14ac:dyDescent="0.25">
      <c r="A9" s="15" t="s">
        <v>41</v>
      </c>
      <c r="B9" s="72" t="str">
        <f>Tématerv!B21</f>
        <v>Bejelentkezés / regisztráció / profil</v>
      </c>
      <c r="C9" s="72"/>
      <c r="D9" s="72"/>
      <c r="E9" s="72"/>
      <c r="F9" s="72"/>
      <c r="G9" s="72"/>
      <c r="H9" s="72"/>
      <c r="I9" s="72"/>
      <c r="J9" s="72"/>
      <c r="K9" s="72"/>
      <c r="L9" s="16">
        <f>SUM(L11:L17)</f>
        <v>21</v>
      </c>
      <c r="M9" s="17">
        <f>SUMIF(M11:M17,"OK",L11:L17)</f>
        <v>0</v>
      </c>
      <c r="N9" s="4"/>
      <c r="ZZ9" s="5"/>
    </row>
    <row r="10" spans="1:702" ht="69.75" customHeight="1" x14ac:dyDescent="0.25">
      <c r="A10" s="74" t="str">
        <f>Tématerv!A22</f>
        <v>A felhasználó az oldalra tud regisztrálni, illetve be tud jelentkezni. A profil oldalon a felhasználó megtekintheti az adatait.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4"/>
      <c r="ZZ10" s="5"/>
    </row>
    <row r="11" spans="1:702" s="9" customFormat="1" ht="38.25" customHeight="1" x14ac:dyDescent="0.25">
      <c r="A11" s="11" t="s">
        <v>42</v>
      </c>
      <c r="B11" s="65" t="s">
        <v>112</v>
      </c>
      <c r="C11" s="65"/>
      <c r="D11" s="65"/>
      <c r="E11" s="65"/>
      <c r="F11" s="65"/>
      <c r="G11" s="65"/>
      <c r="H11" s="65"/>
      <c r="I11" s="65"/>
      <c r="J11" s="65"/>
      <c r="K11" s="65"/>
      <c r="L11" s="18">
        <v>5</v>
      </c>
      <c r="M11" s="12"/>
      <c r="N11" s="8"/>
      <c r="ZZ11" s="10"/>
    </row>
    <row r="12" spans="1:702" s="9" customFormat="1" ht="38.25" customHeight="1" x14ac:dyDescent="0.25">
      <c r="A12" s="11" t="s">
        <v>44</v>
      </c>
      <c r="B12" s="65" t="s">
        <v>113</v>
      </c>
      <c r="C12" s="65"/>
      <c r="D12" s="65"/>
      <c r="E12" s="65"/>
      <c r="F12" s="65"/>
      <c r="G12" s="65"/>
      <c r="H12" s="65"/>
      <c r="I12" s="65"/>
      <c r="J12" s="65"/>
      <c r="K12" s="65"/>
      <c r="L12" s="18">
        <v>3</v>
      </c>
      <c r="M12" s="12"/>
      <c r="N12" s="19"/>
      <c r="ZZ12" s="10"/>
    </row>
    <row r="13" spans="1:702" s="9" customFormat="1" ht="38.25" customHeight="1" x14ac:dyDescent="0.25">
      <c r="A13" s="11" t="s">
        <v>46</v>
      </c>
      <c r="B13" s="65" t="s">
        <v>114</v>
      </c>
      <c r="C13" s="65"/>
      <c r="D13" s="65"/>
      <c r="E13" s="65"/>
      <c r="F13" s="65"/>
      <c r="G13" s="65"/>
      <c r="H13" s="65"/>
      <c r="I13" s="65"/>
      <c r="J13" s="65"/>
      <c r="K13" s="65"/>
      <c r="L13" s="18">
        <v>3</v>
      </c>
      <c r="M13" s="12"/>
      <c r="N13" s="19"/>
      <c r="ZZ13" s="10"/>
    </row>
    <row r="14" spans="1:702" s="9" customFormat="1" ht="38.25" customHeight="1" x14ac:dyDescent="0.25">
      <c r="A14" s="11" t="s">
        <v>48</v>
      </c>
      <c r="B14" s="65" t="s">
        <v>115</v>
      </c>
      <c r="C14" s="65"/>
      <c r="D14" s="65"/>
      <c r="E14" s="65"/>
      <c r="F14" s="65"/>
      <c r="G14" s="65"/>
      <c r="H14" s="65"/>
      <c r="I14" s="65"/>
      <c r="J14" s="65"/>
      <c r="K14" s="65"/>
      <c r="L14" s="18">
        <v>1</v>
      </c>
      <c r="M14" s="12"/>
      <c r="N14" s="19"/>
      <c r="ZZ14" s="10"/>
    </row>
    <row r="15" spans="1:702" s="9" customFormat="1" ht="38.25" customHeight="1" x14ac:dyDescent="0.25">
      <c r="A15" s="11" t="s">
        <v>116</v>
      </c>
      <c r="B15" s="65" t="s">
        <v>117</v>
      </c>
      <c r="C15" s="65"/>
      <c r="D15" s="65"/>
      <c r="E15" s="65"/>
      <c r="F15" s="65"/>
      <c r="G15" s="65"/>
      <c r="H15" s="65"/>
      <c r="I15" s="65"/>
      <c r="J15" s="65"/>
      <c r="K15" s="65"/>
      <c r="L15" s="18">
        <v>3</v>
      </c>
      <c r="M15" s="12"/>
      <c r="N15" s="19"/>
      <c r="ZZ15" s="10"/>
    </row>
    <row r="16" spans="1:702" s="9" customFormat="1" ht="38.25" customHeight="1" x14ac:dyDescent="0.25">
      <c r="A16" s="11" t="s">
        <v>118</v>
      </c>
      <c r="B16" s="65" t="s">
        <v>119</v>
      </c>
      <c r="C16" s="65"/>
      <c r="D16" s="65"/>
      <c r="E16" s="65"/>
      <c r="F16" s="65"/>
      <c r="G16" s="65"/>
      <c r="H16" s="65"/>
      <c r="I16" s="65"/>
      <c r="J16" s="65"/>
      <c r="K16" s="65"/>
      <c r="L16" s="18">
        <v>3</v>
      </c>
      <c r="M16" s="12"/>
      <c r="N16" s="19"/>
      <c r="ZZ16" s="10"/>
    </row>
    <row r="17" spans="1:702" s="9" customFormat="1" ht="38.25" customHeight="1" x14ac:dyDescent="0.25">
      <c r="A17" s="13" t="s">
        <v>120</v>
      </c>
      <c r="B17" s="71" t="s">
        <v>121</v>
      </c>
      <c r="C17" s="71"/>
      <c r="D17" s="71"/>
      <c r="E17" s="71"/>
      <c r="F17" s="71"/>
      <c r="G17" s="71"/>
      <c r="H17" s="71"/>
      <c r="I17" s="71"/>
      <c r="J17" s="71"/>
      <c r="K17" s="71"/>
      <c r="L17" s="20">
        <v>3</v>
      </c>
      <c r="M17" s="14"/>
      <c r="N17" s="19"/>
      <c r="ZZ17" s="10"/>
    </row>
    <row r="18" spans="1:702" ht="33.75" customHeight="1" x14ac:dyDescent="0.25">
      <c r="A18" s="15" t="s">
        <v>50</v>
      </c>
      <c r="B18" s="72" t="str">
        <f>Tématerv!B23</f>
        <v>Szelvény feladása</v>
      </c>
      <c r="C18" s="72"/>
      <c r="D18" s="72"/>
      <c r="E18" s="72"/>
      <c r="F18" s="72"/>
      <c r="G18" s="72"/>
      <c r="H18" s="72"/>
      <c r="I18" s="72"/>
      <c r="J18" s="72"/>
      <c r="K18" s="72"/>
      <c r="L18" s="16">
        <f>SUM(L20:L23)</f>
        <v>5.5</v>
      </c>
      <c r="M18" s="17">
        <f>SUMIF(M20:M23,"OK",L20:L23)</f>
        <v>0</v>
      </c>
      <c r="N18" s="4"/>
      <c r="ZZ18" s="5"/>
    </row>
    <row r="19" spans="1:702" ht="69.75" customHeight="1" x14ac:dyDescent="0.25">
      <c r="A19" s="74" t="str">
        <f>Tématerv!A24</f>
        <v>A felhasználó kitölthet egy lottó szelvényt, amit utána a kosarába helyezhet. A felhasználó letudja ellenőrizni a kitöltött szelvényeket, láthatja az összesített végösszegüket és véglegesen feltudja adni őket.</v>
      </c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4"/>
      <c r="ZZ19" s="5"/>
    </row>
    <row r="20" spans="1:702" s="9" customFormat="1" ht="38.25" customHeight="1" x14ac:dyDescent="0.25">
      <c r="A20" s="11" t="s">
        <v>51</v>
      </c>
      <c r="B20" s="65" t="s">
        <v>122</v>
      </c>
      <c r="C20" s="65"/>
      <c r="D20" s="65"/>
      <c r="E20" s="65"/>
      <c r="F20" s="65"/>
      <c r="G20" s="65"/>
      <c r="H20" s="65"/>
      <c r="I20" s="65"/>
      <c r="J20" s="65"/>
      <c r="K20" s="65"/>
      <c r="L20" s="18">
        <v>1</v>
      </c>
      <c r="M20" s="12"/>
      <c r="N20" s="19"/>
      <c r="ZZ20" s="10"/>
    </row>
    <row r="21" spans="1:702" s="9" customFormat="1" ht="38.25" customHeight="1" x14ac:dyDescent="0.25">
      <c r="A21" s="11" t="s">
        <v>53</v>
      </c>
      <c r="B21" s="65" t="s">
        <v>123</v>
      </c>
      <c r="C21" s="65"/>
      <c r="D21" s="65"/>
      <c r="E21" s="65"/>
      <c r="F21" s="65"/>
      <c r="G21" s="65"/>
      <c r="H21" s="65"/>
      <c r="I21" s="65"/>
      <c r="J21" s="65"/>
      <c r="K21" s="65"/>
      <c r="L21" s="18">
        <v>1</v>
      </c>
      <c r="M21" s="12"/>
      <c r="N21" s="19"/>
      <c r="ZZ21" s="10"/>
    </row>
    <row r="22" spans="1:702" s="9" customFormat="1" ht="38.25" customHeight="1" x14ac:dyDescent="0.25">
      <c r="A22" s="11" t="s">
        <v>54</v>
      </c>
      <c r="B22" s="65" t="s">
        <v>124</v>
      </c>
      <c r="C22" s="65"/>
      <c r="D22" s="65"/>
      <c r="E22" s="65"/>
      <c r="F22" s="65"/>
      <c r="G22" s="65"/>
      <c r="H22" s="65"/>
      <c r="I22" s="65"/>
      <c r="J22" s="65"/>
      <c r="K22" s="65"/>
      <c r="L22" s="18">
        <v>2.5</v>
      </c>
      <c r="M22" s="12"/>
      <c r="N22" s="19"/>
      <c r="ZZ22" s="10"/>
    </row>
    <row r="23" spans="1:702" s="9" customFormat="1" ht="38.25" customHeight="1" x14ac:dyDescent="0.25">
      <c r="A23" s="13" t="s">
        <v>55</v>
      </c>
      <c r="B23" s="71" t="s">
        <v>125</v>
      </c>
      <c r="C23" s="71"/>
      <c r="D23" s="71"/>
      <c r="E23" s="71"/>
      <c r="F23" s="71"/>
      <c r="G23" s="71"/>
      <c r="H23" s="71"/>
      <c r="I23" s="71"/>
      <c r="J23" s="71"/>
      <c r="K23" s="71"/>
      <c r="L23" s="20">
        <v>1</v>
      </c>
      <c r="M23" s="14"/>
      <c r="N23" s="19"/>
      <c r="ZZ23" s="10"/>
    </row>
    <row r="24" spans="1:702" ht="33.75" customHeight="1" x14ac:dyDescent="0.25">
      <c r="A24" s="15" t="s">
        <v>56</v>
      </c>
      <c r="B24" s="72" t="str">
        <f>Tématerv!B25</f>
        <v>Nyerőszámok sorsolása (admin funkció)</v>
      </c>
      <c r="C24" s="72"/>
      <c r="D24" s="72"/>
      <c r="E24" s="72"/>
      <c r="F24" s="72"/>
      <c r="G24" s="72"/>
      <c r="H24" s="72"/>
      <c r="I24" s="72"/>
      <c r="J24" s="72"/>
      <c r="K24" s="72"/>
      <c r="L24" s="16">
        <f>SUM(L26:L29)</f>
        <v>5.5</v>
      </c>
      <c r="M24" s="17">
        <f>SUMIF(M26:M29,"OK",L26:L29)</f>
        <v>0</v>
      </c>
      <c r="N24" s="4"/>
      <c r="ZZ24" s="5"/>
    </row>
    <row r="25" spans="1:702" ht="69.75" customHeight="1" x14ac:dyDescent="0.25">
      <c r="A25" s="74" t="str">
        <f>Tématerv!A26</f>
        <v>Legyenek adminok, akik hozzá tudják adni a következő heti számokat, ezek jelenjenek is meg a listában.</v>
      </c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4"/>
      <c r="ZZ25" s="5"/>
    </row>
    <row r="26" spans="1:702" s="9" customFormat="1" ht="38.25" customHeight="1" x14ac:dyDescent="0.25">
      <c r="A26" s="11" t="s">
        <v>57</v>
      </c>
      <c r="B26" s="65" t="s">
        <v>122</v>
      </c>
      <c r="C26" s="65"/>
      <c r="D26" s="65"/>
      <c r="E26" s="65"/>
      <c r="F26" s="65"/>
      <c r="G26" s="65"/>
      <c r="H26" s="65"/>
      <c r="I26" s="65"/>
      <c r="J26" s="65"/>
      <c r="K26" s="65"/>
      <c r="L26" s="18">
        <v>1</v>
      </c>
      <c r="M26" s="12"/>
      <c r="N26" s="19"/>
      <c r="ZZ26" s="10"/>
    </row>
    <row r="27" spans="1:702" s="9" customFormat="1" ht="38.25" customHeight="1" x14ac:dyDescent="0.25">
      <c r="A27" s="11" t="s">
        <v>58</v>
      </c>
      <c r="B27" s="65" t="s">
        <v>123</v>
      </c>
      <c r="C27" s="65"/>
      <c r="D27" s="65"/>
      <c r="E27" s="65"/>
      <c r="F27" s="65"/>
      <c r="G27" s="65"/>
      <c r="H27" s="65"/>
      <c r="I27" s="65"/>
      <c r="J27" s="65"/>
      <c r="K27" s="65"/>
      <c r="L27" s="18">
        <v>1</v>
      </c>
      <c r="M27" s="12"/>
      <c r="N27" s="19"/>
      <c r="ZZ27" s="10"/>
    </row>
    <row r="28" spans="1:702" s="9" customFormat="1" ht="38.25" customHeight="1" x14ac:dyDescent="0.25">
      <c r="A28" s="21" t="s">
        <v>59</v>
      </c>
      <c r="B28" s="65" t="s">
        <v>124</v>
      </c>
      <c r="C28" s="65"/>
      <c r="D28" s="65"/>
      <c r="E28" s="65"/>
      <c r="F28" s="65"/>
      <c r="G28" s="65"/>
      <c r="H28" s="65"/>
      <c r="I28" s="65"/>
      <c r="J28" s="65"/>
      <c r="K28" s="65"/>
      <c r="L28" s="18">
        <v>2.5</v>
      </c>
      <c r="M28" s="12"/>
      <c r="N28" s="19"/>
      <c r="ZZ28" s="10"/>
    </row>
    <row r="29" spans="1:702" s="9" customFormat="1" ht="38.25" customHeight="1" x14ac:dyDescent="0.25">
      <c r="A29" s="13" t="s">
        <v>60</v>
      </c>
      <c r="B29" s="71" t="s">
        <v>125</v>
      </c>
      <c r="C29" s="71"/>
      <c r="D29" s="71"/>
      <c r="E29" s="71"/>
      <c r="F29" s="71"/>
      <c r="G29" s="71"/>
      <c r="H29" s="71"/>
      <c r="I29" s="71"/>
      <c r="J29" s="71"/>
      <c r="K29" s="71"/>
      <c r="L29" s="20">
        <v>1</v>
      </c>
      <c r="M29" s="14"/>
      <c r="N29" s="19"/>
      <c r="ZZ29" s="10"/>
    </row>
    <row r="30" spans="1:702" ht="33.75" customHeight="1" x14ac:dyDescent="0.25">
      <c r="A30" s="15" t="s">
        <v>61</v>
      </c>
      <c r="B30" s="72" t="str">
        <f>Tématerv!B27</f>
        <v>Korábbi szelvények megtekintése hetekre bontva</v>
      </c>
      <c r="C30" s="72"/>
      <c r="D30" s="72"/>
      <c r="E30" s="72"/>
      <c r="F30" s="72"/>
      <c r="G30" s="72"/>
      <c r="H30" s="72"/>
      <c r="I30" s="72"/>
      <c r="J30" s="72"/>
      <c r="K30" s="72"/>
      <c r="L30" s="16">
        <f>SUM(L32:L35)</f>
        <v>5.5</v>
      </c>
      <c r="M30" s="17">
        <f>SUMIF(M32:M35,"OK",L32:L35)</f>
        <v>0</v>
      </c>
      <c r="N30" s="4"/>
      <c r="ZZ30" s="5"/>
    </row>
    <row r="31" spans="1:702" ht="69.75" customHeight="1" x14ac:dyDescent="0.25">
      <c r="A31" s="74" t="str">
        <f>Tématerv!A28</f>
        <v>A felhasználó tudja megtekinteni a korábban feladott szelvényeit (számait) hetekre lebontva. Minden szelvény az aktuális hétre vonatkozik, amíg az adminok hozzá nem adnak új nyerőszámokat.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4"/>
      <c r="ZZ31" s="5"/>
    </row>
    <row r="32" spans="1:702" s="9" customFormat="1" ht="38.25" customHeight="1" x14ac:dyDescent="0.25">
      <c r="A32" s="11" t="s">
        <v>62</v>
      </c>
      <c r="B32" s="65" t="s">
        <v>122</v>
      </c>
      <c r="C32" s="65"/>
      <c r="D32" s="65"/>
      <c r="E32" s="65"/>
      <c r="F32" s="65"/>
      <c r="G32" s="65"/>
      <c r="H32" s="65"/>
      <c r="I32" s="65"/>
      <c r="J32" s="65"/>
      <c r="K32" s="65"/>
      <c r="L32" s="18">
        <v>1</v>
      </c>
      <c r="M32" s="12"/>
      <c r="N32" s="19"/>
      <c r="ZZ32" s="10"/>
    </row>
    <row r="33" spans="1:702" s="9" customFormat="1" ht="38.25" customHeight="1" x14ac:dyDescent="0.25">
      <c r="A33" s="11" t="s">
        <v>63</v>
      </c>
      <c r="B33" s="65" t="s">
        <v>123</v>
      </c>
      <c r="C33" s="65"/>
      <c r="D33" s="65"/>
      <c r="E33" s="65"/>
      <c r="F33" s="65"/>
      <c r="G33" s="65"/>
      <c r="H33" s="65"/>
      <c r="I33" s="65"/>
      <c r="J33" s="65"/>
      <c r="K33" s="65"/>
      <c r="L33" s="18">
        <v>1</v>
      </c>
      <c r="M33" s="12"/>
      <c r="N33" s="19"/>
      <c r="ZZ33" s="10"/>
    </row>
    <row r="34" spans="1:702" s="9" customFormat="1" ht="38.25" customHeight="1" x14ac:dyDescent="0.25">
      <c r="A34" s="11" t="s">
        <v>64</v>
      </c>
      <c r="B34" s="65" t="s">
        <v>124</v>
      </c>
      <c r="C34" s="65"/>
      <c r="D34" s="65"/>
      <c r="E34" s="65"/>
      <c r="F34" s="65"/>
      <c r="G34" s="65"/>
      <c r="H34" s="65"/>
      <c r="I34" s="65"/>
      <c r="J34" s="65"/>
      <c r="K34" s="65"/>
      <c r="L34" s="18">
        <v>2.5</v>
      </c>
      <c r="M34" s="12"/>
      <c r="N34" s="19"/>
      <c r="ZZ34" s="10"/>
    </row>
    <row r="35" spans="1:702" s="9" customFormat="1" ht="38.25" customHeight="1" x14ac:dyDescent="0.25">
      <c r="A35" s="13" t="s">
        <v>65</v>
      </c>
      <c r="B35" s="71" t="s">
        <v>125</v>
      </c>
      <c r="C35" s="71"/>
      <c r="D35" s="71"/>
      <c r="E35" s="71"/>
      <c r="F35" s="71"/>
      <c r="G35" s="71"/>
      <c r="H35" s="71"/>
      <c r="I35" s="71"/>
      <c r="J35" s="71"/>
      <c r="K35" s="71"/>
      <c r="L35" s="20">
        <v>1</v>
      </c>
      <c r="M35" s="14"/>
      <c r="N35" s="19"/>
      <c r="ZZ35" s="10"/>
    </row>
    <row r="36" spans="1:702" ht="33.75" customHeight="1" x14ac:dyDescent="0.25">
      <c r="A36" s="15" t="s">
        <v>66</v>
      </c>
      <c r="B36" s="72" t="str">
        <f>"Gyakorlatvezetői funkció: "&amp;Tématerv!B29</f>
        <v>Gyakorlatvezetői funkció: Szelvények ellenőrzése</v>
      </c>
      <c r="C36" s="72"/>
      <c r="D36" s="72"/>
      <c r="E36" s="72"/>
      <c r="F36" s="72"/>
      <c r="G36" s="72"/>
      <c r="H36" s="72"/>
      <c r="I36" s="72"/>
      <c r="J36" s="72"/>
      <c r="K36" s="72"/>
      <c r="L36" s="16">
        <f>SUM(L38:L41)</f>
        <v>11.5</v>
      </c>
      <c r="M36" s="17">
        <f>SUMIF(M38:M41,"OK",L38:L41)</f>
        <v>0</v>
      </c>
      <c r="N36" s="4"/>
      <c r="ZZ36" s="5"/>
    </row>
    <row r="37" spans="1:702" ht="69.75" customHeight="1" x14ac:dyDescent="0.25">
      <c r="A37" s="74" t="str">
        <f>Tématerv!A30</f>
        <v>Lehessen ellenőrizni (miután kisorsolták a számokat), hogy az adott héten feladott szelvényeken hány találatot értünk el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4"/>
      <c r="ZZ37" s="5"/>
    </row>
    <row r="38" spans="1:702" s="9" customFormat="1" ht="38.25" customHeight="1" x14ac:dyDescent="0.25">
      <c r="A38" s="11" t="s">
        <v>67</v>
      </c>
      <c r="B38" s="65" t="s">
        <v>122</v>
      </c>
      <c r="C38" s="65"/>
      <c r="D38" s="65"/>
      <c r="E38" s="65"/>
      <c r="F38" s="65"/>
      <c r="G38" s="65"/>
      <c r="H38" s="65"/>
      <c r="I38" s="65"/>
      <c r="J38" s="65"/>
      <c r="K38" s="65"/>
      <c r="L38" s="18">
        <v>2.5</v>
      </c>
      <c r="M38" s="12"/>
      <c r="N38" s="19"/>
      <c r="ZZ38" s="10"/>
    </row>
    <row r="39" spans="1:702" s="9" customFormat="1" ht="38.25" customHeight="1" x14ac:dyDescent="0.25">
      <c r="A39" s="11" t="s">
        <v>68</v>
      </c>
      <c r="B39" s="65" t="s">
        <v>123</v>
      </c>
      <c r="C39" s="65"/>
      <c r="D39" s="65"/>
      <c r="E39" s="65"/>
      <c r="F39" s="65"/>
      <c r="G39" s="65"/>
      <c r="H39" s="65"/>
      <c r="I39" s="65"/>
      <c r="J39" s="65"/>
      <c r="K39" s="65"/>
      <c r="L39" s="18">
        <v>2</v>
      </c>
      <c r="M39" s="12"/>
      <c r="N39" s="19"/>
      <c r="ZZ39" s="10"/>
    </row>
    <row r="40" spans="1:702" s="9" customFormat="1" ht="38.25" customHeight="1" x14ac:dyDescent="0.25">
      <c r="A40" s="11" t="s">
        <v>69</v>
      </c>
      <c r="B40" s="65" t="s">
        <v>124</v>
      </c>
      <c r="C40" s="65"/>
      <c r="D40" s="65"/>
      <c r="E40" s="65"/>
      <c r="F40" s="65"/>
      <c r="G40" s="65"/>
      <c r="H40" s="65"/>
      <c r="I40" s="65"/>
      <c r="J40" s="65"/>
      <c r="K40" s="65"/>
      <c r="L40" s="18">
        <v>5</v>
      </c>
      <c r="M40" s="12"/>
      <c r="N40" s="19"/>
      <c r="ZZ40" s="10"/>
    </row>
    <row r="41" spans="1:702" s="9" customFormat="1" ht="38.25" customHeight="1" x14ac:dyDescent="0.25">
      <c r="A41" s="13" t="s">
        <v>70</v>
      </c>
      <c r="B41" s="71" t="s">
        <v>125</v>
      </c>
      <c r="C41" s="71"/>
      <c r="D41" s="71"/>
      <c r="E41" s="71"/>
      <c r="F41" s="71"/>
      <c r="G41" s="71"/>
      <c r="H41" s="71"/>
      <c r="I41" s="71"/>
      <c r="J41" s="71"/>
      <c r="K41" s="71"/>
      <c r="L41" s="20">
        <v>2</v>
      </c>
      <c r="M41" s="14"/>
      <c r="N41" s="19"/>
      <c r="ZZ41" s="10"/>
    </row>
    <row r="42" spans="1:702" ht="42.75" customHeight="1" x14ac:dyDescent="0.25">
      <c r="A42" s="73" t="s">
        <v>75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4"/>
      <c r="ZZ42" s="10"/>
    </row>
    <row r="43" spans="1:702" ht="33.75" customHeight="1" x14ac:dyDescent="0.25">
      <c r="A43" s="15" t="s">
        <v>17</v>
      </c>
      <c r="B43" s="72" t="s">
        <v>126</v>
      </c>
      <c r="C43" s="72"/>
      <c r="D43" s="72"/>
      <c r="E43" s="72"/>
      <c r="F43" s="72"/>
      <c r="G43" s="72"/>
      <c r="H43" s="72"/>
      <c r="I43" s="72"/>
      <c r="J43" s="72"/>
      <c r="K43" s="72"/>
      <c r="L43" s="16">
        <f>SUM(ZZ44:ZZ47)</f>
        <v>11</v>
      </c>
      <c r="M43" s="17">
        <f>SUM(M44:M47)</f>
        <v>0</v>
      </c>
      <c r="N43" s="4"/>
      <c r="ZZ43" s="10"/>
    </row>
    <row r="44" spans="1:702" s="9" customFormat="1" ht="38.25" customHeight="1" x14ac:dyDescent="0.25">
      <c r="A44" s="11" t="s">
        <v>77</v>
      </c>
      <c r="B44" s="65" t="s">
        <v>127</v>
      </c>
      <c r="C44" s="65"/>
      <c r="D44" s="65"/>
      <c r="E44" s="65"/>
      <c r="F44" s="65"/>
      <c r="G44" s="65"/>
      <c r="H44" s="65"/>
      <c r="I44" s="65"/>
      <c r="J44" s="65"/>
      <c r="K44" s="65"/>
      <c r="L44" s="22" t="s">
        <v>79</v>
      </c>
      <c r="M44" s="12"/>
      <c r="N44" s="19"/>
      <c r="ZZ44" s="10">
        <f>IFERROR(VALUE(RIGHT(L44,2)),"")</f>
        <v>2</v>
      </c>
    </row>
    <row r="45" spans="1:702" s="9" customFormat="1" ht="38.25" customHeight="1" x14ac:dyDescent="0.25">
      <c r="A45" s="11" t="s">
        <v>80</v>
      </c>
      <c r="B45" s="65" t="s">
        <v>128</v>
      </c>
      <c r="C45" s="65"/>
      <c r="D45" s="65"/>
      <c r="E45" s="65"/>
      <c r="F45" s="65"/>
      <c r="G45" s="65"/>
      <c r="H45" s="65"/>
      <c r="I45" s="65"/>
      <c r="J45" s="65"/>
      <c r="K45" s="65"/>
      <c r="L45" s="22" t="s">
        <v>79</v>
      </c>
      <c r="M45" s="12"/>
      <c r="N45" s="19"/>
      <c r="ZZ45" s="10">
        <f>IFERROR(VALUE(RIGHT(L45,2)),"")</f>
        <v>2</v>
      </c>
    </row>
    <row r="46" spans="1:702" s="9" customFormat="1" ht="38.25" customHeight="1" x14ac:dyDescent="0.25">
      <c r="A46" s="11" t="s">
        <v>83</v>
      </c>
      <c r="B46" s="65" t="s">
        <v>129</v>
      </c>
      <c r="C46" s="65"/>
      <c r="D46" s="65"/>
      <c r="E46" s="65"/>
      <c r="F46" s="65"/>
      <c r="G46" s="65"/>
      <c r="H46" s="65"/>
      <c r="I46" s="65"/>
      <c r="J46" s="65"/>
      <c r="K46" s="65"/>
      <c r="L46" s="22" t="s">
        <v>79</v>
      </c>
      <c r="M46" s="12"/>
      <c r="N46" s="19"/>
      <c r="ZZ46" s="10">
        <f>IFERROR(VALUE(RIGHT(L46,2)),"")</f>
        <v>2</v>
      </c>
    </row>
    <row r="47" spans="1:702" s="9" customFormat="1" ht="38.25" customHeight="1" x14ac:dyDescent="0.25">
      <c r="A47" s="13" t="s">
        <v>85</v>
      </c>
      <c r="B47" s="71" t="s">
        <v>130</v>
      </c>
      <c r="C47" s="71"/>
      <c r="D47" s="71"/>
      <c r="E47" s="71"/>
      <c r="F47" s="71"/>
      <c r="G47" s="71"/>
      <c r="H47" s="71"/>
      <c r="I47" s="71"/>
      <c r="J47" s="71"/>
      <c r="K47" s="71"/>
      <c r="L47" s="23" t="s">
        <v>131</v>
      </c>
      <c r="M47" s="14"/>
      <c r="N47" s="19"/>
      <c r="ZZ47" s="10">
        <f>IFERROR(VALUE(RIGHT(L47,2)),"")</f>
        <v>5</v>
      </c>
    </row>
    <row r="48" spans="1:702" ht="42.75" customHeight="1" x14ac:dyDescent="0.25">
      <c r="A48" s="48" t="s">
        <v>94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"/>
      <c r="ZZ48" s="10" t="str">
        <f>IFERROR(VALUE(RIGHT(L48,2)),"")</f>
        <v/>
      </c>
    </row>
    <row r="49" spans="1:702" ht="33.75" customHeight="1" x14ac:dyDescent="0.25">
      <c r="A49" s="15" t="s">
        <v>20</v>
      </c>
      <c r="B49" s="72" t="s">
        <v>95</v>
      </c>
      <c r="C49" s="72"/>
      <c r="D49" s="72"/>
      <c r="E49" s="72"/>
      <c r="F49" s="72"/>
      <c r="G49" s="72"/>
      <c r="H49" s="72"/>
      <c r="I49" s="72"/>
      <c r="J49" s="72"/>
      <c r="K49" s="72"/>
      <c r="L49" s="16">
        <f>SUM(L50:L53)</f>
        <v>4</v>
      </c>
      <c r="M49" s="17">
        <f>SUMIF(M50:M53,"OK",L50:L53)</f>
        <v>1</v>
      </c>
      <c r="N49" s="4"/>
      <c r="ZZ49" s="10"/>
    </row>
    <row r="50" spans="1:702" s="9" customFormat="1" ht="38.25" customHeight="1" x14ac:dyDescent="0.25">
      <c r="A50" s="11" t="s">
        <v>96</v>
      </c>
      <c r="B50" s="65" t="s">
        <v>97</v>
      </c>
      <c r="C50" s="65"/>
      <c r="D50" s="65"/>
      <c r="E50" s="65"/>
      <c r="F50" s="65"/>
      <c r="G50" s="65"/>
      <c r="H50" s="65"/>
      <c r="I50" s="65"/>
      <c r="J50" s="65"/>
      <c r="K50" s="65"/>
      <c r="L50" s="18">
        <v>1</v>
      </c>
      <c r="M50" s="29" t="str">
        <f>'1. mérföldkő'!M55</f>
        <v>OK</v>
      </c>
      <c r="N50" s="19"/>
      <c r="ZZ50" s="10"/>
    </row>
    <row r="51" spans="1:702" s="9" customFormat="1" ht="38.25" customHeight="1" x14ac:dyDescent="0.25">
      <c r="A51" s="11" t="s">
        <v>98</v>
      </c>
      <c r="B51" s="65" t="s">
        <v>99</v>
      </c>
      <c r="C51" s="65"/>
      <c r="D51" s="65"/>
      <c r="E51" s="65"/>
      <c r="F51" s="65"/>
      <c r="G51" s="65"/>
      <c r="H51" s="65"/>
      <c r="I51" s="65"/>
      <c r="J51" s="65"/>
      <c r="K51" s="65"/>
      <c r="L51" s="18">
        <v>1</v>
      </c>
      <c r="M51" s="29" t="str">
        <f>'1. mérföldkő'!M56</f>
        <v>NO</v>
      </c>
      <c r="N51" s="19"/>
      <c r="ZZ51" s="10"/>
    </row>
    <row r="52" spans="1:702" s="9" customFormat="1" ht="38.25" customHeight="1" x14ac:dyDescent="0.25">
      <c r="A52" s="21" t="s">
        <v>100</v>
      </c>
      <c r="B52" s="65" t="s">
        <v>101</v>
      </c>
      <c r="C52" s="65"/>
      <c r="D52" s="65"/>
      <c r="E52" s="65"/>
      <c r="F52" s="65"/>
      <c r="G52" s="65"/>
      <c r="H52" s="65"/>
      <c r="I52" s="65"/>
      <c r="J52" s="65"/>
      <c r="K52" s="65"/>
      <c r="L52" s="24">
        <v>1</v>
      </c>
      <c r="M52" s="25"/>
      <c r="N52" s="19"/>
      <c r="ZZ52" s="10"/>
    </row>
    <row r="53" spans="1:702" s="9" customFormat="1" ht="38.25" customHeight="1" x14ac:dyDescent="0.25">
      <c r="A53" s="13" t="s">
        <v>102</v>
      </c>
      <c r="B53" s="71" t="s">
        <v>132</v>
      </c>
      <c r="C53" s="71"/>
      <c r="D53" s="71"/>
      <c r="E53" s="71"/>
      <c r="F53" s="71"/>
      <c r="G53" s="71"/>
      <c r="H53" s="71"/>
      <c r="I53" s="71"/>
      <c r="J53" s="71"/>
      <c r="K53" s="71"/>
      <c r="L53" s="20">
        <v>1</v>
      </c>
      <c r="M53" s="14"/>
      <c r="N53" s="19"/>
      <c r="ZZ53" s="10"/>
    </row>
    <row r="54" spans="1:702" ht="42.75" customHeight="1" x14ac:dyDescent="0.25">
      <c r="A54" s="48" t="s">
        <v>104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"/>
      <c r="ZZ54" s="5"/>
    </row>
    <row r="55" spans="1:702" s="9" customFormat="1" ht="38.25" customHeight="1" x14ac:dyDescent="0.25">
      <c r="A55" s="11" t="s">
        <v>11</v>
      </c>
      <c r="B55" s="65" t="s">
        <v>133</v>
      </c>
      <c r="C55" s="65"/>
      <c r="D55" s="65"/>
      <c r="E55" s="65"/>
      <c r="F55" s="65"/>
      <c r="G55" s="65"/>
      <c r="H55" s="65"/>
      <c r="I55" s="65"/>
      <c r="J55" s="65"/>
      <c r="K55" s="65"/>
      <c r="L55" s="18">
        <v>0</v>
      </c>
      <c r="M55" s="29">
        <f>-5 * (COUNTIF(M2:M6,"&lt;&gt;OK") + M7)</f>
        <v>-25</v>
      </c>
      <c r="N55" s="19"/>
      <c r="ZZ55" s="10"/>
    </row>
    <row r="56" spans="1:702" s="9" customFormat="1" ht="38.25" customHeight="1" x14ac:dyDescent="0.25">
      <c r="A56" s="11" t="s">
        <v>14</v>
      </c>
      <c r="B56" s="65" t="s">
        <v>111</v>
      </c>
      <c r="C56" s="65"/>
      <c r="D56" s="65"/>
      <c r="E56" s="65"/>
      <c r="F56" s="65"/>
      <c r="G56" s="65"/>
      <c r="H56" s="65"/>
      <c r="I56" s="65"/>
      <c r="J56" s="65"/>
      <c r="K56" s="65"/>
      <c r="L56" s="18">
        <f>SUM(L9,L18,L24,L30,L36)</f>
        <v>49</v>
      </c>
      <c r="M56" s="29">
        <f>SUM(M9,M18,M24,M30,M36)</f>
        <v>0</v>
      </c>
      <c r="N56" s="19"/>
      <c r="ZZ56" s="10"/>
    </row>
    <row r="57" spans="1:702" s="9" customFormat="1" ht="38.25" customHeight="1" x14ac:dyDescent="0.25">
      <c r="A57" s="11" t="s">
        <v>17</v>
      </c>
      <c r="B57" s="65" t="s">
        <v>75</v>
      </c>
      <c r="C57" s="65"/>
      <c r="D57" s="65"/>
      <c r="E57" s="65"/>
      <c r="F57" s="65"/>
      <c r="G57" s="65"/>
      <c r="H57" s="65"/>
      <c r="I57" s="65"/>
      <c r="J57" s="65"/>
      <c r="K57" s="65"/>
      <c r="L57" s="18">
        <f>L43</f>
        <v>11</v>
      </c>
      <c r="M57" s="29">
        <f>M43</f>
        <v>0</v>
      </c>
      <c r="N57" s="19"/>
      <c r="ZZ57" s="10"/>
    </row>
    <row r="58" spans="1:702" s="9" customFormat="1" ht="38.25" customHeight="1" x14ac:dyDescent="0.25">
      <c r="A58" s="11" t="s">
        <v>20</v>
      </c>
      <c r="B58" s="65" t="s">
        <v>94</v>
      </c>
      <c r="C58" s="65"/>
      <c r="D58" s="65"/>
      <c r="E58" s="65"/>
      <c r="F58" s="65"/>
      <c r="G58" s="65"/>
      <c r="H58" s="65"/>
      <c r="I58" s="65"/>
      <c r="J58" s="65"/>
      <c r="K58" s="65"/>
      <c r="L58" s="18">
        <f>L49</f>
        <v>4</v>
      </c>
      <c r="M58" s="29">
        <f>M49</f>
        <v>1</v>
      </c>
      <c r="N58" s="19"/>
      <c r="ZZ58" s="10"/>
    </row>
    <row r="59" spans="1:702" s="34" customFormat="1" ht="38.25" customHeight="1" x14ac:dyDescent="0.25">
      <c r="A59" s="42" t="s">
        <v>106</v>
      </c>
      <c r="B59" s="77" t="s">
        <v>107</v>
      </c>
      <c r="C59" s="77"/>
      <c r="D59" s="77"/>
      <c r="E59" s="77"/>
      <c r="F59" s="77"/>
      <c r="G59" s="77"/>
      <c r="H59" s="77"/>
      <c r="I59" s="77"/>
      <c r="J59" s="77"/>
      <c r="K59" s="77"/>
      <c r="L59" s="43">
        <f>SUM(L55:L58)</f>
        <v>64</v>
      </c>
      <c r="M59" s="44">
        <f>SUM(M55:M58)</f>
        <v>-24</v>
      </c>
      <c r="N59" s="33"/>
      <c r="ZZ59" s="35"/>
    </row>
    <row r="60" spans="1:702" ht="26.25" customHeight="1" x14ac:dyDescent="0.25">
      <c r="A60" s="67" t="str">
        <f>Tématerv!H2</f>
        <v>Werner Ramón</v>
      </c>
      <c r="B60" s="67"/>
      <c r="C60" s="67"/>
      <c r="D60" s="67"/>
      <c r="E60" s="67"/>
      <c r="F60" s="68" t="str">
        <f>Tématerv!L2</f>
        <v>DVMF3X</v>
      </c>
      <c r="G60" s="68"/>
      <c r="H60" s="68"/>
      <c r="I60" s="68"/>
      <c r="J60" s="69">
        <v>0.5</v>
      </c>
      <c r="K60" s="69"/>
      <c r="L60" s="59">
        <f>MAX(MIN(M59*MAX(MIN(J60,32/M59),1-32/M59),32)+M55,1)</f>
        <v>1</v>
      </c>
      <c r="M60" s="59"/>
    </row>
    <row r="61" spans="1:702" ht="26.25" customHeight="1" x14ac:dyDescent="0.25">
      <c r="A61" s="60" t="str">
        <f>Tématerv!H3</f>
        <v>Kárász Barna Kristóf</v>
      </c>
      <c r="B61" s="60"/>
      <c r="C61" s="60"/>
      <c r="D61" s="60"/>
      <c r="E61" s="60"/>
      <c r="F61" s="61" t="str">
        <f>Tématerv!L3</f>
        <v>GSMW16</v>
      </c>
      <c r="G61" s="61"/>
      <c r="H61" s="61"/>
      <c r="I61" s="61"/>
      <c r="J61" s="62">
        <f>1-J60</f>
        <v>0.5</v>
      </c>
      <c r="K61" s="62"/>
      <c r="L61" s="63">
        <f>MAX(MIN(M59*MAX(J61,1-32/M59),32)+M55,1)</f>
        <v>1</v>
      </c>
      <c r="M61" s="63"/>
    </row>
  </sheetData>
  <sheetProtection algorithmName="SHA-512" hashValue="fEFnX1kMORo6RKgrR7m79SKWnqfOAjDZM0UY/S26y1BZ/E1r0I5neeJYkQexqRK/bDgQLCcprBqBkHbSHMBTTQ==" saltValue="g7RHP+wWjNd/bF/eDIuXcQ==" spinCount="100000" sheet="1" objects="1" scenarios="1"/>
  <mergeCells count="67">
    <mergeCell ref="A1:M1"/>
    <mergeCell ref="B2:L2"/>
    <mergeCell ref="B3:L3"/>
    <mergeCell ref="B4:L4"/>
    <mergeCell ref="B5:L5"/>
    <mergeCell ref="B6:L6"/>
    <mergeCell ref="B7:L7"/>
    <mergeCell ref="A8:M8"/>
    <mergeCell ref="B9:K9"/>
    <mergeCell ref="A10:M10"/>
    <mergeCell ref="B11:K11"/>
    <mergeCell ref="B12:K12"/>
    <mergeCell ref="B13:K13"/>
    <mergeCell ref="B14:K14"/>
    <mergeCell ref="B15:K15"/>
    <mergeCell ref="B16:K16"/>
    <mergeCell ref="B17:K17"/>
    <mergeCell ref="B18:K18"/>
    <mergeCell ref="A19:M19"/>
    <mergeCell ref="B20:K20"/>
    <mergeCell ref="B21:K21"/>
    <mergeCell ref="B22:K22"/>
    <mergeCell ref="B23:K23"/>
    <mergeCell ref="B24:K24"/>
    <mergeCell ref="A25:M25"/>
    <mergeCell ref="B26:K26"/>
    <mergeCell ref="B27:K27"/>
    <mergeCell ref="B28:K28"/>
    <mergeCell ref="B29:K29"/>
    <mergeCell ref="B30:K30"/>
    <mergeCell ref="A31:M31"/>
    <mergeCell ref="B32:K32"/>
    <mergeCell ref="B33:K33"/>
    <mergeCell ref="B34:K34"/>
    <mergeCell ref="B35:K35"/>
    <mergeCell ref="B36:K36"/>
    <mergeCell ref="A37:M37"/>
    <mergeCell ref="B38:K38"/>
    <mergeCell ref="B39:K39"/>
    <mergeCell ref="B40:K40"/>
    <mergeCell ref="B41:K41"/>
    <mergeCell ref="A42:M42"/>
    <mergeCell ref="B43:K43"/>
    <mergeCell ref="B44:K44"/>
    <mergeCell ref="B45:K45"/>
    <mergeCell ref="B46:K46"/>
    <mergeCell ref="B47:K47"/>
    <mergeCell ref="A48:M48"/>
    <mergeCell ref="B49:K49"/>
    <mergeCell ref="B50:K50"/>
    <mergeCell ref="B51:K51"/>
    <mergeCell ref="B52:K52"/>
    <mergeCell ref="B53:K53"/>
    <mergeCell ref="A54:M54"/>
    <mergeCell ref="B55:K55"/>
    <mergeCell ref="B56:K56"/>
    <mergeCell ref="B57:K57"/>
    <mergeCell ref="B58:K58"/>
    <mergeCell ref="B59:K59"/>
    <mergeCell ref="A60:E60"/>
    <mergeCell ref="F60:I60"/>
    <mergeCell ref="J60:K60"/>
    <mergeCell ref="L60:M60"/>
    <mergeCell ref="A61:E61"/>
    <mergeCell ref="F61:I61"/>
    <mergeCell ref="J61:K61"/>
    <mergeCell ref="L61:M61"/>
  </mergeCells>
  <conditionalFormatting sqref="A55:A61 L60:L61">
    <cfRule type="expression" dxfId="22" priority="2">
      <formula>NOT(ISERROR(SEARCH("(todo)",A55)))</formula>
    </cfRule>
  </conditionalFormatting>
  <conditionalFormatting sqref="A2:B7 M2:AMJ7">
    <cfRule type="expression" dxfId="21" priority="3">
      <formula>NOT(ISERROR(SEARCH("(todo)",A2)))</formula>
    </cfRule>
  </conditionalFormatting>
  <conditionalFormatting sqref="A20:B24">
    <cfRule type="expression" dxfId="20" priority="4">
      <formula>NOT(ISERROR(SEARCH("(todo)",A20)))</formula>
    </cfRule>
  </conditionalFormatting>
  <conditionalFormatting sqref="A26:B30">
    <cfRule type="expression" dxfId="19" priority="5">
      <formula>NOT(ISERROR(SEARCH("(todo)",A26)))</formula>
    </cfRule>
  </conditionalFormatting>
  <conditionalFormatting sqref="A32:B36">
    <cfRule type="expression" dxfId="18" priority="6">
      <formula>NOT(ISERROR(SEARCH("(todo)",A32)))</formula>
    </cfRule>
  </conditionalFormatting>
  <conditionalFormatting sqref="A38:B41">
    <cfRule type="expression" dxfId="17" priority="7">
      <formula>NOT(ISERROR(SEARCH("(todo)",A38)))</formula>
    </cfRule>
  </conditionalFormatting>
  <conditionalFormatting sqref="A43:B47">
    <cfRule type="expression" dxfId="16" priority="8">
      <formula>NOT(ISERROR(SEARCH("(todo)",A43)))</formula>
    </cfRule>
  </conditionalFormatting>
  <conditionalFormatting sqref="A49:B53">
    <cfRule type="expression" dxfId="15" priority="9">
      <formula>NOT(ISERROR(SEARCH("(todo)",A49)))</formula>
    </cfRule>
  </conditionalFormatting>
  <conditionalFormatting sqref="A2:M6">
    <cfRule type="expression" dxfId="14" priority="10">
      <formula>$M2="NO"</formula>
    </cfRule>
    <cfRule type="expression" dxfId="13" priority="11">
      <formula>$M2="OK"</formula>
    </cfRule>
  </conditionalFormatting>
  <conditionalFormatting sqref="A7:M7">
    <cfRule type="expression" dxfId="12" priority="12">
      <formula>ISBLANK($M7)</formula>
    </cfRule>
    <cfRule type="expression" dxfId="11" priority="13">
      <formula>$M7=0</formula>
    </cfRule>
    <cfRule type="expression" dxfId="10" priority="14">
      <formula>$M7&gt;0</formula>
    </cfRule>
  </conditionalFormatting>
  <conditionalFormatting sqref="A11:M17 A20:M23 A26:M29 A32:M35 A38:M41 A50:M53">
    <cfRule type="expression" dxfId="9" priority="16">
      <formula>$M11="OK"</formula>
    </cfRule>
  </conditionalFormatting>
  <conditionalFormatting sqref="A44:M47">
    <cfRule type="expression" dxfId="8" priority="17">
      <formula>ISBLANK($M44)</formula>
    </cfRule>
    <cfRule type="expression" dxfId="7" priority="18">
      <formula>$M44=VALUE(RIGHT($L44,1))</formula>
    </cfRule>
    <cfRule type="expression" dxfId="6" priority="19">
      <formula>$M44&lt;=0</formula>
    </cfRule>
    <cfRule type="expression" dxfId="5" priority="20">
      <formula>$M44&lt;VALUE(RIGHT($L44,1))</formula>
    </cfRule>
  </conditionalFormatting>
  <conditionalFormatting sqref="A50:M53 A38:M41 A32:M35 A26:M29 A20:M23 A11:M17">
    <cfRule type="expression" dxfId="4" priority="15">
      <formula>$M11="NO"</formula>
    </cfRule>
  </conditionalFormatting>
  <conditionalFormatting sqref="F60:F61">
    <cfRule type="expression" dxfId="3" priority="21">
      <formula>NOT(ISERROR(SEARCH("(todo)",F60)))</formula>
    </cfRule>
  </conditionalFormatting>
  <conditionalFormatting sqref="L11:AMJ17 A11:B18 L20:M24 L26:M30 L32:M36 L38:M41 L49:ZY51 L52:AMJ53 A1:AMJ1 A8:AMJ8 A9:B9 L9:AMJ9 A10:AMJ10 L18:M18 N18:AMJ41 A19:M19 A25:M25 A31:M31 A37:M37 A42:ZY42 ZZ42:AMJ43 L43:ZY43 A48:ZY48 ZZ48:AMJ51 A54:AMJ54 B55:B59 L55:AMJ59">
    <cfRule type="expression" dxfId="2" priority="22">
      <formula>NOT(ISERROR(SEARCH("(todo)",A1)))</formula>
    </cfRule>
  </conditionalFormatting>
  <conditionalFormatting sqref="L44:AMJ47">
    <cfRule type="expression" dxfId="1" priority="23">
      <formula>NOT(ISERROR(SEARCH("(todo)",L44)))</formula>
    </cfRule>
  </conditionalFormatting>
  <conditionalFormatting sqref="N60:AMJ61">
    <cfRule type="expression" dxfId="0" priority="24">
      <formula>NOT(ISERROR(SEARCH("(todo)",N60)))</formula>
    </cfRule>
  </conditionalFormatting>
  <dataValidations count="4">
    <dataValidation type="list" allowBlank="1" showInputMessage="1" showErrorMessage="1" sqref="M2:M6 M11:M17 M20:M23 M26:M29 M32:M35 M38:M41 M50:M53" xr:uid="{00000000-0002-0000-0200-000000000000}">
      <formula1>"OK,NO"</formula1>
      <formula2>0</formula2>
    </dataValidation>
    <dataValidation type="whole" allowBlank="1" showInputMessage="1" showErrorMessage="1" sqref="M7" xr:uid="{00000000-0002-0000-0200-000001000000}">
      <formula1>0</formula1>
      <formula2>100</formula2>
    </dataValidation>
    <dataValidation type="list" allowBlank="1" showInputMessage="1" showErrorMessage="1" sqref="M44:M46" xr:uid="{00000000-0002-0000-0200-000002000000}">
      <formula1>"0,2"</formula1>
      <formula2>0</formula2>
    </dataValidation>
    <dataValidation type="whole" allowBlank="1" showInputMessage="1" showErrorMessage="1" sqref="M47" xr:uid="{00000000-0002-0000-0200-000003000000}">
      <formula1>-5</formula1>
      <formula2>5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Tématerv</vt:lpstr>
      <vt:lpstr>1. mérföldkő</vt:lpstr>
      <vt:lpstr>2. mérföldkő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Márk Gercsó</dc:creator>
  <dc:description/>
  <cp:lastModifiedBy>Márk Gercsó</cp:lastModifiedBy>
  <cp:revision>1</cp:revision>
  <dcterms:created xsi:type="dcterms:W3CDTF">2024-01-15T16:16:02Z</dcterms:created>
  <dcterms:modified xsi:type="dcterms:W3CDTF">2024-03-28T20:27:52Z</dcterms:modified>
  <dc:language>hu-HU</dc:language>
</cp:coreProperties>
</file>