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Online Group" sheetId="1" r:id="rId1"/>
    <sheet name="Online Persona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9" i="2"/>
  <c r="J35"/>
  <c r="J31"/>
  <c r="B39"/>
  <c r="B35"/>
  <c r="B31"/>
  <c r="H35" i="1"/>
  <c r="B23" i="3"/>
  <c r="B26" s="1"/>
  <c r="B27" s="1"/>
  <c r="B7"/>
  <c r="T7"/>
  <c r="T8" s="1"/>
  <c r="T15" s="1"/>
  <c r="Q7"/>
  <c r="Q8" s="1"/>
  <c r="Q15" s="1"/>
  <c r="N7"/>
  <c r="N8" s="1"/>
  <c r="N15" s="1"/>
  <c r="K7"/>
  <c r="H7"/>
  <c r="H8" s="1"/>
  <c r="H15" s="1"/>
  <c r="E7"/>
  <c r="E8" s="1"/>
  <c r="E15" s="1"/>
  <c r="T12"/>
  <c r="T14" s="1"/>
  <c r="T10"/>
  <c r="Q10"/>
  <c r="Q12" s="1"/>
  <c r="Q14" s="1"/>
  <c r="N10"/>
  <c r="N12" s="1"/>
  <c r="N14" s="1"/>
  <c r="K10"/>
  <c r="K12" s="1"/>
  <c r="K14" s="1"/>
  <c r="K8"/>
  <c r="K15" s="1"/>
  <c r="H10"/>
  <c r="H12" s="1"/>
  <c r="H14" s="1"/>
  <c r="E10"/>
  <c r="E12" s="1"/>
  <c r="E14" s="1"/>
  <c r="B10"/>
  <c r="B12" s="1"/>
  <c r="B14" s="1"/>
  <c r="D2"/>
  <c r="B8" s="1"/>
  <c r="B15" s="1"/>
  <c r="M8" i="1"/>
  <c r="M15" s="1"/>
  <c r="M10"/>
  <c r="M12" s="1"/>
  <c r="M14" s="1"/>
  <c r="M7"/>
  <c r="O3"/>
  <c r="C59"/>
  <c r="C58"/>
  <c r="C57"/>
  <c r="C53"/>
  <c r="C52"/>
  <c r="C51"/>
  <c r="M15" i="2"/>
  <c r="L15"/>
  <c r="B19"/>
  <c r="C19" s="1"/>
  <c r="C23" i="1"/>
  <c r="C22"/>
  <c r="C21"/>
  <c r="B3" i="2"/>
  <c r="J3" s="1"/>
  <c r="K3" s="1"/>
  <c r="H59" i="1"/>
  <c r="H58"/>
  <c r="H57"/>
  <c r="H53"/>
  <c r="H52"/>
  <c r="H51"/>
  <c r="H47"/>
  <c r="H46"/>
  <c r="H45"/>
  <c r="H41"/>
  <c r="H40"/>
  <c r="H39"/>
  <c r="H34"/>
  <c r="H33"/>
  <c r="H29"/>
  <c r="H28"/>
  <c r="H27"/>
  <c r="C47"/>
  <c r="C46"/>
  <c r="C45"/>
  <c r="H23"/>
  <c r="H22"/>
  <c r="H21"/>
  <c r="H17"/>
  <c r="H16"/>
  <c r="H15"/>
  <c r="H11"/>
  <c r="H10"/>
  <c r="H9"/>
  <c r="H4"/>
  <c r="H5"/>
  <c r="H3"/>
  <c r="C4"/>
  <c r="B15" i="2"/>
  <c r="E15" s="1"/>
  <c r="B23"/>
  <c r="E23" s="1"/>
  <c r="B27"/>
  <c r="D27" s="1"/>
  <c r="B11"/>
  <c r="C11" s="1"/>
  <c r="B7"/>
  <c r="C7" s="1"/>
  <c r="C41" i="1"/>
  <c r="C40"/>
  <c r="C39"/>
  <c r="C35"/>
  <c r="C34"/>
  <c r="C33"/>
  <c r="C29"/>
  <c r="C28"/>
  <c r="C27"/>
  <c r="C17"/>
  <c r="C16"/>
  <c r="C15"/>
  <c r="C5"/>
  <c r="C3"/>
  <c r="C11"/>
  <c r="C10"/>
  <c r="C9"/>
  <c r="B24" i="3" l="1"/>
  <c r="B28" s="1"/>
  <c r="T16"/>
  <c r="Q16"/>
  <c r="H16"/>
  <c r="N16"/>
  <c r="K16"/>
  <c r="E16"/>
  <c r="B16"/>
  <c r="M16" i="1"/>
  <c r="I58"/>
  <c r="J58" s="1"/>
  <c r="I57"/>
  <c r="J57" s="1"/>
  <c r="I52"/>
  <c r="J52" s="1"/>
  <c r="I51"/>
  <c r="J51" s="1"/>
  <c r="I53"/>
  <c r="J53" s="1"/>
  <c r="D23" i="2"/>
  <c r="K31"/>
  <c r="C23"/>
  <c r="K39"/>
  <c r="K35"/>
  <c r="I59" i="1"/>
  <c r="J59" s="1"/>
  <c r="D19" i="2"/>
  <c r="C27"/>
  <c r="C15"/>
  <c r="E11"/>
  <c r="E7"/>
  <c r="D7"/>
  <c r="D15"/>
  <c r="D11"/>
  <c r="E27"/>
  <c r="E19"/>
  <c r="J27"/>
  <c r="K27" s="1"/>
  <c r="J11"/>
  <c r="K11" s="1"/>
  <c r="J15"/>
  <c r="K15" s="1"/>
  <c r="J19"/>
  <c r="K19" s="1"/>
  <c r="J7"/>
  <c r="K7" s="1"/>
  <c r="J23"/>
  <c r="K23" s="1"/>
  <c r="E3"/>
  <c r="D3"/>
  <c r="C3"/>
  <c r="I22" i="1"/>
  <c r="J22" s="1"/>
  <c r="I28"/>
  <c r="J28" s="1"/>
  <c r="I34"/>
  <c r="J34" s="1"/>
  <c r="I15"/>
  <c r="J15" s="1"/>
  <c r="I16"/>
  <c r="J16" s="1"/>
  <c r="I17"/>
  <c r="J17" s="1"/>
  <c r="I21"/>
  <c r="J21" s="1"/>
  <c r="I23"/>
  <c r="J23" s="1"/>
  <c r="I27"/>
  <c r="J27" s="1"/>
  <c r="I29"/>
  <c r="J29" s="1"/>
  <c r="I33"/>
  <c r="J33" s="1"/>
  <c r="I45"/>
  <c r="J45" s="1"/>
  <c r="I35"/>
  <c r="J35" s="1"/>
  <c r="I46"/>
  <c r="J46" s="1"/>
  <c r="I47"/>
  <c r="J47" s="1"/>
  <c r="I40"/>
  <c r="J40" s="1"/>
  <c r="I39"/>
  <c r="J39" s="1"/>
  <c r="I41"/>
  <c r="J41" s="1"/>
  <c r="I11"/>
  <c r="J11" s="1"/>
  <c r="I10"/>
  <c r="J10" s="1"/>
  <c r="I9"/>
  <c r="J9" s="1"/>
  <c r="I5"/>
  <c r="J5" s="1"/>
  <c r="I4"/>
  <c r="J4" s="1"/>
  <c r="I3"/>
  <c r="J3" s="1"/>
</calcChain>
</file>

<file path=xl/sharedStrings.xml><?xml version="1.0" encoding="utf-8"?>
<sst xmlns="http://schemas.openxmlformats.org/spreadsheetml/2006/main" count="374" uniqueCount="66">
  <si>
    <t>Number of Students</t>
  </si>
  <si>
    <t xml:space="preserve">Payout/Hour </t>
  </si>
  <si>
    <t>Payment Frequency</t>
  </si>
  <si>
    <t>1 to 3</t>
  </si>
  <si>
    <t>4 to 8</t>
  </si>
  <si>
    <t>Profit</t>
  </si>
  <si>
    <t>Total Revenue</t>
  </si>
  <si>
    <t>Universal Program</t>
  </si>
  <si>
    <t>Supreme Program</t>
  </si>
  <si>
    <t>Rapid Program</t>
  </si>
  <si>
    <t>Exclusive Writing Focus</t>
  </si>
  <si>
    <t>Exclusive Speaking Focus</t>
  </si>
  <si>
    <t>Exclusive Reading Focus</t>
  </si>
  <si>
    <t>Exclusive Listening Focus</t>
  </si>
  <si>
    <t>9 to 12</t>
  </si>
  <si>
    <t xml:space="preserve">English Communication </t>
  </si>
  <si>
    <t>Remarks</t>
  </si>
  <si>
    <t>Earning Potential on 1 student in 5-6 weeks</t>
  </si>
  <si>
    <t>Earning Potential on 2 students in 5-6 weeks</t>
  </si>
  <si>
    <t>Earning Potential on 3 students in 5-6 weeks</t>
  </si>
  <si>
    <t>Earning Potential on 4 students in 5-6 weeks</t>
  </si>
  <si>
    <t>Monthly Earning Potential on 1 student</t>
  </si>
  <si>
    <t>Monthly Earning Potential on 2 students</t>
  </si>
  <si>
    <t>Monthly Earning Potential on 3 students</t>
  </si>
  <si>
    <t>Monthly Earning Potential on 4 students</t>
  </si>
  <si>
    <t>1 batch to have a max of 12 students</t>
  </si>
  <si>
    <t>Fee Per Head</t>
  </si>
  <si>
    <t>Total Min Revenue</t>
  </si>
  <si>
    <t>Basic</t>
  </si>
  <si>
    <t>Intermediate</t>
  </si>
  <si>
    <t>Advance</t>
  </si>
  <si>
    <t>Monthly Earning Potential (Min Numbers)</t>
  </si>
  <si>
    <t>1 batch to have a max of 12 students. 1 batch is of 2 hours.</t>
  </si>
  <si>
    <t>Earning Potential on 1 student</t>
  </si>
  <si>
    <t>Earning Potential on 2 students</t>
  </si>
  <si>
    <t>Earning Potential on 3 students</t>
  </si>
  <si>
    <t>Earning Potential on 4 students</t>
  </si>
  <si>
    <r>
      <t>Once a month, 30</t>
    </r>
    <r>
      <rPr>
        <vertAlign val="superscript"/>
        <sz val="11"/>
        <color rgb="FF212529"/>
        <rFont val="Calibri"/>
        <family val="2"/>
      </rPr>
      <t>th</t>
    </r>
    <r>
      <rPr>
        <sz val="11"/>
        <color rgb="FF212529"/>
        <rFont val="Calibri"/>
        <family val="2"/>
      </rPr>
      <t xml:space="preserve"> cutoff </t>
    </r>
  </si>
  <si>
    <t xml:space="preserve">Once a month, 30th cutoff </t>
  </si>
  <si>
    <t>DM Expense</t>
  </si>
  <si>
    <t>Rental</t>
  </si>
  <si>
    <t>Overheads</t>
  </si>
  <si>
    <t>Total</t>
  </si>
  <si>
    <t>Expected Monthly Conversions</t>
  </si>
  <si>
    <t>CPC</t>
  </si>
  <si>
    <t>Max in 1 batch</t>
  </si>
  <si>
    <t>Total Batches</t>
  </si>
  <si>
    <t>Hours / Batch</t>
  </si>
  <si>
    <t>Total Hours</t>
  </si>
  <si>
    <t>Payout/Hour</t>
  </si>
  <si>
    <t>Total Payout</t>
  </si>
  <si>
    <t>Avg. Fee Per Head</t>
  </si>
  <si>
    <t>Total Revenue Per Closure</t>
  </si>
  <si>
    <t>Overall Revenue</t>
  </si>
  <si>
    <t>Overall Profit</t>
  </si>
  <si>
    <t>UP</t>
  </si>
  <si>
    <t>SP</t>
  </si>
  <si>
    <t>RP</t>
  </si>
  <si>
    <t>EWF</t>
  </si>
  <si>
    <t>ESF</t>
  </si>
  <si>
    <t>ERF</t>
  </si>
  <si>
    <t>ELF</t>
  </si>
  <si>
    <t>Avg. Fee</t>
  </si>
  <si>
    <t>Exp. Closure</t>
  </si>
  <si>
    <t>Avg. hours</t>
  </si>
  <si>
    <t>T Payout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</si>
</sst>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529"/>
      <name val="Calibri"/>
      <family val="2"/>
    </font>
    <font>
      <vertAlign val="superscript"/>
      <sz val="11"/>
      <color rgb="FF212529"/>
      <name val="Calibri"/>
      <family val="2"/>
    </font>
    <font>
      <b/>
      <sz val="11"/>
      <color theme="0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9" fontId="0" fillId="0" borderId="0" xfId="1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9"/>
  <sheetViews>
    <sheetView zoomScale="90" zoomScaleNormal="90" workbookViewId="0">
      <selection activeCell="B44" sqref="B44"/>
    </sheetView>
  </sheetViews>
  <sheetFormatPr defaultColWidth="16.140625" defaultRowHeight="15"/>
  <cols>
    <col min="1" max="1" width="23.42578125" style="2" bestFit="1" customWidth="1"/>
    <col min="2" max="2" width="12.7109375" style="2" bestFit="1" customWidth="1"/>
    <col min="3" max="3" width="24.5703125" style="2" bestFit="1" customWidth="1"/>
    <col min="4" max="4" width="23.5703125" style="2" bestFit="1" customWidth="1"/>
    <col min="5" max="5" width="53.85546875" style="2" bestFit="1" customWidth="1"/>
    <col min="6" max="6" width="1.28515625" style="2" customWidth="1"/>
    <col min="7" max="7" width="12.7109375" style="2" bestFit="1" customWidth="1"/>
    <col min="8" max="8" width="18" style="2" bestFit="1" customWidth="1"/>
    <col min="9" max="9" width="6.7109375" style="2" bestFit="1" customWidth="1"/>
    <col min="10" max="10" width="4.7109375" style="2" bestFit="1" customWidth="1"/>
    <col min="11" max="11" width="6.28515625" style="2" customWidth="1"/>
    <col min="12" max="12" width="28.85546875" style="2" bestFit="1" customWidth="1"/>
    <col min="13" max="13" width="7.7109375" style="2" bestFit="1" customWidth="1"/>
    <col min="14" max="14" width="10.5703125" style="2" bestFit="1" customWidth="1"/>
    <col min="15" max="15" width="7.7109375" style="2" bestFit="1" customWidth="1"/>
    <col min="16" max="16384" width="16.140625" style="2"/>
  </cols>
  <sheetData>
    <row r="1" spans="1:15" ht="15.75" thickBot="1">
      <c r="A1" s="16" t="s">
        <v>8</v>
      </c>
    </row>
    <row r="2" spans="1:15" ht="30">
      <c r="A2" s="15" t="s">
        <v>0</v>
      </c>
      <c r="B2" s="8" t="s">
        <v>1</v>
      </c>
      <c r="C2" s="8" t="s">
        <v>31</v>
      </c>
      <c r="D2" s="8" t="s">
        <v>2</v>
      </c>
      <c r="E2" s="8" t="s">
        <v>16</v>
      </c>
      <c r="G2" s="1" t="s">
        <v>26</v>
      </c>
      <c r="H2" s="1" t="s">
        <v>27</v>
      </c>
      <c r="I2" s="1" t="s">
        <v>5</v>
      </c>
      <c r="L2" s="30" t="s">
        <v>39</v>
      </c>
      <c r="M2" s="30" t="s">
        <v>40</v>
      </c>
      <c r="N2" s="30" t="s">
        <v>41</v>
      </c>
      <c r="O2" s="30" t="s">
        <v>42</v>
      </c>
    </row>
    <row r="3" spans="1:15">
      <c r="A3" s="7" t="s">
        <v>3</v>
      </c>
      <c r="B3" s="7">
        <v>175</v>
      </c>
      <c r="C3" s="7">
        <f>B3*36</f>
        <v>6300</v>
      </c>
      <c r="D3" s="38" t="s">
        <v>37</v>
      </c>
      <c r="E3" s="38" t="s">
        <v>32</v>
      </c>
      <c r="G3" s="5">
        <v>9990</v>
      </c>
      <c r="H3" s="5">
        <f>G3*1</f>
        <v>9990</v>
      </c>
      <c r="I3" s="5">
        <f>H3-C3</f>
        <v>3690</v>
      </c>
      <c r="J3" s="14">
        <f>I3/H3</f>
        <v>0.36936936936936937</v>
      </c>
      <c r="L3" s="28">
        <v>50000</v>
      </c>
      <c r="M3" s="2">
        <v>30000</v>
      </c>
      <c r="N3" s="2">
        <v>20000</v>
      </c>
      <c r="O3" s="28">
        <f>SUM(L3:N3)</f>
        <v>100000</v>
      </c>
    </row>
    <row r="4" spans="1:15">
      <c r="A4" s="7" t="s">
        <v>4</v>
      </c>
      <c r="B4" s="7">
        <v>350</v>
      </c>
      <c r="C4" s="7">
        <f>B4*36</f>
        <v>12600</v>
      </c>
      <c r="D4" s="38"/>
      <c r="E4" s="38"/>
      <c r="G4" s="5">
        <v>9990</v>
      </c>
      <c r="H4" s="5">
        <f>G4*4</f>
        <v>39960</v>
      </c>
      <c r="I4" s="5">
        <f>H4-C4</f>
        <v>27360</v>
      </c>
      <c r="J4" s="14">
        <f t="shared" ref="J4:J5" si="0">I4/H4</f>
        <v>0.68468468468468469</v>
      </c>
    </row>
    <row r="5" spans="1:15">
      <c r="A5" s="7" t="s">
        <v>14</v>
      </c>
      <c r="B5" s="7">
        <v>500</v>
      </c>
      <c r="C5" s="7">
        <f>B5*36</f>
        <v>18000</v>
      </c>
      <c r="D5" s="38"/>
      <c r="E5" s="38"/>
      <c r="G5" s="5">
        <v>9990</v>
      </c>
      <c r="H5" s="5">
        <f>G5*9</f>
        <v>89910</v>
      </c>
      <c r="I5" s="5">
        <f>H5-C5</f>
        <v>71910</v>
      </c>
      <c r="J5" s="14">
        <f t="shared" si="0"/>
        <v>0.79979979979979976</v>
      </c>
      <c r="L5" s="29" t="s">
        <v>43</v>
      </c>
      <c r="M5" s="2">
        <v>50</v>
      </c>
    </row>
    <row r="6" spans="1:15" ht="15.75" thickBot="1">
      <c r="L6" s="29" t="s">
        <v>51</v>
      </c>
      <c r="M6" s="2">
        <v>7500</v>
      </c>
    </row>
    <row r="7" spans="1:15" ht="15.75" thickBot="1">
      <c r="A7" s="17" t="s">
        <v>7</v>
      </c>
      <c r="L7" s="29" t="s">
        <v>44</v>
      </c>
      <c r="M7" s="28">
        <f>O3/M5</f>
        <v>2000</v>
      </c>
    </row>
    <row r="8" spans="1:15" ht="30">
      <c r="A8" s="15" t="s">
        <v>0</v>
      </c>
      <c r="B8" s="8" t="s">
        <v>1</v>
      </c>
      <c r="C8" s="8" t="s">
        <v>31</v>
      </c>
      <c r="D8" s="8" t="s">
        <v>2</v>
      </c>
      <c r="E8" s="8" t="s">
        <v>16</v>
      </c>
      <c r="G8" s="1" t="s">
        <v>26</v>
      </c>
      <c r="H8" s="1" t="s">
        <v>27</v>
      </c>
      <c r="I8" s="1" t="s">
        <v>5</v>
      </c>
      <c r="L8" s="29" t="s">
        <v>52</v>
      </c>
      <c r="M8" s="28">
        <f>M6-M7</f>
        <v>5500</v>
      </c>
    </row>
    <row r="9" spans="1:15">
      <c r="A9" s="7" t="s">
        <v>3</v>
      </c>
      <c r="B9" s="37">
        <v>175</v>
      </c>
      <c r="C9" s="7">
        <f>B9*24</f>
        <v>4200</v>
      </c>
      <c r="D9" s="38" t="s">
        <v>37</v>
      </c>
      <c r="E9" s="38" t="s">
        <v>32</v>
      </c>
      <c r="G9" s="5">
        <v>7490</v>
      </c>
      <c r="H9" s="5">
        <f>G9*1</f>
        <v>7490</v>
      </c>
      <c r="I9" s="5">
        <f>H9-C9</f>
        <v>3290</v>
      </c>
      <c r="J9" s="14">
        <f>I9/H9</f>
        <v>0.43925233644859812</v>
      </c>
      <c r="L9" s="29" t="s">
        <v>45</v>
      </c>
      <c r="M9" s="2">
        <v>7</v>
      </c>
    </row>
    <row r="10" spans="1:15">
      <c r="A10" s="7" t="s">
        <v>4</v>
      </c>
      <c r="B10" s="37">
        <v>350</v>
      </c>
      <c r="C10" s="7">
        <f>B10*24</f>
        <v>8400</v>
      </c>
      <c r="D10" s="38"/>
      <c r="E10" s="38"/>
      <c r="G10" s="5">
        <v>7490</v>
      </c>
      <c r="H10" s="5">
        <f>G10*4</f>
        <v>29960</v>
      </c>
      <c r="I10" s="5">
        <f>H10-C10</f>
        <v>21560</v>
      </c>
      <c r="J10" s="14">
        <f t="shared" ref="J10:J11" si="1">I10/H10</f>
        <v>0.71962616822429903</v>
      </c>
      <c r="L10" s="31" t="s">
        <v>46</v>
      </c>
      <c r="M10" s="28">
        <f>M5/M9</f>
        <v>7.1428571428571432</v>
      </c>
    </row>
    <row r="11" spans="1:15">
      <c r="A11" s="7" t="s">
        <v>14</v>
      </c>
      <c r="B11" s="37">
        <v>500</v>
      </c>
      <c r="C11" s="7">
        <f>B11*24</f>
        <v>12000</v>
      </c>
      <c r="D11" s="38"/>
      <c r="E11" s="38"/>
      <c r="G11" s="5">
        <v>7490</v>
      </c>
      <c r="H11" s="5">
        <f>G11*9</f>
        <v>67410</v>
      </c>
      <c r="I11" s="5">
        <f>H11-C11</f>
        <v>55410</v>
      </c>
      <c r="J11" s="14">
        <f t="shared" si="1"/>
        <v>0.82198486871384069</v>
      </c>
      <c r="L11" s="29" t="s">
        <v>47</v>
      </c>
      <c r="M11" s="28">
        <v>24</v>
      </c>
    </row>
    <row r="12" spans="1:15" ht="15.75" thickBot="1">
      <c r="L12" s="29" t="s">
        <v>48</v>
      </c>
      <c r="M12" s="28">
        <f>M11*M10</f>
        <v>171.42857142857144</v>
      </c>
    </row>
    <row r="13" spans="1:15" ht="15.75" thickBot="1">
      <c r="A13" s="17" t="s">
        <v>9</v>
      </c>
      <c r="L13" s="29" t="s">
        <v>49</v>
      </c>
      <c r="M13" s="2">
        <v>300</v>
      </c>
    </row>
    <row r="14" spans="1:15" ht="30">
      <c r="A14" s="15" t="s">
        <v>0</v>
      </c>
      <c r="B14" s="8" t="s">
        <v>1</v>
      </c>
      <c r="C14" s="8" t="s">
        <v>31</v>
      </c>
      <c r="D14" s="8" t="s">
        <v>2</v>
      </c>
      <c r="E14" s="8" t="s">
        <v>16</v>
      </c>
      <c r="G14" s="1" t="s">
        <v>26</v>
      </c>
      <c r="H14" s="1" t="s">
        <v>6</v>
      </c>
      <c r="I14" s="1" t="s">
        <v>5</v>
      </c>
      <c r="L14" s="31" t="s">
        <v>50</v>
      </c>
      <c r="M14" s="28">
        <f>M12*M13</f>
        <v>51428.571428571435</v>
      </c>
    </row>
    <row r="15" spans="1:15">
      <c r="A15" s="7" t="s">
        <v>3</v>
      </c>
      <c r="B15" s="37">
        <v>175</v>
      </c>
      <c r="C15" s="7">
        <f>B15*12</f>
        <v>2100</v>
      </c>
      <c r="D15" s="38" t="s">
        <v>37</v>
      </c>
      <c r="E15" s="38" t="s">
        <v>32</v>
      </c>
      <c r="G15" s="5">
        <v>5490</v>
      </c>
      <c r="H15" s="5">
        <f>G15*1</f>
        <v>5490</v>
      </c>
      <c r="I15" s="5">
        <f>H15-C15</f>
        <v>3390</v>
      </c>
      <c r="J15" s="14">
        <f>I15/H15</f>
        <v>0.61748633879781423</v>
      </c>
      <c r="L15" s="29" t="s">
        <v>53</v>
      </c>
      <c r="M15" s="2">
        <f>M5*M8</f>
        <v>275000</v>
      </c>
    </row>
    <row r="16" spans="1:15">
      <c r="A16" s="7" t="s">
        <v>4</v>
      </c>
      <c r="B16" s="37">
        <v>350</v>
      </c>
      <c r="C16" s="7">
        <f>B16*12</f>
        <v>4200</v>
      </c>
      <c r="D16" s="38"/>
      <c r="E16" s="38"/>
      <c r="G16" s="5">
        <v>5490</v>
      </c>
      <c r="H16" s="5">
        <f>G16*4</f>
        <v>21960</v>
      </c>
      <c r="I16" s="5">
        <f>H16-C16</f>
        <v>17760</v>
      </c>
      <c r="J16" s="14">
        <f t="shared" ref="J16:J17" si="2">I16/H16</f>
        <v>0.80874316939890711</v>
      </c>
      <c r="L16" s="29" t="s">
        <v>54</v>
      </c>
      <c r="M16" s="28">
        <f>M15-M14</f>
        <v>223571.42857142858</v>
      </c>
    </row>
    <row r="17" spans="1:13">
      <c r="A17" s="7" t="s">
        <v>14</v>
      </c>
      <c r="B17" s="37">
        <v>500</v>
      </c>
      <c r="C17" s="7">
        <f>B17*12</f>
        <v>6000</v>
      </c>
      <c r="D17" s="38"/>
      <c r="E17" s="38"/>
      <c r="G17" s="5">
        <v>5490</v>
      </c>
      <c r="H17" s="5">
        <f>G17*9</f>
        <v>49410</v>
      </c>
      <c r="I17" s="5">
        <f>H17-C17</f>
        <v>43410</v>
      </c>
      <c r="J17" s="14">
        <f t="shared" si="2"/>
        <v>0.87856709168184577</v>
      </c>
    </row>
    <row r="18" spans="1:13" ht="15.75" thickBot="1"/>
    <row r="19" spans="1:13" ht="15.75" thickBot="1">
      <c r="A19" s="17" t="s">
        <v>10</v>
      </c>
    </row>
    <row r="20" spans="1:13" ht="30">
      <c r="A20" s="15" t="s">
        <v>0</v>
      </c>
      <c r="B20" s="8" t="s">
        <v>1</v>
      </c>
      <c r="C20" s="8" t="s">
        <v>31</v>
      </c>
      <c r="D20" s="8" t="s">
        <v>2</v>
      </c>
      <c r="E20" s="8" t="s">
        <v>16</v>
      </c>
      <c r="G20" s="1" t="s">
        <v>26</v>
      </c>
      <c r="H20" s="1" t="s">
        <v>6</v>
      </c>
      <c r="I20" s="1" t="s">
        <v>5</v>
      </c>
      <c r="M20" s="28"/>
    </row>
    <row r="21" spans="1:13">
      <c r="A21" s="7" t="s">
        <v>3</v>
      </c>
      <c r="B21" s="37">
        <v>175</v>
      </c>
      <c r="C21" s="3">
        <f>B21*10</f>
        <v>1750</v>
      </c>
      <c r="D21" s="38" t="s">
        <v>37</v>
      </c>
      <c r="E21" s="38" t="s">
        <v>32</v>
      </c>
      <c r="G21" s="5">
        <v>3490</v>
      </c>
      <c r="H21" s="5">
        <f>G21*1</f>
        <v>3490</v>
      </c>
      <c r="I21" s="5">
        <f>H21-C21</f>
        <v>1740</v>
      </c>
      <c r="J21" s="14">
        <f>I21/H21</f>
        <v>0.49856733524355301</v>
      </c>
    </row>
    <row r="22" spans="1:13">
      <c r="A22" s="7" t="s">
        <v>4</v>
      </c>
      <c r="B22" s="37">
        <v>350</v>
      </c>
      <c r="C22" s="3">
        <f>B22*10</f>
        <v>3500</v>
      </c>
      <c r="D22" s="38"/>
      <c r="E22" s="38"/>
      <c r="G22" s="5">
        <v>3490</v>
      </c>
      <c r="H22" s="5">
        <f>G22*4</f>
        <v>13960</v>
      </c>
      <c r="I22" s="5">
        <f>H22-C22</f>
        <v>10460</v>
      </c>
      <c r="J22" s="14">
        <f t="shared" ref="J22:J23" si="3">I22/H22</f>
        <v>0.74928366762177645</v>
      </c>
    </row>
    <row r="23" spans="1:13">
      <c r="A23" s="7" t="s">
        <v>14</v>
      </c>
      <c r="B23" s="37">
        <v>500</v>
      </c>
      <c r="C23" s="3">
        <f>B23*10</f>
        <v>5000</v>
      </c>
      <c r="D23" s="38"/>
      <c r="E23" s="38"/>
      <c r="G23" s="5">
        <v>3490</v>
      </c>
      <c r="H23" s="5">
        <f>G23*9</f>
        <v>31410</v>
      </c>
      <c r="I23" s="5">
        <f>H23-C23</f>
        <v>26410</v>
      </c>
      <c r="J23" s="14">
        <f t="shared" si="3"/>
        <v>0.8408150270614454</v>
      </c>
    </row>
    <row r="24" spans="1:13" ht="15.75" thickBot="1"/>
    <row r="25" spans="1:13" ht="15.75" thickBot="1">
      <c r="A25" s="17" t="s">
        <v>11</v>
      </c>
    </row>
    <row r="26" spans="1:13" ht="30">
      <c r="A26" s="15" t="s">
        <v>0</v>
      </c>
      <c r="B26" s="8" t="s">
        <v>1</v>
      </c>
      <c r="C26" s="8" t="s">
        <v>31</v>
      </c>
      <c r="D26" s="8" t="s">
        <v>2</v>
      </c>
      <c r="E26" s="8" t="s">
        <v>16</v>
      </c>
      <c r="G26" s="1" t="s">
        <v>26</v>
      </c>
      <c r="H26" s="1" t="s">
        <v>6</v>
      </c>
      <c r="I26" s="1" t="s">
        <v>5</v>
      </c>
    </row>
    <row r="27" spans="1:13">
      <c r="A27" s="7" t="s">
        <v>3</v>
      </c>
      <c r="B27" s="37">
        <v>175</v>
      </c>
      <c r="C27" s="7">
        <f>B27*8</f>
        <v>1400</v>
      </c>
      <c r="D27" s="38" t="s">
        <v>37</v>
      </c>
      <c r="E27" s="38" t="s">
        <v>32</v>
      </c>
      <c r="G27" s="5">
        <v>3490</v>
      </c>
      <c r="H27" s="5">
        <f>G27*1</f>
        <v>3490</v>
      </c>
      <c r="I27" s="5">
        <f>H27-C27</f>
        <v>2090</v>
      </c>
      <c r="J27" s="14">
        <f>I27/H27</f>
        <v>0.59885386819484243</v>
      </c>
    </row>
    <row r="28" spans="1:13">
      <c r="A28" s="7" t="s">
        <v>4</v>
      </c>
      <c r="B28" s="37">
        <v>350</v>
      </c>
      <c r="C28" s="7">
        <f>B28*8</f>
        <v>2800</v>
      </c>
      <c r="D28" s="38"/>
      <c r="E28" s="38"/>
      <c r="G28" s="5">
        <v>3490</v>
      </c>
      <c r="H28" s="5">
        <f>G28*4</f>
        <v>13960</v>
      </c>
      <c r="I28" s="5">
        <f>H28-C28</f>
        <v>11160</v>
      </c>
      <c r="J28" s="14">
        <f t="shared" ref="J28:J29" si="4">I28/H28</f>
        <v>0.79942693409742116</v>
      </c>
    </row>
    <row r="29" spans="1:13">
      <c r="A29" s="7" t="s">
        <v>14</v>
      </c>
      <c r="B29" s="37">
        <v>500</v>
      </c>
      <c r="C29" s="7">
        <f>B29*8</f>
        <v>4000</v>
      </c>
      <c r="D29" s="38"/>
      <c r="E29" s="38"/>
      <c r="G29" s="5">
        <v>3490</v>
      </c>
      <c r="H29" s="5">
        <f>G29*9</f>
        <v>31410</v>
      </c>
      <c r="I29" s="5">
        <f>H29-C29</f>
        <v>27410</v>
      </c>
      <c r="J29" s="14">
        <f t="shared" si="4"/>
        <v>0.87265202164915634</v>
      </c>
    </row>
    <row r="30" spans="1:13" ht="15.75" thickBot="1">
      <c r="A30" s="4"/>
      <c r="B30" s="4"/>
      <c r="C30" s="4"/>
      <c r="D30" s="4"/>
      <c r="E30" s="4"/>
      <c r="G30" s="6"/>
      <c r="H30" s="6"/>
      <c r="I30" s="6"/>
    </row>
    <row r="31" spans="1:13" ht="15.75" thickBot="1">
      <c r="A31" s="17" t="s">
        <v>12</v>
      </c>
    </row>
    <row r="32" spans="1:13" ht="30">
      <c r="A32" s="15" t="s">
        <v>0</v>
      </c>
      <c r="B32" s="8" t="s">
        <v>1</v>
      </c>
      <c r="C32" s="8" t="s">
        <v>31</v>
      </c>
      <c r="D32" s="8" t="s">
        <v>2</v>
      </c>
      <c r="E32" s="8" t="s">
        <v>16</v>
      </c>
      <c r="G32" s="1" t="s">
        <v>26</v>
      </c>
      <c r="H32" s="1" t="s">
        <v>6</v>
      </c>
      <c r="I32" s="1" t="s">
        <v>5</v>
      </c>
    </row>
    <row r="33" spans="1:10">
      <c r="A33" s="7" t="s">
        <v>3</v>
      </c>
      <c r="B33" s="37">
        <v>175</v>
      </c>
      <c r="C33" s="3">
        <f>B33*8</f>
        <v>1400</v>
      </c>
      <c r="D33" s="38" t="s">
        <v>37</v>
      </c>
      <c r="E33" s="38" t="s">
        <v>32</v>
      </c>
      <c r="G33" s="5">
        <v>2990</v>
      </c>
      <c r="H33" s="5">
        <f>G33*1</f>
        <v>2990</v>
      </c>
      <c r="I33" s="5">
        <f>H33-C33</f>
        <v>1590</v>
      </c>
      <c r="J33" s="14">
        <f>I33/H33</f>
        <v>0.5317725752508361</v>
      </c>
    </row>
    <row r="34" spans="1:10">
      <c r="A34" s="7" t="s">
        <v>4</v>
      </c>
      <c r="B34" s="37">
        <v>350</v>
      </c>
      <c r="C34" s="3">
        <f>B34*8</f>
        <v>2800</v>
      </c>
      <c r="D34" s="38"/>
      <c r="E34" s="38"/>
      <c r="G34" s="5">
        <v>2990</v>
      </c>
      <c r="H34" s="5">
        <f>G34*4</f>
        <v>11960</v>
      </c>
      <c r="I34" s="5">
        <f>H34-C34</f>
        <v>9160</v>
      </c>
      <c r="J34" s="14">
        <f t="shared" ref="J34:J35" si="5">I34/H34</f>
        <v>0.76588628762541811</v>
      </c>
    </row>
    <row r="35" spans="1:10">
      <c r="A35" s="7" t="s">
        <v>14</v>
      </c>
      <c r="B35" s="37">
        <v>500</v>
      </c>
      <c r="C35" s="3">
        <f>B35*8</f>
        <v>4000</v>
      </c>
      <c r="D35" s="38"/>
      <c r="E35" s="38"/>
      <c r="G35" s="5">
        <v>2990</v>
      </c>
      <c r="H35" s="5">
        <f>G35*9</f>
        <v>26910</v>
      </c>
      <c r="I35" s="5">
        <f>H35-C35</f>
        <v>22910</v>
      </c>
      <c r="J35" s="14">
        <f t="shared" si="5"/>
        <v>0.85135637309550349</v>
      </c>
    </row>
    <row r="36" spans="1:10" ht="15.75" thickBot="1"/>
    <row r="37" spans="1:10" ht="15.75" thickBot="1">
      <c r="A37" s="17" t="s">
        <v>13</v>
      </c>
    </row>
    <row r="38" spans="1:10" ht="30">
      <c r="A38" s="15" t="s">
        <v>0</v>
      </c>
      <c r="B38" s="8" t="s">
        <v>1</v>
      </c>
      <c r="C38" s="8" t="s">
        <v>31</v>
      </c>
      <c r="D38" s="8" t="s">
        <v>2</v>
      </c>
      <c r="E38" s="8" t="s">
        <v>16</v>
      </c>
      <c r="G38" s="1" t="s">
        <v>26</v>
      </c>
      <c r="H38" s="1" t="s">
        <v>6</v>
      </c>
      <c r="I38" s="1" t="s">
        <v>5</v>
      </c>
    </row>
    <row r="39" spans="1:10">
      <c r="A39" s="7" t="s">
        <v>3</v>
      </c>
      <c r="B39" s="37">
        <v>175</v>
      </c>
      <c r="C39" s="7">
        <f>B39*8</f>
        <v>1400</v>
      </c>
      <c r="D39" s="38" t="s">
        <v>37</v>
      </c>
      <c r="E39" s="38" t="s">
        <v>32</v>
      </c>
      <c r="G39" s="5">
        <v>2990</v>
      </c>
      <c r="H39" s="5">
        <f>G39*1</f>
        <v>2990</v>
      </c>
      <c r="I39" s="5">
        <f>H39-C39</f>
        <v>1590</v>
      </c>
      <c r="J39" s="14">
        <f>I39/H39</f>
        <v>0.5317725752508361</v>
      </c>
    </row>
    <row r="40" spans="1:10">
      <c r="A40" s="7" t="s">
        <v>4</v>
      </c>
      <c r="B40" s="37">
        <v>350</v>
      </c>
      <c r="C40" s="7">
        <f>B40*8</f>
        <v>2800</v>
      </c>
      <c r="D40" s="38"/>
      <c r="E40" s="38"/>
      <c r="G40" s="5">
        <v>2990</v>
      </c>
      <c r="H40" s="5">
        <f>G40*4</f>
        <v>11960</v>
      </c>
      <c r="I40" s="5">
        <f>H40-C40</f>
        <v>9160</v>
      </c>
      <c r="J40" s="14">
        <f t="shared" ref="J40:J41" si="6">I40/H40</f>
        <v>0.76588628762541811</v>
      </c>
    </row>
    <row r="41" spans="1:10">
      <c r="A41" s="7" t="s">
        <v>14</v>
      </c>
      <c r="B41" s="37">
        <v>500</v>
      </c>
      <c r="C41" s="7">
        <f>B41*8</f>
        <v>4000</v>
      </c>
      <c r="D41" s="38"/>
      <c r="E41" s="38"/>
      <c r="G41" s="5">
        <v>2990</v>
      </c>
      <c r="H41" s="5">
        <f>G41*9</f>
        <v>26910</v>
      </c>
      <c r="I41" s="5">
        <f>H41-C41</f>
        <v>22910</v>
      </c>
      <c r="J41" s="14">
        <f t="shared" si="6"/>
        <v>0.85135637309550349</v>
      </c>
    </row>
    <row r="42" spans="1:10" ht="15.75" thickBot="1"/>
    <row r="43" spans="1:10" ht="15.75" thickBot="1">
      <c r="A43" s="18" t="s">
        <v>15</v>
      </c>
      <c r="B43" s="20" t="s">
        <v>28</v>
      </c>
    </row>
    <row r="44" spans="1:10" ht="30">
      <c r="A44" s="15" t="s">
        <v>0</v>
      </c>
      <c r="B44" s="15" t="s">
        <v>1</v>
      </c>
      <c r="C44" s="8" t="s">
        <v>31</v>
      </c>
      <c r="D44" s="8" t="s">
        <v>2</v>
      </c>
      <c r="E44" s="8" t="s">
        <v>16</v>
      </c>
      <c r="G44" s="1" t="s">
        <v>26</v>
      </c>
      <c r="H44" s="1" t="s">
        <v>6</v>
      </c>
      <c r="I44" s="1" t="s">
        <v>5</v>
      </c>
    </row>
    <row r="45" spans="1:10">
      <c r="A45" s="7" t="s">
        <v>3</v>
      </c>
      <c r="B45" s="27">
        <v>150</v>
      </c>
      <c r="C45" s="7">
        <f>B45*20</f>
        <v>3000</v>
      </c>
      <c r="D45" s="38" t="s">
        <v>37</v>
      </c>
      <c r="E45" s="38" t="s">
        <v>25</v>
      </c>
      <c r="G45" s="5">
        <v>5990</v>
      </c>
      <c r="H45" s="5">
        <f>G45*1</f>
        <v>5990</v>
      </c>
      <c r="I45" s="5">
        <f>H45-C45</f>
        <v>2990</v>
      </c>
      <c r="J45" s="14">
        <f>I45/H45</f>
        <v>0.4991652754590985</v>
      </c>
    </row>
    <row r="46" spans="1:10">
      <c r="A46" s="7" t="s">
        <v>4</v>
      </c>
      <c r="B46" s="27">
        <v>250</v>
      </c>
      <c r="C46" s="7">
        <f>B46*20</f>
        <v>5000</v>
      </c>
      <c r="D46" s="38"/>
      <c r="E46" s="38"/>
      <c r="G46" s="5">
        <v>3990</v>
      </c>
      <c r="H46" s="5">
        <f>G46*4</f>
        <v>15960</v>
      </c>
      <c r="I46" s="5">
        <f>H46-C46</f>
        <v>10960</v>
      </c>
      <c r="J46" s="14">
        <f t="shared" ref="J46:J47" si="7">I46/H46</f>
        <v>0.68671679197994984</v>
      </c>
    </row>
    <row r="47" spans="1:10">
      <c r="A47" s="7" t="s">
        <v>14</v>
      </c>
      <c r="B47" s="27">
        <v>350</v>
      </c>
      <c r="C47" s="7">
        <f>B47*20</f>
        <v>7000</v>
      </c>
      <c r="D47" s="38"/>
      <c r="E47" s="38"/>
      <c r="G47" s="5">
        <v>3990</v>
      </c>
      <c r="H47" s="5">
        <f>G47*9</f>
        <v>35910</v>
      </c>
      <c r="I47" s="5">
        <f>H47-C47</f>
        <v>28910</v>
      </c>
      <c r="J47" s="14">
        <f t="shared" si="7"/>
        <v>0.80506822612085771</v>
      </c>
    </row>
    <row r="48" spans="1:10" ht="15.75" thickBot="1"/>
    <row r="49" spans="1:10" ht="15.75" thickBot="1">
      <c r="A49" s="18" t="s">
        <v>15</v>
      </c>
      <c r="B49" s="21" t="s">
        <v>29</v>
      </c>
    </row>
    <row r="50" spans="1:10" ht="30">
      <c r="A50" s="15" t="s">
        <v>0</v>
      </c>
      <c r="B50" s="15" t="s">
        <v>1</v>
      </c>
      <c r="C50" s="8" t="s">
        <v>31</v>
      </c>
      <c r="D50" s="8" t="s">
        <v>2</v>
      </c>
      <c r="E50" s="8" t="s">
        <v>16</v>
      </c>
      <c r="G50" s="1" t="s">
        <v>26</v>
      </c>
      <c r="H50" s="1" t="s">
        <v>6</v>
      </c>
      <c r="I50" s="1" t="s">
        <v>5</v>
      </c>
    </row>
    <row r="51" spans="1:10">
      <c r="A51" s="7" t="s">
        <v>3</v>
      </c>
      <c r="B51" s="27">
        <v>150</v>
      </c>
      <c r="C51" s="24">
        <f>B51*30</f>
        <v>4500</v>
      </c>
      <c r="D51" s="38" t="s">
        <v>37</v>
      </c>
      <c r="E51" s="38" t="s">
        <v>25</v>
      </c>
      <c r="G51" s="5">
        <v>6490</v>
      </c>
      <c r="H51" s="5">
        <f>G51*1</f>
        <v>6490</v>
      </c>
      <c r="I51" s="5">
        <f>H51-C51</f>
        <v>1990</v>
      </c>
      <c r="J51" s="14">
        <f>I51/H51</f>
        <v>0.30662557781201849</v>
      </c>
    </row>
    <row r="52" spans="1:10">
      <c r="A52" s="7" t="s">
        <v>4</v>
      </c>
      <c r="B52" s="27">
        <v>250</v>
      </c>
      <c r="C52" s="24">
        <f>B52*30</f>
        <v>7500</v>
      </c>
      <c r="D52" s="38"/>
      <c r="E52" s="38"/>
      <c r="G52" s="5">
        <v>6490</v>
      </c>
      <c r="H52" s="5">
        <f>G52*4</f>
        <v>25960</v>
      </c>
      <c r="I52" s="5">
        <f>H52-C52</f>
        <v>18460</v>
      </c>
      <c r="J52" s="14">
        <f t="shared" ref="J52:J53" si="8">I52/H52</f>
        <v>0.71109399075500768</v>
      </c>
    </row>
    <row r="53" spans="1:10">
      <c r="A53" s="7" t="s">
        <v>14</v>
      </c>
      <c r="B53" s="27">
        <v>350</v>
      </c>
      <c r="C53" s="24">
        <f>B53*30</f>
        <v>10500</v>
      </c>
      <c r="D53" s="38"/>
      <c r="E53" s="38"/>
      <c r="G53" s="5">
        <v>6490</v>
      </c>
      <c r="H53" s="5">
        <f>G53*9</f>
        <v>58410</v>
      </c>
      <c r="I53" s="5">
        <f>H53-C53</f>
        <v>47910</v>
      </c>
      <c r="J53" s="14">
        <f t="shared" si="8"/>
        <v>0.82023626091422697</v>
      </c>
    </row>
    <row r="54" spans="1:10" ht="15.75" thickBot="1"/>
    <row r="55" spans="1:10" ht="15.75" thickBot="1">
      <c r="A55" s="18" t="s">
        <v>15</v>
      </c>
      <c r="B55" s="19" t="s">
        <v>30</v>
      </c>
    </row>
    <row r="56" spans="1:10" ht="30">
      <c r="A56" s="15" t="s">
        <v>0</v>
      </c>
      <c r="B56" s="15" t="s">
        <v>1</v>
      </c>
      <c r="C56" s="8" t="s">
        <v>31</v>
      </c>
      <c r="D56" s="8" t="s">
        <v>2</v>
      </c>
      <c r="E56" s="8" t="s">
        <v>16</v>
      </c>
      <c r="G56" s="1" t="s">
        <v>26</v>
      </c>
      <c r="H56" s="1" t="s">
        <v>6</v>
      </c>
      <c r="I56" s="1" t="s">
        <v>5</v>
      </c>
    </row>
    <row r="57" spans="1:10">
      <c r="A57" s="7" t="s">
        <v>3</v>
      </c>
      <c r="B57" s="27">
        <v>150</v>
      </c>
      <c r="C57" s="26">
        <f>B57*40</f>
        <v>6000</v>
      </c>
      <c r="D57" s="38" t="s">
        <v>37</v>
      </c>
      <c r="E57" s="38" t="s">
        <v>25</v>
      </c>
      <c r="G57" s="5">
        <v>7490</v>
      </c>
      <c r="H57" s="5">
        <f>G57*1</f>
        <v>7490</v>
      </c>
      <c r="I57" s="5">
        <f>H57-C57</f>
        <v>1490</v>
      </c>
      <c r="J57" s="14">
        <f>I57/H57</f>
        <v>0.19893190921228304</v>
      </c>
    </row>
    <row r="58" spans="1:10">
      <c r="A58" s="7" t="s">
        <v>4</v>
      </c>
      <c r="B58" s="27">
        <v>250</v>
      </c>
      <c r="C58" s="26">
        <f>B58*40</f>
        <v>10000</v>
      </c>
      <c r="D58" s="38"/>
      <c r="E58" s="38"/>
      <c r="G58" s="5">
        <v>7490</v>
      </c>
      <c r="H58" s="5">
        <f>G58*4</f>
        <v>29960</v>
      </c>
      <c r="I58" s="5">
        <f>H58-C58</f>
        <v>19960</v>
      </c>
      <c r="J58" s="14">
        <f t="shared" ref="J58:J59" si="9">I58/H58</f>
        <v>0.66622162883845126</v>
      </c>
    </row>
    <row r="59" spans="1:10">
      <c r="A59" s="7" t="s">
        <v>14</v>
      </c>
      <c r="B59" s="27">
        <v>350</v>
      </c>
      <c r="C59" s="26">
        <f>B59*40</f>
        <v>14000</v>
      </c>
      <c r="D59" s="38"/>
      <c r="E59" s="38"/>
      <c r="G59" s="5">
        <v>7490</v>
      </c>
      <c r="H59" s="5">
        <f>G59*9</f>
        <v>67410</v>
      </c>
      <c r="I59" s="5">
        <f>H59-C59</f>
        <v>53410</v>
      </c>
      <c r="J59" s="14">
        <f t="shared" si="9"/>
        <v>0.79231568016614751</v>
      </c>
    </row>
  </sheetData>
  <mergeCells count="20">
    <mergeCell ref="D51:D53"/>
    <mergeCell ref="E51:E53"/>
    <mergeCell ref="D57:D59"/>
    <mergeCell ref="E57:E59"/>
    <mergeCell ref="E33:E35"/>
    <mergeCell ref="E39:E41"/>
    <mergeCell ref="E45:E47"/>
    <mergeCell ref="D3:D5"/>
    <mergeCell ref="E3:E5"/>
    <mergeCell ref="D9:D11"/>
    <mergeCell ref="E9:E11"/>
    <mergeCell ref="E15:E17"/>
    <mergeCell ref="E21:E23"/>
    <mergeCell ref="E27:E29"/>
    <mergeCell ref="D39:D41"/>
    <mergeCell ref="D45:D47"/>
    <mergeCell ref="D15:D17"/>
    <mergeCell ref="D21:D23"/>
    <mergeCell ref="D27:D29"/>
    <mergeCell ref="D33:D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9"/>
  <sheetViews>
    <sheetView tabSelected="1" topLeftCell="A27" zoomScale="90" zoomScaleNormal="90" workbookViewId="0">
      <selection activeCell="A42" sqref="A42"/>
    </sheetView>
  </sheetViews>
  <sheetFormatPr defaultColWidth="21.140625" defaultRowHeight="15"/>
  <cols>
    <col min="1" max="1" width="23.42578125" style="9" bestFit="1" customWidth="1"/>
    <col min="2" max="2" width="21" style="9" bestFit="1" customWidth="1"/>
    <col min="3" max="5" width="21.7109375" style="9" bestFit="1" customWidth="1"/>
    <col min="6" max="6" width="18.85546875" style="9" bestFit="1" customWidth="1"/>
    <col min="7" max="7" width="8.5703125" style="9" bestFit="1" customWidth="1"/>
    <col min="8" max="8" width="3.42578125" style="9" customWidth="1"/>
    <col min="9" max="9" width="13.85546875" style="9" bestFit="1" customWidth="1"/>
    <col min="10" max="10" width="6" style="9" bestFit="1" customWidth="1"/>
    <col min="11" max="11" width="7.7109375" style="9" bestFit="1" customWidth="1"/>
    <col min="12" max="12" width="6.5703125" style="9" bestFit="1" customWidth="1"/>
    <col min="13" max="13" width="7.5703125" style="9" bestFit="1" customWidth="1"/>
    <col min="14" max="16384" width="21.140625" style="9"/>
  </cols>
  <sheetData>
    <row r="1" spans="1:13" ht="15.75" thickBot="1">
      <c r="A1" s="16" t="s">
        <v>8</v>
      </c>
    </row>
    <row r="2" spans="1:13" ht="30">
      <c r="A2" s="15" t="s">
        <v>1</v>
      </c>
      <c r="B2" s="8" t="s">
        <v>17</v>
      </c>
      <c r="C2" s="8" t="s">
        <v>18</v>
      </c>
      <c r="D2" s="8" t="s">
        <v>19</v>
      </c>
      <c r="E2" s="8" t="s">
        <v>20</v>
      </c>
      <c r="F2" s="8" t="s">
        <v>2</v>
      </c>
      <c r="G2" s="8" t="s">
        <v>16</v>
      </c>
      <c r="I2" s="10" t="s">
        <v>6</v>
      </c>
      <c r="J2" s="10" t="s">
        <v>5</v>
      </c>
    </row>
    <row r="3" spans="1:13" ht="30">
      <c r="A3" s="22">
        <v>200</v>
      </c>
      <c r="B3" s="3">
        <f>A3*36</f>
        <v>7200</v>
      </c>
      <c r="C3" s="3">
        <f>B3*2</f>
        <v>14400</v>
      </c>
      <c r="D3" s="3">
        <f>B3*3</f>
        <v>21600</v>
      </c>
      <c r="E3" s="3">
        <f>B3*4</f>
        <v>28800</v>
      </c>
      <c r="F3" s="25" t="s">
        <v>38</v>
      </c>
      <c r="G3" s="3"/>
      <c r="I3" s="11">
        <v>11490</v>
      </c>
      <c r="J3" s="11">
        <f>I3-B3</f>
        <v>4290</v>
      </c>
      <c r="K3" s="13">
        <f>J3/I3</f>
        <v>0.37336814621409919</v>
      </c>
    </row>
    <row r="4" spans="1:13" ht="15.75" thickBot="1"/>
    <row r="5" spans="1:13" ht="15.75" thickBot="1">
      <c r="A5" s="16" t="s">
        <v>7</v>
      </c>
    </row>
    <row r="6" spans="1:13" ht="45">
      <c r="A6" s="15" t="s">
        <v>1</v>
      </c>
      <c r="B6" s="8" t="s">
        <v>21</v>
      </c>
      <c r="C6" s="8" t="s">
        <v>22</v>
      </c>
      <c r="D6" s="8" t="s">
        <v>23</v>
      </c>
      <c r="E6" s="8" t="s">
        <v>24</v>
      </c>
      <c r="F6" s="8" t="s">
        <v>2</v>
      </c>
      <c r="G6" s="8" t="s">
        <v>16</v>
      </c>
      <c r="I6" s="10" t="s">
        <v>6</v>
      </c>
      <c r="J6" s="10" t="s">
        <v>5</v>
      </c>
    </row>
    <row r="7" spans="1:13" ht="30">
      <c r="A7" s="24">
        <v>200</v>
      </c>
      <c r="B7" s="3">
        <f>A7*24</f>
        <v>4800</v>
      </c>
      <c r="C7" s="3">
        <f>B7*2</f>
        <v>9600</v>
      </c>
      <c r="D7" s="3">
        <f>B7*3</f>
        <v>14400</v>
      </c>
      <c r="E7" s="3">
        <f>B7*4</f>
        <v>19200</v>
      </c>
      <c r="F7" s="25" t="s">
        <v>38</v>
      </c>
      <c r="G7" s="3"/>
      <c r="I7" s="11">
        <v>8990</v>
      </c>
      <c r="J7" s="11">
        <f>I7-B7</f>
        <v>4190</v>
      </c>
      <c r="K7" s="13">
        <f>J7/I7</f>
        <v>0.46607341490545051</v>
      </c>
    </row>
    <row r="8" spans="1:13" ht="15.75" thickBot="1"/>
    <row r="9" spans="1:13" ht="15.75" thickBot="1">
      <c r="A9" s="16" t="s">
        <v>9</v>
      </c>
    </row>
    <row r="10" spans="1:13" ht="30">
      <c r="A10" s="15" t="s">
        <v>1</v>
      </c>
      <c r="B10" s="8" t="s">
        <v>33</v>
      </c>
      <c r="C10" s="8" t="s">
        <v>34</v>
      </c>
      <c r="D10" s="8" t="s">
        <v>35</v>
      </c>
      <c r="E10" s="8" t="s">
        <v>36</v>
      </c>
      <c r="F10" s="8" t="s">
        <v>2</v>
      </c>
      <c r="G10" s="8" t="s">
        <v>16</v>
      </c>
      <c r="I10" s="10" t="s">
        <v>6</v>
      </c>
      <c r="J10" s="10" t="s">
        <v>5</v>
      </c>
    </row>
    <row r="11" spans="1:13" ht="30">
      <c r="A11" s="24">
        <v>200</v>
      </c>
      <c r="B11" s="3">
        <f>A11*12</f>
        <v>2400</v>
      </c>
      <c r="C11" s="3">
        <f>B11*2</f>
        <v>4800</v>
      </c>
      <c r="D11" s="3">
        <f>B11*3</f>
        <v>7200</v>
      </c>
      <c r="E11" s="3">
        <f>B11*4</f>
        <v>9600</v>
      </c>
      <c r="F11" s="25" t="s">
        <v>38</v>
      </c>
      <c r="G11" s="3"/>
      <c r="I11" s="11">
        <v>6490</v>
      </c>
      <c r="J11" s="11">
        <f>I11-B11</f>
        <v>4090</v>
      </c>
      <c r="K11" s="13">
        <f>J11/I11</f>
        <v>0.63020030816640982</v>
      </c>
    </row>
    <row r="12" spans="1:13" ht="15.75" thickBot="1"/>
    <row r="13" spans="1:13" ht="15.75" thickBot="1">
      <c r="A13" s="16" t="s">
        <v>10</v>
      </c>
    </row>
    <row r="14" spans="1:13" ht="30">
      <c r="A14" s="15" t="s">
        <v>1</v>
      </c>
      <c r="B14" s="8" t="s">
        <v>33</v>
      </c>
      <c r="C14" s="8" t="s">
        <v>34</v>
      </c>
      <c r="D14" s="8" t="s">
        <v>35</v>
      </c>
      <c r="E14" s="8" t="s">
        <v>36</v>
      </c>
      <c r="F14" s="8" t="s">
        <v>2</v>
      </c>
      <c r="G14" s="8" t="s">
        <v>16</v>
      </c>
      <c r="I14" s="10" t="s">
        <v>6</v>
      </c>
      <c r="J14" s="10" t="s">
        <v>5</v>
      </c>
    </row>
    <row r="15" spans="1:13" ht="30">
      <c r="A15" s="24">
        <v>200</v>
      </c>
      <c r="B15" s="3">
        <f>A15*10</f>
        <v>2000</v>
      </c>
      <c r="C15" s="3">
        <f>B15*2</f>
        <v>4000</v>
      </c>
      <c r="D15" s="3">
        <f>B15*3</f>
        <v>6000</v>
      </c>
      <c r="E15" s="3">
        <f>B15*4</f>
        <v>8000</v>
      </c>
      <c r="F15" s="25" t="s">
        <v>38</v>
      </c>
      <c r="G15" s="3"/>
      <c r="I15" s="11">
        <v>4490</v>
      </c>
      <c r="J15" s="11">
        <f>I15-B15</f>
        <v>2490</v>
      </c>
      <c r="K15" s="13">
        <f>J15/I15</f>
        <v>0.55456570155902007</v>
      </c>
      <c r="L15" s="9">
        <f>I15*0.18</f>
        <v>808.19999999999993</v>
      </c>
      <c r="M15" s="9">
        <f>I15+L15</f>
        <v>5298.2</v>
      </c>
    </row>
    <row r="16" spans="1:13" ht="15.75" thickBot="1"/>
    <row r="17" spans="1:11" ht="15.75" thickBot="1">
      <c r="A17" s="16" t="s">
        <v>11</v>
      </c>
    </row>
    <row r="18" spans="1:11" ht="30">
      <c r="A18" s="15" t="s">
        <v>1</v>
      </c>
      <c r="B18" s="8" t="s">
        <v>33</v>
      </c>
      <c r="C18" s="8" t="s">
        <v>34</v>
      </c>
      <c r="D18" s="8" t="s">
        <v>35</v>
      </c>
      <c r="E18" s="8" t="s">
        <v>36</v>
      </c>
      <c r="F18" s="8" t="s">
        <v>2</v>
      </c>
      <c r="G18" s="8" t="s">
        <v>16</v>
      </c>
      <c r="I18" s="10" t="s">
        <v>6</v>
      </c>
      <c r="J18" s="10" t="s">
        <v>5</v>
      </c>
    </row>
    <row r="19" spans="1:11" ht="30">
      <c r="A19" s="23">
        <v>200</v>
      </c>
      <c r="B19" s="3">
        <f>A19*8</f>
        <v>1600</v>
      </c>
      <c r="C19" s="3">
        <f>B19*2</f>
        <v>3200</v>
      </c>
      <c r="D19" s="3">
        <f>B19*3</f>
        <v>4800</v>
      </c>
      <c r="E19" s="3">
        <f>B19*4</f>
        <v>6400</v>
      </c>
      <c r="F19" s="25" t="s">
        <v>38</v>
      </c>
      <c r="G19" s="3"/>
      <c r="I19" s="11">
        <v>4490</v>
      </c>
      <c r="J19" s="11">
        <f>I19-B19</f>
        <v>2890</v>
      </c>
      <c r="K19" s="13">
        <f>J19/I19</f>
        <v>0.64365256124721604</v>
      </c>
    </row>
    <row r="20" spans="1:11" ht="15.75" thickBot="1">
      <c r="B20" s="4"/>
      <c r="C20" s="4"/>
      <c r="D20" s="4"/>
      <c r="E20" s="4"/>
      <c r="F20" s="4"/>
      <c r="G20" s="4"/>
      <c r="H20" s="4"/>
      <c r="J20" s="12"/>
      <c r="K20" s="12"/>
    </row>
    <row r="21" spans="1:11" ht="15.75" thickBot="1">
      <c r="A21" s="16" t="s">
        <v>12</v>
      </c>
    </row>
    <row r="22" spans="1:11" ht="30">
      <c r="A22" s="15" t="s">
        <v>1</v>
      </c>
      <c r="B22" s="8" t="s">
        <v>33</v>
      </c>
      <c r="C22" s="8" t="s">
        <v>34</v>
      </c>
      <c r="D22" s="8" t="s">
        <v>35</v>
      </c>
      <c r="E22" s="8" t="s">
        <v>36</v>
      </c>
      <c r="F22" s="8" t="s">
        <v>2</v>
      </c>
      <c r="G22" s="8" t="s">
        <v>16</v>
      </c>
      <c r="I22" s="10" t="s">
        <v>6</v>
      </c>
      <c r="J22" s="10" t="s">
        <v>5</v>
      </c>
    </row>
    <row r="23" spans="1:11" ht="30">
      <c r="A23" s="24">
        <v>150</v>
      </c>
      <c r="B23" s="3">
        <f>A23*8</f>
        <v>1200</v>
      </c>
      <c r="C23" s="3">
        <f>B23*2</f>
        <v>2400</v>
      </c>
      <c r="D23" s="3">
        <f>B23*3</f>
        <v>3600</v>
      </c>
      <c r="E23" s="3">
        <f>B23*4</f>
        <v>4800</v>
      </c>
      <c r="F23" s="25" t="s">
        <v>38</v>
      </c>
      <c r="G23" s="3"/>
      <c r="I23" s="11">
        <v>3990</v>
      </c>
      <c r="J23" s="11">
        <f>I23-B23</f>
        <v>2790</v>
      </c>
      <c r="K23" s="13">
        <f>J23/I23</f>
        <v>0.6992481203007519</v>
      </c>
    </row>
    <row r="24" spans="1:11" ht="15.75" thickBot="1"/>
    <row r="25" spans="1:11" ht="15.75" thickBot="1">
      <c r="A25" s="16" t="s">
        <v>13</v>
      </c>
    </row>
    <row r="26" spans="1:11" ht="30">
      <c r="A26" s="15" t="s">
        <v>1</v>
      </c>
      <c r="B26" s="8" t="s">
        <v>33</v>
      </c>
      <c r="C26" s="8" t="s">
        <v>34</v>
      </c>
      <c r="D26" s="8" t="s">
        <v>35</v>
      </c>
      <c r="E26" s="8" t="s">
        <v>36</v>
      </c>
      <c r="F26" s="8" t="s">
        <v>2</v>
      </c>
      <c r="G26" s="8" t="s">
        <v>16</v>
      </c>
      <c r="I26" s="10" t="s">
        <v>6</v>
      </c>
      <c r="J26" s="10" t="s">
        <v>5</v>
      </c>
    </row>
    <row r="27" spans="1:11" ht="30">
      <c r="A27" s="24">
        <v>150</v>
      </c>
      <c r="B27" s="3">
        <f>A27*8</f>
        <v>1200</v>
      </c>
      <c r="C27" s="3">
        <f>B27*2</f>
        <v>2400</v>
      </c>
      <c r="D27" s="3">
        <f>B27*3</f>
        <v>3600</v>
      </c>
      <c r="E27" s="3">
        <f>B27*4</f>
        <v>4800</v>
      </c>
      <c r="F27" s="25" t="s">
        <v>38</v>
      </c>
      <c r="G27" s="3"/>
      <c r="I27" s="11">
        <v>3990</v>
      </c>
      <c r="J27" s="11">
        <f>I27-B27</f>
        <v>2790</v>
      </c>
      <c r="K27" s="13">
        <f>J27/I27</f>
        <v>0.6992481203007519</v>
      </c>
    </row>
    <row r="28" spans="1:11" ht="15.75" thickBot="1"/>
    <row r="29" spans="1:11" ht="15.75" thickBot="1">
      <c r="A29" s="18" t="s">
        <v>15</v>
      </c>
      <c r="B29" s="20" t="s">
        <v>28</v>
      </c>
      <c r="C29" s="2"/>
      <c r="D29" s="2"/>
      <c r="E29" s="2"/>
      <c r="F29" s="2"/>
      <c r="G29" s="2"/>
      <c r="H29" s="2"/>
      <c r="I29" s="2"/>
      <c r="J29" s="2"/>
    </row>
    <row r="30" spans="1:11" ht="45">
      <c r="A30" s="8" t="s">
        <v>1</v>
      </c>
      <c r="B30" s="8" t="s">
        <v>21</v>
      </c>
      <c r="C30" s="8" t="s">
        <v>22</v>
      </c>
      <c r="D30" s="8" t="s">
        <v>23</v>
      </c>
      <c r="E30" s="8" t="s">
        <v>24</v>
      </c>
      <c r="F30" s="8" t="s">
        <v>2</v>
      </c>
      <c r="G30" s="8" t="s">
        <v>16</v>
      </c>
      <c r="I30" s="1" t="s">
        <v>6</v>
      </c>
      <c r="J30" s="1" t="s">
        <v>5</v>
      </c>
      <c r="K30" s="2"/>
    </row>
    <row r="31" spans="1:11" ht="30">
      <c r="A31" s="27">
        <v>200</v>
      </c>
      <c r="B31" s="22">
        <f>A31*20</f>
        <v>4000</v>
      </c>
      <c r="C31" s="22"/>
      <c r="D31" s="22"/>
      <c r="E31" s="22"/>
      <c r="F31" s="25" t="s">
        <v>38</v>
      </c>
      <c r="G31" s="22"/>
      <c r="I31" s="5">
        <v>6490</v>
      </c>
      <c r="J31" s="11">
        <f>I31-B31</f>
        <v>2490</v>
      </c>
      <c r="K31" s="14">
        <f>J31/I31</f>
        <v>0.38366718027734975</v>
      </c>
    </row>
    <row r="32" spans="1:11" ht="15.75" thickBot="1"/>
    <row r="33" spans="1:11" s="2" customFormat="1" ht="15.75" thickBot="1">
      <c r="A33" s="18" t="s">
        <v>15</v>
      </c>
      <c r="B33" s="21" t="s">
        <v>29</v>
      </c>
    </row>
    <row r="34" spans="1:11" s="2" customFormat="1" ht="45">
      <c r="A34" s="8" t="s">
        <v>1</v>
      </c>
      <c r="B34" s="8" t="s">
        <v>21</v>
      </c>
      <c r="C34" s="8" t="s">
        <v>22</v>
      </c>
      <c r="D34" s="8" t="s">
        <v>23</v>
      </c>
      <c r="E34" s="8" t="s">
        <v>24</v>
      </c>
      <c r="F34" s="8" t="s">
        <v>2</v>
      </c>
      <c r="G34" s="8" t="s">
        <v>16</v>
      </c>
      <c r="I34" s="1" t="s">
        <v>6</v>
      </c>
      <c r="J34" s="1" t="s">
        <v>5</v>
      </c>
    </row>
    <row r="35" spans="1:11" s="2" customFormat="1" ht="30">
      <c r="A35" s="27">
        <v>200</v>
      </c>
      <c r="B35" s="27">
        <f>A35*30</f>
        <v>6000</v>
      </c>
      <c r="C35" s="22"/>
      <c r="D35" s="22"/>
      <c r="E35" s="22"/>
      <c r="F35" s="25" t="s">
        <v>38</v>
      </c>
      <c r="G35" s="22"/>
      <c r="I35" s="5">
        <v>7490</v>
      </c>
      <c r="J35" s="11">
        <f>I35-B35</f>
        <v>1490</v>
      </c>
      <c r="K35" s="14">
        <f>J35/I35</f>
        <v>0.19893190921228304</v>
      </c>
    </row>
    <row r="36" spans="1:11" s="2" customFormat="1" ht="15.75" thickBot="1"/>
    <row r="37" spans="1:11" s="2" customFormat="1" ht="15.75" thickBot="1">
      <c r="A37" s="18" t="s">
        <v>15</v>
      </c>
      <c r="B37" s="19" t="s">
        <v>30</v>
      </c>
    </row>
    <row r="38" spans="1:11" s="2" customFormat="1" ht="45">
      <c r="A38" s="8" t="s">
        <v>1</v>
      </c>
      <c r="B38" s="8" t="s">
        <v>21</v>
      </c>
      <c r="C38" s="8" t="s">
        <v>22</v>
      </c>
      <c r="D38" s="8" t="s">
        <v>23</v>
      </c>
      <c r="E38" s="8" t="s">
        <v>24</v>
      </c>
      <c r="F38" s="8" t="s">
        <v>2</v>
      </c>
      <c r="G38" s="8" t="s">
        <v>16</v>
      </c>
      <c r="I38" s="1" t="s">
        <v>6</v>
      </c>
      <c r="J38" s="1" t="s">
        <v>5</v>
      </c>
    </row>
    <row r="39" spans="1:11" s="2" customFormat="1" ht="30">
      <c r="A39" s="27">
        <v>200</v>
      </c>
      <c r="B39" s="27">
        <f>A39*40</f>
        <v>8000</v>
      </c>
      <c r="C39" s="22"/>
      <c r="D39" s="22"/>
      <c r="E39" s="22"/>
      <c r="F39" s="25" t="s">
        <v>38</v>
      </c>
      <c r="G39" s="22"/>
      <c r="I39" s="5">
        <v>12490</v>
      </c>
      <c r="J39" s="11">
        <f>I39-B39</f>
        <v>4490</v>
      </c>
      <c r="K39" s="14">
        <f>J39/I39</f>
        <v>0.35948759007205766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8"/>
  <sheetViews>
    <sheetView workbookViewId="0">
      <selection activeCell="C23" sqref="C23"/>
    </sheetView>
  </sheetViews>
  <sheetFormatPr defaultRowHeight="12"/>
  <cols>
    <col min="1" max="1" width="24.85546875" style="35" bestFit="1" customWidth="1"/>
    <col min="2" max="2" width="6.7109375" style="35" bestFit="1" customWidth="1"/>
    <col min="3" max="3" width="8.5703125" style="35" bestFit="1" customWidth="1"/>
    <col min="4" max="4" width="24.85546875" style="35" bestFit="1" customWidth="1"/>
    <col min="5" max="5" width="6.140625" style="35" bestFit="1" customWidth="1"/>
    <col min="6" max="6" width="3.28515625" style="35" customWidth="1"/>
    <col min="7" max="7" width="24.85546875" style="35" bestFit="1" customWidth="1"/>
    <col min="8" max="8" width="5.85546875" style="35" bestFit="1" customWidth="1"/>
    <col min="9" max="9" width="2.28515625" style="35" customWidth="1"/>
    <col min="10" max="10" width="24.85546875" style="35" bestFit="1" customWidth="1"/>
    <col min="11" max="11" width="5.85546875" style="35" bestFit="1" customWidth="1"/>
    <col min="12" max="12" width="2.5703125" style="35" customWidth="1"/>
    <col min="13" max="13" width="24.85546875" style="35" bestFit="1" customWidth="1"/>
    <col min="14" max="14" width="5.85546875" style="35" bestFit="1" customWidth="1"/>
    <col min="15" max="15" width="9.140625" style="35"/>
    <col min="16" max="16" width="24.85546875" style="35" bestFit="1" customWidth="1"/>
    <col min="17" max="17" width="5.85546875" style="35" bestFit="1" customWidth="1"/>
    <col min="18" max="18" width="9.140625" style="35"/>
    <col min="19" max="19" width="24.85546875" style="35" bestFit="1" customWidth="1"/>
    <col min="20" max="20" width="5.85546875" style="35" bestFit="1" customWidth="1"/>
    <col min="21" max="16384" width="9.140625" style="35"/>
  </cols>
  <sheetData>
    <row r="1" spans="1:20">
      <c r="A1" s="32" t="s">
        <v>39</v>
      </c>
      <c r="B1" s="32" t="s">
        <v>40</v>
      </c>
      <c r="C1" s="32" t="s">
        <v>41</v>
      </c>
      <c r="D1" s="32" t="s">
        <v>42</v>
      </c>
    </row>
    <row r="2" spans="1:20">
      <c r="A2" s="33">
        <v>50000</v>
      </c>
      <c r="B2" s="34">
        <v>30000</v>
      </c>
      <c r="C2" s="34">
        <v>20000</v>
      </c>
      <c r="D2" s="33">
        <f>SUM(A2:C2)</f>
        <v>100000</v>
      </c>
    </row>
    <row r="3" spans="1:20">
      <c r="A3" s="34"/>
      <c r="B3" s="34"/>
      <c r="C3" s="34"/>
      <c r="D3" s="34"/>
    </row>
    <row r="4" spans="1:20">
      <c r="A4" s="34" t="s">
        <v>56</v>
      </c>
      <c r="B4" s="34"/>
      <c r="C4" s="34"/>
      <c r="D4" s="34" t="s">
        <v>55</v>
      </c>
      <c r="G4" s="35" t="s">
        <v>57</v>
      </c>
      <c r="J4" s="35" t="s">
        <v>58</v>
      </c>
      <c r="M4" s="35" t="s">
        <v>59</v>
      </c>
      <c r="P4" s="35" t="s">
        <v>60</v>
      </c>
      <c r="S4" s="35" t="s">
        <v>61</v>
      </c>
    </row>
    <row r="5" spans="1:20">
      <c r="A5" s="34" t="s">
        <v>43</v>
      </c>
      <c r="B5" s="34">
        <v>20</v>
      </c>
      <c r="C5" s="34"/>
      <c r="D5" s="34" t="s">
        <v>43</v>
      </c>
      <c r="E5" s="34">
        <v>30</v>
      </c>
      <c r="G5" s="34" t="s">
        <v>43</v>
      </c>
      <c r="H5" s="34">
        <v>20</v>
      </c>
      <c r="J5" s="34" t="s">
        <v>43</v>
      </c>
      <c r="K5" s="34">
        <v>10</v>
      </c>
      <c r="M5" s="34" t="s">
        <v>43</v>
      </c>
      <c r="N5" s="34">
        <v>10</v>
      </c>
      <c r="P5" s="34" t="s">
        <v>43</v>
      </c>
      <c r="Q5" s="34">
        <v>10</v>
      </c>
      <c r="S5" s="34" t="s">
        <v>43</v>
      </c>
      <c r="T5" s="34">
        <v>10</v>
      </c>
    </row>
    <row r="6" spans="1:20">
      <c r="A6" s="34" t="s">
        <v>51</v>
      </c>
      <c r="B6" s="34">
        <v>9990</v>
      </c>
      <c r="C6" s="34"/>
      <c r="D6" s="34" t="s">
        <v>51</v>
      </c>
      <c r="E6" s="34">
        <v>7490</v>
      </c>
      <c r="G6" s="34" t="s">
        <v>51</v>
      </c>
      <c r="H6" s="34">
        <v>5490</v>
      </c>
      <c r="J6" s="34" t="s">
        <v>51</v>
      </c>
      <c r="K6" s="34">
        <v>3490</v>
      </c>
      <c r="M6" s="34" t="s">
        <v>51</v>
      </c>
      <c r="N6" s="34">
        <v>3490</v>
      </c>
      <c r="P6" s="34" t="s">
        <v>51</v>
      </c>
      <c r="Q6" s="34">
        <v>2990</v>
      </c>
      <c r="S6" s="34" t="s">
        <v>51</v>
      </c>
      <c r="T6" s="34">
        <v>2990</v>
      </c>
    </row>
    <row r="7" spans="1:20">
      <c r="A7" s="34" t="s">
        <v>44</v>
      </c>
      <c r="B7" s="33">
        <f>D2/B5</f>
        <v>5000</v>
      </c>
      <c r="C7" s="34"/>
      <c r="D7" s="34" t="s">
        <v>44</v>
      </c>
      <c r="E7" s="33">
        <f>D2/E5</f>
        <v>3333.3333333333335</v>
      </c>
      <c r="G7" s="34" t="s">
        <v>44</v>
      </c>
      <c r="H7" s="33">
        <f>D2/H5</f>
        <v>5000</v>
      </c>
      <c r="J7" s="34" t="s">
        <v>44</v>
      </c>
      <c r="K7" s="33">
        <f>D2/K5</f>
        <v>10000</v>
      </c>
      <c r="M7" s="34" t="s">
        <v>44</v>
      </c>
      <c r="N7" s="33">
        <f>D2/N5</f>
        <v>10000</v>
      </c>
      <c r="P7" s="34" t="s">
        <v>44</v>
      </c>
      <c r="Q7" s="33">
        <f>D2/Q5</f>
        <v>10000</v>
      </c>
      <c r="S7" s="34" t="s">
        <v>44</v>
      </c>
      <c r="T7" s="33">
        <f>D2/T5</f>
        <v>10000</v>
      </c>
    </row>
    <row r="8" spans="1:20">
      <c r="A8" s="34" t="s">
        <v>52</v>
      </c>
      <c r="B8" s="33">
        <f>B6-B7</f>
        <v>4990</v>
      </c>
      <c r="C8" s="34"/>
      <c r="D8" s="34" t="s">
        <v>52</v>
      </c>
      <c r="E8" s="33">
        <f>E6-E7</f>
        <v>4156.6666666666661</v>
      </c>
      <c r="G8" s="34" t="s">
        <v>52</v>
      </c>
      <c r="H8" s="33">
        <f>H6-H7</f>
        <v>490</v>
      </c>
      <c r="J8" s="34" t="s">
        <v>52</v>
      </c>
      <c r="K8" s="33">
        <f>K6-K7</f>
        <v>-6510</v>
      </c>
      <c r="M8" s="34" t="s">
        <v>52</v>
      </c>
      <c r="N8" s="33">
        <f>N6-N7</f>
        <v>-6510</v>
      </c>
      <c r="P8" s="34" t="s">
        <v>52</v>
      </c>
      <c r="Q8" s="33">
        <f>Q6-Q7</f>
        <v>-7010</v>
      </c>
      <c r="S8" s="34" t="s">
        <v>52</v>
      </c>
      <c r="T8" s="33">
        <f>T6-T7</f>
        <v>-7010</v>
      </c>
    </row>
    <row r="9" spans="1:20">
      <c r="A9" s="34" t="s">
        <v>45</v>
      </c>
      <c r="B9" s="34">
        <v>7</v>
      </c>
      <c r="C9" s="34"/>
      <c r="D9" s="34" t="s">
        <v>45</v>
      </c>
      <c r="E9" s="34">
        <v>7</v>
      </c>
      <c r="G9" s="34" t="s">
        <v>45</v>
      </c>
      <c r="H9" s="34">
        <v>7</v>
      </c>
      <c r="J9" s="34" t="s">
        <v>45</v>
      </c>
      <c r="K9" s="34">
        <v>7</v>
      </c>
      <c r="M9" s="34" t="s">
        <v>45</v>
      </c>
      <c r="N9" s="34">
        <v>7</v>
      </c>
      <c r="P9" s="34" t="s">
        <v>45</v>
      </c>
      <c r="Q9" s="34">
        <v>7</v>
      </c>
      <c r="S9" s="34" t="s">
        <v>45</v>
      </c>
      <c r="T9" s="34">
        <v>7</v>
      </c>
    </row>
    <row r="10" spans="1:20">
      <c r="A10" s="33" t="s">
        <v>46</v>
      </c>
      <c r="B10" s="33">
        <f>B5/B9</f>
        <v>2.8571428571428572</v>
      </c>
      <c r="C10" s="34"/>
      <c r="D10" s="33" t="s">
        <v>46</v>
      </c>
      <c r="E10" s="33">
        <f>E5/E9</f>
        <v>4.2857142857142856</v>
      </c>
      <c r="G10" s="33" t="s">
        <v>46</v>
      </c>
      <c r="H10" s="33">
        <f>H5/H9</f>
        <v>2.8571428571428572</v>
      </c>
      <c r="J10" s="33" t="s">
        <v>46</v>
      </c>
      <c r="K10" s="33">
        <f>K5/K9</f>
        <v>1.4285714285714286</v>
      </c>
      <c r="M10" s="33" t="s">
        <v>46</v>
      </c>
      <c r="N10" s="33">
        <f>N5/N9</f>
        <v>1.4285714285714286</v>
      </c>
      <c r="P10" s="33" t="s">
        <v>46</v>
      </c>
      <c r="Q10" s="33">
        <f>Q5/Q9</f>
        <v>1.4285714285714286</v>
      </c>
      <c r="S10" s="33" t="s">
        <v>46</v>
      </c>
      <c r="T10" s="33">
        <f>T5/T9</f>
        <v>1.4285714285714286</v>
      </c>
    </row>
    <row r="11" spans="1:20">
      <c r="A11" s="34" t="s">
        <v>47</v>
      </c>
      <c r="B11" s="33">
        <v>36</v>
      </c>
      <c r="C11" s="34"/>
      <c r="D11" s="34" t="s">
        <v>47</v>
      </c>
      <c r="E11" s="33">
        <v>24</v>
      </c>
      <c r="G11" s="34" t="s">
        <v>47</v>
      </c>
      <c r="H11" s="33">
        <v>12</v>
      </c>
      <c r="J11" s="34" t="s">
        <v>47</v>
      </c>
      <c r="K11" s="33">
        <v>10</v>
      </c>
      <c r="M11" s="34" t="s">
        <v>47</v>
      </c>
      <c r="N11" s="33">
        <v>10</v>
      </c>
      <c r="P11" s="34" t="s">
        <v>47</v>
      </c>
      <c r="Q11" s="33">
        <v>8</v>
      </c>
      <c r="S11" s="34" t="s">
        <v>47</v>
      </c>
      <c r="T11" s="33">
        <v>8</v>
      </c>
    </row>
    <row r="12" spans="1:20">
      <c r="A12" s="34" t="s">
        <v>48</v>
      </c>
      <c r="B12" s="33">
        <f>B11*B10</f>
        <v>102.85714285714286</v>
      </c>
      <c r="C12" s="34"/>
      <c r="D12" s="34" t="s">
        <v>48</v>
      </c>
      <c r="E12" s="33">
        <f>E11*E10</f>
        <v>102.85714285714286</v>
      </c>
      <c r="G12" s="34" t="s">
        <v>48</v>
      </c>
      <c r="H12" s="33">
        <f>H11*H10</f>
        <v>34.285714285714285</v>
      </c>
      <c r="J12" s="34" t="s">
        <v>48</v>
      </c>
      <c r="K12" s="33">
        <f>K11*K10</f>
        <v>14.285714285714286</v>
      </c>
      <c r="M12" s="34" t="s">
        <v>48</v>
      </c>
      <c r="N12" s="33">
        <f>N11*N10</f>
        <v>14.285714285714286</v>
      </c>
      <c r="P12" s="34" t="s">
        <v>48</v>
      </c>
      <c r="Q12" s="33">
        <f>Q11*Q10</f>
        <v>11.428571428571429</v>
      </c>
      <c r="S12" s="34" t="s">
        <v>48</v>
      </c>
      <c r="T12" s="33">
        <f>T11*T10</f>
        <v>11.428571428571429</v>
      </c>
    </row>
    <row r="13" spans="1:20">
      <c r="A13" s="34" t="s">
        <v>49</v>
      </c>
      <c r="B13" s="34">
        <v>300</v>
      </c>
      <c r="C13" s="34"/>
      <c r="D13" s="34" t="s">
        <v>49</v>
      </c>
      <c r="E13" s="34">
        <v>300</v>
      </c>
      <c r="G13" s="34" t="s">
        <v>49</v>
      </c>
      <c r="H13" s="34">
        <v>300</v>
      </c>
      <c r="J13" s="34" t="s">
        <v>49</v>
      </c>
      <c r="K13" s="34">
        <v>300</v>
      </c>
      <c r="M13" s="34" t="s">
        <v>49</v>
      </c>
      <c r="N13" s="34">
        <v>300</v>
      </c>
      <c r="P13" s="34" t="s">
        <v>49</v>
      </c>
      <c r="Q13" s="34">
        <v>300</v>
      </c>
      <c r="S13" s="34" t="s">
        <v>49</v>
      </c>
      <c r="T13" s="34">
        <v>300</v>
      </c>
    </row>
    <row r="14" spans="1:20">
      <c r="A14" s="33" t="s">
        <v>50</v>
      </c>
      <c r="B14" s="33">
        <f>B12*B13</f>
        <v>30857.142857142859</v>
      </c>
      <c r="C14" s="34"/>
      <c r="D14" s="33" t="s">
        <v>50</v>
      </c>
      <c r="E14" s="33">
        <f>E12*E13</f>
        <v>30857.142857142859</v>
      </c>
      <c r="G14" s="33" t="s">
        <v>50</v>
      </c>
      <c r="H14" s="33">
        <f>H12*H13</f>
        <v>10285.714285714286</v>
      </c>
      <c r="J14" s="33" t="s">
        <v>50</v>
      </c>
      <c r="K14" s="33">
        <f>K12*K13</f>
        <v>4285.7142857142862</v>
      </c>
      <c r="M14" s="33" t="s">
        <v>50</v>
      </c>
      <c r="N14" s="33">
        <f>N12*N13</f>
        <v>4285.7142857142862</v>
      </c>
      <c r="P14" s="33" t="s">
        <v>50</v>
      </c>
      <c r="Q14" s="33">
        <f>Q12*Q13</f>
        <v>3428.5714285714284</v>
      </c>
      <c r="S14" s="33" t="s">
        <v>50</v>
      </c>
      <c r="T14" s="33">
        <f>T12*T13</f>
        <v>3428.5714285714284</v>
      </c>
    </row>
    <row r="15" spans="1:20">
      <c r="A15" s="34" t="s">
        <v>53</v>
      </c>
      <c r="B15" s="34">
        <f>B5*B8</f>
        <v>99800</v>
      </c>
      <c r="C15" s="34"/>
      <c r="D15" s="34" t="s">
        <v>53</v>
      </c>
      <c r="E15" s="34">
        <f>E5*E8</f>
        <v>124699.99999999999</v>
      </c>
      <c r="G15" s="34" t="s">
        <v>53</v>
      </c>
      <c r="H15" s="34">
        <f>H5*H8</f>
        <v>9800</v>
      </c>
      <c r="J15" s="34" t="s">
        <v>53</v>
      </c>
      <c r="K15" s="34">
        <f>K5*K8</f>
        <v>-65100</v>
      </c>
      <c r="M15" s="34" t="s">
        <v>53</v>
      </c>
      <c r="N15" s="34">
        <f>N5*N8</f>
        <v>-65100</v>
      </c>
      <c r="P15" s="34" t="s">
        <v>53</v>
      </c>
      <c r="Q15" s="34">
        <f>Q5*Q8</f>
        <v>-70100</v>
      </c>
      <c r="S15" s="34" t="s">
        <v>53</v>
      </c>
      <c r="T15" s="34">
        <f>T5*T8</f>
        <v>-70100</v>
      </c>
    </row>
    <row r="16" spans="1:20">
      <c r="A16" s="34" t="s">
        <v>54</v>
      </c>
      <c r="B16" s="33">
        <f>B15-B14</f>
        <v>68942.857142857145</v>
      </c>
      <c r="C16" s="34"/>
      <c r="D16" s="34" t="s">
        <v>54</v>
      </c>
      <c r="E16" s="33">
        <f>E15-E14</f>
        <v>93842.85714285713</v>
      </c>
      <c r="G16" s="34" t="s">
        <v>54</v>
      </c>
      <c r="H16" s="33">
        <f>H15-H14</f>
        <v>-485.71428571428623</v>
      </c>
      <c r="J16" s="34" t="s">
        <v>54</v>
      </c>
      <c r="K16" s="33">
        <f>K15-K14</f>
        <v>-69385.71428571429</v>
      </c>
      <c r="M16" s="34" t="s">
        <v>54</v>
      </c>
      <c r="N16" s="33">
        <f>N15-N14</f>
        <v>-69385.71428571429</v>
      </c>
      <c r="P16" s="34" t="s">
        <v>54</v>
      </c>
      <c r="Q16" s="33">
        <f>Q15-Q14</f>
        <v>-73528.571428571435</v>
      </c>
      <c r="S16" s="34" t="s">
        <v>54</v>
      </c>
      <c r="T16" s="33">
        <f>T15-T14</f>
        <v>-73528.571428571435</v>
      </c>
    </row>
    <row r="19" spans="1:3">
      <c r="B19" s="36"/>
    </row>
    <row r="22" spans="1:3">
      <c r="A22" s="35" t="s">
        <v>62</v>
      </c>
      <c r="B22" s="35">
        <v>5000</v>
      </c>
    </row>
    <row r="23" spans="1:3">
      <c r="A23" s="35" t="s">
        <v>63</v>
      </c>
      <c r="B23" s="35">
        <f>SUM(B5,E5,H5,K5,N5,Q5,T5)</f>
        <v>110</v>
      </c>
      <c r="C23" s="36"/>
    </row>
    <row r="24" spans="1:3">
      <c r="A24" s="35" t="s">
        <v>42</v>
      </c>
      <c r="B24" s="35">
        <f>B22*B23</f>
        <v>550000</v>
      </c>
    </row>
    <row r="25" spans="1:3">
      <c r="A25" s="35" t="s">
        <v>64</v>
      </c>
      <c r="B25" s="35">
        <v>15</v>
      </c>
    </row>
    <row r="26" spans="1:3">
      <c r="A26" s="35" t="s">
        <v>48</v>
      </c>
      <c r="B26" s="35">
        <f>B25*B23</f>
        <v>1650</v>
      </c>
    </row>
    <row r="27" spans="1:3">
      <c r="A27" s="35" t="s">
        <v>65</v>
      </c>
      <c r="B27" s="35">
        <f>B26*400</f>
        <v>660000</v>
      </c>
    </row>
    <row r="28" spans="1:3">
      <c r="A28" s="35" t="s">
        <v>54</v>
      </c>
      <c r="B28" s="35">
        <f>B24-B27</f>
        <v>-110000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Online Group</vt:lpstr>
      <vt:lpstr>Online Personal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2020-05-10T06:16:02Z</dcterms:created>
  <dcterms:modified xsi:type="dcterms:W3CDTF">2020-06-04T07:03:08Z</dcterms:modified>
</cp:coreProperties>
</file>