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4966e6c6a603271a/Desktop/Kabilan Nandhagopal/"/>
    </mc:Choice>
  </mc:AlternateContent>
  <xr:revisionPtr revIDLastSave="143" documentId="8_{88B9B0EB-2D10-4E3C-A2E4-5B82927FA343}" xr6:coauthVersionLast="47" xr6:coauthVersionMax="47" xr10:uidLastSave="{F7F6E103-48EC-4BB4-8E47-325A6F45B389}"/>
  <bookViews>
    <workbookView xWindow="-110" yWindow="-110" windowWidth="19420" windowHeight="10300" activeTab="1" xr2:uid="{5608C439-05E8-4D8C-A9F0-C2132E04C720}"/>
  </bookViews>
  <sheets>
    <sheet name="Input" sheetId="1" r:id="rId1"/>
    <sheet name="outp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K15" i="2"/>
  <c r="K13" i="2"/>
  <c r="C21" i="2"/>
  <c r="D21" i="2"/>
  <c r="E21" i="2"/>
  <c r="F21" i="2"/>
  <c r="G21" i="2"/>
  <c r="H21" i="2"/>
  <c r="I21" i="2"/>
  <c r="J21" i="2"/>
  <c r="K21" i="2"/>
  <c r="L21" i="2"/>
  <c r="M21" i="2"/>
  <c r="B21" i="2"/>
  <c r="C20" i="2"/>
  <c r="D20" i="2"/>
  <c r="E20" i="2"/>
  <c r="F20" i="2"/>
  <c r="G20" i="2"/>
  <c r="H20" i="2"/>
  <c r="I20" i="2"/>
  <c r="J20" i="2"/>
  <c r="K20" i="2"/>
  <c r="L20" i="2"/>
  <c r="M20" i="2"/>
  <c r="B20" i="2"/>
  <c r="C14" i="2"/>
  <c r="D14" i="2"/>
  <c r="E14" i="2"/>
  <c r="F14" i="2"/>
  <c r="F18" i="2" s="1"/>
  <c r="G14" i="2"/>
  <c r="G18" i="2" s="1"/>
  <c r="H14" i="2"/>
  <c r="H18" i="2" s="1"/>
  <c r="I14" i="2"/>
  <c r="J14" i="2"/>
  <c r="K14" i="2"/>
  <c r="L14" i="2"/>
  <c r="M14" i="2"/>
  <c r="B14" i="2"/>
  <c r="E16" i="2"/>
  <c r="F16" i="2"/>
  <c r="G16" i="2"/>
  <c r="H16" i="2"/>
  <c r="I16" i="2"/>
  <c r="J16" i="2"/>
  <c r="K16" i="2"/>
  <c r="L16" i="2"/>
  <c r="M16" i="2"/>
  <c r="D16" i="2"/>
  <c r="E15" i="2"/>
  <c r="F15" i="2"/>
  <c r="G15" i="2"/>
  <c r="H15" i="2"/>
  <c r="I15" i="2"/>
  <c r="J15" i="2"/>
  <c r="L15" i="2"/>
  <c r="M15" i="2"/>
  <c r="D15" i="2"/>
  <c r="E13" i="2"/>
  <c r="F13" i="2"/>
  <c r="G13" i="2"/>
  <c r="H13" i="2"/>
  <c r="H17" i="2" s="1"/>
  <c r="I13" i="2"/>
  <c r="I17" i="2" s="1"/>
  <c r="J13" i="2"/>
  <c r="L13" i="2"/>
  <c r="M13" i="2"/>
  <c r="D13" i="2"/>
  <c r="D17" i="2" s="1"/>
  <c r="C11" i="2"/>
  <c r="D11" i="2"/>
  <c r="E11" i="2"/>
  <c r="F11" i="2"/>
  <c r="G11" i="2"/>
  <c r="H11" i="2"/>
  <c r="I11" i="2"/>
  <c r="J11" i="2"/>
  <c r="K11" i="2"/>
  <c r="L11" i="2"/>
  <c r="M11" i="2"/>
  <c r="B11" i="2"/>
  <c r="C9" i="2"/>
  <c r="C10" i="2" s="1"/>
  <c r="D9" i="2"/>
  <c r="D10" i="2" s="1"/>
  <c r="E9" i="2"/>
  <c r="E10" i="2" s="1"/>
  <c r="F9" i="2"/>
  <c r="F10" i="2" s="1"/>
  <c r="G9" i="2"/>
  <c r="G10" i="2" s="1"/>
  <c r="H9" i="2"/>
  <c r="H10" i="2" s="1"/>
  <c r="I9" i="2"/>
  <c r="I10" i="2" s="1"/>
  <c r="J9" i="2"/>
  <c r="J10" i="2" s="1"/>
  <c r="K9" i="2"/>
  <c r="K10" i="2" s="1"/>
  <c r="L9" i="2"/>
  <c r="L10" i="2" s="1"/>
  <c r="M9" i="2"/>
  <c r="M10" i="2" s="1"/>
  <c r="B9" i="2"/>
  <c r="B10" i="2" s="1"/>
  <c r="D8" i="2"/>
  <c r="E8" i="2"/>
  <c r="F8" i="2"/>
  <c r="G8" i="2"/>
  <c r="H8" i="2"/>
  <c r="I8" i="2"/>
  <c r="J8" i="2"/>
  <c r="K8" i="2"/>
  <c r="L8" i="2"/>
  <c r="M8" i="2"/>
  <c r="B8" i="2"/>
  <c r="C6" i="2"/>
  <c r="D6" i="2"/>
  <c r="E6" i="2"/>
  <c r="F6" i="2"/>
  <c r="G6" i="2"/>
  <c r="H6" i="2"/>
  <c r="I6" i="2"/>
  <c r="J6" i="2"/>
  <c r="K6" i="2"/>
  <c r="L6" i="2"/>
  <c r="M6" i="2"/>
  <c r="B6" i="2"/>
  <c r="D4" i="2"/>
  <c r="E4" i="2"/>
  <c r="F4" i="2"/>
  <c r="G4" i="2"/>
  <c r="H4" i="2"/>
  <c r="I4" i="2"/>
  <c r="J4" i="2"/>
  <c r="K4" i="2"/>
  <c r="L4" i="2"/>
  <c r="M4" i="2"/>
  <c r="C4" i="2"/>
  <c r="I18" i="2" l="1"/>
  <c r="J18" i="2"/>
  <c r="K17" i="2"/>
  <c r="M17" i="2"/>
  <c r="K18" i="2"/>
  <c r="E17" i="2"/>
  <c r="C18" i="2"/>
  <c r="L17" i="2"/>
  <c r="J17" i="2"/>
  <c r="F17" i="2"/>
  <c r="L18" i="2"/>
  <c r="D18" i="2"/>
  <c r="M18" i="2"/>
  <c r="E18" i="2"/>
  <c r="G17" i="2"/>
</calcChain>
</file>

<file path=xl/sharedStrings.xml><?xml version="1.0" encoding="utf-8"?>
<sst xmlns="http://schemas.openxmlformats.org/spreadsheetml/2006/main" count="61" uniqueCount="61">
  <si>
    <t>Profit &amp; Loss</t>
  </si>
  <si>
    <r>
      <t>Sales </t>
    </r>
    <r>
      <rPr>
        <sz val="11"/>
        <color rgb="FF665EFD"/>
        <rFont val="Arial"/>
        <family val="2"/>
      </rPr>
      <t>+</t>
    </r>
  </si>
  <si>
    <r>
      <t>Expenses </t>
    </r>
    <r>
      <rPr>
        <sz val="11"/>
        <color rgb="FF665EFD"/>
        <rFont val="Arial"/>
        <family val="2"/>
      </rPr>
      <t>+</t>
    </r>
  </si>
  <si>
    <t>Operating Profit</t>
  </si>
  <si>
    <t>OPM %</t>
  </si>
  <si>
    <r>
      <t>Other Income </t>
    </r>
    <r>
      <rPr>
        <sz val="11"/>
        <color rgb="FF665EFD"/>
        <rFont val="Arial"/>
        <family val="2"/>
      </rPr>
      <t>+</t>
    </r>
  </si>
  <si>
    <t>Interest</t>
  </si>
  <si>
    <t>Depreciation</t>
  </si>
  <si>
    <t>Profit before tax</t>
  </si>
  <si>
    <t>Tax %</t>
  </si>
  <si>
    <r>
      <t>Net Profit </t>
    </r>
    <r>
      <rPr>
        <sz val="11"/>
        <color rgb="FF665EFD"/>
        <rFont val="Arial"/>
        <family val="2"/>
      </rPr>
      <t>+</t>
    </r>
  </si>
  <si>
    <t>EPS in Rs</t>
  </si>
  <si>
    <t>Dividend Payout %</t>
  </si>
  <si>
    <t>Balance Sheet</t>
  </si>
  <si>
    <t>Equity Capital</t>
  </si>
  <si>
    <t>Reserves</t>
  </si>
  <si>
    <r>
      <t>Borrowings </t>
    </r>
    <r>
      <rPr>
        <sz val="11"/>
        <color rgb="FF665EFD"/>
        <rFont val="Arial"/>
        <family val="2"/>
      </rPr>
      <t>+</t>
    </r>
  </si>
  <si>
    <r>
      <t>Other Liabilities </t>
    </r>
    <r>
      <rPr>
        <sz val="11"/>
        <color rgb="FF665EFD"/>
        <rFont val="Arial"/>
        <family val="2"/>
      </rPr>
      <t>+</t>
    </r>
  </si>
  <si>
    <t>Total Liabilities</t>
  </si>
  <si>
    <r>
      <t>Fixed Assets </t>
    </r>
    <r>
      <rPr>
        <sz val="11"/>
        <color rgb="FF665EFD"/>
        <rFont val="Arial"/>
        <family val="2"/>
      </rPr>
      <t>+</t>
    </r>
  </si>
  <si>
    <t>CWIP</t>
  </si>
  <si>
    <t>Investments</t>
  </si>
  <si>
    <r>
      <t>Other Assets </t>
    </r>
    <r>
      <rPr>
        <sz val="11"/>
        <color rgb="FF665EFD"/>
        <rFont val="Arial"/>
        <family val="2"/>
      </rPr>
      <t>+</t>
    </r>
  </si>
  <si>
    <t>Total Assets</t>
  </si>
  <si>
    <t>Cash Flows</t>
  </si>
  <si>
    <r>
      <t>Cash from Operating Activity </t>
    </r>
    <r>
      <rPr>
        <sz val="11"/>
        <color rgb="FF665EFD"/>
        <rFont val="Arial"/>
        <family val="2"/>
      </rPr>
      <t>+</t>
    </r>
  </si>
  <si>
    <r>
      <t>Cash from Investing Activity </t>
    </r>
    <r>
      <rPr>
        <sz val="11"/>
        <color rgb="FF665EFD"/>
        <rFont val="Arial"/>
        <family val="2"/>
      </rPr>
      <t>+</t>
    </r>
  </si>
  <si>
    <r>
      <t>Cash from Financing Activity </t>
    </r>
    <r>
      <rPr>
        <sz val="11"/>
        <color rgb="FF665EFD"/>
        <rFont val="Arial"/>
        <family val="2"/>
      </rPr>
      <t>+</t>
    </r>
  </si>
  <si>
    <t>Net Cash Flow</t>
  </si>
  <si>
    <t>Financial analysis of CAMS</t>
  </si>
  <si>
    <t>Particulars</t>
  </si>
  <si>
    <t>Sales growth</t>
  </si>
  <si>
    <t>OPM</t>
  </si>
  <si>
    <t>NP margin</t>
  </si>
  <si>
    <t>Fixed asset turnover ratio</t>
  </si>
  <si>
    <t>Net working capital</t>
  </si>
  <si>
    <t>Net working capital/sales</t>
  </si>
  <si>
    <t>Debt to total capital</t>
  </si>
  <si>
    <t>Cashflow from operation</t>
  </si>
  <si>
    <t>Cashflow from investing</t>
  </si>
  <si>
    <t>cashflow from financing</t>
  </si>
  <si>
    <t>NP</t>
  </si>
  <si>
    <t>ROCE%</t>
  </si>
  <si>
    <t>ROE%</t>
  </si>
  <si>
    <t>ROCE</t>
  </si>
  <si>
    <t>ROE</t>
  </si>
  <si>
    <t>Sales growth is little bit of fluctuating.</t>
  </si>
  <si>
    <t>Both OPM and NP is at good range.</t>
  </si>
  <si>
    <t>For every 1 rupee that we invest in fixed asset we can able to gennerate these amount in return.</t>
  </si>
  <si>
    <t>Working capital is need to get increased so that the day to day operations will happen in a smoother way.</t>
  </si>
  <si>
    <t>For working capital that we invest, we can able to generate these percentage of sales.</t>
  </si>
  <si>
    <t>Debt to total capital indicates the debt that we have in our capital, it need to decrease for the lesser influence of debt in our capital.</t>
  </si>
  <si>
    <t xml:space="preserve"> If cashflow from operations are increasing their Credit sales are decreasing, so that liquid cash earned from sales in getting higher, which is a positive sign.</t>
  </si>
  <si>
    <t>Net profit is compared to cash flow from operations to get the comparision of how much net profit is recovered as liquid cash.</t>
  </si>
  <si>
    <t>Cash flow from investing is always need to be in negative, it indicates how much assets were sold for cash,..selling of assets  doesn’t indicate the healthy sign, so it is always need to be in a negative stage.</t>
  </si>
  <si>
    <t>Cashflow from financing is need to be in negative state because it indicates the cash that we borrowed.. If borrowings are less the cashflow of financing is also negative.</t>
  </si>
  <si>
    <t>Both cummulative cashflow from operations and cummulative net profit is compared to know how much total net profits are received as cash.</t>
  </si>
  <si>
    <t>return on capital employed is the total return that we gained from the total capital that we employed.</t>
  </si>
  <si>
    <t>Return on equity denotes  the return on total equity capital employed.</t>
  </si>
  <si>
    <t>Cumulative cashflow from operations</t>
  </si>
  <si>
    <t>Cumulative 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</si>
</sst>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8"/>
      <color rgb="FF22222F"/>
      <name val="Arial"/>
      <family val="2"/>
    </font>
    <font>
      <sz val="18"/>
      <color rgb="FF22222F"/>
      <name val="Arial"/>
      <family val="2"/>
    </font>
    <font>
      <sz val="11"/>
      <color rgb="FF606F7B"/>
      <name val="Arial"/>
      <family val="2"/>
    </font>
    <font>
      <sz val="11"/>
      <color theme="1"/>
      <name val="Arial"/>
      <family val="2"/>
    </font>
    <font>
      <sz val="11"/>
      <color rgb="FF665EFD"/>
      <name val="Arial"/>
      <family val="2"/>
    </font>
    <font>
      <sz val="11"/>
      <color theme="1"/>
      <name val="Arial"/>
      <family val="2"/>
    </font>
    <font>
      <u/>
      <sz val="11"/>
      <color theme="1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8F8FC"/>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s>
  <borders count="2">
    <border>
      <left/>
      <right/>
      <top/>
      <bottom/>
      <diagonal/>
    </border>
    <border>
      <left/>
      <right/>
      <top style="medium">
        <color rgb="FFDBE4F0"/>
      </top>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31">
    <xf numFmtId="0" fontId="0" fillId="0" borderId="0" xfId="0"/>
    <xf numFmtId="0" fontId="4" fillId="0" borderId="0" xfId="0" applyFont="1" applyAlignment="1">
      <alignment vertical="center" wrapText="1"/>
    </xf>
    <xf numFmtId="0" fontId="9" fillId="0" borderId="0" xfId="2" applyAlignment="1">
      <alignment vertical="center" wrapText="1"/>
    </xf>
    <xf numFmtId="0" fontId="3" fillId="0" borderId="0" xfId="0" applyFont="1" applyAlignment="1">
      <alignment vertical="center" wrapText="1"/>
    </xf>
    <xf numFmtId="0" fontId="5" fillId="2" borderId="0" xfId="0" applyFont="1" applyFill="1" applyAlignment="1">
      <alignment horizontal="left" vertical="center" indent="1"/>
    </xf>
    <xf numFmtId="17" fontId="5" fillId="2" borderId="0" xfId="0" applyNumberFormat="1" applyFont="1" applyFill="1" applyAlignment="1">
      <alignment horizontal="right" vertical="center" wrapText="1"/>
    </xf>
    <xf numFmtId="0" fontId="6" fillId="3" borderId="0" xfId="0" applyFont="1" applyFill="1" applyAlignment="1">
      <alignment horizontal="left" vertical="center" indent="1"/>
    </xf>
    <xf numFmtId="0" fontId="6" fillId="3" borderId="0" xfId="0" applyFont="1" applyFill="1" applyAlignment="1">
      <alignment horizontal="right" vertical="center" wrapText="1"/>
    </xf>
    <xf numFmtId="3" fontId="6" fillId="3" borderId="0" xfId="0" applyNumberFormat="1" applyFont="1" applyFill="1" applyAlignment="1">
      <alignment horizontal="right" vertical="center" wrapText="1"/>
    </xf>
    <xf numFmtId="0" fontId="6" fillId="2" borderId="0" xfId="0" applyFont="1" applyFill="1" applyAlignment="1">
      <alignment horizontal="left" vertical="center" indent="1"/>
    </xf>
    <xf numFmtId="0" fontId="6" fillId="2" borderId="0" xfId="0" applyFont="1" applyFill="1" applyAlignment="1">
      <alignment horizontal="right" vertical="center" wrapText="1"/>
    </xf>
    <xf numFmtId="0" fontId="8" fillId="3" borderId="1" xfId="0" applyFont="1" applyFill="1" applyBorder="1" applyAlignment="1">
      <alignment horizontal="left" vertical="center" indent="1"/>
    </xf>
    <xf numFmtId="0" fontId="8" fillId="3" borderId="1" xfId="0" applyFont="1" applyFill="1" applyBorder="1" applyAlignment="1">
      <alignment horizontal="right" vertical="center" wrapText="1"/>
    </xf>
    <xf numFmtId="9" fontId="6" fillId="2" borderId="0" xfId="0" applyNumberFormat="1" applyFont="1" applyFill="1" applyAlignment="1">
      <alignment horizontal="right" vertical="center" wrapText="1"/>
    </xf>
    <xf numFmtId="0" fontId="8" fillId="2" borderId="1" xfId="0" applyFont="1" applyFill="1" applyBorder="1" applyAlignment="1">
      <alignment horizontal="left" vertical="center" indent="1"/>
    </xf>
    <xf numFmtId="0" fontId="8" fillId="2" borderId="1" xfId="0" applyFont="1" applyFill="1" applyBorder="1" applyAlignment="1">
      <alignment horizontal="right" vertical="center" wrapText="1"/>
    </xf>
    <xf numFmtId="9" fontId="6" fillId="3" borderId="0" xfId="0" applyNumberFormat="1" applyFont="1" applyFill="1" applyAlignment="1">
      <alignment horizontal="right" vertical="center" wrapText="1"/>
    </xf>
    <xf numFmtId="3" fontId="8" fillId="3"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0" fontId="2" fillId="0" borderId="0" xfId="0" applyFont="1"/>
    <xf numFmtId="9" fontId="0" fillId="0" borderId="0" xfId="1" applyFont="1"/>
    <xf numFmtId="2" fontId="0" fillId="0" borderId="0" xfId="0" applyNumberFormat="1"/>
    <xf numFmtId="9" fontId="0" fillId="4" borderId="0" xfId="1" applyFont="1" applyFill="1"/>
    <xf numFmtId="9" fontId="0" fillId="5" borderId="0" xfId="1" applyFont="1" applyFill="1"/>
    <xf numFmtId="9" fontId="6" fillId="6" borderId="0" xfId="0" applyNumberFormat="1" applyFont="1" applyFill="1" applyAlignment="1">
      <alignment horizontal="right" vertical="center" wrapText="1"/>
    </xf>
    <xf numFmtId="9" fontId="0" fillId="6" borderId="0" xfId="1" applyFont="1" applyFill="1"/>
    <xf numFmtId="2" fontId="0" fillId="6" borderId="0" xfId="0" applyNumberFormat="1" applyFill="1"/>
    <xf numFmtId="0" fontId="0" fillId="6" borderId="0" xfId="0" applyFill="1"/>
    <xf numFmtId="0" fontId="0" fillId="4" borderId="0" xfId="0" applyFill="1"/>
    <xf numFmtId="0" fontId="0" fillId="0" borderId="0" xfId="0" applyAlignment="1">
      <alignment horizontal="center"/>
    </xf>
    <xf numFmtId="0" fontId="0" fillId="5"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7B4-7BC7-475D-B89B-C1D0545C3684}">
  <dimension ref="A2:M49"/>
  <sheetViews>
    <sheetView topLeftCell="A28" workbookViewId="0">
      <selection activeCell="B48" sqref="B48"/>
    </sheetView>
  </sheetViews>
  <sheetFormatPr defaultRowHeight="14.5" x14ac:dyDescent="0.35"/>
  <cols>
    <col min="1" max="1" width="30.453125" customWidth="1"/>
    <col min="2" max="2" width="7.08984375" bestFit="1" customWidth="1"/>
  </cols>
  <sheetData>
    <row r="2" spans="1:13" ht="67.5" x14ac:dyDescent="0.35">
      <c r="A2" s="1" t="s">
        <v>0</v>
      </c>
    </row>
    <row r="3" spans="1:13" x14ac:dyDescent="0.35">
      <c r="A3" s="2"/>
    </row>
    <row r="4" spans="1:13" x14ac:dyDescent="0.35">
      <c r="A4" s="3"/>
    </row>
    <row r="5" spans="1:13" x14ac:dyDescent="0.35">
      <c r="A5" s="4"/>
      <c r="B5" s="5">
        <v>41699</v>
      </c>
      <c r="C5" s="5">
        <v>42064</v>
      </c>
      <c r="D5" s="5">
        <v>42430</v>
      </c>
      <c r="E5" s="5">
        <v>42795</v>
      </c>
      <c r="F5" s="5">
        <v>43160</v>
      </c>
      <c r="G5" s="5">
        <v>43525</v>
      </c>
      <c r="H5" s="5">
        <v>43891</v>
      </c>
      <c r="I5" s="5">
        <v>44256</v>
      </c>
      <c r="J5" s="5">
        <v>44621</v>
      </c>
      <c r="K5" s="5">
        <v>44986</v>
      </c>
      <c r="L5" s="5">
        <v>45352</v>
      </c>
      <c r="M5" s="5">
        <v>45717</v>
      </c>
    </row>
    <row r="6" spans="1:13" x14ac:dyDescent="0.35">
      <c r="A6" s="6" t="s">
        <v>1</v>
      </c>
      <c r="B6" s="7">
        <v>320</v>
      </c>
      <c r="C6" s="7">
        <v>372</v>
      </c>
      <c r="D6" s="7">
        <v>442</v>
      </c>
      <c r="E6" s="7">
        <v>464</v>
      </c>
      <c r="F6" s="7">
        <v>606</v>
      </c>
      <c r="G6" s="7">
        <v>651</v>
      </c>
      <c r="H6" s="7">
        <v>661</v>
      </c>
      <c r="I6" s="7">
        <v>674</v>
      </c>
      <c r="J6" s="7">
        <v>864</v>
      </c>
      <c r="K6" s="7">
        <v>929</v>
      </c>
      <c r="L6" s="8">
        <v>1054</v>
      </c>
      <c r="M6" s="8">
        <v>1334</v>
      </c>
    </row>
    <row r="7" spans="1:13" ht="15" thickBot="1" x14ac:dyDescent="0.4">
      <c r="A7" s="9" t="s">
        <v>2</v>
      </c>
      <c r="B7" s="10">
        <v>258</v>
      </c>
      <c r="C7" s="10">
        <v>245</v>
      </c>
      <c r="D7" s="10">
        <v>300</v>
      </c>
      <c r="E7" s="10">
        <v>289</v>
      </c>
      <c r="F7" s="10">
        <v>402</v>
      </c>
      <c r="G7" s="10">
        <v>459</v>
      </c>
      <c r="H7" s="10">
        <v>402</v>
      </c>
      <c r="I7" s="10">
        <v>405</v>
      </c>
      <c r="J7" s="10">
        <v>474</v>
      </c>
      <c r="K7" s="10">
        <v>523</v>
      </c>
      <c r="L7" s="10">
        <v>573</v>
      </c>
      <c r="M7" s="10">
        <v>717</v>
      </c>
    </row>
    <row r="8" spans="1:13" x14ac:dyDescent="0.35">
      <c r="A8" s="11" t="s">
        <v>3</v>
      </c>
      <c r="B8" s="12">
        <v>62</v>
      </c>
      <c r="C8" s="12">
        <v>127</v>
      </c>
      <c r="D8" s="12">
        <v>142</v>
      </c>
      <c r="E8" s="12">
        <v>175</v>
      </c>
      <c r="F8" s="12">
        <v>204</v>
      </c>
      <c r="G8" s="12">
        <v>192</v>
      </c>
      <c r="H8" s="12">
        <v>260</v>
      </c>
      <c r="I8" s="12">
        <v>269</v>
      </c>
      <c r="J8" s="12">
        <v>390</v>
      </c>
      <c r="K8" s="12">
        <v>405</v>
      </c>
      <c r="L8" s="12">
        <v>481</v>
      </c>
      <c r="M8" s="12">
        <v>617</v>
      </c>
    </row>
    <row r="9" spans="1:13" x14ac:dyDescent="0.35">
      <c r="A9" s="9" t="s">
        <v>4</v>
      </c>
      <c r="B9" s="13">
        <v>0.19</v>
      </c>
      <c r="C9" s="13">
        <v>0.34</v>
      </c>
      <c r="D9" s="13">
        <v>0.32</v>
      </c>
      <c r="E9" s="13">
        <v>0.38</v>
      </c>
      <c r="F9" s="13">
        <v>0.34</v>
      </c>
      <c r="G9" s="13">
        <v>0.3</v>
      </c>
      <c r="H9" s="13">
        <v>0.39</v>
      </c>
      <c r="I9" s="13">
        <v>0.4</v>
      </c>
      <c r="J9" s="13">
        <v>0.45</v>
      </c>
      <c r="K9" s="13">
        <v>0.44</v>
      </c>
      <c r="L9" s="13">
        <v>0.46</v>
      </c>
      <c r="M9" s="13">
        <v>0.46</v>
      </c>
    </row>
    <row r="10" spans="1:13" x14ac:dyDescent="0.35">
      <c r="A10" s="6" t="s">
        <v>5</v>
      </c>
      <c r="B10" s="7">
        <v>0</v>
      </c>
      <c r="C10" s="7">
        <v>0</v>
      </c>
      <c r="D10" s="7">
        <v>1</v>
      </c>
      <c r="E10" s="7">
        <v>9</v>
      </c>
      <c r="F10" s="7">
        <v>50</v>
      </c>
      <c r="G10" s="7">
        <v>11</v>
      </c>
      <c r="H10" s="7">
        <v>19</v>
      </c>
      <c r="I10" s="7">
        <v>58</v>
      </c>
      <c r="J10" s="7">
        <v>40</v>
      </c>
      <c r="K10" s="7">
        <v>21</v>
      </c>
      <c r="L10" s="7">
        <v>32</v>
      </c>
      <c r="M10" s="7">
        <v>42</v>
      </c>
    </row>
    <row r="11" spans="1:13" x14ac:dyDescent="0.35">
      <c r="A11" s="9" t="s">
        <v>6</v>
      </c>
      <c r="B11" s="10">
        <v>0</v>
      </c>
      <c r="C11" s="10">
        <v>0</v>
      </c>
      <c r="D11" s="10">
        <v>1</v>
      </c>
      <c r="E11" s="10">
        <v>0</v>
      </c>
      <c r="F11" s="10">
        <v>0</v>
      </c>
      <c r="G11" s="10">
        <v>0</v>
      </c>
      <c r="H11" s="10">
        <v>8</v>
      </c>
      <c r="I11" s="10">
        <v>7</v>
      </c>
      <c r="J11" s="10">
        <v>7</v>
      </c>
      <c r="K11" s="10">
        <v>7</v>
      </c>
      <c r="L11" s="10">
        <v>7</v>
      </c>
      <c r="M11" s="10">
        <v>7</v>
      </c>
    </row>
    <row r="12" spans="1:13" ht="15" thickBot="1" x14ac:dyDescent="0.4">
      <c r="A12" s="6" t="s">
        <v>7</v>
      </c>
      <c r="B12" s="7">
        <v>0</v>
      </c>
      <c r="C12" s="7">
        <v>23</v>
      </c>
      <c r="D12" s="7">
        <v>17</v>
      </c>
      <c r="E12" s="7">
        <v>16</v>
      </c>
      <c r="F12" s="7">
        <v>21</v>
      </c>
      <c r="G12" s="7">
        <v>27</v>
      </c>
      <c r="H12" s="7">
        <v>46</v>
      </c>
      <c r="I12" s="7">
        <v>39</v>
      </c>
      <c r="J12" s="7">
        <v>47</v>
      </c>
      <c r="K12" s="7">
        <v>54</v>
      </c>
      <c r="L12" s="7">
        <v>58</v>
      </c>
      <c r="M12" s="7">
        <v>65</v>
      </c>
    </row>
    <row r="13" spans="1:13" x14ac:dyDescent="0.35">
      <c r="A13" s="14" t="s">
        <v>8</v>
      </c>
      <c r="B13" s="15">
        <v>62</v>
      </c>
      <c r="C13" s="15">
        <v>104</v>
      </c>
      <c r="D13" s="15">
        <v>125</v>
      </c>
      <c r="E13" s="15">
        <v>168</v>
      </c>
      <c r="F13" s="15">
        <v>233</v>
      </c>
      <c r="G13" s="15">
        <v>176</v>
      </c>
      <c r="H13" s="15">
        <v>225</v>
      </c>
      <c r="I13" s="15">
        <v>280</v>
      </c>
      <c r="J13" s="15">
        <v>376</v>
      </c>
      <c r="K13" s="15">
        <v>366</v>
      </c>
      <c r="L13" s="15">
        <v>448</v>
      </c>
      <c r="M13" s="15">
        <v>586</v>
      </c>
    </row>
    <row r="14" spans="1:13" ht="15" thickBot="1" x14ac:dyDescent="0.4">
      <c r="A14" s="6" t="s">
        <v>9</v>
      </c>
      <c r="B14" s="16">
        <v>0</v>
      </c>
      <c r="C14" s="16">
        <v>0.33</v>
      </c>
      <c r="D14" s="16">
        <v>0.35</v>
      </c>
      <c r="E14" s="16">
        <v>0.36</v>
      </c>
      <c r="F14" s="16">
        <v>0.31</v>
      </c>
      <c r="G14" s="16">
        <v>0.36</v>
      </c>
      <c r="H14" s="16">
        <v>0.27</v>
      </c>
      <c r="I14" s="16">
        <v>0.22</v>
      </c>
      <c r="J14" s="16">
        <v>0.23</v>
      </c>
      <c r="K14" s="16">
        <v>0.25</v>
      </c>
      <c r="L14" s="16">
        <v>0.25</v>
      </c>
      <c r="M14" s="16">
        <v>0.25</v>
      </c>
    </row>
    <row r="15" spans="1:13" x14ac:dyDescent="0.35">
      <c r="A15" s="14" t="s">
        <v>10</v>
      </c>
      <c r="B15" s="15">
        <v>62</v>
      </c>
      <c r="C15" s="15">
        <v>70</v>
      </c>
      <c r="D15" s="15">
        <v>81</v>
      </c>
      <c r="E15" s="15">
        <v>108</v>
      </c>
      <c r="F15" s="15">
        <v>160</v>
      </c>
      <c r="G15" s="15">
        <v>112</v>
      </c>
      <c r="H15" s="15">
        <v>164</v>
      </c>
      <c r="I15" s="15">
        <v>219</v>
      </c>
      <c r="J15" s="15">
        <v>289</v>
      </c>
      <c r="K15" s="15">
        <v>275</v>
      </c>
      <c r="L15" s="15">
        <v>337</v>
      </c>
      <c r="M15" s="15">
        <v>441</v>
      </c>
    </row>
    <row r="16" spans="1:13" x14ac:dyDescent="0.35">
      <c r="A16" s="6" t="s">
        <v>11</v>
      </c>
      <c r="B16" s="7">
        <v>12.7</v>
      </c>
      <c r="C16" s="7">
        <v>14.28</v>
      </c>
      <c r="D16" s="7">
        <v>16.68</v>
      </c>
      <c r="E16" s="7">
        <v>22.05</v>
      </c>
      <c r="F16" s="7">
        <v>32.81</v>
      </c>
      <c r="G16" s="7">
        <v>23</v>
      </c>
      <c r="H16" s="7">
        <v>33.65</v>
      </c>
      <c r="I16" s="7">
        <v>44.88</v>
      </c>
      <c r="J16" s="7">
        <v>59.18</v>
      </c>
      <c r="K16" s="7">
        <v>56.04</v>
      </c>
      <c r="L16" s="7">
        <v>68.599999999999994</v>
      </c>
      <c r="M16" s="7">
        <v>89.22</v>
      </c>
    </row>
    <row r="17" spans="1:13" x14ac:dyDescent="0.35">
      <c r="A17" s="9" t="s">
        <v>12</v>
      </c>
      <c r="B17" s="13">
        <v>0.51</v>
      </c>
      <c r="C17" s="13">
        <v>0.62</v>
      </c>
      <c r="D17" s="13">
        <v>0.65</v>
      </c>
      <c r="E17" s="13">
        <v>0.56000000000000005</v>
      </c>
      <c r="F17" s="13">
        <v>0.68</v>
      </c>
      <c r="G17" s="13">
        <v>1.18</v>
      </c>
      <c r="H17" s="13">
        <v>0.36</v>
      </c>
      <c r="I17" s="13">
        <v>1.4</v>
      </c>
      <c r="J17" s="13">
        <v>0.65</v>
      </c>
      <c r="K17" s="13">
        <v>0.67</v>
      </c>
      <c r="L17" s="13">
        <v>0.68</v>
      </c>
      <c r="M17" s="13">
        <v>0.81</v>
      </c>
    </row>
    <row r="23" spans="1:13" ht="22.5" x14ac:dyDescent="0.35">
      <c r="A23" s="1" t="s">
        <v>13</v>
      </c>
    </row>
    <row r="24" spans="1:13" x14ac:dyDescent="0.35">
      <c r="A24" s="2"/>
    </row>
    <row r="25" spans="1:13" x14ac:dyDescent="0.35">
      <c r="A25" s="3"/>
    </row>
    <row r="26" spans="1:13" x14ac:dyDescent="0.35">
      <c r="A26" s="4"/>
      <c r="B26" s="5">
        <v>41699</v>
      </c>
      <c r="C26" s="5">
        <v>42064</v>
      </c>
      <c r="D26" s="5">
        <v>42430</v>
      </c>
      <c r="E26" s="5">
        <v>42795</v>
      </c>
      <c r="F26" s="5">
        <v>43160</v>
      </c>
      <c r="G26" s="5">
        <v>43525</v>
      </c>
      <c r="H26" s="5">
        <v>43891</v>
      </c>
      <c r="I26" s="5">
        <v>44256</v>
      </c>
      <c r="J26" s="5">
        <v>44621</v>
      </c>
      <c r="K26" s="5">
        <v>44986</v>
      </c>
      <c r="L26" s="5">
        <v>45352</v>
      </c>
      <c r="M26" s="5">
        <v>45717</v>
      </c>
    </row>
    <row r="27" spans="1:13" x14ac:dyDescent="0.35">
      <c r="A27" s="6" t="s">
        <v>14</v>
      </c>
      <c r="B27" s="7">
        <v>49</v>
      </c>
      <c r="C27" s="7">
        <v>49</v>
      </c>
      <c r="D27" s="7">
        <v>49</v>
      </c>
      <c r="E27" s="7">
        <v>49</v>
      </c>
      <c r="F27" s="7">
        <v>49</v>
      </c>
      <c r="G27" s="7">
        <v>49</v>
      </c>
      <c r="H27" s="7">
        <v>49</v>
      </c>
      <c r="I27" s="7">
        <v>49</v>
      </c>
      <c r="J27" s="7">
        <v>49</v>
      </c>
      <c r="K27" s="7">
        <v>49</v>
      </c>
      <c r="L27" s="7">
        <v>49</v>
      </c>
      <c r="M27" s="7">
        <v>49</v>
      </c>
    </row>
    <row r="28" spans="1:13" x14ac:dyDescent="0.35">
      <c r="A28" s="9" t="s">
        <v>15</v>
      </c>
      <c r="B28" s="10">
        <v>215</v>
      </c>
      <c r="C28" s="10">
        <v>232</v>
      </c>
      <c r="D28" s="10">
        <v>250</v>
      </c>
      <c r="E28" s="10">
        <v>313</v>
      </c>
      <c r="F28" s="10">
        <v>364</v>
      </c>
      <c r="G28" s="10">
        <v>343</v>
      </c>
      <c r="H28" s="10">
        <v>440</v>
      </c>
      <c r="I28" s="10">
        <v>421</v>
      </c>
      <c r="J28" s="10">
        <v>556</v>
      </c>
      <c r="K28" s="10">
        <v>679</v>
      </c>
      <c r="L28" s="10">
        <v>835</v>
      </c>
      <c r="M28" s="10">
        <v>986</v>
      </c>
    </row>
    <row r="29" spans="1:13" x14ac:dyDescent="0.35">
      <c r="A29" s="6" t="s">
        <v>16</v>
      </c>
      <c r="B29" s="7">
        <v>0</v>
      </c>
      <c r="C29" s="7">
        <v>0</v>
      </c>
      <c r="D29" s="7">
        <v>0</v>
      </c>
      <c r="E29" s="7">
        <v>0</v>
      </c>
      <c r="F29" s="7">
        <v>0</v>
      </c>
      <c r="G29" s="7">
        <v>0</v>
      </c>
      <c r="H29" s="7">
        <v>0</v>
      </c>
      <c r="I29" s="7">
        <v>73</v>
      </c>
      <c r="J29" s="7">
        <v>73</v>
      </c>
      <c r="K29" s="7">
        <v>76</v>
      </c>
      <c r="L29" s="7">
        <v>82</v>
      </c>
      <c r="M29" s="7">
        <v>73</v>
      </c>
    </row>
    <row r="30" spans="1:13" ht="15" thickBot="1" x14ac:dyDescent="0.4">
      <c r="A30" s="9" t="s">
        <v>17</v>
      </c>
      <c r="B30" s="10">
        <v>79</v>
      </c>
      <c r="C30" s="10">
        <v>79</v>
      </c>
      <c r="D30" s="10">
        <v>94</v>
      </c>
      <c r="E30" s="10">
        <v>91</v>
      </c>
      <c r="F30" s="10">
        <v>128</v>
      </c>
      <c r="G30" s="10">
        <v>170</v>
      </c>
      <c r="H30" s="10">
        <v>226</v>
      </c>
      <c r="I30" s="10">
        <v>235</v>
      </c>
      <c r="J30" s="10">
        <v>217</v>
      </c>
      <c r="K30" s="10">
        <v>207</v>
      </c>
      <c r="L30" s="10">
        <v>334</v>
      </c>
      <c r="M30" s="10">
        <v>348</v>
      </c>
    </row>
    <row r="31" spans="1:13" x14ac:dyDescent="0.35">
      <c r="A31" s="11" t="s">
        <v>18</v>
      </c>
      <c r="B31" s="12">
        <v>343</v>
      </c>
      <c r="C31" s="12">
        <v>360</v>
      </c>
      <c r="D31" s="12">
        <v>393</v>
      </c>
      <c r="E31" s="12">
        <v>453</v>
      </c>
      <c r="F31" s="12">
        <v>540</v>
      </c>
      <c r="G31" s="12">
        <v>563</v>
      </c>
      <c r="H31" s="12">
        <v>715</v>
      </c>
      <c r="I31" s="12">
        <v>778</v>
      </c>
      <c r="J31" s="12">
        <v>894</v>
      </c>
      <c r="K31" s="17">
        <v>1010</v>
      </c>
      <c r="L31" s="17">
        <v>1300</v>
      </c>
      <c r="M31" s="17">
        <v>1457</v>
      </c>
    </row>
    <row r="32" spans="1:13" x14ac:dyDescent="0.35">
      <c r="A32" s="9" t="s">
        <v>19</v>
      </c>
      <c r="B32" s="10">
        <v>33</v>
      </c>
      <c r="C32" s="10">
        <v>63</v>
      </c>
      <c r="D32" s="10">
        <v>56</v>
      </c>
      <c r="E32" s="10">
        <v>62</v>
      </c>
      <c r="F32" s="10">
        <v>80</v>
      </c>
      <c r="G32" s="10">
        <v>87</v>
      </c>
      <c r="H32" s="10">
        <v>158</v>
      </c>
      <c r="I32" s="10">
        <v>144</v>
      </c>
      <c r="J32" s="10">
        <v>169</v>
      </c>
      <c r="K32" s="10">
        <v>165</v>
      </c>
      <c r="L32" s="10">
        <v>163</v>
      </c>
      <c r="M32" s="10">
        <v>233</v>
      </c>
    </row>
    <row r="33" spans="1:13" x14ac:dyDescent="0.35">
      <c r="A33" s="6" t="s">
        <v>20</v>
      </c>
      <c r="B33" s="7">
        <v>0</v>
      </c>
      <c r="C33" s="7">
        <v>0</v>
      </c>
      <c r="D33" s="7">
        <v>0</v>
      </c>
      <c r="E33" s="7">
        <v>0</v>
      </c>
      <c r="F33" s="7">
        <v>0</v>
      </c>
      <c r="G33" s="7">
        <v>0</v>
      </c>
      <c r="H33" s="7">
        <v>0</v>
      </c>
      <c r="I33" s="7">
        <v>0</v>
      </c>
      <c r="J33" s="7">
        <v>0</v>
      </c>
      <c r="K33" s="7">
        <v>8</v>
      </c>
      <c r="L33" s="7">
        <v>10</v>
      </c>
      <c r="M33" s="7">
        <v>5</v>
      </c>
    </row>
    <row r="34" spans="1:13" x14ac:dyDescent="0.35">
      <c r="A34" s="9" t="s">
        <v>21</v>
      </c>
      <c r="B34" s="10">
        <v>233</v>
      </c>
      <c r="C34" s="10">
        <v>232</v>
      </c>
      <c r="D34" s="10">
        <v>275</v>
      </c>
      <c r="E34" s="10">
        <v>306</v>
      </c>
      <c r="F34" s="10">
        <v>332</v>
      </c>
      <c r="G34" s="10">
        <v>323</v>
      </c>
      <c r="H34" s="10">
        <v>397</v>
      </c>
      <c r="I34" s="10">
        <v>362</v>
      </c>
      <c r="J34" s="10">
        <v>455</v>
      </c>
      <c r="K34" s="10">
        <v>479</v>
      </c>
      <c r="L34" s="10">
        <v>598</v>
      </c>
      <c r="M34" s="10">
        <v>578</v>
      </c>
    </row>
    <row r="35" spans="1:13" ht="15" thickBot="1" x14ac:dyDescent="0.4">
      <c r="A35" s="6" t="s">
        <v>22</v>
      </c>
      <c r="B35" s="7">
        <v>77</v>
      </c>
      <c r="C35" s="7">
        <v>65</v>
      </c>
      <c r="D35" s="7">
        <v>62</v>
      </c>
      <c r="E35" s="7">
        <v>85</v>
      </c>
      <c r="F35" s="7">
        <v>129</v>
      </c>
      <c r="G35" s="7">
        <v>153</v>
      </c>
      <c r="H35" s="7">
        <v>161</v>
      </c>
      <c r="I35" s="7">
        <v>272</v>
      </c>
      <c r="J35" s="7">
        <v>270</v>
      </c>
      <c r="K35" s="7">
        <v>358</v>
      </c>
      <c r="L35" s="7">
        <v>529</v>
      </c>
      <c r="M35" s="7">
        <v>641</v>
      </c>
    </row>
    <row r="36" spans="1:13" x14ac:dyDescent="0.35">
      <c r="A36" s="14" t="s">
        <v>23</v>
      </c>
      <c r="B36" s="15">
        <v>343</v>
      </c>
      <c r="C36" s="15">
        <v>360</v>
      </c>
      <c r="D36" s="15">
        <v>393</v>
      </c>
      <c r="E36" s="15">
        <v>453</v>
      </c>
      <c r="F36" s="15">
        <v>540</v>
      </c>
      <c r="G36" s="15">
        <v>563</v>
      </c>
      <c r="H36" s="15">
        <v>715</v>
      </c>
      <c r="I36" s="15">
        <v>778</v>
      </c>
      <c r="J36" s="15">
        <v>894</v>
      </c>
      <c r="K36" s="18">
        <v>1010</v>
      </c>
      <c r="L36" s="18">
        <v>1300</v>
      </c>
      <c r="M36" s="18">
        <v>1457</v>
      </c>
    </row>
    <row r="40" spans="1:13" ht="22.5" x14ac:dyDescent="0.35">
      <c r="A40" s="1" t="s">
        <v>24</v>
      </c>
    </row>
    <row r="41" spans="1:13" x14ac:dyDescent="0.35">
      <c r="A41" s="2"/>
    </row>
    <row r="42" spans="1:13" x14ac:dyDescent="0.35">
      <c r="A42" s="4"/>
      <c r="B42" s="5">
        <v>42430</v>
      </c>
      <c r="C42" s="5">
        <v>42795</v>
      </c>
      <c r="D42" s="5">
        <v>43160</v>
      </c>
      <c r="E42" s="5">
        <v>43525</v>
      </c>
      <c r="F42" s="5">
        <v>43891</v>
      </c>
      <c r="G42" s="5">
        <v>44256</v>
      </c>
      <c r="H42" s="5">
        <v>44621</v>
      </c>
      <c r="I42" s="5">
        <v>44986</v>
      </c>
      <c r="J42" s="5">
        <v>45352</v>
      </c>
      <c r="K42" s="5">
        <v>45717</v>
      </c>
    </row>
    <row r="43" spans="1:13" x14ac:dyDescent="0.35">
      <c r="A43" s="6" t="s">
        <v>25</v>
      </c>
      <c r="B43" s="7">
        <v>84</v>
      </c>
      <c r="C43" s="7">
        <v>102</v>
      </c>
      <c r="D43" s="7">
        <v>188</v>
      </c>
      <c r="E43" s="7">
        <v>144</v>
      </c>
      <c r="F43" s="7">
        <v>180</v>
      </c>
      <c r="G43" s="7">
        <v>239</v>
      </c>
      <c r="H43" s="7">
        <v>306</v>
      </c>
      <c r="I43" s="7">
        <v>317</v>
      </c>
      <c r="J43" s="7">
        <v>388</v>
      </c>
      <c r="K43" s="7">
        <v>442</v>
      </c>
    </row>
    <row r="44" spans="1:13" x14ac:dyDescent="0.35">
      <c r="A44" s="9" t="s">
        <v>26</v>
      </c>
      <c r="B44" s="10">
        <v>-47</v>
      </c>
      <c r="C44" s="10">
        <v>-30</v>
      </c>
      <c r="D44" s="10">
        <v>-74</v>
      </c>
      <c r="E44" s="10">
        <v>-15</v>
      </c>
      <c r="F44" s="10">
        <v>-72</v>
      </c>
      <c r="G44" s="10">
        <v>23</v>
      </c>
      <c r="H44" s="10">
        <v>-117</v>
      </c>
      <c r="I44" s="10">
        <v>-105</v>
      </c>
      <c r="J44" s="10">
        <v>-181</v>
      </c>
      <c r="K44" s="10">
        <v>-102</v>
      </c>
    </row>
    <row r="45" spans="1:13" ht="15" thickBot="1" x14ac:dyDescent="0.4">
      <c r="A45" s="6" t="s">
        <v>27</v>
      </c>
      <c r="B45" s="7">
        <v>-41</v>
      </c>
      <c r="C45" s="7">
        <v>-72</v>
      </c>
      <c r="D45" s="7">
        <v>-109</v>
      </c>
      <c r="E45" s="7">
        <v>-132</v>
      </c>
      <c r="F45" s="7">
        <v>-91</v>
      </c>
      <c r="G45" s="7">
        <v>-268</v>
      </c>
      <c r="H45" s="7">
        <v>-200</v>
      </c>
      <c r="I45" s="7">
        <v>-201</v>
      </c>
      <c r="J45" s="7">
        <v>-219</v>
      </c>
      <c r="K45" s="7">
        <v>-334</v>
      </c>
    </row>
    <row r="46" spans="1:13" x14ac:dyDescent="0.35">
      <c r="A46" s="14" t="s">
        <v>28</v>
      </c>
      <c r="B46" s="15">
        <v>-4</v>
      </c>
      <c r="C46" s="15">
        <v>0</v>
      </c>
      <c r="D46" s="15">
        <v>5</v>
      </c>
      <c r="E46" s="15">
        <v>-3</v>
      </c>
      <c r="F46" s="15">
        <v>17</v>
      </c>
      <c r="G46" s="15">
        <v>-6</v>
      </c>
      <c r="H46" s="15">
        <v>-11</v>
      </c>
      <c r="I46" s="15">
        <v>11</v>
      </c>
      <c r="J46" s="15">
        <v>-12</v>
      </c>
      <c r="K46" s="15">
        <v>7</v>
      </c>
    </row>
    <row r="48" spans="1:13" x14ac:dyDescent="0.35">
      <c r="A48" t="s">
        <v>45</v>
      </c>
    </row>
    <row r="49" spans="1:1" x14ac:dyDescent="0.35">
      <c r="A49"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B057-5EDC-4B31-B158-95F71248DABA}">
  <dimension ref="A1:Q21"/>
  <sheetViews>
    <sheetView tabSelected="1" zoomScale="110" zoomScaleNormal="110" workbookViewId="0">
      <selection activeCell="N22" sqref="N22"/>
    </sheetView>
  </sheetViews>
  <sheetFormatPr defaultRowHeight="14.5" x14ac:dyDescent="0.35"/>
  <cols>
    <col min="1" max="1" width="34.1796875" bestFit="1" customWidth="1"/>
  </cols>
  <sheetData>
    <row r="1" spans="1:17" x14ac:dyDescent="0.35">
      <c r="A1" s="19" t="s">
        <v>29</v>
      </c>
    </row>
    <row r="2" spans="1:17" x14ac:dyDescent="0.35">
      <c r="A2" s="19"/>
    </row>
    <row r="3" spans="1:17" x14ac:dyDescent="0.35">
      <c r="A3" s="19" t="s">
        <v>30</v>
      </c>
      <c r="B3" s="5">
        <v>41699</v>
      </c>
      <c r="C3" s="5">
        <v>42064</v>
      </c>
      <c r="D3" s="5">
        <v>42430</v>
      </c>
      <c r="E3" s="5">
        <v>42795</v>
      </c>
      <c r="F3" s="5">
        <v>43160</v>
      </c>
      <c r="G3" s="5">
        <v>43525</v>
      </c>
      <c r="H3" s="5">
        <v>43891</v>
      </c>
      <c r="I3" s="5">
        <v>44256</v>
      </c>
      <c r="J3" s="5">
        <v>44621</v>
      </c>
      <c r="K3" s="5">
        <v>44986</v>
      </c>
      <c r="L3" s="5">
        <v>45352</v>
      </c>
      <c r="M3" s="5">
        <v>45717</v>
      </c>
    </row>
    <row r="4" spans="1:17" x14ac:dyDescent="0.35">
      <c r="A4" t="s">
        <v>31</v>
      </c>
      <c r="B4" s="20"/>
      <c r="C4" s="20">
        <f>(Input!C6/Input!B6)-1</f>
        <v>0.16250000000000009</v>
      </c>
      <c r="D4" s="20">
        <f>(Input!D6/Input!C6)-1</f>
        <v>0.18817204301075274</v>
      </c>
      <c r="E4" s="20">
        <f>(Input!E6/Input!D6)-1</f>
        <v>4.9773755656108642E-2</v>
      </c>
      <c r="F4" s="20">
        <f>(Input!F6/Input!E6)-1</f>
        <v>0.30603448275862077</v>
      </c>
      <c r="G4" s="20">
        <f>(Input!G6/Input!F6)-1</f>
        <v>7.4257425742574323E-2</v>
      </c>
      <c r="H4" s="20">
        <f>(Input!H6/Input!G6)-1</f>
        <v>1.5360983102918668E-2</v>
      </c>
      <c r="I4" s="23">
        <f>(Input!I6/Input!H6)-1</f>
        <v>1.9667170953101332E-2</v>
      </c>
      <c r="J4" s="23">
        <f>(Input!J6/Input!I6)-1</f>
        <v>0.28189910979228494</v>
      </c>
      <c r="K4" s="23">
        <f>(Input!K6/Input!J6)-1</f>
        <v>7.5231481481481399E-2</v>
      </c>
      <c r="L4" s="23">
        <f>(Input!L6/Input!K6)-1</f>
        <v>0.13455328310010772</v>
      </c>
      <c r="M4" s="23">
        <f>(Input!M6/Input!L6)-1</f>
        <v>0.26565464895635671</v>
      </c>
      <c r="N4" t="s">
        <v>46</v>
      </c>
    </row>
    <row r="5" spans="1:17" x14ac:dyDescent="0.35">
      <c r="A5" t="s">
        <v>32</v>
      </c>
      <c r="B5" s="13">
        <v>0.19</v>
      </c>
      <c r="C5" s="13">
        <v>0.34</v>
      </c>
      <c r="D5" s="13">
        <v>0.32</v>
      </c>
      <c r="E5" s="13">
        <v>0.38</v>
      </c>
      <c r="F5" s="13">
        <v>0.34</v>
      </c>
      <c r="G5" s="13">
        <v>0.3</v>
      </c>
      <c r="H5" s="13">
        <v>0.39</v>
      </c>
      <c r="I5" s="13">
        <v>0.4</v>
      </c>
      <c r="J5" s="13">
        <v>0.45</v>
      </c>
      <c r="K5" s="24">
        <v>0.44</v>
      </c>
      <c r="L5" s="24">
        <v>0.46</v>
      </c>
      <c r="M5" s="24">
        <v>0.46</v>
      </c>
      <c r="N5" s="29" t="s">
        <v>47</v>
      </c>
      <c r="O5" s="29"/>
      <c r="P5" s="29"/>
      <c r="Q5" s="29"/>
    </row>
    <row r="6" spans="1:17" x14ac:dyDescent="0.35">
      <c r="A6" t="s">
        <v>33</v>
      </c>
      <c r="B6" s="20">
        <f>Input!B15/Input!B6</f>
        <v>0.19375000000000001</v>
      </c>
      <c r="C6" s="20">
        <f>Input!C15/Input!C6</f>
        <v>0.18817204301075269</v>
      </c>
      <c r="D6" s="20">
        <f>Input!D15/Input!D6</f>
        <v>0.18325791855203619</v>
      </c>
      <c r="E6" s="20">
        <f>Input!E15/Input!E6</f>
        <v>0.23275862068965517</v>
      </c>
      <c r="F6" s="20">
        <f>Input!F15/Input!F6</f>
        <v>0.264026402640264</v>
      </c>
      <c r="G6" s="20">
        <f>Input!G15/Input!G6</f>
        <v>0.17204301075268819</v>
      </c>
      <c r="H6" s="20">
        <f>Input!H15/Input!H6</f>
        <v>0.24810892586989411</v>
      </c>
      <c r="I6" s="22">
        <f>Input!I15/Input!I6</f>
        <v>0.32492581602373888</v>
      </c>
      <c r="J6" s="22">
        <f>Input!J15/Input!J6</f>
        <v>0.33449074074074076</v>
      </c>
      <c r="K6" s="25">
        <f>Input!K15/Input!K6</f>
        <v>0.29601722282023679</v>
      </c>
      <c r="L6" s="25">
        <f>Input!L15/Input!L6</f>
        <v>0.31973434535104367</v>
      </c>
      <c r="M6" s="25">
        <f>Input!M15/Input!M6</f>
        <v>0.33058470764617692</v>
      </c>
      <c r="N6" s="29"/>
      <c r="O6" s="29"/>
      <c r="P6" s="29"/>
      <c r="Q6" s="29"/>
    </row>
    <row r="8" spans="1:17" x14ac:dyDescent="0.35">
      <c r="A8" t="s">
        <v>34</v>
      </c>
      <c r="B8" s="21">
        <f>Input!B6/Input!B32</f>
        <v>9.6969696969696972</v>
      </c>
      <c r="C8" s="21">
        <f>Input!C6/Input!C32</f>
        <v>5.9047619047619051</v>
      </c>
      <c r="D8" s="21">
        <f>Input!D6/Input!D32</f>
        <v>7.8928571428571432</v>
      </c>
      <c r="E8" s="21">
        <f>Input!E6/Input!E32</f>
        <v>7.4838709677419351</v>
      </c>
      <c r="F8" s="21">
        <f>Input!F6/Input!F32</f>
        <v>7.5750000000000002</v>
      </c>
      <c r="G8" s="21">
        <f>Input!G6/Input!G32</f>
        <v>7.4827586206896548</v>
      </c>
      <c r="H8" s="21">
        <f>Input!H6/Input!H32</f>
        <v>4.1835443037974684</v>
      </c>
      <c r="I8" s="21">
        <f>Input!I6/Input!I32</f>
        <v>4.6805555555555554</v>
      </c>
      <c r="J8" s="21">
        <f>Input!J6/Input!J32</f>
        <v>5.1124260355029589</v>
      </c>
      <c r="K8" s="26">
        <f>Input!K6/Input!K32</f>
        <v>5.6303030303030299</v>
      </c>
      <c r="L8" s="26">
        <f>Input!L6/Input!L32</f>
        <v>6.4662576687116564</v>
      </c>
      <c r="M8" s="26">
        <f>Input!M6/Input!M32</f>
        <v>5.7253218884120169</v>
      </c>
      <c r="N8" t="s">
        <v>48</v>
      </c>
    </row>
    <row r="9" spans="1:17" x14ac:dyDescent="0.35">
      <c r="A9" t="s">
        <v>35</v>
      </c>
      <c r="B9">
        <f>Input!B35-Input!B30</f>
        <v>-2</v>
      </c>
      <c r="C9">
        <f>Input!C35-Input!C30</f>
        <v>-14</v>
      </c>
      <c r="D9">
        <f>Input!D35-Input!D30</f>
        <v>-32</v>
      </c>
      <c r="E9">
        <f>Input!E35-Input!E30</f>
        <v>-6</v>
      </c>
      <c r="F9">
        <f>Input!F35-Input!F30</f>
        <v>1</v>
      </c>
      <c r="G9">
        <f>Input!G35-Input!G30</f>
        <v>-17</v>
      </c>
      <c r="H9">
        <f>Input!H35-Input!H30</f>
        <v>-65</v>
      </c>
      <c r="I9">
        <f>Input!I35-Input!I30</f>
        <v>37</v>
      </c>
      <c r="J9">
        <f>Input!J35-Input!J30</f>
        <v>53</v>
      </c>
      <c r="K9">
        <f>Input!K35-Input!K30</f>
        <v>151</v>
      </c>
      <c r="L9">
        <f>Input!L35-Input!L30</f>
        <v>195</v>
      </c>
      <c r="M9">
        <f>Input!M35-Input!M30</f>
        <v>293</v>
      </c>
      <c r="N9" t="s">
        <v>49</v>
      </c>
    </row>
    <row r="10" spans="1:17" x14ac:dyDescent="0.35">
      <c r="A10" t="s">
        <v>36</v>
      </c>
      <c r="B10" s="20">
        <f>B9/Input!B6</f>
        <v>-6.2500000000000003E-3</v>
      </c>
      <c r="C10" s="20">
        <f>C9/Input!C6</f>
        <v>-3.7634408602150539E-2</v>
      </c>
      <c r="D10" s="20">
        <f>D9/Input!D6</f>
        <v>-7.2398190045248875E-2</v>
      </c>
      <c r="E10" s="20">
        <f>E9/Input!E6</f>
        <v>-1.2931034482758621E-2</v>
      </c>
      <c r="F10" s="20">
        <f>F9/Input!F6</f>
        <v>1.6501650165016502E-3</v>
      </c>
      <c r="G10" s="20">
        <f>G9/Input!G6</f>
        <v>-2.6113671274961597E-2</v>
      </c>
      <c r="H10" s="20">
        <f>H9/Input!H6</f>
        <v>-9.8335854765506811E-2</v>
      </c>
      <c r="I10" s="20">
        <f>I9/Input!I6</f>
        <v>5.4896142433234422E-2</v>
      </c>
      <c r="J10" s="20">
        <f>J9/Input!J6</f>
        <v>6.1342592592592594E-2</v>
      </c>
      <c r="K10" s="20">
        <f>K9/Input!K6</f>
        <v>0.16254036598493002</v>
      </c>
      <c r="L10" s="20">
        <f>L9/Input!L6</f>
        <v>0.18500948766603414</v>
      </c>
      <c r="M10" s="20">
        <f>M9/Input!M6</f>
        <v>0.21964017991004497</v>
      </c>
      <c r="N10" t="s">
        <v>50</v>
      </c>
    </row>
    <row r="11" spans="1:17" x14ac:dyDescent="0.35">
      <c r="A11" t="s">
        <v>37</v>
      </c>
      <c r="B11" s="20">
        <f>Input!B29/(SUM(Input!B27:B29))</f>
        <v>0</v>
      </c>
      <c r="C11" s="20">
        <f>Input!C29/(SUM(Input!C27:C29))</f>
        <v>0</v>
      </c>
      <c r="D11" s="20">
        <f>Input!D29/(SUM(Input!D27:D29))</f>
        <v>0</v>
      </c>
      <c r="E11" s="20">
        <f>Input!E29/(SUM(Input!E27:E29))</f>
        <v>0</v>
      </c>
      <c r="F11" s="20">
        <f>Input!F29/(SUM(Input!F27:F29))</f>
        <v>0</v>
      </c>
      <c r="G11" s="20">
        <f>Input!G29/(SUM(Input!G27:G29))</f>
        <v>0</v>
      </c>
      <c r="H11" s="20">
        <f>Input!H29/(SUM(Input!H27:H29))</f>
        <v>0</v>
      </c>
      <c r="I11" s="22">
        <f>Input!I29/(SUM(Input!I27:I29))</f>
        <v>0.13443830570902393</v>
      </c>
      <c r="J11" s="22">
        <f>Input!J29/(SUM(Input!J27:J29))</f>
        <v>0.10766961651917405</v>
      </c>
      <c r="K11" s="25">
        <f>Input!K29/(SUM(Input!K27:K29))</f>
        <v>9.4527363184079602E-2</v>
      </c>
      <c r="L11" s="25">
        <f>Input!L29/(SUM(Input!L27:L29))</f>
        <v>8.4886128364389232E-2</v>
      </c>
      <c r="M11" s="25">
        <f>Input!M29/(SUM(Input!M27:M29))</f>
        <v>6.5884476534296035E-2</v>
      </c>
      <c r="N11" t="s">
        <v>51</v>
      </c>
    </row>
    <row r="13" spans="1:17" x14ac:dyDescent="0.35">
      <c r="A13" t="s">
        <v>38</v>
      </c>
      <c r="D13">
        <f>Input!B43</f>
        <v>84</v>
      </c>
      <c r="E13">
        <f>Input!C43</f>
        <v>102</v>
      </c>
      <c r="F13">
        <f>Input!D43</f>
        <v>188</v>
      </c>
      <c r="G13">
        <f>Input!E43</f>
        <v>144</v>
      </c>
      <c r="H13">
        <f>Input!F43</f>
        <v>180</v>
      </c>
      <c r="I13">
        <f>Input!G43</f>
        <v>239</v>
      </c>
      <c r="J13">
        <f>Input!H43</f>
        <v>306</v>
      </c>
      <c r="K13" s="27">
        <f>Input!I43</f>
        <v>317</v>
      </c>
      <c r="L13" s="27">
        <f>Input!J43</f>
        <v>388</v>
      </c>
      <c r="M13" s="27">
        <f>Input!K43</f>
        <v>442</v>
      </c>
      <c r="N13" t="s">
        <v>52</v>
      </c>
    </row>
    <row r="14" spans="1:17" x14ac:dyDescent="0.35">
      <c r="A14" t="s">
        <v>41</v>
      </c>
      <c r="B14">
        <f>Input!B15</f>
        <v>62</v>
      </c>
      <c r="C14">
        <f>Input!C15</f>
        <v>70</v>
      </c>
      <c r="D14">
        <f>Input!D15</f>
        <v>81</v>
      </c>
      <c r="E14">
        <f>Input!E15</f>
        <v>108</v>
      </c>
      <c r="F14">
        <f>Input!F15</f>
        <v>160</v>
      </c>
      <c r="G14">
        <f>Input!G15</f>
        <v>112</v>
      </c>
      <c r="H14">
        <f>Input!H15</f>
        <v>164</v>
      </c>
      <c r="I14">
        <f>Input!I15</f>
        <v>219</v>
      </c>
      <c r="J14">
        <f>Input!J15</f>
        <v>289</v>
      </c>
      <c r="K14" s="27">
        <f>Input!K15</f>
        <v>275</v>
      </c>
      <c r="L14" s="27">
        <f>Input!L15</f>
        <v>337</v>
      </c>
      <c r="M14" s="27">
        <f>Input!M15</f>
        <v>441</v>
      </c>
      <c r="N14" t="s">
        <v>53</v>
      </c>
    </row>
    <row r="15" spans="1:17" x14ac:dyDescent="0.35">
      <c r="A15" t="s">
        <v>39</v>
      </c>
      <c r="D15">
        <f>Input!B44</f>
        <v>-47</v>
      </c>
      <c r="E15">
        <f>Input!C44</f>
        <v>-30</v>
      </c>
      <c r="F15">
        <f>Input!D44</f>
        <v>-74</v>
      </c>
      <c r="G15">
        <f>Input!E44</f>
        <v>-15</v>
      </c>
      <c r="H15">
        <f>Input!F44</f>
        <v>-72</v>
      </c>
      <c r="I15">
        <f>Input!G44</f>
        <v>23</v>
      </c>
      <c r="J15">
        <f>Input!H44</f>
        <v>-117</v>
      </c>
      <c r="K15" s="27">
        <f>O22</f>
        <v>0</v>
      </c>
      <c r="L15" s="27">
        <f>Input!J44</f>
        <v>-181</v>
      </c>
      <c r="M15" s="27">
        <f>Input!K44</f>
        <v>-102</v>
      </c>
      <c r="N15" t="s">
        <v>54</v>
      </c>
      <c r="O15" s="28"/>
    </row>
    <row r="16" spans="1:17" x14ac:dyDescent="0.35">
      <c r="A16" t="s">
        <v>40</v>
      </c>
      <c r="D16">
        <f>Input!B45</f>
        <v>-41</v>
      </c>
      <c r="E16">
        <f>Input!C45</f>
        <v>-72</v>
      </c>
      <c r="F16">
        <f>Input!D45</f>
        <v>-109</v>
      </c>
      <c r="G16">
        <f>Input!E45</f>
        <v>-132</v>
      </c>
      <c r="H16">
        <f>Input!F45</f>
        <v>-91</v>
      </c>
      <c r="I16">
        <f>Input!G45</f>
        <v>-268</v>
      </c>
      <c r="J16">
        <f>Input!H45</f>
        <v>-200</v>
      </c>
      <c r="K16" s="27">
        <f>Input!I45</f>
        <v>-201</v>
      </c>
      <c r="L16" s="27">
        <f>Input!J45</f>
        <v>-219</v>
      </c>
      <c r="M16" s="27">
        <f>Input!K45</f>
        <v>-334</v>
      </c>
      <c r="N16" t="s">
        <v>55</v>
      </c>
    </row>
    <row r="17" spans="1:14" x14ac:dyDescent="0.35">
      <c r="A17" t="s">
        <v>59</v>
      </c>
      <c r="D17" s="30">
        <f>D13+C13</f>
        <v>84</v>
      </c>
      <c r="E17" s="30">
        <f t="shared" ref="E17:M17" si="0">E13+D13</f>
        <v>186</v>
      </c>
      <c r="F17" s="30">
        <f t="shared" si="0"/>
        <v>290</v>
      </c>
      <c r="G17" s="30">
        <f t="shared" si="0"/>
        <v>332</v>
      </c>
      <c r="H17" s="30">
        <f t="shared" si="0"/>
        <v>324</v>
      </c>
      <c r="I17" s="30">
        <f t="shared" si="0"/>
        <v>419</v>
      </c>
      <c r="J17" s="30">
        <f t="shared" si="0"/>
        <v>545</v>
      </c>
      <c r="K17" s="30">
        <f t="shared" si="0"/>
        <v>623</v>
      </c>
      <c r="L17" s="30">
        <f t="shared" si="0"/>
        <v>705</v>
      </c>
      <c r="M17" s="30">
        <f t="shared" si="0"/>
        <v>830</v>
      </c>
      <c r="N17" t="s">
        <v>56</v>
      </c>
    </row>
    <row r="18" spans="1:14" x14ac:dyDescent="0.35">
      <c r="A18" t="s">
        <v>60</v>
      </c>
      <c r="C18">
        <f t="shared" ref="C18:M18" si="1">C14+B14</f>
        <v>132</v>
      </c>
      <c r="D18" s="30">
        <f t="shared" si="1"/>
        <v>151</v>
      </c>
      <c r="E18" s="30">
        <f t="shared" si="1"/>
        <v>189</v>
      </c>
      <c r="F18" s="30">
        <f t="shared" si="1"/>
        <v>268</v>
      </c>
      <c r="G18" s="30">
        <f t="shared" si="1"/>
        <v>272</v>
      </c>
      <c r="H18" s="30">
        <f t="shared" si="1"/>
        <v>276</v>
      </c>
      <c r="I18" s="30">
        <f t="shared" si="1"/>
        <v>383</v>
      </c>
      <c r="J18" s="30">
        <f t="shared" si="1"/>
        <v>508</v>
      </c>
      <c r="K18" s="30">
        <f t="shared" si="1"/>
        <v>564</v>
      </c>
      <c r="L18" s="30">
        <f t="shared" si="1"/>
        <v>612</v>
      </c>
      <c r="M18" s="30">
        <f t="shared" si="1"/>
        <v>778</v>
      </c>
    </row>
    <row r="20" spans="1:14" x14ac:dyDescent="0.35">
      <c r="A20" t="s">
        <v>42</v>
      </c>
      <c r="B20" s="20">
        <f>(Input!B8-Input!B12)*(1-Input!B14)/SUM(Input!B27:B29)</f>
        <v>0.23484848484848486</v>
      </c>
      <c r="C20" s="20">
        <f>(Input!C8-Input!C12)*(1-Input!C14)/SUM(Input!C27:C29)</f>
        <v>0.24797153024911028</v>
      </c>
      <c r="D20" s="20">
        <f>(Input!D8-Input!D12)*(1-Input!D14)/SUM(Input!D27:D29)</f>
        <v>0.27173913043478259</v>
      </c>
      <c r="E20" s="20">
        <f>(Input!E8-Input!E12)*(1-Input!E14)/SUM(Input!E27:E29)</f>
        <v>0.2811049723756906</v>
      </c>
      <c r="F20" s="20">
        <f>(Input!F8-Input!F12)*(1-Input!F14)/SUM(Input!F27:F29)</f>
        <v>0.30573849878934622</v>
      </c>
      <c r="G20" s="20">
        <f>(Input!G8-Input!G12)*(1-Input!G14)/SUM(Input!G27:G29)</f>
        <v>0.26938775510204083</v>
      </c>
      <c r="H20" s="20">
        <f>(Input!H8-Input!H12)*(1-Input!H14)/SUM(Input!H27:H29)</f>
        <v>0.31946830265848669</v>
      </c>
      <c r="I20" s="20">
        <f>(Input!I8-Input!I12)*(1-Input!I14)/SUM(Input!I27:I29)</f>
        <v>0.33038674033149174</v>
      </c>
      <c r="J20" s="20">
        <f>(Input!J8-Input!J12)*(1-Input!J14)/SUM(Input!J27:J29)</f>
        <v>0.38954277286135697</v>
      </c>
      <c r="K20" s="25">
        <f>(Input!K8-Input!K12)*(1-Input!K14)/SUM(Input!K27:K29)</f>
        <v>0.32742537313432835</v>
      </c>
      <c r="L20" s="25">
        <f>(Input!L8-Input!L12)*(1-Input!L14)/SUM(Input!L27:L29)</f>
        <v>0.328416149068323</v>
      </c>
      <c r="M20" s="25">
        <f>(Input!M8-Input!M12)*(1-Input!M14)/SUM(Input!M27:M29)</f>
        <v>0.37364620938628157</v>
      </c>
      <c r="N20" t="s">
        <v>57</v>
      </c>
    </row>
    <row r="21" spans="1:14" x14ac:dyDescent="0.35">
      <c r="A21" t="s">
        <v>43</v>
      </c>
      <c r="B21" s="20">
        <f>Input!B15/(Input!B27+Input!B28)</f>
        <v>0.23484848484848486</v>
      </c>
      <c r="C21" s="20">
        <f>Input!C15/(Input!C27+Input!C28)</f>
        <v>0.24911032028469751</v>
      </c>
      <c r="D21" s="20">
        <f>Input!D15/(Input!D27+Input!D28)</f>
        <v>0.2709030100334448</v>
      </c>
      <c r="E21" s="20">
        <f>Input!E15/(Input!E27+Input!E28)</f>
        <v>0.2983425414364641</v>
      </c>
      <c r="F21" s="20">
        <f>Input!F15/(Input!F27+Input!F28)</f>
        <v>0.38740920096852299</v>
      </c>
      <c r="G21" s="20">
        <f>Input!G15/(Input!G27+Input!G28)</f>
        <v>0.2857142857142857</v>
      </c>
      <c r="H21" s="20">
        <f>Input!H15/(Input!H27+Input!H28)</f>
        <v>0.33537832310838445</v>
      </c>
      <c r="I21" s="20">
        <f>Input!I15/(Input!I27+Input!I28)</f>
        <v>0.46595744680851064</v>
      </c>
      <c r="J21" s="20">
        <f>Input!J15/(Input!J27+Input!J28)</f>
        <v>0.47768595041322315</v>
      </c>
      <c r="K21" s="25">
        <f>Input!K15/(Input!K27+Input!K28)</f>
        <v>0.37774725274725274</v>
      </c>
      <c r="L21" s="25">
        <f>Input!L15/(Input!L27+Input!L28)</f>
        <v>0.38122171945701355</v>
      </c>
      <c r="M21" s="25">
        <f>Input!M15/(Input!M27+Input!M28)</f>
        <v>0.42608695652173911</v>
      </c>
      <c r="N21" t="s">
        <v>58</v>
      </c>
    </row>
  </sheetData>
  <mergeCells count="1">
    <mergeCell ref="N5:Q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Kabilan Nandhagopal</dc:creator>
  <cp:lastModifiedBy>Kabilan Nandhagopal</cp:lastModifiedBy>
  <dcterms:created xsi:type="dcterms:W3CDTF">2025-06-09T13:47:43Z</dcterms:created>
  <dcterms:modified xsi:type="dcterms:W3CDTF">2025-07-02T02:49:31Z</dcterms:modified>
</cp:coreProperties>
</file>