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ed929a3072cb9/UMG/Aseguramiento de calidad de software/PROYECTO CALIDAD DE SOFTWARE/"/>
    </mc:Choice>
  </mc:AlternateContent>
  <xr:revisionPtr revIDLastSave="65" documentId="13_ncr:1_{77E57D96-D261-41F8-A166-328333EF4281}" xr6:coauthVersionLast="45" xr6:coauthVersionMax="45" xr10:uidLastSave="{BC7D997E-F9D3-44C1-AAE8-9F10A1E4C116}"/>
  <bookViews>
    <workbookView xWindow="-120" yWindow="-120" windowWidth="29040" windowHeight="15990" xr2:uid="{4ECE4E55-3369-4AB3-8964-35F13FB9A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1" l="1"/>
  <c r="E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K18" i="1"/>
  <c r="K17" i="1"/>
  <c r="K16" i="1"/>
  <c r="K15" i="1"/>
  <c r="K14" i="1"/>
  <c r="K11" i="1"/>
  <c r="K10" i="1"/>
  <c r="K9" i="1"/>
  <c r="J22" i="1" l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H5" i="1"/>
  <c r="N2" i="1"/>
  <c r="G6" i="1" l="1"/>
  <c r="K13" i="1"/>
  <c r="K5" i="1"/>
  <c r="K6" i="1" l="1"/>
  <c r="H6" i="1"/>
  <c r="G7" i="1" l="1"/>
  <c r="K7" i="1" l="1"/>
  <c r="H7" i="1"/>
  <c r="G8" i="1" l="1"/>
  <c r="H8" i="1" l="1"/>
  <c r="G9" i="1" s="1"/>
  <c r="H9" i="1" s="1"/>
  <c r="G10" i="1" s="1"/>
  <c r="H10" i="1" s="1"/>
  <c r="G11" i="1" s="1"/>
  <c r="H11" i="1" s="1"/>
  <c r="G12" i="1" s="1"/>
  <c r="K8" i="1"/>
  <c r="H12" i="1" l="1"/>
  <c r="K12" i="1"/>
  <c r="G13" i="1" l="1"/>
  <c r="H13" i="1" l="1"/>
  <c r="E43" i="1"/>
  <c r="E42" i="1" l="1"/>
  <c r="G14" i="1"/>
  <c r="H14" i="1" s="1"/>
  <c r="G15" i="1" s="1"/>
  <c r="H15" i="1" s="1"/>
  <c r="G16" i="1" s="1"/>
  <c r="H16" i="1" s="1"/>
  <c r="G17" i="1" s="1"/>
  <c r="H17" i="1" s="1"/>
  <c r="G18" i="1" s="1"/>
  <c r="H18" i="1" s="1"/>
  <c r="I5" i="1"/>
  <c r="I9" i="1" l="1"/>
  <c r="M9" i="1" s="1"/>
  <c r="I13" i="1"/>
  <c r="M13" i="1" s="1"/>
  <c r="I17" i="1"/>
  <c r="M17" i="1" s="1"/>
  <c r="I6" i="1"/>
  <c r="M6" i="1" s="1"/>
  <c r="I10" i="1"/>
  <c r="M10" i="1" s="1"/>
  <c r="I14" i="1"/>
  <c r="M14" i="1" s="1"/>
  <c r="I18" i="1"/>
  <c r="M18" i="1" s="1"/>
  <c r="I7" i="1"/>
  <c r="M7" i="1" s="1"/>
  <c r="I11" i="1"/>
  <c r="M11" i="1" s="1"/>
  <c r="I15" i="1"/>
  <c r="M15" i="1" s="1"/>
  <c r="I8" i="1"/>
  <c r="M8" i="1" s="1"/>
  <c r="I12" i="1"/>
  <c r="M12" i="1" s="1"/>
  <c r="I16" i="1"/>
  <c r="M16" i="1" s="1"/>
  <c r="M5" i="1"/>
</calcChain>
</file>

<file path=xl/sharedStrings.xml><?xml version="1.0" encoding="utf-8"?>
<sst xmlns="http://schemas.openxmlformats.org/spreadsheetml/2006/main" count="76" uniqueCount="34">
  <si>
    <t>Fecha del reporte:</t>
  </si>
  <si>
    <t>No</t>
  </si>
  <si>
    <t>Inicio del proyecto:</t>
  </si>
  <si>
    <t>Fin del proyecto:</t>
  </si>
  <si>
    <t>Duración total (días):</t>
  </si>
  <si>
    <t>Actividad</t>
  </si>
  <si>
    <t>Inicio</t>
  </si>
  <si>
    <t>Fin</t>
  </si>
  <si>
    <t>% avance</t>
  </si>
  <si>
    <t>Dias completados</t>
  </si>
  <si>
    <t>&amp; Tiempo empleado</t>
  </si>
  <si>
    <t>% avance acum</t>
  </si>
  <si>
    <t>Cumplida</t>
  </si>
  <si>
    <t>#</t>
  </si>
  <si>
    <t>Horas tales:</t>
  </si>
  <si>
    <t>Duración dias</t>
  </si>
  <si>
    <t>Encargado</t>
  </si>
  <si>
    <t>SI</t>
  </si>
  <si>
    <t>Reunión de Kick Off</t>
  </si>
  <si>
    <t>Grupo 3</t>
  </si>
  <si>
    <t>Desarrollo y entrega de prototipo</t>
  </si>
  <si>
    <t>Entrega de app desarrollada</t>
  </si>
  <si>
    <t>Discusión sobre avance de proyecto</t>
  </si>
  <si>
    <t>Diseño y desarrollo de casos de uso</t>
  </si>
  <si>
    <t>Capacitación al equipo sobre infraestructura</t>
  </si>
  <si>
    <t>Capacitación al equipo sobre arquitectura del sistema</t>
  </si>
  <si>
    <t>Implementación del sistema en ambiene de pruebas</t>
  </si>
  <si>
    <t>Planificación de pruebas funcionales y no funcionales</t>
  </si>
  <si>
    <t>Ejecución de pruebas funcionales y no funcionales</t>
  </si>
  <si>
    <t>Desarrollo de cambios derivados de pruebas</t>
  </si>
  <si>
    <t xml:space="preserve">Ejecución de control de cambios </t>
  </si>
  <si>
    <t>Ejecución de segundas pruebas</t>
  </si>
  <si>
    <t>Generación de receta, revisión y finalización de documentacion</t>
  </si>
  <si>
    <t>Proyecto: P-01 Ejecución de pruebas de control de calidad Sistema de Gestión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</si>
</sst>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"/>
    <numFmt numFmtId="165" formatCode="0.0%"/>
  </numFmts>
  <fonts count="7">
    <font>
      <sz val="11"/>
      <color theme="1"/>
      <name val="Calibri"/>
      <family val="2"/>
      <scheme val="minor"/>
    </font>
    <font>
      <b/>
      <sz val="10"/>
      <color rgb="FF000000"/>
      <name val="Helvetica LT Std"/>
      <family val="2"/>
    </font>
    <font>
      <sz val="10"/>
      <color rgb="FFFF0000"/>
      <name val="Helvetica LT Std"/>
      <family val="2"/>
    </font>
    <font>
      <sz val="10"/>
      <color rgb="FF000000"/>
      <name val="Helvetica LT Std"/>
      <family val="2"/>
    </font>
    <font>
      <sz val="10"/>
      <color theme="1"/>
      <name val="Helvetica LT Std"/>
      <family val="2"/>
    </font>
    <font>
      <sz val="10"/>
      <color rgb="FFFFFFFF"/>
      <name val="Helvetica LT Std"/>
      <family val="2"/>
    </font>
    <font>
      <sz val="10"/>
      <name val="Helvetica LT St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rgb="FF0070C0"/>
      </patternFill>
    </fill>
    <fill>
      <patternFill patternType="solid">
        <fgColor theme="4" tint="-0.249977111117893"/>
        <bgColor rgb="FFED7D3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4" borderId="0" xfId="0" applyFont="1" applyFill="1" applyAlignment="1"/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/>
    <xf numFmtId="0" fontId="6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/>
    <xf numFmtId="165" fontId="3" fillId="0" borderId="2" xfId="0" applyNumberFormat="1" applyFont="1" applyFill="1" applyBorder="1" applyAlignment="1"/>
    <xf numFmtId="165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s-MX" sz="1400" b="1" i="0" u="none" strike="noStrike" baseline="0">
                <a:effectLst/>
              </a:rPr>
              <a:t>Proyecto: P-01 Ejecución de pruebas de control de calidad Sistema de Gestión de Usuarios</a:t>
            </a:r>
            <a:endParaRPr lang="es-MX" sz="1400" b="0" i="0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Hoja1!$G$4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FFDE-446B-AD42-0C648262F3E3}"/>
              </c:ext>
            </c:extLst>
          </c:dPt>
          <c:dPt>
            <c:idx val="1"/>
            <c:invertIfNegative val="1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FDE-446B-AD42-0C648262F3E3}"/>
              </c:ext>
            </c:extLst>
          </c:dPt>
          <c:dPt>
            <c:idx val="2"/>
            <c:invertIfNegative val="1"/>
            <c:bubble3D val="0"/>
            <c:spPr>
              <a:noFill/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E-446B-AD42-0C648262F3E3}"/>
              </c:ext>
            </c:extLst>
          </c:dPt>
          <c:cat>
            <c:strRef>
              <c:f>Hoja1!$B$5:$B$18</c:f>
              <c:strCache>
                <c:ptCount val="14"/>
                <c:pt idx="0">
                  <c:v>Reunión de Kick Off</c:v>
                </c:pt>
                <c:pt idx="1">
                  <c:v>Desarrollo y entrega de prototipo</c:v>
                </c:pt>
                <c:pt idx="2">
                  <c:v>Entrega de app desarrollada</c:v>
                </c:pt>
                <c:pt idx="3">
                  <c:v>Discusión sobre avance de proyecto</c:v>
                </c:pt>
                <c:pt idx="4">
                  <c:v>Capacitación al equipo sobre infraestructura</c:v>
                </c:pt>
                <c:pt idx="5">
                  <c:v>Capacitación al equipo sobre arquitectura del sistema</c:v>
                </c:pt>
                <c:pt idx="6">
                  <c:v>Implementación del sistema en ambiene de pruebas</c:v>
                </c:pt>
                <c:pt idx="7">
                  <c:v>Diseño y desarrollo de casos de uso</c:v>
                </c:pt>
                <c:pt idx="8">
                  <c:v>Planificación de pruebas funcionales y no funcionales</c:v>
                </c:pt>
                <c:pt idx="9">
                  <c:v>Ejecución de pruebas funcionales y no funcionales</c:v>
                </c:pt>
                <c:pt idx="10">
                  <c:v>Desarrollo de cambios derivados de pruebas</c:v>
                </c:pt>
                <c:pt idx="11">
                  <c:v>Ejecución de control de cambios </c:v>
                </c:pt>
                <c:pt idx="12">
                  <c:v>Ejecución de segundas pruebas</c:v>
                </c:pt>
                <c:pt idx="13">
                  <c:v>Generación de receta, revisión y finalización de documentacion</c:v>
                </c:pt>
              </c:strCache>
            </c:strRef>
          </c:cat>
          <c:val>
            <c:numRef>
              <c:f>Hoja1!$G$5:$G$18</c:f>
              <c:numCache>
                <c:formatCode>[$-409]d\-mmm</c:formatCode>
                <c:ptCount val="14"/>
                <c:pt idx="0">
                  <c:v>44051</c:v>
                </c:pt>
                <c:pt idx="1">
                  <c:v>44053</c:v>
                </c:pt>
                <c:pt idx="2">
                  <c:v>44058</c:v>
                </c:pt>
                <c:pt idx="3">
                  <c:v>44066</c:v>
                </c:pt>
                <c:pt idx="4">
                  <c:v>44068</c:v>
                </c:pt>
                <c:pt idx="5">
                  <c:v>44076</c:v>
                </c:pt>
                <c:pt idx="6">
                  <c:v>44082</c:v>
                </c:pt>
                <c:pt idx="7">
                  <c:v>44089</c:v>
                </c:pt>
                <c:pt idx="8">
                  <c:v>44107</c:v>
                </c:pt>
                <c:pt idx="9">
                  <c:v>44109</c:v>
                </c:pt>
                <c:pt idx="10">
                  <c:v>44113</c:v>
                </c:pt>
                <c:pt idx="11">
                  <c:v>44119</c:v>
                </c:pt>
                <c:pt idx="12">
                  <c:v>44124</c:v>
                </c:pt>
                <c:pt idx="13">
                  <c:v>44127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E-446B-AD42-0C648262F3E3}"/>
            </c:ext>
          </c:extLst>
        </c:ser>
        <c:ser>
          <c:idx val="1"/>
          <c:order val="1"/>
          <c:tx>
            <c:strRef>
              <c:f>Hoja1!$E$4</c:f>
              <c:strCache>
                <c:ptCount val="1"/>
                <c:pt idx="0">
                  <c:v>Duración dias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1"/>
          <c:cat>
            <c:strRef>
              <c:f>Hoja1!$B$5:$B$18</c:f>
              <c:strCache>
                <c:ptCount val="14"/>
                <c:pt idx="0">
                  <c:v>Reunión de Kick Off</c:v>
                </c:pt>
                <c:pt idx="1">
                  <c:v>Desarrollo y entrega de prototipo</c:v>
                </c:pt>
                <c:pt idx="2">
                  <c:v>Entrega de app desarrollada</c:v>
                </c:pt>
                <c:pt idx="3">
                  <c:v>Discusión sobre avance de proyecto</c:v>
                </c:pt>
                <c:pt idx="4">
                  <c:v>Capacitación al equipo sobre infraestructura</c:v>
                </c:pt>
                <c:pt idx="5">
                  <c:v>Capacitación al equipo sobre arquitectura del sistema</c:v>
                </c:pt>
                <c:pt idx="6">
                  <c:v>Implementación del sistema en ambiene de pruebas</c:v>
                </c:pt>
                <c:pt idx="7">
                  <c:v>Diseño y desarrollo de casos de uso</c:v>
                </c:pt>
                <c:pt idx="8">
                  <c:v>Planificación de pruebas funcionales y no funcionales</c:v>
                </c:pt>
                <c:pt idx="9">
                  <c:v>Ejecución de pruebas funcionales y no funcionales</c:v>
                </c:pt>
                <c:pt idx="10">
                  <c:v>Desarrollo de cambios derivados de pruebas</c:v>
                </c:pt>
                <c:pt idx="11">
                  <c:v>Ejecución de control de cambios </c:v>
                </c:pt>
                <c:pt idx="12">
                  <c:v>Ejecución de segundas pruebas</c:v>
                </c:pt>
                <c:pt idx="13">
                  <c:v>Generación de receta, revisión y finalización de documentacion</c:v>
                </c:pt>
              </c:strCache>
            </c:strRef>
          </c:cat>
          <c:val>
            <c:numRef>
              <c:f>Hoja1!$E$5:$E$18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17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FFDE-446B-AD42-0C648262F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200338"/>
        <c:axId val="271551079"/>
      </c:barChart>
      <c:catAx>
        <c:axId val="196420033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+mn-ea"/>
                    <a:cs typeface="+mn-cs"/>
                  </a:defRPr>
                </a:pP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595959"/>
                </a:solidFill>
                <a:latin typeface="Helvetica LT Std" panose="020B0504020202020204" pitchFamily="34" charset="0"/>
                <a:ea typeface="+mn-ea"/>
                <a:cs typeface="+mn-cs"/>
              </a:defRPr>
            </a:pPr>
            <a:endParaRPr lang="es-GT"/>
          </a:p>
        </c:txPr>
        <c:crossAx val="271551079"/>
        <c:crosses val="autoZero"/>
        <c:auto val="1"/>
        <c:lblAlgn val="ctr"/>
        <c:lblOffset val="100"/>
        <c:noMultiLvlLbl val="1"/>
      </c:catAx>
      <c:valAx>
        <c:axId val="271551079"/>
        <c:scaling>
          <c:orientation val="minMax"/>
          <c:min val="44050"/>
        </c:scaling>
        <c:delete val="0"/>
        <c:axPos val="b"/>
        <c:majorGridlines>
          <c:spPr>
            <a:ln w="6350" cap="flat" cmpd="sng" algn="ctr">
              <a:solidFill>
                <a:srgbClr val="D9D9D9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Roboto"/>
                    <a:ea typeface="+mn-ea"/>
                    <a:cs typeface="+mn-cs"/>
                  </a:defRPr>
                </a:pP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[$-409]d\-mmm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900" b="0" i="0" u="none" strike="noStrike" kern="1200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endParaRPr lang="es-GT"/>
          </a:p>
        </c:txPr>
        <c:crossAx val="1964200338"/>
        <c:crosses val="max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1"/>
  </c:chart>
  <c:spPr>
    <a:solidFill>
      <a:srgbClr val="FFFFFF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1111681</xdr:colOff>
      <xdr:row>43</xdr:row>
      <xdr:rowOff>50149</xdr:rowOff>
    </xdr:from>
    <xdr:ext cx="11953876" cy="428569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A290671-99BF-4E80-86A7-E306AAE63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0D9A-CE74-410F-8D04-5F42E7B2AFB6}">
  <dimension ref="A1:N43"/>
  <sheetViews>
    <sheetView tabSelected="1" zoomScale="67" zoomScaleNormal="85" workbookViewId="0">
      <selection activeCell="P51" sqref="P51"/>
    </sheetView>
  </sheetViews>
  <sheetFormatPr baseColWidth="10" defaultRowHeight="12.75"/>
  <cols>
    <col min="1" max="1" width="3.85546875" style="6" bestFit="1" customWidth="1"/>
    <col min="2" max="2" width="58.85546875" style="6" customWidth="1"/>
    <col min="3" max="3" width="26.85546875" style="6" bestFit="1" customWidth="1"/>
    <col min="4" max="4" width="7.42578125" style="19" customWidth="1"/>
    <col min="5" max="5" width="9.28515625" style="19" customWidth="1"/>
    <col min="6" max="6" width="1.140625" style="19" customWidth="1"/>
    <col min="7" max="9" width="11.5703125" style="6" bestFit="1" customWidth="1"/>
    <col min="10" max="10" width="13.42578125" style="6" customWidth="1"/>
    <col min="11" max="11" width="11.5703125" style="6" bestFit="1" customWidth="1"/>
    <col min="12" max="13" width="11.42578125" style="6"/>
    <col min="14" max="14" width="11.5703125" style="6" bestFit="1" customWidth="1"/>
    <col min="15" max="16384" width="11.42578125" style="6"/>
  </cols>
  <sheetData>
    <row r="1" spans="1:14" ht="13.5" thickBot="1">
      <c r="A1" s="4"/>
      <c r="B1" s="4"/>
      <c r="C1" s="4"/>
      <c r="D1" s="5"/>
      <c r="E1" s="5"/>
      <c r="F1" s="5"/>
      <c r="G1" s="4"/>
      <c r="H1" s="4"/>
      <c r="I1" s="4"/>
      <c r="J1" s="5"/>
      <c r="K1" s="4"/>
      <c r="L1" s="5"/>
      <c r="M1" s="4"/>
      <c r="N1" s="4"/>
    </row>
    <row r="2" spans="1:14" ht="13.5" thickBot="1">
      <c r="A2" s="4"/>
      <c r="B2" s="1" t="s">
        <v>33</v>
      </c>
      <c r="C2" s="1"/>
      <c r="D2" s="17"/>
      <c r="E2" s="17"/>
      <c r="F2" s="17"/>
      <c r="G2" s="4"/>
      <c r="K2" s="2"/>
      <c r="M2" s="7" t="s">
        <v>0</v>
      </c>
      <c r="N2" s="8">
        <f ca="1">TODAY()</f>
        <v>44129</v>
      </c>
    </row>
    <row r="3" spans="1:14">
      <c r="A3" s="4"/>
      <c r="B3" s="4"/>
      <c r="C3" s="4"/>
      <c r="D3" s="5"/>
      <c r="E3" s="5"/>
      <c r="F3" s="5"/>
      <c r="G3" s="4"/>
      <c r="H3" s="4"/>
      <c r="I3" s="4"/>
      <c r="J3" s="5"/>
      <c r="K3" s="4"/>
      <c r="L3" s="5"/>
      <c r="M3" s="4"/>
      <c r="N3" s="4"/>
    </row>
    <row r="4" spans="1:14" s="3" customFormat="1" ht="25.5">
      <c r="A4" s="15" t="s">
        <v>13</v>
      </c>
      <c r="B4" s="15" t="s">
        <v>5</v>
      </c>
      <c r="C4" s="15" t="s">
        <v>16</v>
      </c>
      <c r="D4" s="15"/>
      <c r="E4" s="15" t="s">
        <v>15</v>
      </c>
      <c r="F4" s="15"/>
      <c r="G4" s="15" t="s">
        <v>6</v>
      </c>
      <c r="H4" s="15" t="s">
        <v>7</v>
      </c>
      <c r="I4" s="15" t="s">
        <v>8</v>
      </c>
      <c r="J4" s="16" t="s">
        <v>9</v>
      </c>
      <c r="K4" s="16" t="s">
        <v>10</v>
      </c>
      <c r="L4" s="16" t="s">
        <v>12</v>
      </c>
      <c r="M4" s="16" t="s">
        <v>11</v>
      </c>
      <c r="N4" s="32"/>
    </row>
    <row r="5" spans="1:14">
      <c r="A5" s="24">
        <v>1</v>
      </c>
      <c r="B5" s="24" t="s">
        <v>18</v>
      </c>
      <c r="C5" s="31" t="s">
        <v>19</v>
      </c>
      <c r="D5" s="31"/>
      <c r="E5" s="25">
        <v>1</v>
      </c>
      <c r="F5" s="25"/>
      <c r="G5" s="26">
        <v>44051</v>
      </c>
      <c r="H5" s="26">
        <f t="shared" ref="H5:H18" si="0">G5+E5</f>
        <v>44052</v>
      </c>
      <c r="I5" s="27">
        <f>IF(H5-$G$5&gt;0,IF(H5-$G$5&lt;=$E$42,(H5-$G$5)/$E$42),"")</f>
        <v>1.2987012987012988E-2</v>
      </c>
      <c r="J5" s="28">
        <v>1</v>
      </c>
      <c r="K5" s="29">
        <f>IF(E5&gt;0,J5/E5,"")</f>
        <v>1</v>
      </c>
      <c r="L5" s="25" t="s">
        <v>17</v>
      </c>
      <c r="M5" s="30">
        <f>IF(COUNTIF($L$5:L5,"NO")=0,IF(COUNTIF($L$5:L5,"")=0,I5,""),"")</f>
        <v>1.2987012987012988E-2</v>
      </c>
      <c r="N5" s="33"/>
    </row>
    <row r="6" spans="1:14">
      <c r="A6" s="24">
        <v>2</v>
      </c>
      <c r="B6" s="24" t="s">
        <v>20</v>
      </c>
      <c r="C6" s="31" t="s">
        <v>19</v>
      </c>
      <c r="D6" s="31"/>
      <c r="E6" s="25">
        <v>4</v>
      </c>
      <c r="F6" s="25"/>
      <c r="G6" s="26">
        <f t="shared" ref="G6:G18" si="1">H5+1</f>
        <v>44053</v>
      </c>
      <c r="H6" s="26">
        <f t="shared" si="0"/>
        <v>44057</v>
      </c>
      <c r="I6" s="27">
        <f t="shared" ref="I6:I38" si="2">IF(H6-$G$5&gt;0,IF(H6-$G$5&lt;=$E$42,(H6-$G$5)/$E$42),"")</f>
        <v>7.792207792207792E-2</v>
      </c>
      <c r="J6" s="28">
        <v>4</v>
      </c>
      <c r="K6" s="29">
        <f>IF(E6&gt;0,J6/E6,"")</f>
        <v>1</v>
      </c>
      <c r="L6" s="25" t="s">
        <v>17</v>
      </c>
      <c r="M6" s="30">
        <f>IF(COUNTIF($L$5:L6,"NO")=0,IF(COUNTIF($L$5:L6,"")=0,I6,""),"")</f>
        <v>7.792207792207792E-2</v>
      </c>
      <c r="N6" s="33"/>
    </row>
    <row r="7" spans="1:14">
      <c r="A7" s="24">
        <v>3</v>
      </c>
      <c r="B7" s="24" t="s">
        <v>21</v>
      </c>
      <c r="C7" s="31" t="s">
        <v>19</v>
      </c>
      <c r="D7" s="31"/>
      <c r="E7" s="25">
        <v>7</v>
      </c>
      <c r="F7" s="25"/>
      <c r="G7" s="26">
        <f t="shared" si="1"/>
        <v>44058</v>
      </c>
      <c r="H7" s="26">
        <f t="shared" si="0"/>
        <v>44065</v>
      </c>
      <c r="I7" s="27">
        <f t="shared" si="2"/>
        <v>0.18181818181818182</v>
      </c>
      <c r="J7" s="28">
        <v>7</v>
      </c>
      <c r="K7" s="29">
        <f>IF(E7&gt;0,J7/E7,"")</f>
        <v>1</v>
      </c>
      <c r="L7" s="25" t="s">
        <v>17</v>
      </c>
      <c r="M7" s="30">
        <f>IF(COUNTIF($L$5:L7,"NO")=0,IF(COUNTIF($L$5:L7,"")=0,I7,""),"")</f>
        <v>0.18181818181818182</v>
      </c>
      <c r="N7" s="33"/>
    </row>
    <row r="8" spans="1:14">
      <c r="A8" s="24">
        <v>4</v>
      </c>
      <c r="B8" s="24" t="s">
        <v>22</v>
      </c>
      <c r="C8" s="31" t="s">
        <v>19</v>
      </c>
      <c r="D8" s="31"/>
      <c r="E8" s="25">
        <v>1</v>
      </c>
      <c r="F8" s="25"/>
      <c r="G8" s="26">
        <f t="shared" si="1"/>
        <v>44066</v>
      </c>
      <c r="H8" s="26">
        <f t="shared" si="0"/>
        <v>44067</v>
      </c>
      <c r="I8" s="27">
        <f t="shared" si="2"/>
        <v>0.20779220779220781</v>
      </c>
      <c r="J8" s="28">
        <v>1</v>
      </c>
      <c r="K8" s="29">
        <f>IF(E8&gt;0,J8/E8,"")</f>
        <v>1</v>
      </c>
      <c r="L8" s="25" t="s">
        <v>17</v>
      </c>
      <c r="M8" s="30">
        <f>IF(COUNTIF($L$5:L8,"NO")=0,IF(COUNTIF($L$5:L8,"")=0,I8,""),"")</f>
        <v>0.20779220779220781</v>
      </c>
      <c r="N8" s="33"/>
    </row>
    <row r="9" spans="1:14">
      <c r="A9" s="24">
        <v>5</v>
      </c>
      <c r="B9" s="24" t="s">
        <v>24</v>
      </c>
      <c r="C9" s="31" t="s">
        <v>19</v>
      </c>
      <c r="D9" s="31"/>
      <c r="E9" s="25">
        <v>7</v>
      </c>
      <c r="F9" s="25"/>
      <c r="G9" s="26">
        <f t="shared" si="1"/>
        <v>44068</v>
      </c>
      <c r="H9" s="26">
        <f t="shared" si="0"/>
        <v>44075</v>
      </c>
      <c r="I9" s="27">
        <f t="shared" si="2"/>
        <v>0.31168831168831168</v>
      </c>
      <c r="J9" s="28">
        <v>7</v>
      </c>
      <c r="K9" s="29">
        <f>IF(E9&gt;0,J9/E9,"")</f>
        <v>1</v>
      </c>
      <c r="L9" s="25" t="s">
        <v>17</v>
      </c>
      <c r="M9" s="30">
        <f>IF(COUNTIF($L$5:L9,"NO")=0,IF(COUNTIF($L$5:L9,"")=0,I9,""),"")</f>
        <v>0.31168831168831168</v>
      </c>
      <c r="N9" s="33"/>
    </row>
    <row r="10" spans="1:14">
      <c r="A10" s="24">
        <v>6</v>
      </c>
      <c r="B10" s="24" t="s">
        <v>25</v>
      </c>
      <c r="C10" s="31" t="s">
        <v>19</v>
      </c>
      <c r="D10" s="31"/>
      <c r="E10" s="25">
        <v>5</v>
      </c>
      <c r="F10" s="25"/>
      <c r="G10" s="26">
        <f t="shared" si="1"/>
        <v>44076</v>
      </c>
      <c r="H10" s="26">
        <f t="shared" si="0"/>
        <v>44081</v>
      </c>
      <c r="I10" s="27">
        <f t="shared" si="2"/>
        <v>0.38961038961038963</v>
      </c>
      <c r="J10" s="28">
        <v>5</v>
      </c>
      <c r="K10" s="29">
        <f>IF(E10&gt;0,J10/E10,"")</f>
        <v>1</v>
      </c>
      <c r="L10" s="25" t="s">
        <v>17</v>
      </c>
      <c r="M10" s="30">
        <f>IF(COUNTIF($L$5:L10,"NO")=0,IF(COUNTIF($L$5:L10,"")=0,I10,""),"")</f>
        <v>0.38961038961038963</v>
      </c>
      <c r="N10" s="33"/>
    </row>
    <row r="11" spans="1:14">
      <c r="A11" s="24">
        <v>7</v>
      </c>
      <c r="B11" s="24" t="s">
        <v>26</v>
      </c>
      <c r="C11" s="31" t="s">
        <v>19</v>
      </c>
      <c r="D11" s="31"/>
      <c r="E11" s="25">
        <v>6</v>
      </c>
      <c r="F11" s="25"/>
      <c r="G11" s="26">
        <f t="shared" si="1"/>
        <v>44082</v>
      </c>
      <c r="H11" s="26">
        <f t="shared" si="0"/>
        <v>44088</v>
      </c>
      <c r="I11" s="27">
        <f t="shared" si="2"/>
        <v>0.48051948051948051</v>
      </c>
      <c r="J11" s="28">
        <v>6</v>
      </c>
      <c r="K11" s="29">
        <f>IF(E11&gt;0,J11/E11,"")</f>
        <v>1</v>
      </c>
      <c r="L11" s="25" t="s">
        <v>17</v>
      </c>
      <c r="M11" s="30">
        <f>IF(COUNTIF($L$5:L11,"NO")=0,IF(COUNTIF($L$5:L11,"")=0,I11,""),"")</f>
        <v>0.48051948051948051</v>
      </c>
      <c r="N11" s="33"/>
    </row>
    <row r="12" spans="1:14">
      <c r="A12" s="24">
        <v>8</v>
      </c>
      <c r="B12" s="24" t="s">
        <v>23</v>
      </c>
      <c r="C12" s="31" t="s">
        <v>19</v>
      </c>
      <c r="D12" s="31"/>
      <c r="E12" s="25">
        <v>17</v>
      </c>
      <c r="F12" s="25"/>
      <c r="G12" s="26">
        <f t="shared" si="1"/>
        <v>44089</v>
      </c>
      <c r="H12" s="26">
        <f t="shared" si="0"/>
        <v>44106</v>
      </c>
      <c r="I12" s="27">
        <f t="shared" si="2"/>
        <v>0.7142857142857143</v>
      </c>
      <c r="J12" s="28">
        <v>17</v>
      </c>
      <c r="K12" s="29">
        <f>IF(E12&gt;0,J12/E12,"")</f>
        <v>1</v>
      </c>
      <c r="L12" s="25" t="s">
        <v>17</v>
      </c>
      <c r="M12" s="30">
        <f>IF(COUNTIF($L$5:L12,"NO")=0,IF(COUNTIF($L$5:L12,"")=0,I12,""),"")</f>
        <v>0.7142857142857143</v>
      </c>
      <c r="N12" s="33"/>
    </row>
    <row r="13" spans="1:14" ht="14.25" customHeight="1">
      <c r="A13" s="24">
        <v>9</v>
      </c>
      <c r="B13" s="24" t="s">
        <v>27</v>
      </c>
      <c r="C13" s="31" t="s">
        <v>19</v>
      </c>
      <c r="D13" s="31"/>
      <c r="E13" s="25">
        <v>1</v>
      </c>
      <c r="F13" s="25"/>
      <c r="G13" s="26">
        <f t="shared" si="1"/>
        <v>44107</v>
      </c>
      <c r="H13" s="26">
        <f t="shared" si="0"/>
        <v>44108</v>
      </c>
      <c r="I13" s="27">
        <f t="shared" si="2"/>
        <v>0.74025974025974028</v>
      </c>
      <c r="J13" s="28">
        <v>1</v>
      </c>
      <c r="K13" s="29">
        <f>IF(E13&gt;0,J13/E13,"")</f>
        <v>1</v>
      </c>
      <c r="L13" s="25" t="s">
        <v>17</v>
      </c>
      <c r="M13" s="30">
        <f>IF(COUNTIF($L$5:L13,"NO")=0,IF(COUNTIF($L$5:L13,"")=0,I13,""),"")</f>
        <v>0.74025974025974028</v>
      </c>
      <c r="N13" s="33"/>
    </row>
    <row r="14" spans="1:14">
      <c r="A14" s="24">
        <v>10</v>
      </c>
      <c r="B14" s="24" t="s">
        <v>28</v>
      </c>
      <c r="C14" s="31" t="s">
        <v>19</v>
      </c>
      <c r="D14" s="31"/>
      <c r="E14" s="25">
        <v>3</v>
      </c>
      <c r="F14" s="25"/>
      <c r="G14" s="26">
        <f t="shared" si="1"/>
        <v>44109</v>
      </c>
      <c r="H14" s="26">
        <f t="shared" si="0"/>
        <v>44112</v>
      </c>
      <c r="I14" s="27">
        <f t="shared" si="2"/>
        <v>0.79220779220779225</v>
      </c>
      <c r="J14" s="28">
        <v>3</v>
      </c>
      <c r="K14" s="29">
        <f>IF(E14&gt;0,J14/E14,"")</f>
        <v>1</v>
      </c>
      <c r="L14" s="25" t="s">
        <v>17</v>
      </c>
      <c r="M14" s="30">
        <f>IF(COUNTIF($L$5:L14,"NO")=0,IF(COUNTIF($L$5:L14,"")=0,I14,""),"")</f>
        <v>0.79220779220779225</v>
      </c>
      <c r="N14" s="33"/>
    </row>
    <row r="15" spans="1:14">
      <c r="A15" s="24">
        <v>11</v>
      </c>
      <c r="B15" s="24" t="s">
        <v>29</v>
      </c>
      <c r="C15" s="31" t="s">
        <v>19</v>
      </c>
      <c r="D15" s="31"/>
      <c r="E15" s="25">
        <v>5</v>
      </c>
      <c r="F15" s="25"/>
      <c r="G15" s="26">
        <f t="shared" si="1"/>
        <v>44113</v>
      </c>
      <c r="H15" s="26">
        <f t="shared" si="0"/>
        <v>44118</v>
      </c>
      <c r="I15" s="27">
        <f t="shared" si="2"/>
        <v>0.87012987012987009</v>
      </c>
      <c r="J15" s="28">
        <v>5</v>
      </c>
      <c r="K15" s="29">
        <f>IF(E15&gt;0,J15/E15,"")</f>
        <v>1</v>
      </c>
      <c r="L15" s="25" t="s">
        <v>17</v>
      </c>
      <c r="M15" s="30">
        <f>IF(COUNTIF($L$5:L15,"NO")=0,IF(COUNTIF($L$5:L15,"")=0,I15,""),"")</f>
        <v>0.87012987012987009</v>
      </c>
      <c r="N15" s="33"/>
    </row>
    <row r="16" spans="1:14">
      <c r="A16" s="24">
        <v>12</v>
      </c>
      <c r="B16" s="24" t="s">
        <v>30</v>
      </c>
      <c r="C16" s="31" t="s">
        <v>19</v>
      </c>
      <c r="D16" s="31"/>
      <c r="E16" s="25">
        <v>4</v>
      </c>
      <c r="F16" s="25"/>
      <c r="G16" s="26">
        <f t="shared" si="1"/>
        <v>44119</v>
      </c>
      <c r="H16" s="26">
        <f t="shared" si="0"/>
        <v>44123</v>
      </c>
      <c r="I16" s="27">
        <f t="shared" si="2"/>
        <v>0.93506493506493504</v>
      </c>
      <c r="J16" s="28">
        <v>4</v>
      </c>
      <c r="K16" s="29">
        <f>IF(E16&gt;0,J16/E16,"")</f>
        <v>1</v>
      </c>
      <c r="L16" s="25" t="s">
        <v>17</v>
      </c>
      <c r="M16" s="30">
        <f>IF(COUNTIF($L$5:L16,"NO")=0,IF(COUNTIF($L$5:L16,"")=0,I16,""),"")</f>
        <v>0.93506493506493504</v>
      </c>
      <c r="N16" s="33"/>
    </row>
    <row r="17" spans="1:14">
      <c r="A17" s="24">
        <v>13</v>
      </c>
      <c r="B17" s="24" t="s">
        <v>31</v>
      </c>
      <c r="C17" s="31" t="s">
        <v>19</v>
      </c>
      <c r="D17" s="31"/>
      <c r="E17" s="25">
        <v>2</v>
      </c>
      <c r="F17" s="25"/>
      <c r="G17" s="26">
        <f t="shared" si="1"/>
        <v>44124</v>
      </c>
      <c r="H17" s="26">
        <f t="shared" si="0"/>
        <v>44126</v>
      </c>
      <c r="I17" s="27">
        <f t="shared" si="2"/>
        <v>0.97402597402597402</v>
      </c>
      <c r="J17" s="28">
        <v>2</v>
      </c>
      <c r="K17" s="29">
        <f>IF(E17&gt;0,J17/E17,"")</f>
        <v>1</v>
      </c>
      <c r="L17" s="25" t="s">
        <v>17</v>
      </c>
      <c r="M17" s="30">
        <f>IF(COUNTIF($L$5:L17,"NO")=0,IF(COUNTIF($L$5:L17,"")=0,I17,""),"")</f>
        <v>0.97402597402597402</v>
      </c>
      <c r="N17" s="33"/>
    </row>
    <row r="18" spans="1:14" ht="13.5" thickBot="1">
      <c r="A18" s="24">
        <v>14</v>
      </c>
      <c r="B18" s="24" t="s">
        <v>32</v>
      </c>
      <c r="C18" s="31" t="s">
        <v>19</v>
      </c>
      <c r="D18" s="31"/>
      <c r="E18" s="25">
        <v>1</v>
      </c>
      <c r="F18" s="25"/>
      <c r="G18" s="26">
        <f t="shared" si="1"/>
        <v>44127</v>
      </c>
      <c r="H18" s="26">
        <f t="shared" si="0"/>
        <v>44128</v>
      </c>
      <c r="I18" s="27">
        <f t="shared" si="2"/>
        <v>1</v>
      </c>
      <c r="J18" s="28">
        <v>1</v>
      </c>
      <c r="K18" s="29">
        <f>IF(E18&gt;0,J18/E18,"")</f>
        <v>1</v>
      </c>
      <c r="L18" s="25" t="s">
        <v>17</v>
      </c>
      <c r="M18" s="30">
        <f>IF(COUNTIF($L$5:L18,"NO")=0,IF(COUNTIF($L$5:L18,"")=0,I18,""),"")</f>
        <v>1</v>
      </c>
      <c r="N18" s="35"/>
    </row>
    <row r="19" spans="1:14" hidden="1">
      <c r="A19" s="2"/>
      <c r="B19" s="2"/>
      <c r="C19" s="2"/>
      <c r="D19" s="18"/>
      <c r="E19" s="18"/>
      <c r="F19" s="18"/>
      <c r="G19" s="12"/>
      <c r="H19" s="9"/>
      <c r="I19" s="27" t="str">
        <f t="shared" si="2"/>
        <v/>
      </c>
      <c r="J19" s="10"/>
      <c r="K19" s="11"/>
      <c r="L19" s="5"/>
      <c r="M19" s="30" t="str">
        <f>IF(COUNTIF($L$5:L19,"NO")=0,IF(COUNTIF($L$5:L19,"")=0,I19,""),"")</f>
        <v/>
      </c>
      <c r="N19" s="33"/>
    </row>
    <row r="20" spans="1:14" hidden="1">
      <c r="A20" s="4"/>
      <c r="B20" s="4"/>
      <c r="C20" s="4"/>
      <c r="D20" s="5"/>
      <c r="E20" s="5"/>
      <c r="F20" s="5"/>
      <c r="G20" s="9"/>
      <c r="H20" s="9"/>
      <c r="I20" s="27" t="str">
        <f t="shared" si="2"/>
        <v/>
      </c>
      <c r="J20" s="10"/>
      <c r="K20" s="11"/>
      <c r="L20" s="5"/>
      <c r="M20" s="30" t="str">
        <f>IF(COUNTIF($L$5:L20,"NO")=0,IF(COUNTIF($L$5:L20,"")=0,I20,""),"")</f>
        <v/>
      </c>
      <c r="N20" s="33"/>
    </row>
    <row r="21" spans="1:14" hidden="1">
      <c r="A21" s="4"/>
      <c r="B21" s="4"/>
      <c r="C21" s="4"/>
      <c r="D21" s="5"/>
      <c r="E21" s="5"/>
      <c r="F21" s="5"/>
      <c r="G21" s="9"/>
      <c r="H21" s="9"/>
      <c r="I21" s="27" t="str">
        <f t="shared" si="2"/>
        <v/>
      </c>
      <c r="J21" s="10"/>
      <c r="K21" s="11"/>
      <c r="L21" s="5"/>
      <c r="M21" s="30" t="str">
        <f>IF(COUNTIF($L$5:L21,"NO")=0,IF(COUNTIF($L$5:L21,"")=0,I21,""),"")</f>
        <v/>
      </c>
      <c r="N21" s="33"/>
    </row>
    <row r="22" spans="1:14" hidden="1">
      <c r="A22" s="4">
        <v>13</v>
      </c>
      <c r="B22" s="4"/>
      <c r="C22" s="4"/>
      <c r="D22" s="5"/>
      <c r="E22" s="5"/>
      <c r="F22" s="5"/>
      <c r="G22" s="9"/>
      <c r="H22" s="9"/>
      <c r="I22" s="27" t="str">
        <f t="shared" si="2"/>
        <v/>
      </c>
      <c r="J22" s="10" t="str">
        <f>IF(G22&lt;&gt;"",IF($N$2-G22&gt;#REF!,#REF!,IF($N$2-G22&lt;0,0,$N$2-G22)),"")</f>
        <v/>
      </c>
      <c r="K22" s="11" t="e">
        <f>IF(#REF!&gt;0,J22/#REF!,"")</f>
        <v>#REF!</v>
      </c>
      <c r="L22" s="5" t="s">
        <v>1</v>
      </c>
      <c r="M22" s="30" t="str">
        <f>IF(COUNTIF($L$5:L22,"NO")=0,IF(COUNTIF($L$5:L22,"")=0,I22,""),"")</f>
        <v/>
      </c>
      <c r="N22" s="33"/>
    </row>
    <row r="23" spans="1:14" hidden="1">
      <c r="A23" s="4">
        <v>14</v>
      </c>
      <c r="B23" s="4"/>
      <c r="C23" s="4"/>
      <c r="D23" s="5"/>
      <c r="E23" s="5"/>
      <c r="F23" s="5"/>
      <c r="G23" s="9"/>
      <c r="H23" s="9"/>
      <c r="I23" s="27" t="str">
        <f t="shared" si="2"/>
        <v/>
      </c>
      <c r="J23" s="10" t="str">
        <f>IF(G23&lt;&gt;"",IF($N$2-G23&gt;#REF!,#REF!,IF($N$2-G23&lt;0,0,$N$2-G23)),"")</f>
        <v/>
      </c>
      <c r="K23" s="11" t="e">
        <f>IF(#REF!&gt;0,J23/#REF!,"")</f>
        <v>#REF!</v>
      </c>
      <c r="L23" s="5" t="s">
        <v>1</v>
      </c>
      <c r="M23" s="30" t="str">
        <f>IF(COUNTIF($L$5:L23,"NO")=0,IF(COUNTIF($L$5:L23,"")=0,I23,""),"")</f>
        <v/>
      </c>
      <c r="N23" s="33"/>
    </row>
    <row r="24" spans="1:14" hidden="1">
      <c r="A24" s="4">
        <v>15</v>
      </c>
      <c r="B24" s="4"/>
      <c r="C24" s="4"/>
      <c r="D24" s="5"/>
      <c r="E24" s="5"/>
      <c r="F24" s="5"/>
      <c r="G24" s="9"/>
      <c r="H24" s="9"/>
      <c r="I24" s="27" t="str">
        <f t="shared" si="2"/>
        <v/>
      </c>
      <c r="J24" s="10" t="str">
        <f>IF(G24&lt;&gt;"",IF($N$2-G24&gt;#REF!,#REF!,IF($N$2-G24&lt;0,0,$N$2-G24)),"")</f>
        <v/>
      </c>
      <c r="K24" s="11" t="e">
        <f>IF(#REF!&gt;0,J24/#REF!,"")</f>
        <v>#REF!</v>
      </c>
      <c r="L24" s="5" t="s">
        <v>1</v>
      </c>
      <c r="M24" s="30" t="str">
        <f>IF(COUNTIF($L$5:L24,"NO")=0,IF(COUNTIF($L$5:L24,"")=0,I24,""),"")</f>
        <v/>
      </c>
      <c r="N24" s="33"/>
    </row>
    <row r="25" spans="1:14" hidden="1">
      <c r="A25" s="4">
        <v>16</v>
      </c>
      <c r="B25" s="4"/>
      <c r="C25" s="4"/>
      <c r="D25" s="5"/>
      <c r="E25" s="5"/>
      <c r="F25" s="5"/>
      <c r="G25" s="9"/>
      <c r="H25" s="9"/>
      <c r="I25" s="27" t="str">
        <f t="shared" si="2"/>
        <v/>
      </c>
      <c r="J25" s="10" t="str">
        <f>IF(G25&lt;&gt;"",IF($N$2-G25&gt;#REF!,#REF!,IF($N$2-G25&lt;0,0,$N$2-G25)),"")</f>
        <v/>
      </c>
      <c r="K25" s="11" t="e">
        <f>IF(#REF!&gt;0,J25/#REF!,"")</f>
        <v>#REF!</v>
      </c>
      <c r="L25" s="5" t="s">
        <v>1</v>
      </c>
      <c r="M25" s="30" t="str">
        <f>IF(COUNTIF($L$5:L25,"NO")=0,IF(COUNTIF($L$5:L25,"")=0,I25,""),"")</f>
        <v/>
      </c>
      <c r="N25" s="33"/>
    </row>
    <row r="26" spans="1:14" hidden="1">
      <c r="A26" s="4">
        <v>17</v>
      </c>
      <c r="B26" s="4"/>
      <c r="C26" s="4"/>
      <c r="D26" s="5"/>
      <c r="E26" s="5"/>
      <c r="F26" s="5"/>
      <c r="G26" s="9"/>
      <c r="H26" s="9"/>
      <c r="I26" s="27" t="str">
        <f t="shared" si="2"/>
        <v/>
      </c>
      <c r="J26" s="10" t="str">
        <f>IF(G26&lt;&gt;"",IF($N$2-G26&gt;#REF!,#REF!,IF($N$2-G26&lt;0,0,$N$2-G26)),"")</f>
        <v/>
      </c>
      <c r="K26" s="11" t="e">
        <f>IF(#REF!&gt;0,J26/#REF!,"")</f>
        <v>#REF!</v>
      </c>
      <c r="L26" s="5" t="s">
        <v>1</v>
      </c>
      <c r="M26" s="30" t="str">
        <f>IF(COUNTIF($L$5:L26,"NO")=0,IF(COUNTIF($L$5:L26,"")=0,I26,""),"")</f>
        <v/>
      </c>
      <c r="N26" s="33"/>
    </row>
    <row r="27" spans="1:14" hidden="1">
      <c r="A27" s="4">
        <v>18</v>
      </c>
      <c r="B27" s="4"/>
      <c r="C27" s="4"/>
      <c r="D27" s="5"/>
      <c r="E27" s="5"/>
      <c r="F27" s="5"/>
      <c r="G27" s="9"/>
      <c r="H27" s="9"/>
      <c r="I27" s="27" t="str">
        <f t="shared" si="2"/>
        <v/>
      </c>
      <c r="J27" s="10" t="str">
        <f>IF(G27&lt;&gt;"",IF($N$2-G27&gt;#REF!,#REF!,IF($N$2-G27&lt;0,0,$N$2-G27)),"")</f>
        <v/>
      </c>
      <c r="K27" s="11" t="e">
        <f>IF(#REF!&gt;0,J27/#REF!,"")</f>
        <v>#REF!</v>
      </c>
      <c r="L27" s="5" t="s">
        <v>1</v>
      </c>
      <c r="M27" s="30" t="str">
        <f>IF(COUNTIF($L$5:L27,"NO")=0,IF(COUNTIF($L$5:L27,"")=0,I27,""),"")</f>
        <v/>
      </c>
      <c r="N27" s="33"/>
    </row>
    <row r="28" spans="1:14" hidden="1">
      <c r="A28" s="4">
        <v>19</v>
      </c>
      <c r="B28" s="4"/>
      <c r="C28" s="4"/>
      <c r="D28" s="5"/>
      <c r="E28" s="5"/>
      <c r="F28" s="5"/>
      <c r="G28" s="9"/>
      <c r="H28" s="9"/>
      <c r="I28" s="27" t="str">
        <f t="shared" si="2"/>
        <v/>
      </c>
      <c r="J28" s="10" t="str">
        <f>IF(G28&lt;&gt;"",IF($N$2-G28&gt;#REF!,#REF!,IF($N$2-G28&lt;0,0,$N$2-G28)),"")</f>
        <v/>
      </c>
      <c r="K28" s="11" t="e">
        <f>IF(#REF!&gt;0,J28/#REF!,"")</f>
        <v>#REF!</v>
      </c>
      <c r="L28" s="5" t="s">
        <v>1</v>
      </c>
      <c r="M28" s="30" t="str">
        <f>IF(COUNTIF($L$5:L28,"NO")=0,IF(COUNTIF($L$5:L28,"")=0,I28,""),"")</f>
        <v/>
      </c>
      <c r="N28" s="33"/>
    </row>
    <row r="29" spans="1:14" hidden="1">
      <c r="A29" s="4">
        <v>20</v>
      </c>
      <c r="B29" s="4"/>
      <c r="C29" s="4"/>
      <c r="D29" s="5"/>
      <c r="E29" s="5"/>
      <c r="F29" s="5"/>
      <c r="G29" s="9"/>
      <c r="H29" s="9"/>
      <c r="I29" s="27" t="str">
        <f t="shared" si="2"/>
        <v/>
      </c>
      <c r="J29" s="10" t="str">
        <f>IF(G29&lt;&gt;"",IF($N$2-G29&gt;#REF!,#REF!,IF($N$2-G29&lt;0,0,$N$2-G29)),"")</f>
        <v/>
      </c>
      <c r="K29" s="11" t="e">
        <f>IF(#REF!&gt;0,J29/#REF!,"")</f>
        <v>#REF!</v>
      </c>
      <c r="L29" s="5" t="s">
        <v>1</v>
      </c>
      <c r="M29" s="30" t="str">
        <f>IF(COUNTIF($L$5:L29,"NO")=0,IF(COUNTIF($L$5:L29,"")=0,I29,""),"")</f>
        <v/>
      </c>
      <c r="N29" s="33"/>
    </row>
    <row r="30" spans="1:14" hidden="1">
      <c r="A30" s="4">
        <v>21</v>
      </c>
      <c r="B30" s="4"/>
      <c r="C30" s="4"/>
      <c r="D30" s="5"/>
      <c r="E30" s="5"/>
      <c r="F30" s="5"/>
      <c r="G30" s="9"/>
      <c r="H30" s="9"/>
      <c r="I30" s="27" t="str">
        <f t="shared" si="2"/>
        <v/>
      </c>
      <c r="J30" s="10" t="str">
        <f>IF(G30&lt;&gt;"",IF($N$2-G30&gt;#REF!,#REF!,IF($N$2-G30&lt;0,0,$N$2-G30)),"")</f>
        <v/>
      </c>
      <c r="K30" s="11" t="e">
        <f>IF(#REF!&gt;0,J30/#REF!,"")</f>
        <v>#REF!</v>
      </c>
      <c r="L30" s="5" t="s">
        <v>1</v>
      </c>
      <c r="M30" s="30" t="str">
        <f>IF(COUNTIF($L$5:L30,"NO")=0,IF(COUNTIF($L$5:L30,"")=0,I30,""),"")</f>
        <v/>
      </c>
      <c r="N30" s="33"/>
    </row>
    <row r="31" spans="1:14" hidden="1">
      <c r="A31" s="4">
        <v>22</v>
      </c>
      <c r="B31" s="4"/>
      <c r="C31" s="4"/>
      <c r="D31" s="5"/>
      <c r="E31" s="5"/>
      <c r="F31" s="5"/>
      <c r="G31" s="9"/>
      <c r="H31" s="9"/>
      <c r="I31" s="27" t="str">
        <f t="shared" si="2"/>
        <v/>
      </c>
      <c r="J31" s="10" t="str">
        <f>IF(G31&lt;&gt;"",IF($N$2-G31&gt;#REF!,#REF!,IF($N$2-G31&lt;0,0,$N$2-G31)),"")</f>
        <v/>
      </c>
      <c r="K31" s="11" t="e">
        <f>IF(#REF!&gt;0,J31/#REF!,"")</f>
        <v>#REF!</v>
      </c>
      <c r="L31" s="5" t="s">
        <v>1</v>
      </c>
      <c r="M31" s="30" t="str">
        <f>IF(COUNTIF($L$5:L31,"NO")=0,IF(COUNTIF($L$5:L31,"")=0,I31,""),"")</f>
        <v/>
      </c>
      <c r="N31" s="33"/>
    </row>
    <row r="32" spans="1:14" hidden="1">
      <c r="A32" s="4">
        <v>23</v>
      </c>
      <c r="B32" s="4"/>
      <c r="C32" s="4"/>
      <c r="D32" s="5"/>
      <c r="E32" s="5"/>
      <c r="F32" s="5"/>
      <c r="G32" s="9"/>
      <c r="H32" s="9"/>
      <c r="I32" s="27" t="str">
        <f t="shared" si="2"/>
        <v/>
      </c>
      <c r="J32" s="10" t="str">
        <f>IF(G32&lt;&gt;"",IF($N$2-G32&gt;#REF!,#REF!,IF($N$2-G32&lt;0,0,$N$2-G32)),"")</f>
        <v/>
      </c>
      <c r="K32" s="11" t="e">
        <f>IF(#REF!&gt;0,J32/#REF!,"")</f>
        <v>#REF!</v>
      </c>
      <c r="L32" s="5" t="s">
        <v>1</v>
      </c>
      <c r="M32" s="30" t="str">
        <f>IF(COUNTIF($L$5:L32,"NO")=0,IF(COUNTIF($L$5:L32,"")=0,I32,""),"")</f>
        <v/>
      </c>
      <c r="N32" s="33"/>
    </row>
    <row r="33" spans="1:14" hidden="1">
      <c r="A33" s="4">
        <v>24</v>
      </c>
      <c r="B33" s="4"/>
      <c r="C33" s="4"/>
      <c r="D33" s="5"/>
      <c r="E33" s="5"/>
      <c r="F33" s="5"/>
      <c r="G33" s="9"/>
      <c r="H33" s="9"/>
      <c r="I33" s="27" t="str">
        <f t="shared" si="2"/>
        <v/>
      </c>
      <c r="J33" s="10" t="str">
        <f>IF(G33&lt;&gt;"",IF($N$2-G33&gt;#REF!,#REF!,IF($N$2-G33&lt;0,0,$N$2-G33)),"")</f>
        <v/>
      </c>
      <c r="K33" s="11" t="e">
        <f>IF(#REF!&gt;0,J33/#REF!,"")</f>
        <v>#REF!</v>
      </c>
      <c r="L33" s="5" t="s">
        <v>1</v>
      </c>
      <c r="M33" s="30" t="str">
        <f>IF(COUNTIF($L$5:L33,"NO")=0,IF(COUNTIF($L$5:L33,"")=0,I33,""),"")</f>
        <v/>
      </c>
      <c r="N33" s="33"/>
    </row>
    <row r="34" spans="1:14" ht="14.25" hidden="1" customHeight="1">
      <c r="A34" s="4">
        <v>26</v>
      </c>
      <c r="B34" s="4"/>
      <c r="C34" s="4"/>
      <c r="D34" s="5"/>
      <c r="E34" s="5"/>
      <c r="F34" s="5"/>
      <c r="G34" s="9"/>
      <c r="H34" s="9"/>
      <c r="I34" s="27" t="str">
        <f t="shared" si="2"/>
        <v/>
      </c>
      <c r="J34" s="10" t="str">
        <f>IF(G34&lt;&gt;"",IF($N$2-G34&gt;#REF!,#REF!,IF($N$2-G34&lt;0,0,$N$2-G34)),"")</f>
        <v/>
      </c>
      <c r="K34" s="11" t="e">
        <f>IF(#REF!&gt;0,J34/#REF!,"")</f>
        <v>#REF!</v>
      </c>
      <c r="L34" s="5" t="s">
        <v>1</v>
      </c>
      <c r="M34" s="30" t="str">
        <f>IF(COUNTIF($L$5:L34,"NO")=0,IF(COUNTIF($L$5:L34,"")=0,I34,""),"")</f>
        <v/>
      </c>
      <c r="N34" s="33"/>
    </row>
    <row r="35" spans="1:14" ht="14.25" hidden="1" customHeight="1">
      <c r="A35" s="4">
        <v>27</v>
      </c>
      <c r="B35" s="4"/>
      <c r="C35" s="4"/>
      <c r="D35" s="5"/>
      <c r="E35" s="5"/>
      <c r="F35" s="5"/>
      <c r="G35" s="9"/>
      <c r="H35" s="9"/>
      <c r="I35" s="27" t="str">
        <f t="shared" si="2"/>
        <v/>
      </c>
      <c r="J35" s="10" t="str">
        <f>IF(G35&lt;&gt;"",IF($N$2-G35&gt;#REF!,#REF!,IF($N$2-G35&lt;0,0,$N$2-G35)),"")</f>
        <v/>
      </c>
      <c r="K35" s="11" t="e">
        <f>IF(#REF!&gt;0,J35/#REF!,"")</f>
        <v>#REF!</v>
      </c>
      <c r="L35" s="5" t="s">
        <v>1</v>
      </c>
      <c r="M35" s="30" t="str">
        <f>IF(COUNTIF($L$5:L35,"NO")=0,IF(COUNTIF($L$5:L35,"")=0,I35,""),"")</f>
        <v/>
      </c>
      <c r="N35" s="33"/>
    </row>
    <row r="36" spans="1:14" ht="14.25" hidden="1" customHeight="1">
      <c r="A36" s="4">
        <v>28</v>
      </c>
      <c r="B36" s="4"/>
      <c r="C36" s="4"/>
      <c r="D36" s="5"/>
      <c r="E36" s="5"/>
      <c r="F36" s="5"/>
      <c r="G36" s="9"/>
      <c r="H36" s="9"/>
      <c r="I36" s="27" t="str">
        <f t="shared" si="2"/>
        <v/>
      </c>
      <c r="J36" s="10" t="str">
        <f>IF(G36&lt;&gt;"",IF($N$2-G36&gt;#REF!,#REF!,IF($N$2-G36&lt;0,0,$N$2-G36)),"")</f>
        <v/>
      </c>
      <c r="K36" s="11" t="e">
        <f>IF(#REF!&gt;0,J36/#REF!,"")</f>
        <v>#REF!</v>
      </c>
      <c r="L36" s="5" t="s">
        <v>1</v>
      </c>
      <c r="M36" s="30" t="str">
        <f>IF(COUNTIF($L$5:L36,"NO")=0,IF(COUNTIF($L$5:L36,"")=0,I36,""),"")</f>
        <v/>
      </c>
      <c r="N36" s="33"/>
    </row>
    <row r="37" spans="1:14" hidden="1">
      <c r="A37" s="4">
        <v>29</v>
      </c>
      <c r="B37" s="4"/>
      <c r="C37" s="4"/>
      <c r="D37" s="5"/>
      <c r="E37" s="5"/>
      <c r="F37" s="5"/>
      <c r="G37" s="9"/>
      <c r="H37" s="9"/>
      <c r="I37" s="27" t="str">
        <f t="shared" si="2"/>
        <v/>
      </c>
      <c r="J37" s="10" t="str">
        <f>IF(G37&lt;&gt;"",IF($N$2-G37&gt;#REF!,#REF!,IF($N$2-G37&lt;0,0,$N$2-G37)),"")</f>
        <v/>
      </c>
      <c r="K37" s="11" t="e">
        <f>IF(#REF!&gt;0,J37/#REF!,"")</f>
        <v>#REF!</v>
      </c>
      <c r="L37" s="5" t="s">
        <v>1</v>
      </c>
      <c r="M37" s="30" t="str">
        <f>IF(COUNTIF($L$5:L37,"NO")=0,IF(COUNTIF($L$5:L37,"")=0,I37,""),"")</f>
        <v/>
      </c>
      <c r="N37" s="33"/>
    </row>
    <row r="38" spans="1:14" ht="13.5" hidden="1" thickBot="1">
      <c r="A38" s="4">
        <v>30</v>
      </c>
      <c r="B38" s="4"/>
      <c r="C38" s="4"/>
      <c r="D38" s="5"/>
      <c r="E38" s="5"/>
      <c r="F38" s="5"/>
      <c r="G38" s="9"/>
      <c r="H38" s="9"/>
      <c r="I38" s="27" t="str">
        <f t="shared" si="2"/>
        <v/>
      </c>
      <c r="J38" s="10" t="str">
        <f>IF(G38&lt;&gt;"",IF($N$2-G38&gt;#REF!,#REF!,IF($N$2-G38&lt;0,0,$N$2-G38)),"")</f>
        <v/>
      </c>
      <c r="K38" s="11" t="e">
        <f>IF(#REF!&gt;0,J38/#REF!,"")</f>
        <v>#REF!</v>
      </c>
      <c r="L38" s="5" t="s">
        <v>1</v>
      </c>
      <c r="M38" s="30" t="str">
        <f>IF(COUNTIF($L$5:L38,"NO")=0,IF(COUNTIF($L$5:L38,"")=0,I38,""),"")</f>
        <v/>
      </c>
      <c r="N38" s="33"/>
    </row>
    <row r="39" spans="1:14">
      <c r="A39" s="4"/>
      <c r="B39" s="13"/>
      <c r="C39" s="13"/>
      <c r="D39" s="14"/>
      <c r="E39" s="14"/>
      <c r="F39" s="14"/>
      <c r="G39" s="13"/>
      <c r="H39" s="13"/>
      <c r="I39" s="13"/>
      <c r="J39" s="14"/>
      <c r="K39" s="13"/>
      <c r="L39" s="14"/>
      <c r="M39" s="14"/>
      <c r="N39" s="34"/>
    </row>
    <row r="40" spans="1:14" ht="15" customHeight="1">
      <c r="B40" s="23" t="s">
        <v>2</v>
      </c>
      <c r="C40" s="23"/>
      <c r="D40" s="23"/>
      <c r="E40" s="20">
        <f>G5</f>
        <v>44051</v>
      </c>
      <c r="F40" s="20"/>
      <c r="H40" s="4"/>
      <c r="I40" s="4"/>
      <c r="J40" s="5"/>
      <c r="K40" s="4"/>
      <c r="L40" s="5"/>
      <c r="M40" s="4"/>
      <c r="N40" s="4"/>
    </row>
    <row r="41" spans="1:14" ht="15" customHeight="1">
      <c r="B41" s="23" t="s">
        <v>3</v>
      </c>
      <c r="C41" s="23"/>
      <c r="D41" s="23"/>
      <c r="E41" s="20">
        <f>H18</f>
        <v>44128</v>
      </c>
      <c r="F41" s="20"/>
      <c r="J41" s="5"/>
      <c r="K41" s="4"/>
      <c r="L41" s="5"/>
      <c r="M41" s="4"/>
      <c r="N41" s="4"/>
    </row>
    <row r="42" spans="1:14" ht="15" customHeight="1">
      <c r="B42" s="23" t="s">
        <v>4</v>
      </c>
      <c r="C42" s="23"/>
      <c r="D42" s="23"/>
      <c r="E42" s="21">
        <f>E41-E40</f>
        <v>77</v>
      </c>
      <c r="F42" s="21"/>
      <c r="J42" s="5"/>
      <c r="K42" s="4"/>
      <c r="L42" s="5"/>
      <c r="M42" s="4"/>
      <c r="N42" s="4"/>
    </row>
    <row r="43" spans="1:14" ht="15" customHeight="1">
      <c r="B43" s="23" t="s">
        <v>14</v>
      </c>
      <c r="C43" s="23"/>
      <c r="D43" s="23"/>
      <c r="E43" s="22">
        <f>SUM(F5:F18)</f>
        <v>0</v>
      </c>
      <c r="F43" s="22"/>
    </row>
  </sheetData>
  <mergeCells count="18">
    <mergeCell ref="C17:D17"/>
    <mergeCell ref="C18:D18"/>
    <mergeCell ref="B40:D40"/>
    <mergeCell ref="B41:D41"/>
    <mergeCell ref="B42:D42"/>
    <mergeCell ref="B43:D4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Gramajo</dc:creator>
  <cp:lastModifiedBy>Kabir Gramajo</cp:lastModifiedBy>
  <dcterms:created xsi:type="dcterms:W3CDTF">2020-08-26T03:24:42Z</dcterms:created>
  <dcterms:modified xsi:type="dcterms:W3CDTF">2020-10-25T19:30:13Z</dcterms:modified>
</cp:coreProperties>
</file>