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O:\Pricebook\PRICE BOOKS (CURRENT)\MIWD - WEST\"/>
    </mc:Choice>
  </mc:AlternateContent>
  <xr:revisionPtr revIDLastSave="0" documentId="13_ncr:1_{63E51A82-A25C-4E54-9CFD-7AFB41CF5C1B}" xr6:coauthVersionLast="47" xr6:coauthVersionMax="47" xr10:uidLastSave="{00000000-0000-0000-0000-000000000000}"/>
  <bookViews>
    <workbookView xWindow="28680" yWindow="-120" windowWidth="29040" windowHeight="16440" tabRatio="738" firstSheet="1" activeTab="1" xr2:uid="{00000000-000D-0000-FFFF-FFFF00000000}"/>
  </bookViews>
  <sheets>
    <sheet name="Constant" sheetId="12" state="hidden" r:id="rId1"/>
    <sheet name="SH" sheetId="1" r:id="rId2"/>
    <sheet name="Custom SH" sheetId="16" state="hidden" r:id="rId3"/>
    <sheet name="SPSH-Arch" sheetId="27" r:id="rId4"/>
    <sheet name="SPSH-RT" sheetId="29" r:id="rId5"/>
    <sheet name="Picture Window" sheetId="3" r:id="rId6"/>
    <sheet name="Transom" sheetId="4" state="hidden" r:id="rId7"/>
    <sheet name="Side-lite" sheetId="5" state="hidden" r:id="rId8"/>
    <sheet name="Case-Awn Sash PW" sheetId="30" r:id="rId9"/>
    <sheet name="Single Slider" sheetId="17" r:id="rId10"/>
    <sheet name="Double Slider" sheetId="18" r:id="rId11"/>
    <sheet name="Casement" sheetId="20" r:id="rId12"/>
    <sheet name="Awning" sheetId="21" r:id="rId13"/>
    <sheet name="Half Round" sheetId="23" r:id="rId14"/>
    <sheet name="Arch" sheetId="31" r:id="rId15"/>
    <sheet name="Ext Half Round" sheetId="22" r:id="rId16"/>
    <sheet name="Full" sheetId="24" r:id="rId17"/>
    <sheet name="Quarter" sheetId="25" r:id="rId18"/>
    <sheet name="Extended Qtr Round" sheetId="26" r:id="rId19"/>
    <sheet name="Quoting" sheetId="11" state="hidden" r:id="rId20"/>
  </sheets>
  <externalReferences>
    <externalReference r:id="rId21"/>
    <externalReference r:id="rId22"/>
    <externalReference r:id="rId23"/>
  </externalReferences>
  <definedNames>
    <definedName name="_8500PW" localSheetId="2">[1]Sheet1!#REF!</definedName>
    <definedName name="_8500PW" localSheetId="1">[1]Sheet1!#REF!</definedName>
    <definedName name="_8500PW">[1]Sheet1!#REF!</definedName>
    <definedName name="_8800" localSheetId="2">[1]Sheet1!#REF!</definedName>
    <definedName name="_8800" localSheetId="1">[1]Sheet1!#REF!</definedName>
    <definedName name="_8800">[1]Sheet1!#REF!</definedName>
    <definedName name="_8800PW" localSheetId="2">[1]Sheet1!#REF!</definedName>
    <definedName name="_8800PW" localSheetId="1">[1]Sheet1!#REF!</definedName>
    <definedName name="_8800PW">[1]Sheet1!#REF!</definedName>
    <definedName name="_9550PW" localSheetId="2">[1]Sheet1!#REF!</definedName>
    <definedName name="_9550PW" localSheetId="1">[1]Sheet1!#REF!</definedName>
    <definedName name="_9550PW">[1]Sheet1!#REF!</definedName>
    <definedName name="_9700" localSheetId="2">[1]Sheet1!#REF!</definedName>
    <definedName name="_9700" localSheetId="1">[1]Sheet1!#REF!</definedName>
    <definedName name="_9700">[1]Sheet1!#REF!</definedName>
    <definedName name="_9700PW" localSheetId="2">[1]Sheet1!#REF!</definedName>
    <definedName name="_9700PW" localSheetId="1">[1]Sheet1!#REF!</definedName>
    <definedName name="_9700PW">[1]Sheet1!#REF!</definedName>
    <definedName name="_9800" localSheetId="2">[1]Sheet1!#REF!</definedName>
    <definedName name="_9800" localSheetId="1">[1]Sheet1!#REF!</definedName>
    <definedName name="_9800">[1]Sheet1!#REF!</definedName>
    <definedName name="_9900" localSheetId="2">[1]Sheet1!#REF!</definedName>
    <definedName name="_9900" localSheetId="1">[1]Sheet1!#REF!</definedName>
    <definedName name="_9900">[1]Sheet1!#REF!</definedName>
    <definedName name="_PW9550" localSheetId="2">[2]Sheet2!$A$1:$N$92</definedName>
    <definedName name="_PW9550">[2]Sheet1!$A$1:$N$92</definedName>
    <definedName name="_Regression_Int" localSheetId="1" hidden="1">1</definedName>
    <definedName name="_VNC9550" localSheetId="2">[2]Sheet1!$A$1:$O$95</definedName>
    <definedName name="_VNC9550" localSheetId="1">SH!$A$4:$H$160</definedName>
    <definedName name="_VNC9550">[2]Sheet1!$A$1:$O$95</definedName>
    <definedName name="_xlnm.Print_Area" localSheetId="14">Arch!$A$1:$G$157</definedName>
    <definedName name="_xlnm.Print_Area" localSheetId="12">Awning!$A$1:$H$97</definedName>
    <definedName name="_xlnm.Print_Area" localSheetId="8">'Case-Awn Sash PW'!$A$1:$G$300</definedName>
    <definedName name="_xlnm.Print_Area" localSheetId="11">Casement!$A$1:$H$118</definedName>
    <definedName name="_xlnm.Print_Area" localSheetId="0">Constant!$A$1:$F$88</definedName>
    <definedName name="_xlnm.Print_Area" localSheetId="2">'Custom SH'!$A$1:$J$61</definedName>
    <definedName name="_xlnm.Print_Area" localSheetId="10">'Double Slider'!$A$1:$H$135</definedName>
    <definedName name="_xlnm.Print_Area" localSheetId="15">'Ext Half Round'!$A$1:$G$130</definedName>
    <definedName name="_xlnm.Print_Area" localSheetId="18">'Extended Qtr Round'!$A$1:$I$215</definedName>
    <definedName name="_xlnm.Print_Area" localSheetId="16">Full!$A$1:$G$85</definedName>
    <definedName name="_xlnm.Print_Area" localSheetId="13">'Half Round'!$A$1:$G$84</definedName>
    <definedName name="_xlnm.Print_Area" localSheetId="5">'Picture Window'!$A$1:$G$307</definedName>
    <definedName name="_xlnm.Print_Area" localSheetId="17">Quarter!$A$1:$I$88</definedName>
    <definedName name="_xlnm.Print_Area" localSheetId="19">Quoting!$A$1:$U$70</definedName>
    <definedName name="_xlnm.Print_Area" localSheetId="1">SH!$A$1:$H$159</definedName>
    <definedName name="_xlnm.Print_Area" localSheetId="7">'Side-lite'!$A$1:$Q$123</definedName>
    <definedName name="_xlnm.Print_Area" localSheetId="9">'Single Slider'!$A$1:$M$158</definedName>
    <definedName name="_xlnm.Print_Area" localSheetId="3">'SPSH-Arch'!$A$1:$H$99</definedName>
    <definedName name="_xlnm.Print_Area" localSheetId="4">'SPSH-RT'!$A$1:$H$103</definedName>
    <definedName name="_xlnm.Print_Area" localSheetId="6">Transom!$A$1:$Q$201</definedName>
    <definedName name="_xlnm.Print_Titles" localSheetId="5">'Picture Window'!$1:$9</definedName>
    <definedName name="_xlnm.Print_Titles" localSheetId="19">Quoting!$1:$13</definedName>
    <definedName name="_xlnm.Print_Titles" localSheetId="1">SH!$1:$9</definedName>
    <definedName name="_xlnm.Print_Titles" localSheetId="7">'Side-lite'!$1:$3</definedName>
    <definedName name="_xlnm.Print_Titles" localSheetId="6">Transom!$1:$9</definedName>
    <definedName name="SERIES_3500___SIMULATED">#REF!</definedName>
    <definedName name="STOCK7500" localSheetId="2">[3]Sheet3!$A$1:$H$60</definedName>
    <definedName name="STOCK7500" localSheetId="1">[3]Sheet1!$A$1:$H$60</definedName>
    <definedName name="STOCK7500">[3]Sheet1!$A$1:$H$60</definedName>
    <definedName name="Storm_doors__3" localSheetId="2">[1]Sheet1!#REF!</definedName>
    <definedName name="Storm_doors__3" localSheetId="1">[1]Sheet1!#REF!</definedName>
    <definedName name="Storm_doors__3">[1]Sheet1!#REF!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21" l="1"/>
  <c r="E95" i="20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9" i="26"/>
  <c r="A210" i="26"/>
  <c r="A211" i="26"/>
  <c r="A212" i="26"/>
  <c r="A213" i="26"/>
  <c r="A214" i="26"/>
  <c r="A215" i="26"/>
  <c r="A158" i="26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2" i="25"/>
  <c r="A83" i="25"/>
  <c r="A84" i="25"/>
  <c r="A85" i="25"/>
  <c r="A86" i="25"/>
  <c r="A87" i="25"/>
  <c r="A88" i="25"/>
  <c r="A30" i="25"/>
  <c r="F75" i="24" l="1"/>
  <c r="F76" i="24"/>
  <c r="E75" i="24"/>
  <c r="E76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9" i="24"/>
  <c r="A80" i="24"/>
  <c r="A81" i="24"/>
  <c r="A82" i="24"/>
  <c r="A83" i="24"/>
  <c r="A84" i="24"/>
  <c r="A85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E37" i="24"/>
  <c r="F37" i="24"/>
  <c r="E38" i="24"/>
  <c r="F38" i="24"/>
  <c r="E39" i="24"/>
  <c r="F39" i="24"/>
  <c r="E40" i="24"/>
  <c r="F40" i="24"/>
  <c r="E41" i="24"/>
  <c r="F41" i="24"/>
  <c r="E42" i="24"/>
  <c r="F42" i="24"/>
  <c r="E43" i="24"/>
  <c r="F43" i="24"/>
  <c r="E44" i="24"/>
  <c r="F44" i="24"/>
  <c r="E45" i="24"/>
  <c r="F45" i="24"/>
  <c r="E46" i="24"/>
  <c r="F46" i="24"/>
  <c r="E47" i="24"/>
  <c r="F47" i="24"/>
  <c r="E48" i="24"/>
  <c r="F48" i="24"/>
  <c r="E49" i="24"/>
  <c r="F49" i="24"/>
  <c r="E50" i="24"/>
  <c r="F50" i="24"/>
  <c r="E51" i="24"/>
  <c r="F51" i="24"/>
  <c r="E52" i="24"/>
  <c r="F52" i="24"/>
  <c r="E53" i="24"/>
  <c r="F53" i="24"/>
  <c r="E54" i="24"/>
  <c r="F54" i="24"/>
  <c r="E55" i="24"/>
  <c r="F55" i="24"/>
  <c r="E56" i="24"/>
  <c r="F56" i="24"/>
  <c r="E57" i="24"/>
  <c r="F57" i="24"/>
  <c r="E58" i="24"/>
  <c r="F58" i="24"/>
  <c r="E59" i="24"/>
  <c r="F59" i="24"/>
  <c r="E60" i="24"/>
  <c r="F60" i="24"/>
  <c r="E61" i="24"/>
  <c r="F61" i="24"/>
  <c r="E62" i="24"/>
  <c r="F62" i="24"/>
  <c r="E63" i="24"/>
  <c r="F63" i="24"/>
  <c r="E64" i="24"/>
  <c r="F64" i="24"/>
  <c r="E65" i="24"/>
  <c r="F65" i="24"/>
  <c r="E66" i="24"/>
  <c r="F66" i="24"/>
  <c r="E67" i="24"/>
  <c r="F67" i="24"/>
  <c r="E68" i="24"/>
  <c r="F68" i="24"/>
  <c r="E69" i="24"/>
  <c r="F69" i="24"/>
  <c r="E70" i="24"/>
  <c r="F70" i="24"/>
  <c r="E71" i="24"/>
  <c r="F71" i="24"/>
  <c r="E72" i="24"/>
  <c r="F72" i="24"/>
  <c r="E73" i="24"/>
  <c r="F73" i="24"/>
  <c r="E74" i="24"/>
  <c r="F74" i="24"/>
  <c r="F28" i="24"/>
  <c r="E28" i="24"/>
  <c r="A28" i="24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4" i="22"/>
  <c r="A125" i="22"/>
  <c r="A126" i="22"/>
  <c r="A127" i="22"/>
  <c r="A128" i="22"/>
  <c r="A129" i="22"/>
  <c r="A130" i="22"/>
  <c r="A73" i="22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51" i="31"/>
  <c r="A152" i="31"/>
  <c r="A153" i="31"/>
  <c r="A154" i="31"/>
  <c r="A155" i="31"/>
  <c r="A156" i="31"/>
  <c r="A157" i="31"/>
  <c r="A100" i="31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26" i="23"/>
  <c r="A73" i="23"/>
  <c r="A74" i="23"/>
  <c r="A76" i="23"/>
  <c r="A78" i="23"/>
  <c r="A79" i="23"/>
  <c r="A80" i="23"/>
  <c r="A81" i="23"/>
  <c r="A82" i="23"/>
  <c r="A83" i="23"/>
  <c r="A84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26" i="23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91" i="21"/>
  <c r="A92" i="21"/>
  <c r="A93" i="21"/>
  <c r="A94" i="21"/>
  <c r="A95" i="21"/>
  <c r="A96" i="21"/>
  <c r="A97" i="21"/>
  <c r="A38" i="21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12" i="20"/>
  <c r="A113" i="20"/>
  <c r="A114" i="20"/>
  <c r="A115" i="20"/>
  <c r="A116" i="20"/>
  <c r="A117" i="20"/>
  <c r="A118" i="20"/>
  <c r="A57" i="20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77" i="18"/>
  <c r="A126" i="18"/>
  <c r="A129" i="18"/>
  <c r="A130" i="18"/>
  <c r="A131" i="18"/>
  <c r="A132" i="18"/>
  <c r="A133" i="18"/>
  <c r="A134" i="18"/>
  <c r="A135" i="18"/>
  <c r="A125" i="18"/>
  <c r="A119" i="18"/>
  <c r="A120" i="18"/>
  <c r="A121" i="18"/>
  <c r="A122" i="18"/>
  <c r="A123" i="18"/>
  <c r="A124" i="18"/>
  <c r="A110" i="18"/>
  <c r="A111" i="18"/>
  <c r="A112" i="18"/>
  <c r="A113" i="18"/>
  <c r="A114" i="18"/>
  <c r="A115" i="18"/>
  <c r="A116" i="18"/>
  <c r="A117" i="18"/>
  <c r="A118" i="18"/>
  <c r="A100" i="18"/>
  <c r="A101" i="18"/>
  <c r="A102" i="18"/>
  <c r="A103" i="18"/>
  <c r="A104" i="18"/>
  <c r="A105" i="18"/>
  <c r="A106" i="18"/>
  <c r="A107" i="18"/>
  <c r="A108" i="18"/>
  <c r="A109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78" i="18"/>
  <c r="A79" i="18"/>
  <c r="A80" i="18"/>
  <c r="A81" i="18"/>
  <c r="A82" i="18"/>
  <c r="A83" i="18"/>
  <c r="A84" i="18"/>
  <c r="A85" i="18"/>
  <c r="A86" i="18"/>
  <c r="A77" i="18"/>
  <c r="F99" i="17" l="1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51" i="17"/>
  <c r="A152" i="17"/>
  <c r="A153" i="17"/>
  <c r="A154" i="17"/>
  <c r="A155" i="17"/>
  <c r="A156" i="17"/>
  <c r="A157" i="17"/>
  <c r="A98" i="17"/>
  <c r="M73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44" i="30"/>
  <c r="A300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4" i="30"/>
  <c r="A295" i="30"/>
  <c r="A296" i="30"/>
  <c r="A297" i="30"/>
  <c r="A298" i="30"/>
  <c r="A299" i="30"/>
  <c r="A244" i="30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251" i="3"/>
  <c r="A307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1" i="3"/>
  <c r="A302" i="3"/>
  <c r="A303" i="3"/>
  <c r="A304" i="3"/>
  <c r="A305" i="3"/>
  <c r="A306" i="3"/>
  <c r="A251" i="3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44" i="29"/>
  <c r="E92" i="29"/>
  <c r="E93" i="29"/>
  <c r="A92" i="29"/>
  <c r="A93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44" i="29"/>
  <c r="A95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7" i="29"/>
  <c r="A98" i="29"/>
  <c r="A99" i="29"/>
  <c r="A100" i="29"/>
  <c r="A101" i="29"/>
  <c r="A102" i="29"/>
  <c r="A103" i="29"/>
  <c r="A44" i="29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41" i="27"/>
  <c r="A99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3" i="27"/>
  <c r="A94" i="27"/>
  <c r="A95" i="27"/>
  <c r="A96" i="27"/>
  <c r="A97" i="27"/>
  <c r="A98" i="27"/>
  <c r="A41" i="27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50" i="1"/>
  <c r="A151" i="1"/>
  <c r="A153" i="1"/>
  <c r="A154" i="1"/>
  <c r="A155" i="1"/>
  <c r="A156" i="1"/>
  <c r="A157" i="1"/>
  <c r="A158" i="1"/>
  <c r="A159" i="1"/>
  <c r="A99" i="1"/>
  <c r="G188" i="3" l="1"/>
  <c r="G189" i="3"/>
  <c r="O189" i="3"/>
  <c r="P189" i="3"/>
  <c r="O188" i="3"/>
  <c r="P188" i="3"/>
  <c r="F189" i="3"/>
  <c r="F188" i="3"/>
  <c r="E189" i="3"/>
  <c r="E188" i="3"/>
  <c r="D189" i="3"/>
  <c r="D188" i="3"/>
  <c r="G22" i="3"/>
  <c r="F22" i="3"/>
  <c r="E22" i="3"/>
  <c r="D22" i="3"/>
  <c r="O22" i="3"/>
  <c r="P22" i="3"/>
  <c r="G32" i="3"/>
  <c r="F32" i="3"/>
  <c r="E32" i="3"/>
  <c r="D32" i="3"/>
  <c r="O32" i="3"/>
  <c r="P32" i="3"/>
  <c r="P31" i="3"/>
  <c r="O31" i="3"/>
  <c r="G31" i="3"/>
  <c r="F31" i="3"/>
  <c r="E31" i="3"/>
  <c r="D31" i="3"/>
  <c r="G21" i="3"/>
  <c r="G20" i="3"/>
  <c r="F21" i="3"/>
  <c r="F20" i="3"/>
  <c r="E21" i="3"/>
  <c r="D21" i="3"/>
  <c r="E20" i="3"/>
  <c r="D20" i="3"/>
  <c r="O21" i="3"/>
  <c r="P21" i="3"/>
  <c r="O20" i="3"/>
  <c r="P20" i="3"/>
  <c r="L73" i="17" l="1"/>
  <c r="G73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68" i="17"/>
  <c r="H69" i="17"/>
  <c r="H70" i="17"/>
  <c r="H71" i="17"/>
  <c r="H72" i="17"/>
  <c r="H54" i="17"/>
  <c r="H55" i="17"/>
  <c r="H56" i="17"/>
  <c r="H48" i="17"/>
  <c r="H49" i="17"/>
  <c r="H40" i="17"/>
  <c r="H32" i="17"/>
  <c r="G124" i="26"/>
  <c r="F124" i="26"/>
  <c r="G123" i="26"/>
  <c r="F123" i="26"/>
  <c r="G122" i="26"/>
  <c r="F122" i="26"/>
  <c r="G121" i="26"/>
  <c r="F121" i="26"/>
  <c r="G120" i="26"/>
  <c r="F120" i="26"/>
  <c r="G119" i="26"/>
  <c r="F119" i="26"/>
  <c r="G118" i="26"/>
  <c r="F118" i="26"/>
  <c r="G117" i="26"/>
  <c r="F117" i="26"/>
  <c r="G116" i="26"/>
  <c r="F116" i="26"/>
  <c r="G115" i="26"/>
  <c r="F115" i="26"/>
  <c r="G114" i="26"/>
  <c r="F114" i="26"/>
  <c r="G113" i="26"/>
  <c r="F113" i="26"/>
  <c r="G112" i="26"/>
  <c r="F112" i="26"/>
  <c r="G111" i="26"/>
  <c r="F111" i="26"/>
  <c r="G110" i="26"/>
  <c r="F110" i="26"/>
  <c r="G109" i="26"/>
  <c r="F109" i="26"/>
  <c r="G108" i="26"/>
  <c r="F108" i="26"/>
  <c r="G107" i="26"/>
  <c r="F107" i="26"/>
  <c r="G106" i="26"/>
  <c r="F106" i="26"/>
  <c r="G105" i="26"/>
  <c r="F105" i="26"/>
  <c r="G104" i="26"/>
  <c r="F104" i="26"/>
  <c r="G103" i="26"/>
  <c r="F103" i="26"/>
  <c r="G102" i="26"/>
  <c r="F102" i="26"/>
  <c r="G101" i="26"/>
  <c r="F101" i="26"/>
  <c r="G100" i="26"/>
  <c r="F100" i="26"/>
  <c r="G99" i="26"/>
  <c r="F99" i="26"/>
  <c r="G98" i="26"/>
  <c r="F98" i="26"/>
  <c r="G97" i="26"/>
  <c r="F97" i="26"/>
  <c r="G96" i="26"/>
  <c r="F96" i="26"/>
  <c r="G95" i="26"/>
  <c r="F95" i="26"/>
  <c r="G94" i="26"/>
  <c r="F94" i="26"/>
  <c r="G93" i="26"/>
  <c r="F93" i="26"/>
  <c r="G92" i="26"/>
  <c r="F92" i="26"/>
  <c r="G91" i="26"/>
  <c r="F91" i="26"/>
  <c r="G90" i="26"/>
  <c r="F90" i="26"/>
  <c r="G89" i="26"/>
  <c r="F89" i="26"/>
  <c r="G88" i="26"/>
  <c r="F88" i="26"/>
  <c r="G87" i="26"/>
  <c r="F87" i="26"/>
  <c r="G86" i="26"/>
  <c r="F86" i="26"/>
  <c r="G85" i="26"/>
  <c r="F85" i="26"/>
  <c r="G84" i="26"/>
  <c r="F84" i="26"/>
  <c r="G83" i="26"/>
  <c r="F83" i="26"/>
  <c r="G82" i="26"/>
  <c r="F82" i="26"/>
  <c r="G81" i="26"/>
  <c r="F81" i="26"/>
  <c r="G80" i="26"/>
  <c r="F80" i="26"/>
  <c r="G79" i="26"/>
  <c r="F79" i="26"/>
  <c r="G78" i="26"/>
  <c r="F78" i="26"/>
  <c r="G77" i="26"/>
  <c r="F77" i="26"/>
  <c r="G76" i="26"/>
  <c r="F76" i="26"/>
  <c r="G75" i="26"/>
  <c r="F75" i="26"/>
  <c r="G74" i="26"/>
  <c r="F74" i="26"/>
  <c r="G73" i="26"/>
  <c r="F73" i="26"/>
  <c r="G72" i="26"/>
  <c r="F72" i="26"/>
  <c r="G71" i="26"/>
  <c r="F71" i="26"/>
  <c r="G70" i="26"/>
  <c r="F70" i="26"/>
  <c r="G69" i="26"/>
  <c r="F69" i="26"/>
  <c r="G68" i="26"/>
  <c r="F68" i="26"/>
  <c r="G67" i="26"/>
  <c r="F67" i="26"/>
  <c r="G66" i="26"/>
  <c r="F66" i="26"/>
  <c r="G65" i="26"/>
  <c r="F65" i="26"/>
  <c r="G64" i="26"/>
  <c r="F64" i="26"/>
  <c r="G63" i="26"/>
  <c r="F63" i="26"/>
  <c r="G62" i="26"/>
  <c r="F62" i="26"/>
  <c r="G61" i="26"/>
  <c r="F61" i="26"/>
  <c r="G60" i="26"/>
  <c r="F60" i="26"/>
  <c r="G59" i="26"/>
  <c r="F59" i="26"/>
  <c r="G58" i="26"/>
  <c r="F58" i="26"/>
  <c r="G57" i="26"/>
  <c r="F57" i="26"/>
  <c r="G56" i="26"/>
  <c r="F56" i="26"/>
  <c r="G55" i="26"/>
  <c r="F55" i="26"/>
  <c r="G54" i="26"/>
  <c r="F54" i="26"/>
  <c r="G53" i="26"/>
  <c r="F53" i="26"/>
  <c r="G52" i="26"/>
  <c r="F52" i="26"/>
  <c r="G51" i="26"/>
  <c r="F51" i="26"/>
  <c r="G50" i="26"/>
  <c r="F50" i="26"/>
  <c r="G49" i="26"/>
  <c r="F49" i="26"/>
  <c r="G48" i="26"/>
  <c r="F48" i="26"/>
  <c r="G47" i="26"/>
  <c r="F47" i="26"/>
  <c r="G46" i="26"/>
  <c r="F46" i="26"/>
  <c r="G45" i="26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F10" i="25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15" i="23"/>
  <c r="G14" i="23"/>
  <c r="G13" i="23"/>
  <c r="G12" i="23"/>
  <c r="G11" i="23"/>
  <c r="G10" i="23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R7" i="18"/>
  <c r="S7" i="18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10" i="17"/>
  <c r="H67" i="17"/>
  <c r="H66" i="17"/>
  <c r="H65" i="17"/>
  <c r="H64" i="17"/>
  <c r="H63" i="17"/>
  <c r="H62" i="17"/>
  <c r="H61" i="17"/>
  <c r="H60" i="17"/>
  <c r="H59" i="17"/>
  <c r="H58" i="17"/>
  <c r="H57" i="17"/>
  <c r="H53" i="17"/>
  <c r="H52" i="17"/>
  <c r="H51" i="17"/>
  <c r="H50" i="17"/>
  <c r="H47" i="17"/>
  <c r="H46" i="17"/>
  <c r="H45" i="17"/>
  <c r="H44" i="17"/>
  <c r="H43" i="17"/>
  <c r="H42" i="17"/>
  <c r="H41" i="17"/>
  <c r="H39" i="17"/>
  <c r="H38" i="17"/>
  <c r="H37" i="17"/>
  <c r="H36" i="17"/>
  <c r="H35" i="17"/>
  <c r="H34" i="17"/>
  <c r="H33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G193" i="30"/>
  <c r="G192" i="30"/>
  <c r="G191" i="30"/>
  <c r="G190" i="30"/>
  <c r="G189" i="30"/>
  <c r="G188" i="30"/>
  <c r="G187" i="30"/>
  <c r="G186" i="30"/>
  <c r="G185" i="30"/>
  <c r="G184" i="30"/>
  <c r="G183" i="30"/>
  <c r="G182" i="30"/>
  <c r="G181" i="30"/>
  <c r="G180" i="30"/>
  <c r="G179" i="30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200" i="3"/>
  <c r="G199" i="3"/>
  <c r="G198" i="3"/>
  <c r="G197" i="3"/>
  <c r="G196" i="3"/>
  <c r="G195" i="3"/>
  <c r="G194" i="3"/>
  <c r="G193" i="3"/>
  <c r="G192" i="3"/>
  <c r="G191" i="3"/>
  <c r="G190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R19" i="29"/>
  <c r="S19" i="29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R16" i="27"/>
  <c r="S16" i="27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S41" i="18"/>
  <c r="R41" i="18"/>
  <c r="H41" i="18"/>
  <c r="F41" i="18"/>
  <c r="E41" i="18"/>
  <c r="D41" i="18"/>
  <c r="S33" i="18"/>
  <c r="R33" i="18"/>
  <c r="H33" i="18"/>
  <c r="F33" i="18"/>
  <c r="E33" i="18"/>
  <c r="D33" i="18"/>
  <c r="S24" i="18"/>
  <c r="R24" i="18"/>
  <c r="H24" i="18"/>
  <c r="F24" i="18"/>
  <c r="E24" i="18"/>
  <c r="D24" i="18"/>
  <c r="S15" i="18"/>
  <c r="R15" i="18"/>
  <c r="H15" i="18"/>
  <c r="F15" i="18"/>
  <c r="E15" i="18"/>
  <c r="D15" i="18"/>
  <c r="S23" i="18"/>
  <c r="R23" i="18"/>
  <c r="H23" i="18"/>
  <c r="F23" i="18"/>
  <c r="E23" i="18"/>
  <c r="D23" i="18"/>
  <c r="S22" i="18"/>
  <c r="R22" i="18"/>
  <c r="H22" i="18"/>
  <c r="F22" i="18"/>
  <c r="E22" i="18"/>
  <c r="D22" i="18"/>
  <c r="S21" i="18"/>
  <c r="R21" i="18"/>
  <c r="H21" i="18"/>
  <c r="F21" i="18"/>
  <c r="E21" i="18"/>
  <c r="D21" i="18"/>
  <c r="S14" i="18"/>
  <c r="R14" i="18"/>
  <c r="H14" i="18"/>
  <c r="F14" i="18"/>
  <c r="E14" i="18"/>
  <c r="D14" i="18"/>
  <c r="S13" i="18"/>
  <c r="R13" i="18"/>
  <c r="H13" i="18"/>
  <c r="F13" i="18"/>
  <c r="E13" i="18"/>
  <c r="D13" i="18"/>
  <c r="S12" i="18"/>
  <c r="R12" i="18"/>
  <c r="H12" i="18"/>
  <c r="F12" i="18"/>
  <c r="E12" i="18"/>
  <c r="D12" i="18"/>
  <c r="S11" i="18"/>
  <c r="R11" i="18"/>
  <c r="H11" i="18"/>
  <c r="F11" i="18"/>
  <c r="E11" i="18"/>
  <c r="D11" i="18"/>
  <c r="Z25" i="17"/>
  <c r="Y25" i="17"/>
  <c r="K25" i="17"/>
  <c r="J25" i="17"/>
  <c r="I25" i="17"/>
  <c r="F25" i="17"/>
  <c r="E25" i="17"/>
  <c r="D25" i="17"/>
  <c r="Z24" i="17"/>
  <c r="Y24" i="17"/>
  <c r="K24" i="17"/>
  <c r="J24" i="17"/>
  <c r="I24" i="17"/>
  <c r="F24" i="17"/>
  <c r="E24" i="17"/>
  <c r="D24" i="17"/>
  <c r="Z23" i="17"/>
  <c r="Y23" i="17"/>
  <c r="K23" i="17"/>
  <c r="J23" i="17"/>
  <c r="I23" i="17"/>
  <c r="F23" i="17"/>
  <c r="E23" i="17"/>
  <c r="D23" i="17"/>
  <c r="Z22" i="17"/>
  <c r="Y22" i="17"/>
  <c r="K22" i="17"/>
  <c r="J22" i="17"/>
  <c r="I22" i="17"/>
  <c r="F22" i="17"/>
  <c r="E22" i="17"/>
  <c r="D22" i="17"/>
  <c r="Z17" i="17"/>
  <c r="Y17" i="17"/>
  <c r="K17" i="17"/>
  <c r="J17" i="17"/>
  <c r="I17" i="17"/>
  <c r="F17" i="17"/>
  <c r="E17" i="17"/>
  <c r="D17" i="17"/>
  <c r="Z16" i="17"/>
  <c r="Y16" i="17"/>
  <c r="K16" i="17"/>
  <c r="J16" i="17"/>
  <c r="I16" i="17"/>
  <c r="F16" i="17"/>
  <c r="E16" i="17"/>
  <c r="D16" i="17"/>
  <c r="Z15" i="17"/>
  <c r="Y15" i="17"/>
  <c r="K15" i="17"/>
  <c r="J15" i="17"/>
  <c r="I15" i="17"/>
  <c r="F15" i="17"/>
  <c r="E15" i="17"/>
  <c r="D15" i="17"/>
  <c r="Z14" i="17"/>
  <c r="Y14" i="17"/>
  <c r="K14" i="17"/>
  <c r="J14" i="17"/>
  <c r="I14" i="17"/>
  <c r="F14" i="17"/>
  <c r="E14" i="17"/>
  <c r="D14" i="17"/>
  <c r="Z33" i="17"/>
  <c r="Y33" i="17"/>
  <c r="K33" i="17"/>
  <c r="J33" i="17"/>
  <c r="I33" i="17"/>
  <c r="F33" i="17"/>
  <c r="E33" i="17"/>
  <c r="D33" i="17"/>
  <c r="Z32" i="17"/>
  <c r="Y32" i="17"/>
  <c r="K32" i="17"/>
  <c r="J32" i="17"/>
  <c r="I32" i="17"/>
  <c r="F32" i="17"/>
  <c r="E32" i="17"/>
  <c r="D32" i="17"/>
  <c r="G10" i="25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11" i="22"/>
  <c r="F10" i="22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12" i="23"/>
  <c r="F13" i="23"/>
  <c r="F14" i="23"/>
  <c r="F15" i="23"/>
  <c r="F11" i="23"/>
  <c r="F10" i="23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9" i="21"/>
  <c r="F8" i="21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9" i="20"/>
  <c r="F8" i="2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0" i="30"/>
  <c r="F200" i="3"/>
  <c r="F199" i="3"/>
  <c r="F198" i="3"/>
  <c r="F197" i="3"/>
  <c r="F196" i="3"/>
  <c r="F195" i="3"/>
  <c r="F194" i="3"/>
  <c r="F193" i="3"/>
  <c r="F192" i="3"/>
  <c r="F191" i="3"/>
  <c r="F190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0" i="3"/>
  <c r="F29" i="3"/>
  <c r="F28" i="3"/>
  <c r="F27" i="3"/>
  <c r="F26" i="3"/>
  <c r="F25" i="3"/>
  <c r="F24" i="3"/>
  <c r="F23" i="3"/>
  <c r="F19" i="3"/>
  <c r="F18" i="3"/>
  <c r="F17" i="3"/>
  <c r="F16" i="3"/>
  <c r="F15" i="3"/>
  <c r="F14" i="3"/>
  <c r="F13" i="3"/>
  <c r="F12" i="3"/>
  <c r="F11" i="3"/>
  <c r="F10" i="3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10" i="29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10" i="2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F8" i="18"/>
  <c r="F9" i="18"/>
  <c r="F10" i="18"/>
  <c r="F16" i="18"/>
  <c r="F17" i="18"/>
  <c r="F18" i="18"/>
  <c r="F19" i="18"/>
  <c r="F20" i="18"/>
  <c r="F25" i="18"/>
  <c r="F26" i="18"/>
  <c r="F27" i="18"/>
  <c r="F28" i="18"/>
  <c r="F29" i="18"/>
  <c r="F30" i="18"/>
  <c r="F31" i="18"/>
  <c r="F32" i="18"/>
  <c r="F34" i="18"/>
  <c r="F35" i="18"/>
  <c r="F36" i="18"/>
  <c r="F37" i="18"/>
  <c r="F38" i="18"/>
  <c r="F39" i="18"/>
  <c r="F40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7" i="18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0" i="1"/>
  <c r="M88" i="1"/>
  <c r="F88" i="1" s="1"/>
  <c r="M87" i="1"/>
  <c r="F87" i="1" s="1"/>
  <c r="M86" i="1"/>
  <c r="F86" i="1" s="1"/>
  <c r="M85" i="1"/>
  <c r="F85" i="1" s="1"/>
  <c r="M84" i="1"/>
  <c r="F84" i="1" s="1"/>
  <c r="S17" i="29"/>
  <c r="R17" i="29"/>
  <c r="H17" i="29"/>
  <c r="E17" i="29"/>
  <c r="D17" i="29"/>
  <c r="S16" i="29"/>
  <c r="R16" i="29"/>
  <c r="H16" i="29"/>
  <c r="E16" i="29"/>
  <c r="D16" i="29"/>
  <c r="S15" i="29"/>
  <c r="R15" i="29"/>
  <c r="H15" i="29"/>
  <c r="E15" i="29"/>
  <c r="D15" i="29"/>
  <c r="P78" i="31"/>
  <c r="O78" i="31"/>
  <c r="E78" i="31"/>
  <c r="D78" i="31"/>
  <c r="P77" i="31"/>
  <c r="O77" i="31"/>
  <c r="E77" i="31"/>
  <c r="D77" i="31"/>
  <c r="P76" i="31"/>
  <c r="O76" i="31"/>
  <c r="E76" i="31"/>
  <c r="D76" i="31"/>
  <c r="P75" i="31"/>
  <c r="O75" i="31"/>
  <c r="E75" i="31"/>
  <c r="D75" i="31"/>
  <c r="P74" i="31"/>
  <c r="O74" i="31"/>
  <c r="E74" i="31"/>
  <c r="D74" i="31"/>
  <c r="P68" i="31"/>
  <c r="O68" i="31"/>
  <c r="E68" i="31"/>
  <c r="D68" i="31"/>
  <c r="P67" i="31"/>
  <c r="O67" i="31"/>
  <c r="E67" i="31"/>
  <c r="D67" i="31"/>
  <c r="P66" i="31"/>
  <c r="O66" i="31"/>
  <c r="E66" i="31"/>
  <c r="D66" i="31"/>
  <c r="P65" i="31"/>
  <c r="O65" i="31"/>
  <c r="E65" i="31"/>
  <c r="D65" i="31"/>
  <c r="P57" i="31"/>
  <c r="O57" i="31"/>
  <c r="E57" i="31"/>
  <c r="D57" i="31"/>
  <c r="P56" i="31"/>
  <c r="O56" i="31"/>
  <c r="E56" i="31"/>
  <c r="D56" i="31"/>
  <c r="P55" i="31"/>
  <c r="O55" i="31"/>
  <c r="E55" i="31"/>
  <c r="D55" i="31"/>
  <c r="P54" i="31"/>
  <c r="O54" i="31"/>
  <c r="E54" i="31"/>
  <c r="D54" i="31"/>
  <c r="P53" i="31"/>
  <c r="O53" i="31"/>
  <c r="E53" i="31"/>
  <c r="D53" i="31"/>
  <c r="P45" i="31"/>
  <c r="O45" i="31"/>
  <c r="E45" i="31"/>
  <c r="D45" i="31"/>
  <c r="P44" i="31"/>
  <c r="O44" i="31"/>
  <c r="E44" i="31"/>
  <c r="D44" i="31"/>
  <c r="P43" i="31"/>
  <c r="O43" i="31"/>
  <c r="E43" i="31"/>
  <c r="D43" i="31"/>
  <c r="P42" i="31"/>
  <c r="O42" i="31"/>
  <c r="E42" i="31"/>
  <c r="D42" i="31"/>
  <c r="P41" i="31"/>
  <c r="O41" i="31"/>
  <c r="E41" i="31"/>
  <c r="D41" i="31"/>
  <c r="P34" i="31"/>
  <c r="O34" i="31"/>
  <c r="E34" i="31"/>
  <c r="D34" i="31"/>
  <c r="P28" i="31"/>
  <c r="O28" i="31"/>
  <c r="E28" i="31"/>
  <c r="D28" i="31"/>
  <c r="P29" i="31"/>
  <c r="O29" i="31"/>
  <c r="E29" i="31"/>
  <c r="D29" i="31"/>
  <c r="P30" i="31"/>
  <c r="O30" i="31"/>
  <c r="E30" i="31"/>
  <c r="D30" i="31"/>
  <c r="P31" i="31"/>
  <c r="O31" i="31"/>
  <c r="E31" i="31"/>
  <c r="D31" i="31"/>
  <c r="P32" i="31"/>
  <c r="O32" i="31"/>
  <c r="E32" i="31"/>
  <c r="D32" i="31"/>
  <c r="P17" i="31"/>
  <c r="O17" i="31"/>
  <c r="E17" i="31"/>
  <c r="D17" i="31"/>
  <c r="P18" i="31"/>
  <c r="O18" i="31"/>
  <c r="E18" i="31"/>
  <c r="D18" i="31"/>
  <c r="P9" i="31"/>
  <c r="O9" i="31"/>
  <c r="E9" i="31"/>
  <c r="D9" i="31"/>
  <c r="P89" i="31"/>
  <c r="O89" i="31"/>
  <c r="E89" i="31"/>
  <c r="D89" i="31"/>
  <c r="P88" i="31"/>
  <c r="O88" i="31"/>
  <c r="E88" i="31"/>
  <c r="D88" i="31"/>
  <c r="P87" i="31"/>
  <c r="O87" i="31"/>
  <c r="E87" i="31"/>
  <c r="D87" i="31"/>
  <c r="P86" i="31"/>
  <c r="O86" i="31"/>
  <c r="E86" i="31"/>
  <c r="D86" i="31"/>
  <c r="P85" i="31"/>
  <c r="O85" i="31"/>
  <c r="E85" i="31"/>
  <c r="D85" i="31"/>
  <c r="P84" i="31"/>
  <c r="O84" i="31"/>
  <c r="E84" i="31"/>
  <c r="D84" i="31"/>
  <c r="P83" i="31"/>
  <c r="O83" i="31"/>
  <c r="E83" i="31"/>
  <c r="D83" i="31"/>
  <c r="P82" i="31"/>
  <c r="O82" i="31"/>
  <c r="E82" i="31"/>
  <c r="D82" i="31"/>
  <c r="P81" i="31"/>
  <c r="O81" i="31"/>
  <c r="E81" i="31"/>
  <c r="D81" i="31"/>
  <c r="P80" i="31"/>
  <c r="O80" i="31"/>
  <c r="E80" i="31"/>
  <c r="D80" i="31"/>
  <c r="P79" i="31"/>
  <c r="O79" i="31"/>
  <c r="E79" i="31"/>
  <c r="D79" i="31"/>
  <c r="P73" i="31"/>
  <c r="O73" i="31"/>
  <c r="E73" i="31"/>
  <c r="D73" i="31"/>
  <c r="P72" i="31"/>
  <c r="O72" i="31"/>
  <c r="E72" i="31"/>
  <c r="D72" i="31"/>
  <c r="P71" i="31"/>
  <c r="O71" i="31"/>
  <c r="E71" i="31"/>
  <c r="D71" i="31"/>
  <c r="P70" i="31"/>
  <c r="O70" i="31"/>
  <c r="E70" i="31"/>
  <c r="D70" i="31"/>
  <c r="P69" i="31"/>
  <c r="O69" i="31"/>
  <c r="E69" i="31"/>
  <c r="D69" i="31"/>
  <c r="P64" i="31"/>
  <c r="O64" i="31"/>
  <c r="E64" i="31"/>
  <c r="D64" i="31"/>
  <c r="P63" i="31"/>
  <c r="O63" i="31"/>
  <c r="E63" i="31"/>
  <c r="D63" i="31"/>
  <c r="P62" i="31"/>
  <c r="O62" i="31"/>
  <c r="E62" i="31"/>
  <c r="D62" i="31"/>
  <c r="P61" i="31"/>
  <c r="O61" i="31"/>
  <c r="E61" i="31"/>
  <c r="D61" i="31"/>
  <c r="P60" i="31"/>
  <c r="O60" i="31"/>
  <c r="E60" i="31"/>
  <c r="D60" i="31"/>
  <c r="P59" i="31"/>
  <c r="O59" i="31"/>
  <c r="E59" i="31"/>
  <c r="D59" i="31"/>
  <c r="P58" i="31"/>
  <c r="O58" i="31"/>
  <c r="E58" i="31"/>
  <c r="D58" i="31"/>
  <c r="P52" i="31"/>
  <c r="O52" i="31"/>
  <c r="E52" i="31"/>
  <c r="D52" i="31"/>
  <c r="P51" i="31"/>
  <c r="O51" i="31"/>
  <c r="E51" i="31"/>
  <c r="D51" i="31"/>
  <c r="P50" i="31"/>
  <c r="O50" i="31"/>
  <c r="E50" i="31"/>
  <c r="D50" i="31"/>
  <c r="P49" i="31"/>
  <c r="O49" i="31"/>
  <c r="E49" i="31"/>
  <c r="D49" i="31"/>
  <c r="P48" i="31"/>
  <c r="O48" i="31"/>
  <c r="E48" i="31"/>
  <c r="D48" i="31"/>
  <c r="P47" i="31"/>
  <c r="O47" i="31"/>
  <c r="E47" i="31"/>
  <c r="D47" i="31"/>
  <c r="P46" i="31"/>
  <c r="O46" i="31"/>
  <c r="E46" i="31"/>
  <c r="D46" i="31"/>
  <c r="P40" i="31"/>
  <c r="O40" i="31"/>
  <c r="E40" i="31"/>
  <c r="D40" i="31"/>
  <c r="P39" i="31"/>
  <c r="O39" i="31"/>
  <c r="E39" i="31"/>
  <c r="D39" i="31"/>
  <c r="P38" i="31"/>
  <c r="O38" i="31"/>
  <c r="E38" i="31"/>
  <c r="D38" i="31"/>
  <c r="P37" i="31"/>
  <c r="O37" i="31"/>
  <c r="E37" i="31"/>
  <c r="D37" i="31"/>
  <c r="P36" i="31"/>
  <c r="O36" i="31"/>
  <c r="E36" i="31"/>
  <c r="D36" i="31"/>
  <c r="P35" i="31"/>
  <c r="O35" i="31"/>
  <c r="E35" i="31"/>
  <c r="D35" i="31"/>
  <c r="P33" i="31"/>
  <c r="O33" i="31"/>
  <c r="E33" i="31"/>
  <c r="D33" i="31"/>
  <c r="P27" i="31"/>
  <c r="O27" i="31"/>
  <c r="E27" i="31"/>
  <c r="D27" i="31"/>
  <c r="P26" i="31"/>
  <c r="O26" i="31"/>
  <c r="E26" i="31"/>
  <c r="D26" i="31"/>
  <c r="P25" i="31"/>
  <c r="O25" i="31"/>
  <c r="E25" i="31"/>
  <c r="D25" i="31"/>
  <c r="P24" i="31"/>
  <c r="O24" i="31"/>
  <c r="E24" i="31"/>
  <c r="D24" i="31"/>
  <c r="P23" i="31"/>
  <c r="O23" i="31"/>
  <c r="E23" i="31"/>
  <c r="D23" i="31"/>
  <c r="P22" i="31"/>
  <c r="O22" i="31"/>
  <c r="E22" i="31"/>
  <c r="D22" i="31"/>
  <c r="P21" i="31"/>
  <c r="O21" i="31"/>
  <c r="E21" i="31"/>
  <c r="D21" i="31"/>
  <c r="P20" i="31"/>
  <c r="O20" i="31"/>
  <c r="E20" i="31"/>
  <c r="D20" i="31"/>
  <c r="P19" i="31"/>
  <c r="O19" i="31"/>
  <c r="E19" i="31"/>
  <c r="D19" i="31"/>
  <c r="P16" i="31"/>
  <c r="O16" i="31"/>
  <c r="E16" i="31"/>
  <c r="D16" i="31"/>
  <c r="P15" i="31"/>
  <c r="O15" i="31"/>
  <c r="E15" i="31"/>
  <c r="D15" i="31"/>
  <c r="P14" i="31"/>
  <c r="O14" i="31"/>
  <c r="E14" i="31"/>
  <c r="D14" i="31"/>
  <c r="P13" i="31"/>
  <c r="O13" i="31"/>
  <c r="E13" i="31"/>
  <c r="D13" i="31"/>
  <c r="P12" i="31"/>
  <c r="O12" i="31"/>
  <c r="E12" i="31"/>
  <c r="D12" i="31"/>
  <c r="P11" i="31"/>
  <c r="O11" i="31"/>
  <c r="E11" i="31"/>
  <c r="D11" i="31"/>
  <c r="P10" i="31"/>
  <c r="O10" i="31"/>
  <c r="E10" i="31"/>
  <c r="D10" i="31"/>
  <c r="P233" i="30"/>
  <c r="O233" i="30"/>
  <c r="E233" i="30"/>
  <c r="D233" i="30"/>
  <c r="P232" i="30"/>
  <c r="O232" i="30"/>
  <c r="E232" i="30"/>
  <c r="D232" i="30"/>
  <c r="P231" i="30"/>
  <c r="O231" i="30"/>
  <c r="E231" i="30"/>
  <c r="D231" i="30"/>
  <c r="P230" i="30"/>
  <c r="O230" i="30"/>
  <c r="E230" i="30"/>
  <c r="D230" i="30"/>
  <c r="P229" i="30"/>
  <c r="O229" i="30"/>
  <c r="E229" i="30"/>
  <c r="D229" i="30"/>
  <c r="P228" i="30"/>
  <c r="O228" i="30"/>
  <c r="E228" i="30"/>
  <c r="D228" i="30"/>
  <c r="P227" i="30"/>
  <c r="O227" i="30"/>
  <c r="E227" i="30"/>
  <c r="D227" i="30"/>
  <c r="P226" i="30"/>
  <c r="O226" i="30"/>
  <c r="E226" i="30"/>
  <c r="D226" i="30"/>
  <c r="P225" i="30"/>
  <c r="O225" i="30"/>
  <c r="E225" i="30"/>
  <c r="D225" i="30"/>
  <c r="P224" i="30"/>
  <c r="O224" i="30"/>
  <c r="E224" i="30"/>
  <c r="D224" i="30"/>
  <c r="P223" i="30"/>
  <c r="O223" i="30"/>
  <c r="E223" i="30"/>
  <c r="D223" i="30"/>
  <c r="P222" i="30"/>
  <c r="O222" i="30"/>
  <c r="E222" i="30"/>
  <c r="D222" i="30"/>
  <c r="P221" i="30"/>
  <c r="O221" i="30"/>
  <c r="E221" i="30"/>
  <c r="D221" i="30"/>
  <c r="P220" i="30"/>
  <c r="O220" i="30"/>
  <c r="E220" i="30"/>
  <c r="D220" i="30"/>
  <c r="P219" i="30"/>
  <c r="O219" i="30"/>
  <c r="E219" i="30"/>
  <c r="D219" i="30"/>
  <c r="P218" i="30"/>
  <c r="O218" i="30"/>
  <c r="E218" i="30"/>
  <c r="D218" i="30"/>
  <c r="P217" i="30"/>
  <c r="O217" i="30"/>
  <c r="E217" i="30"/>
  <c r="D217" i="30"/>
  <c r="P216" i="30"/>
  <c r="O216" i="30"/>
  <c r="E216" i="30"/>
  <c r="D216" i="30"/>
  <c r="P215" i="30"/>
  <c r="O215" i="30"/>
  <c r="E215" i="30"/>
  <c r="D215" i="30"/>
  <c r="P214" i="30"/>
  <c r="O214" i="30"/>
  <c r="E214" i="30"/>
  <c r="D214" i="30"/>
  <c r="P213" i="30"/>
  <c r="O213" i="30"/>
  <c r="E213" i="30"/>
  <c r="D213" i="30"/>
  <c r="P212" i="30"/>
  <c r="O212" i="30"/>
  <c r="E212" i="30"/>
  <c r="D212" i="30"/>
  <c r="P211" i="30"/>
  <c r="O211" i="30"/>
  <c r="E211" i="30"/>
  <c r="D211" i="30"/>
  <c r="P210" i="30"/>
  <c r="O210" i="30"/>
  <c r="E210" i="30"/>
  <c r="D210" i="30"/>
  <c r="P209" i="30"/>
  <c r="O209" i="30"/>
  <c r="E209" i="30"/>
  <c r="D209" i="30"/>
  <c r="P208" i="30"/>
  <c r="O208" i="30"/>
  <c r="E208" i="30"/>
  <c r="D208" i="30"/>
  <c r="P207" i="30"/>
  <c r="O207" i="30"/>
  <c r="E207" i="30"/>
  <c r="D207" i="30"/>
  <c r="P206" i="30"/>
  <c r="O206" i="30"/>
  <c r="E206" i="30"/>
  <c r="D206" i="30"/>
  <c r="P205" i="30"/>
  <c r="O205" i="30"/>
  <c r="E205" i="30"/>
  <c r="D205" i="30"/>
  <c r="P204" i="30"/>
  <c r="O204" i="30"/>
  <c r="E204" i="30"/>
  <c r="D204" i="30"/>
  <c r="P203" i="30"/>
  <c r="O203" i="30"/>
  <c r="E203" i="30"/>
  <c r="D203" i="30"/>
  <c r="P202" i="30"/>
  <c r="O202" i="30"/>
  <c r="E202" i="30"/>
  <c r="D202" i="30"/>
  <c r="P201" i="30"/>
  <c r="O201" i="30"/>
  <c r="E201" i="30"/>
  <c r="D201" i="30"/>
  <c r="P200" i="30"/>
  <c r="O200" i="30"/>
  <c r="E200" i="30"/>
  <c r="D200" i="30"/>
  <c r="P199" i="30"/>
  <c r="O199" i="30"/>
  <c r="E199" i="30"/>
  <c r="D199" i="30"/>
  <c r="P198" i="30"/>
  <c r="O198" i="30"/>
  <c r="E198" i="30"/>
  <c r="D198" i="30"/>
  <c r="P197" i="30"/>
  <c r="O197" i="30"/>
  <c r="E197" i="30"/>
  <c r="D197" i="30"/>
  <c r="P196" i="30"/>
  <c r="O196" i="30"/>
  <c r="E196" i="30"/>
  <c r="D196" i="30"/>
  <c r="P195" i="30"/>
  <c r="O195" i="30"/>
  <c r="E195" i="30"/>
  <c r="D195" i="30"/>
  <c r="P194" i="30"/>
  <c r="O194" i="30"/>
  <c r="E194" i="30"/>
  <c r="D194" i="30"/>
  <c r="P193" i="30"/>
  <c r="O193" i="30"/>
  <c r="E193" i="30"/>
  <c r="D193" i="30"/>
  <c r="P192" i="30"/>
  <c r="O192" i="30"/>
  <c r="E192" i="30"/>
  <c r="D192" i="30"/>
  <c r="P191" i="30"/>
  <c r="O191" i="30"/>
  <c r="E191" i="30"/>
  <c r="D191" i="30"/>
  <c r="P190" i="30"/>
  <c r="O190" i="30"/>
  <c r="E190" i="30"/>
  <c r="D190" i="30"/>
  <c r="P189" i="30"/>
  <c r="O189" i="30"/>
  <c r="E189" i="30"/>
  <c r="D189" i="30"/>
  <c r="P188" i="30"/>
  <c r="O188" i="30"/>
  <c r="E188" i="30"/>
  <c r="D188" i="30"/>
  <c r="P187" i="30"/>
  <c r="O187" i="30"/>
  <c r="E187" i="30"/>
  <c r="D187" i="30"/>
  <c r="P186" i="30"/>
  <c r="O186" i="30"/>
  <c r="E186" i="30"/>
  <c r="D186" i="30"/>
  <c r="P185" i="30"/>
  <c r="O185" i="30"/>
  <c r="E185" i="30"/>
  <c r="D185" i="30"/>
  <c r="P184" i="30"/>
  <c r="O184" i="30"/>
  <c r="E184" i="30"/>
  <c r="D184" i="30"/>
  <c r="P183" i="30"/>
  <c r="O183" i="30"/>
  <c r="E183" i="30"/>
  <c r="D183" i="30"/>
  <c r="P182" i="30"/>
  <c r="O182" i="30"/>
  <c r="E182" i="30"/>
  <c r="D182" i="30"/>
  <c r="P181" i="30"/>
  <c r="O181" i="30"/>
  <c r="E181" i="30"/>
  <c r="D181" i="30"/>
  <c r="P180" i="30"/>
  <c r="O180" i="30"/>
  <c r="E180" i="30"/>
  <c r="D180" i="30"/>
  <c r="P179" i="30"/>
  <c r="O179" i="30"/>
  <c r="E179" i="30"/>
  <c r="D179" i="30"/>
  <c r="P178" i="30"/>
  <c r="O178" i="30"/>
  <c r="E178" i="30"/>
  <c r="D178" i="30"/>
  <c r="P177" i="30"/>
  <c r="O177" i="30"/>
  <c r="E177" i="30"/>
  <c r="D177" i="30"/>
  <c r="P176" i="30"/>
  <c r="O176" i="30"/>
  <c r="E176" i="30"/>
  <c r="D176" i="30"/>
  <c r="P175" i="30"/>
  <c r="O175" i="30"/>
  <c r="E175" i="30"/>
  <c r="D175" i="30"/>
  <c r="P174" i="30"/>
  <c r="O174" i="30"/>
  <c r="E174" i="30"/>
  <c r="D174" i="30"/>
  <c r="P173" i="30"/>
  <c r="O173" i="30"/>
  <c r="E173" i="30"/>
  <c r="D173" i="30"/>
  <c r="P172" i="30"/>
  <c r="O172" i="30"/>
  <c r="E172" i="30"/>
  <c r="D172" i="30"/>
  <c r="P171" i="30"/>
  <c r="O171" i="30"/>
  <c r="E171" i="30"/>
  <c r="D171" i="30"/>
  <c r="P170" i="30"/>
  <c r="O170" i="30"/>
  <c r="E170" i="30"/>
  <c r="D170" i="30"/>
  <c r="P169" i="30"/>
  <c r="O169" i="30"/>
  <c r="E169" i="30"/>
  <c r="D169" i="30"/>
  <c r="P168" i="30"/>
  <c r="O168" i="30"/>
  <c r="E168" i="30"/>
  <c r="D168" i="30"/>
  <c r="P167" i="30"/>
  <c r="O167" i="30"/>
  <c r="E167" i="30"/>
  <c r="D167" i="30"/>
  <c r="P166" i="30"/>
  <c r="O166" i="30"/>
  <c r="E166" i="30"/>
  <c r="D166" i="30"/>
  <c r="P165" i="30"/>
  <c r="O165" i="30"/>
  <c r="E165" i="30"/>
  <c r="D165" i="30"/>
  <c r="P164" i="30"/>
  <c r="O164" i="30"/>
  <c r="E164" i="30"/>
  <c r="D164" i="30"/>
  <c r="P163" i="30"/>
  <c r="O163" i="30"/>
  <c r="E163" i="30"/>
  <c r="D163" i="30"/>
  <c r="P162" i="30"/>
  <c r="O162" i="30"/>
  <c r="E162" i="30"/>
  <c r="D162" i="30"/>
  <c r="P161" i="30"/>
  <c r="O161" i="30"/>
  <c r="E161" i="30"/>
  <c r="D161" i="30"/>
  <c r="P160" i="30"/>
  <c r="O160" i="30"/>
  <c r="E160" i="30"/>
  <c r="D160" i="30"/>
  <c r="P159" i="30"/>
  <c r="O159" i="30"/>
  <c r="E159" i="30"/>
  <c r="D159" i="30"/>
  <c r="P158" i="30"/>
  <c r="O158" i="30"/>
  <c r="E158" i="30"/>
  <c r="D158" i="30"/>
  <c r="P157" i="30"/>
  <c r="O157" i="30"/>
  <c r="E157" i="30"/>
  <c r="D157" i="30"/>
  <c r="P156" i="30"/>
  <c r="O156" i="30"/>
  <c r="E156" i="30"/>
  <c r="D156" i="30"/>
  <c r="P155" i="30"/>
  <c r="O155" i="30"/>
  <c r="E155" i="30"/>
  <c r="D155" i="30"/>
  <c r="P154" i="30"/>
  <c r="O154" i="30"/>
  <c r="E154" i="30"/>
  <c r="D154" i="30"/>
  <c r="P153" i="30"/>
  <c r="O153" i="30"/>
  <c r="E153" i="30"/>
  <c r="D153" i="30"/>
  <c r="P152" i="30"/>
  <c r="O152" i="30"/>
  <c r="E152" i="30"/>
  <c r="D152" i="30"/>
  <c r="P151" i="30"/>
  <c r="O151" i="30"/>
  <c r="E151" i="30"/>
  <c r="D151" i="30"/>
  <c r="P150" i="30"/>
  <c r="O150" i="30"/>
  <c r="E150" i="30"/>
  <c r="D150" i="30"/>
  <c r="P149" i="30"/>
  <c r="O149" i="30"/>
  <c r="E149" i="30"/>
  <c r="D149" i="30"/>
  <c r="P148" i="30"/>
  <c r="O148" i="30"/>
  <c r="E148" i="30"/>
  <c r="D148" i="30"/>
  <c r="P147" i="30"/>
  <c r="O147" i="30"/>
  <c r="E147" i="30"/>
  <c r="D147" i="30"/>
  <c r="P146" i="30"/>
  <c r="O146" i="30"/>
  <c r="E146" i="30"/>
  <c r="D146" i="30"/>
  <c r="P145" i="30"/>
  <c r="O145" i="30"/>
  <c r="E145" i="30"/>
  <c r="D145" i="30"/>
  <c r="P144" i="30"/>
  <c r="O144" i="30"/>
  <c r="E144" i="30"/>
  <c r="D144" i="30"/>
  <c r="P143" i="30"/>
  <c r="O143" i="30"/>
  <c r="E143" i="30"/>
  <c r="D143" i="30"/>
  <c r="P142" i="30"/>
  <c r="O142" i="30"/>
  <c r="E142" i="30"/>
  <c r="D142" i="30"/>
  <c r="P141" i="30"/>
  <c r="O141" i="30"/>
  <c r="E141" i="30"/>
  <c r="D141" i="30"/>
  <c r="P140" i="30"/>
  <c r="O140" i="30"/>
  <c r="E140" i="30"/>
  <c r="D140" i="30"/>
  <c r="P139" i="30"/>
  <c r="O139" i="30"/>
  <c r="E139" i="30"/>
  <c r="D139" i="30"/>
  <c r="P138" i="30"/>
  <c r="O138" i="30"/>
  <c r="E138" i="30"/>
  <c r="D138" i="30"/>
  <c r="P137" i="30"/>
  <c r="O137" i="30"/>
  <c r="E137" i="30"/>
  <c r="D137" i="30"/>
  <c r="P136" i="30"/>
  <c r="O136" i="30"/>
  <c r="E136" i="30"/>
  <c r="D136" i="30"/>
  <c r="P135" i="30"/>
  <c r="O135" i="30"/>
  <c r="E135" i="30"/>
  <c r="D135" i="30"/>
  <c r="P134" i="30"/>
  <c r="O134" i="30"/>
  <c r="E134" i="30"/>
  <c r="D134" i="30"/>
  <c r="P133" i="30"/>
  <c r="O133" i="30"/>
  <c r="E133" i="30"/>
  <c r="D133" i="30"/>
  <c r="P132" i="30"/>
  <c r="O132" i="30"/>
  <c r="E132" i="30"/>
  <c r="D132" i="30"/>
  <c r="P131" i="30"/>
  <c r="O131" i="30"/>
  <c r="E131" i="30"/>
  <c r="D131" i="30"/>
  <c r="P130" i="30"/>
  <c r="O130" i="30"/>
  <c r="E130" i="30"/>
  <c r="D130" i="30"/>
  <c r="P129" i="30"/>
  <c r="O129" i="30"/>
  <c r="E129" i="30"/>
  <c r="D129" i="30"/>
  <c r="P128" i="30"/>
  <c r="O128" i="30"/>
  <c r="E128" i="30"/>
  <c r="D128" i="30"/>
  <c r="P127" i="30"/>
  <c r="O127" i="30"/>
  <c r="E127" i="30"/>
  <c r="D127" i="30"/>
  <c r="P126" i="30"/>
  <c r="O126" i="30"/>
  <c r="E126" i="30"/>
  <c r="D126" i="30"/>
  <c r="P125" i="30"/>
  <c r="O125" i="30"/>
  <c r="E125" i="30"/>
  <c r="D125" i="30"/>
  <c r="P124" i="30"/>
  <c r="O124" i="30"/>
  <c r="E124" i="30"/>
  <c r="D124" i="30"/>
  <c r="P123" i="30"/>
  <c r="O123" i="30"/>
  <c r="E123" i="30"/>
  <c r="D123" i="30"/>
  <c r="P122" i="30"/>
  <c r="O122" i="30"/>
  <c r="E122" i="30"/>
  <c r="D122" i="30"/>
  <c r="P121" i="30"/>
  <c r="O121" i="30"/>
  <c r="E121" i="30"/>
  <c r="D121" i="30"/>
  <c r="P120" i="30"/>
  <c r="O120" i="30"/>
  <c r="E120" i="30"/>
  <c r="D120" i="30"/>
  <c r="P119" i="30"/>
  <c r="O119" i="30"/>
  <c r="E119" i="30"/>
  <c r="D119" i="30"/>
  <c r="P118" i="30"/>
  <c r="O118" i="30"/>
  <c r="E118" i="30"/>
  <c r="D118" i="30"/>
  <c r="P117" i="30"/>
  <c r="O117" i="30"/>
  <c r="E117" i="30"/>
  <c r="D117" i="30"/>
  <c r="P116" i="30"/>
  <c r="O116" i="30"/>
  <c r="E116" i="30"/>
  <c r="D116" i="30"/>
  <c r="P115" i="30"/>
  <c r="O115" i="30"/>
  <c r="E115" i="30"/>
  <c r="D115" i="30"/>
  <c r="P114" i="30"/>
  <c r="O114" i="30"/>
  <c r="E114" i="30"/>
  <c r="D114" i="30"/>
  <c r="P113" i="30"/>
  <c r="O113" i="30"/>
  <c r="E113" i="30"/>
  <c r="D113" i="30"/>
  <c r="P112" i="30"/>
  <c r="O112" i="30"/>
  <c r="E112" i="30"/>
  <c r="D112" i="30"/>
  <c r="P111" i="30"/>
  <c r="O111" i="30"/>
  <c r="E111" i="30"/>
  <c r="D111" i="30"/>
  <c r="P110" i="30"/>
  <c r="O110" i="30"/>
  <c r="E110" i="30"/>
  <c r="D110" i="30"/>
  <c r="P109" i="30"/>
  <c r="O109" i="30"/>
  <c r="E109" i="30"/>
  <c r="D109" i="30"/>
  <c r="P108" i="30"/>
  <c r="O108" i="30"/>
  <c r="E108" i="30"/>
  <c r="D108" i="30"/>
  <c r="P107" i="30"/>
  <c r="O107" i="30"/>
  <c r="E107" i="30"/>
  <c r="D107" i="30"/>
  <c r="P106" i="30"/>
  <c r="O106" i="30"/>
  <c r="E106" i="30"/>
  <c r="D106" i="30"/>
  <c r="P105" i="30"/>
  <c r="O105" i="30"/>
  <c r="E105" i="30"/>
  <c r="D105" i="30"/>
  <c r="P104" i="30"/>
  <c r="O104" i="30"/>
  <c r="E104" i="30"/>
  <c r="D104" i="30"/>
  <c r="P103" i="30"/>
  <c r="O103" i="30"/>
  <c r="E103" i="30"/>
  <c r="D103" i="30"/>
  <c r="P102" i="30"/>
  <c r="O102" i="30"/>
  <c r="E102" i="30"/>
  <c r="D102" i="30"/>
  <c r="P101" i="30"/>
  <c r="O101" i="30"/>
  <c r="E101" i="30"/>
  <c r="D101" i="30"/>
  <c r="P100" i="30"/>
  <c r="O100" i="30"/>
  <c r="E100" i="30"/>
  <c r="D100" i="30"/>
  <c r="P99" i="30"/>
  <c r="O99" i="30"/>
  <c r="E99" i="30"/>
  <c r="D99" i="30"/>
  <c r="P98" i="30"/>
  <c r="O98" i="30"/>
  <c r="E98" i="30"/>
  <c r="D98" i="30"/>
  <c r="P97" i="30"/>
  <c r="O97" i="30"/>
  <c r="E97" i="30"/>
  <c r="D97" i="30"/>
  <c r="P96" i="30"/>
  <c r="O96" i="30"/>
  <c r="E96" i="30"/>
  <c r="D96" i="30"/>
  <c r="P95" i="30"/>
  <c r="O95" i="30"/>
  <c r="E95" i="30"/>
  <c r="D95" i="30"/>
  <c r="P94" i="30"/>
  <c r="O94" i="30"/>
  <c r="E94" i="30"/>
  <c r="D94" i="30"/>
  <c r="P93" i="30"/>
  <c r="O93" i="30"/>
  <c r="E93" i="30"/>
  <c r="D93" i="30"/>
  <c r="P92" i="30"/>
  <c r="O92" i="30"/>
  <c r="E92" i="30"/>
  <c r="D92" i="30"/>
  <c r="P91" i="30"/>
  <c r="O91" i="30"/>
  <c r="E91" i="30"/>
  <c r="D91" i="30"/>
  <c r="P90" i="30"/>
  <c r="O90" i="30"/>
  <c r="E90" i="30"/>
  <c r="D90" i="30"/>
  <c r="P89" i="30"/>
  <c r="O89" i="30"/>
  <c r="E89" i="30"/>
  <c r="D89" i="30"/>
  <c r="P88" i="30"/>
  <c r="O88" i="30"/>
  <c r="E88" i="30"/>
  <c r="D88" i="30"/>
  <c r="P87" i="30"/>
  <c r="O87" i="30"/>
  <c r="E87" i="30"/>
  <c r="D87" i="30"/>
  <c r="P86" i="30"/>
  <c r="O86" i="30"/>
  <c r="E86" i="30"/>
  <c r="D86" i="30"/>
  <c r="P85" i="30"/>
  <c r="O85" i="30"/>
  <c r="E85" i="30"/>
  <c r="D85" i="30"/>
  <c r="P84" i="30"/>
  <c r="O84" i="30"/>
  <c r="E84" i="30"/>
  <c r="D84" i="30"/>
  <c r="P83" i="30"/>
  <c r="O83" i="30"/>
  <c r="E83" i="30"/>
  <c r="D83" i="30"/>
  <c r="P82" i="30"/>
  <c r="O82" i="30"/>
  <c r="E82" i="30"/>
  <c r="D82" i="30"/>
  <c r="P81" i="30"/>
  <c r="O81" i="30"/>
  <c r="E81" i="30"/>
  <c r="D81" i="30"/>
  <c r="P80" i="30"/>
  <c r="O80" i="30"/>
  <c r="E80" i="30"/>
  <c r="D80" i="30"/>
  <c r="P79" i="30"/>
  <c r="O79" i="30"/>
  <c r="E79" i="30"/>
  <c r="D79" i="30"/>
  <c r="P78" i="30"/>
  <c r="O78" i="30"/>
  <c r="E78" i="30"/>
  <c r="D78" i="30"/>
  <c r="P77" i="30"/>
  <c r="O77" i="30"/>
  <c r="E77" i="30"/>
  <c r="D77" i="30"/>
  <c r="P76" i="30"/>
  <c r="O76" i="30"/>
  <c r="E76" i="30"/>
  <c r="D76" i="30"/>
  <c r="P75" i="30"/>
  <c r="O75" i="30"/>
  <c r="E75" i="30"/>
  <c r="D75" i="30"/>
  <c r="P74" i="30"/>
  <c r="O74" i="30"/>
  <c r="E74" i="30"/>
  <c r="D74" i="30"/>
  <c r="P73" i="30"/>
  <c r="O73" i="30"/>
  <c r="E73" i="30"/>
  <c r="D73" i="30"/>
  <c r="P72" i="30"/>
  <c r="O72" i="30"/>
  <c r="E72" i="30"/>
  <c r="D72" i="30"/>
  <c r="P71" i="30"/>
  <c r="O71" i="30"/>
  <c r="E71" i="30"/>
  <c r="D71" i="30"/>
  <c r="P70" i="30"/>
  <c r="O70" i="30"/>
  <c r="E70" i="30"/>
  <c r="D70" i="30"/>
  <c r="P69" i="30"/>
  <c r="O69" i="30"/>
  <c r="E69" i="30"/>
  <c r="D69" i="30"/>
  <c r="P68" i="30"/>
  <c r="O68" i="30"/>
  <c r="E68" i="30"/>
  <c r="D68" i="30"/>
  <c r="P67" i="30"/>
  <c r="O67" i="30"/>
  <c r="E67" i="30"/>
  <c r="D67" i="30"/>
  <c r="P66" i="30"/>
  <c r="O66" i="30"/>
  <c r="E66" i="30"/>
  <c r="D66" i="30"/>
  <c r="P65" i="30"/>
  <c r="O65" i="30"/>
  <c r="E65" i="30"/>
  <c r="D65" i="30"/>
  <c r="P64" i="30"/>
  <c r="O64" i="30"/>
  <c r="E64" i="30"/>
  <c r="D64" i="30"/>
  <c r="P63" i="30"/>
  <c r="O63" i="30"/>
  <c r="E63" i="30"/>
  <c r="D63" i="30"/>
  <c r="P62" i="30"/>
  <c r="O62" i="30"/>
  <c r="E62" i="30"/>
  <c r="D62" i="30"/>
  <c r="P61" i="30"/>
  <c r="O61" i="30"/>
  <c r="E61" i="30"/>
  <c r="D61" i="30"/>
  <c r="P60" i="30"/>
  <c r="O60" i="30"/>
  <c r="E60" i="30"/>
  <c r="D60" i="30"/>
  <c r="P59" i="30"/>
  <c r="O59" i="30"/>
  <c r="E59" i="30"/>
  <c r="D59" i="30"/>
  <c r="P58" i="30"/>
  <c r="O58" i="30"/>
  <c r="E58" i="30"/>
  <c r="D58" i="30"/>
  <c r="P57" i="30"/>
  <c r="O57" i="30"/>
  <c r="E57" i="30"/>
  <c r="D57" i="30"/>
  <c r="P56" i="30"/>
  <c r="O56" i="30"/>
  <c r="E56" i="30"/>
  <c r="D56" i="30"/>
  <c r="P55" i="30"/>
  <c r="O55" i="30"/>
  <c r="E55" i="30"/>
  <c r="D55" i="30"/>
  <c r="P54" i="30"/>
  <c r="O54" i="30"/>
  <c r="E54" i="30"/>
  <c r="D54" i="30"/>
  <c r="P53" i="30"/>
  <c r="O53" i="30"/>
  <c r="E53" i="30"/>
  <c r="D53" i="30"/>
  <c r="P52" i="30"/>
  <c r="O52" i="30"/>
  <c r="E52" i="30"/>
  <c r="D52" i="30"/>
  <c r="P51" i="30"/>
  <c r="O51" i="30"/>
  <c r="E51" i="30"/>
  <c r="D51" i="30"/>
  <c r="P50" i="30"/>
  <c r="O50" i="30"/>
  <c r="E50" i="30"/>
  <c r="D50" i="30"/>
  <c r="P49" i="30"/>
  <c r="O49" i="30"/>
  <c r="E49" i="30"/>
  <c r="D49" i="30"/>
  <c r="P48" i="30"/>
  <c r="O48" i="30"/>
  <c r="E48" i="30"/>
  <c r="D48" i="30"/>
  <c r="P47" i="30"/>
  <c r="O47" i="30"/>
  <c r="E47" i="30"/>
  <c r="D47" i="30"/>
  <c r="P46" i="30"/>
  <c r="O46" i="30"/>
  <c r="E46" i="30"/>
  <c r="D46" i="30"/>
  <c r="P45" i="30"/>
  <c r="O45" i="30"/>
  <c r="E45" i="30"/>
  <c r="D45" i="30"/>
  <c r="P44" i="30"/>
  <c r="O44" i="30"/>
  <c r="E44" i="30"/>
  <c r="D44" i="30"/>
  <c r="P43" i="30"/>
  <c r="O43" i="30"/>
  <c r="E43" i="30"/>
  <c r="D43" i="30"/>
  <c r="P42" i="30"/>
  <c r="O42" i="30"/>
  <c r="E42" i="30"/>
  <c r="D42" i="30"/>
  <c r="P41" i="30"/>
  <c r="O41" i="30"/>
  <c r="E41" i="30"/>
  <c r="D41" i="30"/>
  <c r="P40" i="30"/>
  <c r="O40" i="30"/>
  <c r="E40" i="30"/>
  <c r="D40" i="30"/>
  <c r="P39" i="30"/>
  <c r="O39" i="30"/>
  <c r="E39" i="30"/>
  <c r="D39" i="30"/>
  <c r="P38" i="30"/>
  <c r="O38" i="30"/>
  <c r="E38" i="30"/>
  <c r="D38" i="30"/>
  <c r="P37" i="30"/>
  <c r="O37" i="30"/>
  <c r="E37" i="30"/>
  <c r="D37" i="30"/>
  <c r="P36" i="30"/>
  <c r="O36" i="30"/>
  <c r="E36" i="30"/>
  <c r="D36" i="30"/>
  <c r="P35" i="30"/>
  <c r="O35" i="30"/>
  <c r="E35" i="30"/>
  <c r="D35" i="30"/>
  <c r="P34" i="30"/>
  <c r="O34" i="30"/>
  <c r="E34" i="30"/>
  <c r="D34" i="30"/>
  <c r="P33" i="30"/>
  <c r="O33" i="30"/>
  <c r="E33" i="30"/>
  <c r="D33" i="30"/>
  <c r="P32" i="30"/>
  <c r="O32" i="30"/>
  <c r="E32" i="30"/>
  <c r="D32" i="30"/>
  <c r="P31" i="30"/>
  <c r="O31" i="30"/>
  <c r="E31" i="30"/>
  <c r="D31" i="30"/>
  <c r="P30" i="30"/>
  <c r="O30" i="30"/>
  <c r="E30" i="30"/>
  <c r="D30" i="30"/>
  <c r="P29" i="30"/>
  <c r="O29" i="30"/>
  <c r="E29" i="30"/>
  <c r="D29" i="30"/>
  <c r="P28" i="30"/>
  <c r="O28" i="30"/>
  <c r="E28" i="30"/>
  <c r="D28" i="30"/>
  <c r="P27" i="30"/>
  <c r="O27" i="30"/>
  <c r="E27" i="30"/>
  <c r="D27" i="30"/>
  <c r="P26" i="30"/>
  <c r="O26" i="30"/>
  <c r="E26" i="30"/>
  <c r="D26" i="30"/>
  <c r="P25" i="30"/>
  <c r="O25" i="30"/>
  <c r="E25" i="30"/>
  <c r="D25" i="30"/>
  <c r="P24" i="30"/>
  <c r="O24" i="30"/>
  <c r="E24" i="30"/>
  <c r="D24" i="30"/>
  <c r="P23" i="30"/>
  <c r="O23" i="30"/>
  <c r="E23" i="30"/>
  <c r="D23" i="30"/>
  <c r="P22" i="30"/>
  <c r="O22" i="30"/>
  <c r="E22" i="30"/>
  <c r="D22" i="30"/>
  <c r="P21" i="30"/>
  <c r="O21" i="30"/>
  <c r="E21" i="30"/>
  <c r="D21" i="30"/>
  <c r="P20" i="30"/>
  <c r="O20" i="30"/>
  <c r="E20" i="30"/>
  <c r="D20" i="30"/>
  <c r="P19" i="30"/>
  <c r="O19" i="30"/>
  <c r="E19" i="30"/>
  <c r="D19" i="30"/>
  <c r="P18" i="30"/>
  <c r="O18" i="30"/>
  <c r="E18" i="30"/>
  <c r="D18" i="30"/>
  <c r="P17" i="30"/>
  <c r="O17" i="30"/>
  <c r="E17" i="30"/>
  <c r="D17" i="30"/>
  <c r="P16" i="30"/>
  <c r="O16" i="30"/>
  <c r="E16" i="30"/>
  <c r="D16" i="30"/>
  <c r="P15" i="30"/>
  <c r="O15" i="30"/>
  <c r="E15" i="30"/>
  <c r="D15" i="30"/>
  <c r="P14" i="30"/>
  <c r="O14" i="30"/>
  <c r="E14" i="30"/>
  <c r="D14" i="30"/>
  <c r="P13" i="30"/>
  <c r="O13" i="30"/>
  <c r="E13" i="30"/>
  <c r="D13" i="30"/>
  <c r="P12" i="30"/>
  <c r="O12" i="30"/>
  <c r="E12" i="30"/>
  <c r="D12" i="30"/>
  <c r="P11" i="30"/>
  <c r="O11" i="30"/>
  <c r="E11" i="30"/>
  <c r="D11" i="30"/>
  <c r="P10" i="30"/>
  <c r="O10" i="30"/>
  <c r="E10" i="30"/>
  <c r="D10" i="30"/>
  <c r="I56" i="17"/>
  <c r="I57" i="17"/>
  <c r="I58" i="17"/>
  <c r="I59" i="17"/>
  <c r="I60" i="17"/>
  <c r="I61" i="17"/>
  <c r="I62" i="17"/>
  <c r="I63" i="17"/>
  <c r="I64" i="17"/>
  <c r="I65" i="17"/>
  <c r="I66" i="17"/>
  <c r="J56" i="17"/>
  <c r="J57" i="17"/>
  <c r="J58" i="17"/>
  <c r="J59" i="17"/>
  <c r="J60" i="17"/>
  <c r="J61" i="17"/>
  <c r="J62" i="17"/>
  <c r="J63" i="17"/>
  <c r="J64" i="17"/>
  <c r="J65" i="17"/>
  <c r="J66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39" i="17"/>
  <c r="K40" i="17"/>
  <c r="K41" i="17"/>
  <c r="K42" i="17"/>
  <c r="K43" i="17"/>
  <c r="K44" i="17"/>
  <c r="K45" i="17"/>
  <c r="K46" i="17"/>
  <c r="K47" i="17"/>
  <c r="K48" i="17"/>
  <c r="K49" i="17"/>
  <c r="J39" i="17"/>
  <c r="J40" i="17"/>
  <c r="J41" i="17"/>
  <c r="J42" i="17"/>
  <c r="J43" i="17"/>
  <c r="J44" i="17"/>
  <c r="J45" i="17"/>
  <c r="J46" i="17"/>
  <c r="J47" i="17"/>
  <c r="J48" i="17"/>
  <c r="J49" i="17"/>
  <c r="I39" i="17"/>
  <c r="I40" i="17"/>
  <c r="I41" i="17"/>
  <c r="I42" i="17"/>
  <c r="I43" i="17"/>
  <c r="I44" i="17"/>
  <c r="I45" i="17"/>
  <c r="I46" i="17"/>
  <c r="I47" i="17"/>
  <c r="I48" i="17"/>
  <c r="I49" i="17"/>
  <c r="J31" i="17"/>
  <c r="I31" i="17"/>
  <c r="K31" i="17"/>
  <c r="K12" i="17"/>
  <c r="K13" i="17"/>
  <c r="K18" i="17"/>
  <c r="K19" i="17"/>
  <c r="K20" i="17"/>
  <c r="K21" i="17"/>
  <c r="K11" i="17"/>
  <c r="K10" i="17"/>
  <c r="J54" i="17"/>
  <c r="I54" i="17"/>
  <c r="J10" i="17"/>
  <c r="J12" i="17"/>
  <c r="J13" i="17"/>
  <c r="J18" i="17"/>
  <c r="J19" i="17"/>
  <c r="J20" i="17"/>
  <c r="J21" i="17"/>
  <c r="J11" i="17"/>
  <c r="I12" i="17"/>
  <c r="I13" i="17"/>
  <c r="I18" i="17"/>
  <c r="I19" i="17"/>
  <c r="I20" i="17"/>
  <c r="I21" i="17"/>
  <c r="I11" i="17"/>
  <c r="I26" i="17"/>
  <c r="I10" i="17"/>
  <c r="S33" i="29"/>
  <c r="R33" i="29"/>
  <c r="H33" i="29"/>
  <c r="E33" i="29"/>
  <c r="D33" i="29"/>
  <c r="S32" i="29"/>
  <c r="R32" i="29"/>
  <c r="H32" i="29"/>
  <c r="E32" i="29"/>
  <c r="D32" i="29"/>
  <c r="S31" i="29"/>
  <c r="R31" i="29"/>
  <c r="H31" i="29"/>
  <c r="E31" i="29"/>
  <c r="D31" i="29"/>
  <c r="S30" i="29"/>
  <c r="R30" i="29"/>
  <c r="H30" i="29"/>
  <c r="E30" i="29"/>
  <c r="D30" i="29"/>
  <c r="S29" i="29"/>
  <c r="R29" i="29"/>
  <c r="H29" i="29"/>
  <c r="E29" i="29"/>
  <c r="D29" i="29"/>
  <c r="S28" i="29"/>
  <c r="R28" i="29"/>
  <c r="H28" i="29"/>
  <c r="E28" i="29"/>
  <c r="D28" i="29"/>
  <c r="S27" i="29"/>
  <c r="R27" i="29"/>
  <c r="H27" i="29"/>
  <c r="E27" i="29"/>
  <c r="D27" i="29"/>
  <c r="S26" i="29"/>
  <c r="R26" i="29"/>
  <c r="H26" i="29"/>
  <c r="E26" i="29"/>
  <c r="D26" i="29"/>
  <c r="S25" i="29"/>
  <c r="R25" i="29"/>
  <c r="H25" i="29"/>
  <c r="E25" i="29"/>
  <c r="D25" i="29"/>
  <c r="S24" i="29"/>
  <c r="R24" i="29"/>
  <c r="H24" i="29"/>
  <c r="E24" i="29"/>
  <c r="D24" i="29"/>
  <c r="S23" i="29"/>
  <c r="R23" i="29"/>
  <c r="H23" i="29"/>
  <c r="E23" i="29"/>
  <c r="D23" i="29"/>
  <c r="S22" i="29"/>
  <c r="R22" i="29"/>
  <c r="H22" i="29"/>
  <c r="E22" i="29"/>
  <c r="D22" i="29"/>
  <c r="S21" i="29"/>
  <c r="R21" i="29"/>
  <c r="H21" i="29"/>
  <c r="E21" i="29"/>
  <c r="D21" i="29"/>
  <c r="S20" i="29"/>
  <c r="R20" i="29"/>
  <c r="H20" i="29"/>
  <c r="E20" i="29"/>
  <c r="D20" i="29"/>
  <c r="H19" i="29"/>
  <c r="E19" i="29"/>
  <c r="D19" i="29"/>
  <c r="S18" i="29"/>
  <c r="R18" i="29"/>
  <c r="H18" i="29"/>
  <c r="E18" i="29"/>
  <c r="D18" i="29"/>
  <c r="S14" i="29"/>
  <c r="R14" i="29"/>
  <c r="H14" i="29"/>
  <c r="E14" i="29"/>
  <c r="D14" i="29"/>
  <c r="S13" i="29"/>
  <c r="R13" i="29"/>
  <c r="H13" i="29"/>
  <c r="E13" i="29"/>
  <c r="D13" i="29"/>
  <c r="S12" i="29"/>
  <c r="R12" i="29"/>
  <c r="H12" i="29"/>
  <c r="E12" i="29"/>
  <c r="D12" i="29"/>
  <c r="S11" i="29"/>
  <c r="R11" i="29"/>
  <c r="H11" i="29"/>
  <c r="E11" i="29"/>
  <c r="D11" i="29"/>
  <c r="S10" i="29"/>
  <c r="R10" i="29"/>
  <c r="H10" i="29"/>
  <c r="E10" i="29"/>
  <c r="D10" i="29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S30" i="27"/>
  <c r="R30" i="27"/>
  <c r="E30" i="27"/>
  <c r="D30" i="27"/>
  <c r="S29" i="27"/>
  <c r="R29" i="27"/>
  <c r="E29" i="27"/>
  <c r="D29" i="27"/>
  <c r="S28" i="27"/>
  <c r="R28" i="27"/>
  <c r="E28" i="27"/>
  <c r="D28" i="27"/>
  <c r="S27" i="27"/>
  <c r="R27" i="27"/>
  <c r="E27" i="27"/>
  <c r="D27" i="27"/>
  <c r="S26" i="27"/>
  <c r="R26" i="27"/>
  <c r="E26" i="27"/>
  <c r="D26" i="27"/>
  <c r="S25" i="27"/>
  <c r="R25" i="27"/>
  <c r="E25" i="27"/>
  <c r="D25" i="27"/>
  <c r="S24" i="27"/>
  <c r="R24" i="27"/>
  <c r="E24" i="27"/>
  <c r="D24" i="27"/>
  <c r="S23" i="27"/>
  <c r="R23" i="27"/>
  <c r="E23" i="27"/>
  <c r="D23" i="27"/>
  <c r="S22" i="27"/>
  <c r="R22" i="27"/>
  <c r="E22" i="27"/>
  <c r="D22" i="27"/>
  <c r="S21" i="27"/>
  <c r="R21" i="27"/>
  <c r="E21" i="27"/>
  <c r="D21" i="27"/>
  <c r="S20" i="27"/>
  <c r="R20" i="27"/>
  <c r="E20" i="27"/>
  <c r="D20" i="27"/>
  <c r="S19" i="27"/>
  <c r="R19" i="27"/>
  <c r="E19" i="27"/>
  <c r="D19" i="27"/>
  <c r="S18" i="27"/>
  <c r="R18" i="27"/>
  <c r="E18" i="27"/>
  <c r="D18" i="27"/>
  <c r="S17" i="27"/>
  <c r="R17" i="27"/>
  <c r="E17" i="27"/>
  <c r="D17" i="27"/>
  <c r="E16" i="27"/>
  <c r="D16" i="27"/>
  <c r="S15" i="27"/>
  <c r="R15" i="27"/>
  <c r="E15" i="27"/>
  <c r="D15" i="27"/>
  <c r="S14" i="27"/>
  <c r="R14" i="27"/>
  <c r="E14" i="27"/>
  <c r="D14" i="27"/>
  <c r="S13" i="27"/>
  <c r="R13" i="27"/>
  <c r="E13" i="27"/>
  <c r="D13" i="27"/>
  <c r="S12" i="27"/>
  <c r="R12" i="27"/>
  <c r="E12" i="27"/>
  <c r="D12" i="27"/>
  <c r="S11" i="27"/>
  <c r="R11" i="27"/>
  <c r="E11" i="27"/>
  <c r="D11" i="27"/>
  <c r="S10" i="27"/>
  <c r="R10" i="27"/>
  <c r="E10" i="27"/>
  <c r="D10" i="27"/>
  <c r="E22" i="26"/>
  <c r="E23" i="26"/>
  <c r="D22" i="26"/>
  <c r="D23" i="26"/>
  <c r="E35" i="26"/>
  <c r="E36" i="26"/>
  <c r="D35" i="26"/>
  <c r="D36" i="26"/>
  <c r="P146" i="26"/>
  <c r="O146" i="26"/>
  <c r="E146" i="26"/>
  <c r="D146" i="26"/>
  <c r="E145" i="26"/>
  <c r="D145" i="26"/>
  <c r="P144" i="26"/>
  <c r="O144" i="26"/>
  <c r="E144" i="26"/>
  <c r="D144" i="26"/>
  <c r="P143" i="26"/>
  <c r="O143" i="26"/>
  <c r="E143" i="26"/>
  <c r="D143" i="26"/>
  <c r="P142" i="26"/>
  <c r="O142" i="26"/>
  <c r="E142" i="26"/>
  <c r="D142" i="26"/>
  <c r="P141" i="26"/>
  <c r="O141" i="26"/>
  <c r="E141" i="26"/>
  <c r="D141" i="26"/>
  <c r="P140" i="26"/>
  <c r="O140" i="26"/>
  <c r="E140" i="26"/>
  <c r="D140" i="26"/>
  <c r="P139" i="26"/>
  <c r="O139" i="26"/>
  <c r="E139" i="26"/>
  <c r="D139" i="26"/>
  <c r="P138" i="26"/>
  <c r="O138" i="26"/>
  <c r="E138" i="26"/>
  <c r="D138" i="26"/>
  <c r="E137" i="26"/>
  <c r="D137" i="26"/>
  <c r="P136" i="26"/>
  <c r="O136" i="26"/>
  <c r="E136" i="26"/>
  <c r="D136" i="26"/>
  <c r="P135" i="26"/>
  <c r="O135" i="26"/>
  <c r="E135" i="26"/>
  <c r="D135" i="26"/>
  <c r="P134" i="26"/>
  <c r="O134" i="26"/>
  <c r="E134" i="26"/>
  <c r="D134" i="26"/>
  <c r="P133" i="26"/>
  <c r="O133" i="26"/>
  <c r="E133" i="26"/>
  <c r="D133" i="26"/>
  <c r="P132" i="26"/>
  <c r="O132" i="26"/>
  <c r="E132" i="26"/>
  <c r="D132" i="26"/>
  <c r="P131" i="26"/>
  <c r="O131" i="26"/>
  <c r="E131" i="26"/>
  <c r="D131" i="26"/>
  <c r="P130" i="26"/>
  <c r="O130" i="26"/>
  <c r="E130" i="26"/>
  <c r="D130" i="26"/>
  <c r="E129" i="26"/>
  <c r="D129" i="26"/>
  <c r="P128" i="26"/>
  <c r="O128" i="26"/>
  <c r="E128" i="26"/>
  <c r="D128" i="26"/>
  <c r="P127" i="26"/>
  <c r="O127" i="26"/>
  <c r="E127" i="26"/>
  <c r="D127" i="26"/>
  <c r="P126" i="26"/>
  <c r="O126" i="26"/>
  <c r="E126" i="26"/>
  <c r="D126" i="26"/>
  <c r="P125" i="26"/>
  <c r="O125" i="26"/>
  <c r="E125" i="26"/>
  <c r="D125" i="26"/>
  <c r="Q124" i="26"/>
  <c r="P124" i="26"/>
  <c r="E124" i="26"/>
  <c r="D124" i="26"/>
  <c r="Q123" i="26"/>
  <c r="P123" i="26"/>
  <c r="E123" i="26"/>
  <c r="D123" i="26"/>
  <c r="Q122" i="26"/>
  <c r="P122" i="26"/>
  <c r="E122" i="26"/>
  <c r="D122" i="26"/>
  <c r="Q121" i="26"/>
  <c r="P121" i="26"/>
  <c r="E121" i="26"/>
  <c r="D121" i="26"/>
  <c r="E120" i="26"/>
  <c r="D120" i="26"/>
  <c r="Q119" i="26"/>
  <c r="P119" i="26"/>
  <c r="E119" i="26"/>
  <c r="D119" i="26"/>
  <c r="Q118" i="26"/>
  <c r="P118" i="26"/>
  <c r="E118" i="26"/>
  <c r="D118" i="26"/>
  <c r="Q117" i="26"/>
  <c r="P117" i="26"/>
  <c r="E117" i="26"/>
  <c r="D117" i="26"/>
  <c r="Q116" i="26"/>
  <c r="P116" i="26"/>
  <c r="E116" i="26"/>
  <c r="D116" i="26"/>
  <c r="Q115" i="26"/>
  <c r="P115" i="26"/>
  <c r="E115" i="26"/>
  <c r="D115" i="26"/>
  <c r="Q114" i="26"/>
  <c r="P114" i="26"/>
  <c r="E114" i="26"/>
  <c r="D114" i="26"/>
  <c r="Q113" i="26"/>
  <c r="P113" i="26"/>
  <c r="E113" i="26"/>
  <c r="D113" i="26"/>
  <c r="Q112" i="26"/>
  <c r="P112" i="26"/>
  <c r="E112" i="26"/>
  <c r="D112" i="26"/>
  <c r="E111" i="26"/>
  <c r="D111" i="26"/>
  <c r="Q110" i="26"/>
  <c r="P110" i="26"/>
  <c r="E110" i="26"/>
  <c r="D110" i="26"/>
  <c r="Q109" i="26"/>
  <c r="P109" i="26"/>
  <c r="E109" i="26"/>
  <c r="D109" i="26"/>
  <c r="Q108" i="26"/>
  <c r="P108" i="26"/>
  <c r="E108" i="26"/>
  <c r="D108" i="26"/>
  <c r="Q107" i="26"/>
  <c r="P107" i="26"/>
  <c r="E107" i="26"/>
  <c r="D107" i="26"/>
  <c r="Q106" i="26"/>
  <c r="P106" i="26"/>
  <c r="E106" i="26"/>
  <c r="D106" i="26"/>
  <c r="Q105" i="26"/>
  <c r="P105" i="26"/>
  <c r="E105" i="26"/>
  <c r="D105" i="26"/>
  <c r="Q104" i="26"/>
  <c r="P104" i="26"/>
  <c r="E104" i="26"/>
  <c r="D104" i="26"/>
  <c r="Q103" i="26"/>
  <c r="P103" i="26"/>
  <c r="E103" i="26"/>
  <c r="D103" i="26"/>
  <c r="Q102" i="26"/>
  <c r="P102" i="26"/>
  <c r="E102" i="26"/>
  <c r="D102" i="26"/>
  <c r="Q101" i="26"/>
  <c r="P101" i="26"/>
  <c r="E101" i="26"/>
  <c r="D101" i="26"/>
  <c r="Q100" i="26"/>
  <c r="P100" i="26"/>
  <c r="E100" i="26"/>
  <c r="D100" i="26"/>
  <c r="E99" i="26"/>
  <c r="D99" i="26"/>
  <c r="Q98" i="26"/>
  <c r="P98" i="26"/>
  <c r="E98" i="26"/>
  <c r="D98" i="26"/>
  <c r="Q97" i="26"/>
  <c r="P97" i="26"/>
  <c r="E97" i="26"/>
  <c r="D97" i="26"/>
  <c r="Q96" i="26"/>
  <c r="P96" i="26"/>
  <c r="E96" i="26"/>
  <c r="D96" i="26"/>
  <c r="Q95" i="26"/>
  <c r="P95" i="26"/>
  <c r="E95" i="26"/>
  <c r="D95" i="26"/>
  <c r="Q94" i="26"/>
  <c r="P94" i="26"/>
  <c r="E94" i="26"/>
  <c r="D94" i="26"/>
  <c r="Q93" i="26"/>
  <c r="P93" i="26"/>
  <c r="E93" i="26"/>
  <c r="D93" i="26"/>
  <c r="Q92" i="26"/>
  <c r="P92" i="26"/>
  <c r="E92" i="26"/>
  <c r="D92" i="26"/>
  <c r="Q91" i="26"/>
  <c r="P91" i="26"/>
  <c r="E91" i="26"/>
  <c r="D91" i="26"/>
  <c r="Q90" i="26"/>
  <c r="P90" i="26"/>
  <c r="E90" i="26"/>
  <c r="D90" i="26"/>
  <c r="Q89" i="26"/>
  <c r="P89" i="26"/>
  <c r="E89" i="26"/>
  <c r="D89" i="26"/>
  <c r="Q88" i="26"/>
  <c r="P88" i="26"/>
  <c r="E88" i="26"/>
  <c r="D88" i="26"/>
  <c r="E87" i="26"/>
  <c r="D87" i="26"/>
  <c r="Q86" i="26"/>
  <c r="P86" i="26"/>
  <c r="E86" i="26"/>
  <c r="D86" i="26"/>
  <c r="Q85" i="26"/>
  <c r="P85" i="26"/>
  <c r="E85" i="26"/>
  <c r="D85" i="26"/>
  <c r="Q84" i="26"/>
  <c r="P84" i="26"/>
  <c r="E84" i="26"/>
  <c r="D84" i="26"/>
  <c r="Q83" i="26"/>
  <c r="P83" i="26"/>
  <c r="E83" i="26"/>
  <c r="D83" i="26"/>
  <c r="Q82" i="26"/>
  <c r="P82" i="26"/>
  <c r="E82" i="26"/>
  <c r="D82" i="26"/>
  <c r="Q81" i="26"/>
  <c r="P81" i="26"/>
  <c r="E81" i="26"/>
  <c r="D81" i="26"/>
  <c r="Q80" i="26"/>
  <c r="P80" i="26"/>
  <c r="E80" i="26"/>
  <c r="D80" i="26"/>
  <c r="Q79" i="26"/>
  <c r="P79" i="26"/>
  <c r="E79" i="26"/>
  <c r="D79" i="26"/>
  <c r="Q78" i="26"/>
  <c r="P78" i="26"/>
  <c r="E78" i="26"/>
  <c r="D78" i="26"/>
  <c r="Q77" i="26"/>
  <c r="P77" i="26"/>
  <c r="E77" i="26"/>
  <c r="D77" i="26"/>
  <c r="Q76" i="26"/>
  <c r="P76" i="26"/>
  <c r="E76" i="26"/>
  <c r="D76" i="26"/>
  <c r="Q75" i="26"/>
  <c r="P75" i="26"/>
  <c r="E75" i="26"/>
  <c r="D75" i="26"/>
  <c r="E74" i="26"/>
  <c r="D74" i="26"/>
  <c r="Q73" i="26"/>
  <c r="P73" i="26"/>
  <c r="E73" i="26"/>
  <c r="D73" i="26"/>
  <c r="Q72" i="26"/>
  <c r="P72" i="26"/>
  <c r="E72" i="26"/>
  <c r="D72" i="26"/>
  <c r="Q71" i="26"/>
  <c r="P71" i="26"/>
  <c r="E71" i="26"/>
  <c r="D71" i="26"/>
  <c r="Q70" i="26"/>
  <c r="P70" i="26"/>
  <c r="E70" i="26"/>
  <c r="D70" i="26"/>
  <c r="Q69" i="26"/>
  <c r="P69" i="26"/>
  <c r="E69" i="26"/>
  <c r="D69" i="26"/>
  <c r="Q68" i="26"/>
  <c r="P68" i="26"/>
  <c r="E68" i="26"/>
  <c r="D68" i="26"/>
  <c r="Q67" i="26"/>
  <c r="P67" i="26"/>
  <c r="E67" i="26"/>
  <c r="D67" i="26"/>
  <c r="Q66" i="26"/>
  <c r="P66" i="26"/>
  <c r="E66" i="26"/>
  <c r="D66" i="26"/>
  <c r="Q65" i="26"/>
  <c r="P65" i="26"/>
  <c r="E65" i="26"/>
  <c r="D65" i="26"/>
  <c r="Q64" i="26"/>
  <c r="P64" i="26"/>
  <c r="E64" i="26"/>
  <c r="D64" i="26"/>
  <c r="Q63" i="26"/>
  <c r="P63" i="26"/>
  <c r="E63" i="26"/>
  <c r="D63" i="26"/>
  <c r="Q62" i="26"/>
  <c r="P62" i="26"/>
  <c r="E62" i="26"/>
  <c r="D62" i="26"/>
  <c r="E61" i="26"/>
  <c r="D61" i="26"/>
  <c r="Q60" i="26"/>
  <c r="P60" i="26"/>
  <c r="E60" i="26"/>
  <c r="D60" i="26"/>
  <c r="Q59" i="26"/>
  <c r="P59" i="26"/>
  <c r="E59" i="26"/>
  <c r="D59" i="26"/>
  <c r="Q58" i="26"/>
  <c r="P58" i="26"/>
  <c r="E58" i="26"/>
  <c r="D58" i="26"/>
  <c r="Q57" i="26"/>
  <c r="P57" i="26"/>
  <c r="E57" i="26"/>
  <c r="D57" i="26"/>
  <c r="E48" i="26"/>
  <c r="D48" i="26"/>
  <c r="Q56" i="26"/>
  <c r="P56" i="26"/>
  <c r="E56" i="26"/>
  <c r="D56" i="26"/>
  <c r="Q55" i="26"/>
  <c r="P55" i="26"/>
  <c r="E55" i="26"/>
  <c r="D55" i="26"/>
  <c r="Q54" i="26"/>
  <c r="P54" i="26"/>
  <c r="E54" i="26"/>
  <c r="D54" i="26"/>
  <c r="Q53" i="26"/>
  <c r="P53" i="26"/>
  <c r="E53" i="26"/>
  <c r="D53" i="26"/>
  <c r="Q52" i="26"/>
  <c r="P52" i="26"/>
  <c r="E52" i="26"/>
  <c r="D52" i="26"/>
  <c r="Q51" i="26"/>
  <c r="P51" i="26"/>
  <c r="E51" i="26"/>
  <c r="D51" i="26"/>
  <c r="Q50" i="26"/>
  <c r="P50" i="26"/>
  <c r="E50" i="26"/>
  <c r="D50" i="26"/>
  <c r="Q49" i="26"/>
  <c r="P49" i="26"/>
  <c r="E49" i="26"/>
  <c r="D49" i="26"/>
  <c r="Q47" i="26"/>
  <c r="P47" i="26"/>
  <c r="E47" i="26"/>
  <c r="D47" i="26"/>
  <c r="Q46" i="26"/>
  <c r="P46" i="26"/>
  <c r="E46" i="26"/>
  <c r="D46" i="26"/>
  <c r="Q45" i="26"/>
  <c r="P45" i="26"/>
  <c r="E45" i="26"/>
  <c r="D45" i="26"/>
  <c r="Q44" i="26"/>
  <c r="P44" i="26"/>
  <c r="E44" i="26"/>
  <c r="D44" i="26"/>
  <c r="Q32" i="26"/>
  <c r="P32" i="26"/>
  <c r="E32" i="26"/>
  <c r="D32" i="26"/>
  <c r="Q31" i="26"/>
  <c r="P31" i="26"/>
  <c r="E31" i="26"/>
  <c r="D31" i="26"/>
  <c r="Q43" i="26"/>
  <c r="P43" i="26"/>
  <c r="E43" i="26"/>
  <c r="D43" i="26"/>
  <c r="Q42" i="26"/>
  <c r="P42" i="26"/>
  <c r="E42" i="26"/>
  <c r="D42" i="26"/>
  <c r="Q41" i="26"/>
  <c r="P41" i="26"/>
  <c r="E41" i="26"/>
  <c r="D41" i="26"/>
  <c r="Q40" i="26"/>
  <c r="P40" i="26"/>
  <c r="E40" i="26"/>
  <c r="D40" i="26"/>
  <c r="Q39" i="26"/>
  <c r="P39" i="26"/>
  <c r="E39" i="26"/>
  <c r="D39" i="26"/>
  <c r="Q38" i="26"/>
  <c r="P38" i="26"/>
  <c r="E38" i="26"/>
  <c r="D38" i="26"/>
  <c r="Q37" i="26"/>
  <c r="P37" i="26"/>
  <c r="E37" i="26"/>
  <c r="D37" i="26"/>
  <c r="Q36" i="26"/>
  <c r="P36" i="26"/>
  <c r="Q34" i="26"/>
  <c r="P34" i="26"/>
  <c r="E34" i="26"/>
  <c r="D34" i="26"/>
  <c r="Q33" i="26"/>
  <c r="P33" i="26"/>
  <c r="E33" i="26"/>
  <c r="D33" i="26"/>
  <c r="Q30" i="26"/>
  <c r="P30" i="26"/>
  <c r="E30" i="26"/>
  <c r="D30" i="26"/>
  <c r="Q29" i="26"/>
  <c r="P29" i="26"/>
  <c r="E29" i="26"/>
  <c r="D29" i="26"/>
  <c r="Q28" i="26"/>
  <c r="P28" i="26"/>
  <c r="E28" i="26"/>
  <c r="D28" i="26"/>
  <c r="Q27" i="26"/>
  <c r="P27" i="26"/>
  <c r="E27" i="26"/>
  <c r="D27" i="26"/>
  <c r="Q26" i="26"/>
  <c r="P26" i="26"/>
  <c r="E26" i="26"/>
  <c r="D26" i="26"/>
  <c r="Q25" i="26"/>
  <c r="P25" i="26"/>
  <c r="E25" i="26"/>
  <c r="D25" i="26"/>
  <c r="Q24" i="26"/>
  <c r="P24" i="26"/>
  <c r="E24" i="26"/>
  <c r="D24" i="26"/>
  <c r="Q23" i="26"/>
  <c r="P23" i="26"/>
  <c r="Q21" i="26"/>
  <c r="P21" i="26"/>
  <c r="E21" i="26"/>
  <c r="D21" i="26"/>
  <c r="Q20" i="26"/>
  <c r="P20" i="26"/>
  <c r="E20" i="26"/>
  <c r="D20" i="26"/>
  <c r="Q19" i="26"/>
  <c r="P19" i="26"/>
  <c r="E19" i="26"/>
  <c r="D19" i="26"/>
  <c r="Q18" i="26"/>
  <c r="P18" i="26"/>
  <c r="E18" i="26"/>
  <c r="D18" i="26"/>
  <c r="Q17" i="26"/>
  <c r="P17" i="26"/>
  <c r="E17" i="26"/>
  <c r="D17" i="26"/>
  <c r="Q16" i="26"/>
  <c r="P16" i="26"/>
  <c r="E16" i="26"/>
  <c r="D16" i="26"/>
  <c r="Q15" i="26"/>
  <c r="P15" i="26"/>
  <c r="E15" i="26"/>
  <c r="D15" i="26"/>
  <c r="Q14" i="26"/>
  <c r="P14" i="26"/>
  <c r="E14" i="26"/>
  <c r="D14" i="26"/>
  <c r="Q13" i="26"/>
  <c r="P13" i="26"/>
  <c r="E13" i="26"/>
  <c r="D13" i="26"/>
  <c r="Q12" i="26"/>
  <c r="P12" i="26"/>
  <c r="E12" i="26"/>
  <c r="D12" i="26"/>
  <c r="Q11" i="26"/>
  <c r="P11" i="26"/>
  <c r="E11" i="26"/>
  <c r="D11" i="26"/>
  <c r="Q10" i="26"/>
  <c r="P10" i="26"/>
  <c r="E10" i="26"/>
  <c r="D10" i="26"/>
  <c r="Q17" i="25"/>
  <c r="P17" i="25"/>
  <c r="E17" i="25"/>
  <c r="D17" i="25"/>
  <c r="Q16" i="25"/>
  <c r="P16" i="25"/>
  <c r="E16" i="25"/>
  <c r="D16" i="25"/>
  <c r="Q19" i="25"/>
  <c r="P19" i="25"/>
  <c r="E19" i="25"/>
  <c r="D19" i="25"/>
  <c r="Q18" i="25"/>
  <c r="P18" i="25"/>
  <c r="E18" i="25"/>
  <c r="D18" i="25"/>
  <c r="Q15" i="25"/>
  <c r="P15" i="25"/>
  <c r="E15" i="25"/>
  <c r="D15" i="25"/>
  <c r="Q14" i="25"/>
  <c r="P14" i="25"/>
  <c r="E14" i="25"/>
  <c r="D14" i="25"/>
  <c r="Q13" i="25"/>
  <c r="P13" i="25"/>
  <c r="E13" i="25"/>
  <c r="D13" i="25"/>
  <c r="Q12" i="25"/>
  <c r="P12" i="25"/>
  <c r="E12" i="25"/>
  <c r="D12" i="25"/>
  <c r="Q11" i="25"/>
  <c r="P11" i="25"/>
  <c r="E11" i="25"/>
  <c r="D11" i="25"/>
  <c r="Q10" i="25"/>
  <c r="P10" i="25"/>
  <c r="E10" i="25"/>
  <c r="D10" i="25"/>
  <c r="Q15" i="24"/>
  <c r="P15" i="24"/>
  <c r="E15" i="24"/>
  <c r="D15" i="24"/>
  <c r="Q14" i="24"/>
  <c r="P14" i="24"/>
  <c r="E14" i="24"/>
  <c r="D14" i="24"/>
  <c r="Q17" i="24"/>
  <c r="P17" i="24"/>
  <c r="E17" i="24"/>
  <c r="D17" i="24"/>
  <c r="Q16" i="24"/>
  <c r="P16" i="24"/>
  <c r="E16" i="24"/>
  <c r="D16" i="24"/>
  <c r="Q13" i="24"/>
  <c r="P13" i="24"/>
  <c r="E13" i="24"/>
  <c r="D13" i="24"/>
  <c r="Q12" i="24"/>
  <c r="P12" i="24"/>
  <c r="E12" i="24"/>
  <c r="D12" i="24"/>
  <c r="Q11" i="24"/>
  <c r="P11" i="24"/>
  <c r="E11" i="24"/>
  <c r="D11" i="24"/>
  <c r="Q10" i="24"/>
  <c r="P10" i="24"/>
  <c r="E10" i="24"/>
  <c r="D10" i="24"/>
  <c r="P15" i="23"/>
  <c r="O15" i="23"/>
  <c r="E15" i="23"/>
  <c r="D15" i="23"/>
  <c r="P14" i="23"/>
  <c r="O14" i="23"/>
  <c r="E14" i="23"/>
  <c r="D14" i="23"/>
  <c r="P13" i="23"/>
  <c r="O13" i="23"/>
  <c r="E13" i="23"/>
  <c r="D13" i="23"/>
  <c r="P12" i="23"/>
  <c r="O12" i="23"/>
  <c r="E12" i="23"/>
  <c r="D12" i="23"/>
  <c r="P11" i="23"/>
  <c r="O11" i="23"/>
  <c r="E11" i="23"/>
  <c r="D11" i="23"/>
  <c r="P10" i="23"/>
  <c r="O10" i="23"/>
  <c r="E10" i="23"/>
  <c r="D10" i="23"/>
  <c r="P62" i="22"/>
  <c r="O62" i="22"/>
  <c r="E62" i="22"/>
  <c r="D62" i="22"/>
  <c r="P61" i="22"/>
  <c r="O61" i="22"/>
  <c r="E61" i="22"/>
  <c r="D61" i="22"/>
  <c r="P60" i="22"/>
  <c r="O60" i="22"/>
  <c r="E60" i="22"/>
  <c r="D60" i="22"/>
  <c r="P59" i="22"/>
  <c r="O59" i="22"/>
  <c r="E59" i="22"/>
  <c r="D59" i="22"/>
  <c r="P58" i="22"/>
  <c r="O58" i="22"/>
  <c r="E58" i="22"/>
  <c r="D58" i="22"/>
  <c r="P57" i="22"/>
  <c r="O57" i="22"/>
  <c r="E57" i="22"/>
  <c r="D57" i="22"/>
  <c r="P56" i="22"/>
  <c r="O56" i="22"/>
  <c r="E56" i="22"/>
  <c r="D56" i="22"/>
  <c r="P55" i="22"/>
  <c r="O55" i="22"/>
  <c r="E55" i="22"/>
  <c r="D55" i="22"/>
  <c r="P54" i="22"/>
  <c r="O54" i="22"/>
  <c r="E54" i="22"/>
  <c r="D54" i="22"/>
  <c r="P53" i="22"/>
  <c r="O53" i="22"/>
  <c r="E53" i="22"/>
  <c r="D53" i="22"/>
  <c r="P52" i="22"/>
  <c r="O52" i="22"/>
  <c r="E52" i="22"/>
  <c r="D52" i="22"/>
  <c r="P51" i="22"/>
  <c r="O51" i="22"/>
  <c r="E51" i="22"/>
  <c r="D51" i="22"/>
  <c r="P50" i="22"/>
  <c r="O50" i="22"/>
  <c r="E50" i="22"/>
  <c r="D50" i="22"/>
  <c r="P49" i="22"/>
  <c r="O49" i="22"/>
  <c r="E49" i="22"/>
  <c r="D49" i="22"/>
  <c r="P48" i="22"/>
  <c r="O48" i="22"/>
  <c r="E48" i="22"/>
  <c r="D48" i="22"/>
  <c r="P47" i="22"/>
  <c r="O47" i="22"/>
  <c r="E47" i="22"/>
  <c r="D47" i="22"/>
  <c r="P46" i="22"/>
  <c r="O46" i="22"/>
  <c r="E46" i="22"/>
  <c r="D46" i="22"/>
  <c r="P45" i="22"/>
  <c r="O45" i="22"/>
  <c r="E45" i="22"/>
  <c r="D45" i="22"/>
  <c r="P44" i="22"/>
  <c r="O44" i="22"/>
  <c r="E44" i="22"/>
  <c r="D44" i="22"/>
  <c r="P43" i="22"/>
  <c r="O43" i="22"/>
  <c r="E43" i="22"/>
  <c r="D43" i="22"/>
  <c r="P42" i="22"/>
  <c r="O42" i="22"/>
  <c r="E42" i="22"/>
  <c r="D42" i="22"/>
  <c r="P41" i="22"/>
  <c r="O41" i="22"/>
  <c r="E41" i="22"/>
  <c r="D41" i="22"/>
  <c r="P40" i="22"/>
  <c r="O40" i="22"/>
  <c r="E40" i="22"/>
  <c r="D40" i="22"/>
  <c r="P39" i="22"/>
  <c r="O39" i="22"/>
  <c r="E39" i="22"/>
  <c r="D39" i="22"/>
  <c r="P38" i="22"/>
  <c r="O38" i="22"/>
  <c r="E38" i="22"/>
  <c r="D38" i="22"/>
  <c r="P37" i="22"/>
  <c r="O37" i="22"/>
  <c r="E37" i="22"/>
  <c r="D37" i="22"/>
  <c r="P36" i="22"/>
  <c r="O36" i="22"/>
  <c r="E36" i="22"/>
  <c r="D36" i="22"/>
  <c r="P35" i="22"/>
  <c r="O35" i="22"/>
  <c r="E35" i="22"/>
  <c r="D35" i="22"/>
  <c r="P34" i="22"/>
  <c r="O34" i="22"/>
  <c r="E34" i="22"/>
  <c r="D34" i="22"/>
  <c r="P33" i="22"/>
  <c r="O33" i="22"/>
  <c r="E33" i="22"/>
  <c r="D33" i="22"/>
  <c r="P32" i="22"/>
  <c r="O32" i="22"/>
  <c r="E32" i="22"/>
  <c r="D32" i="22"/>
  <c r="P31" i="22"/>
  <c r="O31" i="22"/>
  <c r="E31" i="22"/>
  <c r="D31" i="22"/>
  <c r="P30" i="22"/>
  <c r="O30" i="22"/>
  <c r="E30" i="22"/>
  <c r="D30" i="22"/>
  <c r="P29" i="22"/>
  <c r="O29" i="22"/>
  <c r="E29" i="22"/>
  <c r="D29" i="22"/>
  <c r="P28" i="22"/>
  <c r="O28" i="22"/>
  <c r="E28" i="22"/>
  <c r="D28" i="22"/>
  <c r="P27" i="22"/>
  <c r="O27" i="22"/>
  <c r="E27" i="22"/>
  <c r="D27" i="22"/>
  <c r="P26" i="22"/>
  <c r="O26" i="22"/>
  <c r="E26" i="22"/>
  <c r="D26" i="22"/>
  <c r="P25" i="22"/>
  <c r="O25" i="22"/>
  <c r="E25" i="22"/>
  <c r="D25" i="22"/>
  <c r="P24" i="22"/>
  <c r="O24" i="22"/>
  <c r="E24" i="22"/>
  <c r="D24" i="22"/>
  <c r="P23" i="22"/>
  <c r="O23" i="22"/>
  <c r="E23" i="22"/>
  <c r="D23" i="22"/>
  <c r="P22" i="22"/>
  <c r="O22" i="22"/>
  <c r="E22" i="22"/>
  <c r="D22" i="22"/>
  <c r="P21" i="22"/>
  <c r="O21" i="22"/>
  <c r="E21" i="22"/>
  <c r="D21" i="22"/>
  <c r="P20" i="22"/>
  <c r="O20" i="22"/>
  <c r="E20" i="22"/>
  <c r="D20" i="22"/>
  <c r="P19" i="22"/>
  <c r="O19" i="22"/>
  <c r="E19" i="22"/>
  <c r="D19" i="22"/>
  <c r="P18" i="22"/>
  <c r="O18" i="22"/>
  <c r="E18" i="22"/>
  <c r="D18" i="22"/>
  <c r="P17" i="22"/>
  <c r="O17" i="22"/>
  <c r="E17" i="22"/>
  <c r="D17" i="22"/>
  <c r="P16" i="22"/>
  <c r="O16" i="22"/>
  <c r="E16" i="22"/>
  <c r="D16" i="22"/>
  <c r="P15" i="22"/>
  <c r="O15" i="22"/>
  <c r="E15" i="22"/>
  <c r="D15" i="22"/>
  <c r="P14" i="22"/>
  <c r="O14" i="22"/>
  <c r="E14" i="22"/>
  <c r="D14" i="22"/>
  <c r="P13" i="22"/>
  <c r="O13" i="22"/>
  <c r="E13" i="22"/>
  <c r="D13" i="22"/>
  <c r="P12" i="22"/>
  <c r="O12" i="22"/>
  <c r="E12" i="22"/>
  <c r="D12" i="22"/>
  <c r="P11" i="22"/>
  <c r="O11" i="22"/>
  <c r="E11" i="22"/>
  <c r="D11" i="22"/>
  <c r="P10" i="22"/>
  <c r="O10" i="22"/>
  <c r="E10" i="22"/>
  <c r="D10" i="22"/>
  <c r="R27" i="21"/>
  <c r="Q27" i="21"/>
  <c r="F27" i="21"/>
  <c r="E27" i="21"/>
  <c r="D27" i="21"/>
  <c r="R26" i="21"/>
  <c r="Q26" i="21"/>
  <c r="F26" i="21"/>
  <c r="E26" i="21"/>
  <c r="D26" i="21"/>
  <c r="R25" i="21"/>
  <c r="Q25" i="21"/>
  <c r="F25" i="21"/>
  <c r="E25" i="21"/>
  <c r="D25" i="21"/>
  <c r="R24" i="21"/>
  <c r="Q24" i="21"/>
  <c r="F24" i="21"/>
  <c r="E24" i="21"/>
  <c r="D24" i="21"/>
  <c r="R23" i="21"/>
  <c r="Q23" i="21"/>
  <c r="H23" i="21"/>
  <c r="E23" i="21"/>
  <c r="D23" i="21"/>
  <c r="R22" i="21"/>
  <c r="Q22" i="21"/>
  <c r="H22" i="21"/>
  <c r="E22" i="21"/>
  <c r="D22" i="21"/>
  <c r="R21" i="21"/>
  <c r="Q21" i="21"/>
  <c r="H21" i="21"/>
  <c r="E21" i="21"/>
  <c r="D21" i="21"/>
  <c r="R20" i="21"/>
  <c r="Q20" i="21"/>
  <c r="H20" i="21"/>
  <c r="E20" i="21"/>
  <c r="D20" i="21"/>
  <c r="R19" i="21"/>
  <c r="Q19" i="21"/>
  <c r="H19" i="21"/>
  <c r="E19" i="21"/>
  <c r="D19" i="21"/>
  <c r="R18" i="21"/>
  <c r="Q18" i="21"/>
  <c r="H18" i="21"/>
  <c r="E18" i="21"/>
  <c r="D18" i="21"/>
  <c r="R17" i="21"/>
  <c r="Q17" i="21"/>
  <c r="H17" i="21"/>
  <c r="E17" i="21"/>
  <c r="D17" i="21"/>
  <c r="R16" i="21"/>
  <c r="Q16" i="21"/>
  <c r="H16" i="21"/>
  <c r="E16" i="21"/>
  <c r="D16" i="21"/>
  <c r="R15" i="21"/>
  <c r="Q15" i="21"/>
  <c r="H15" i="21"/>
  <c r="E15" i="21"/>
  <c r="D15" i="21"/>
  <c r="R14" i="21"/>
  <c r="Q14" i="21"/>
  <c r="H14" i="21"/>
  <c r="E14" i="21"/>
  <c r="D14" i="21"/>
  <c r="R13" i="21"/>
  <c r="Q13" i="21"/>
  <c r="H13" i="21"/>
  <c r="E13" i="21"/>
  <c r="D13" i="21"/>
  <c r="R12" i="21"/>
  <c r="Q12" i="21"/>
  <c r="H12" i="21"/>
  <c r="E12" i="21"/>
  <c r="D12" i="21"/>
  <c r="R11" i="21"/>
  <c r="Q11" i="21"/>
  <c r="H11" i="21"/>
  <c r="E11" i="21"/>
  <c r="D11" i="21"/>
  <c r="R10" i="21"/>
  <c r="Q10" i="21"/>
  <c r="H10" i="21"/>
  <c r="E10" i="21"/>
  <c r="D10" i="21"/>
  <c r="R9" i="21"/>
  <c r="Q9" i="21"/>
  <c r="H9" i="21"/>
  <c r="E9" i="21"/>
  <c r="D9" i="21"/>
  <c r="R8" i="21"/>
  <c r="Q8" i="21"/>
  <c r="H8" i="21"/>
  <c r="E8" i="21"/>
  <c r="D8" i="21"/>
  <c r="R39" i="20"/>
  <c r="Q39" i="20"/>
  <c r="H39" i="20"/>
  <c r="E39" i="20"/>
  <c r="D39" i="20"/>
  <c r="R38" i="20"/>
  <c r="Q38" i="20"/>
  <c r="H38" i="20"/>
  <c r="E38" i="20"/>
  <c r="D38" i="20"/>
  <c r="R29" i="20"/>
  <c r="Q29" i="20"/>
  <c r="H29" i="20"/>
  <c r="E29" i="20"/>
  <c r="D29" i="20"/>
  <c r="R28" i="20"/>
  <c r="Q28" i="20"/>
  <c r="H28" i="20"/>
  <c r="E28" i="20"/>
  <c r="D28" i="20"/>
  <c r="R18" i="20"/>
  <c r="Q18" i="20"/>
  <c r="H18" i="20"/>
  <c r="E18" i="20"/>
  <c r="D18" i="20"/>
  <c r="R46" i="20"/>
  <c r="Q46" i="20"/>
  <c r="H46" i="20"/>
  <c r="E46" i="20"/>
  <c r="D46" i="20"/>
  <c r="R45" i="20"/>
  <c r="Q45" i="20"/>
  <c r="H45" i="20"/>
  <c r="E45" i="20"/>
  <c r="D45" i="20"/>
  <c r="R44" i="20"/>
  <c r="Q44" i="20"/>
  <c r="H44" i="20"/>
  <c r="E44" i="20"/>
  <c r="D44" i="20"/>
  <c r="R43" i="20"/>
  <c r="Q43" i="20"/>
  <c r="H43" i="20"/>
  <c r="E43" i="20"/>
  <c r="D43" i="20"/>
  <c r="R42" i="20"/>
  <c r="Q42" i="20"/>
  <c r="H42" i="20"/>
  <c r="E42" i="20"/>
  <c r="D42" i="20"/>
  <c r="R41" i="20"/>
  <c r="Q41" i="20"/>
  <c r="H41" i="20"/>
  <c r="E41" i="20"/>
  <c r="D41" i="20"/>
  <c r="R40" i="20"/>
  <c r="Q40" i="20"/>
  <c r="H40" i="20"/>
  <c r="E40" i="20"/>
  <c r="D40" i="20"/>
  <c r="R37" i="20"/>
  <c r="Q37" i="20"/>
  <c r="H37" i="20"/>
  <c r="E37" i="20"/>
  <c r="D37" i="20"/>
  <c r="R36" i="20"/>
  <c r="Q36" i="20"/>
  <c r="H36" i="20"/>
  <c r="E36" i="20"/>
  <c r="D36" i="20"/>
  <c r="R35" i="20"/>
  <c r="Q35" i="20"/>
  <c r="H35" i="20"/>
  <c r="E35" i="20"/>
  <c r="D35" i="20"/>
  <c r="R34" i="20"/>
  <c r="Q34" i="20"/>
  <c r="H34" i="20"/>
  <c r="E34" i="20"/>
  <c r="D34" i="20"/>
  <c r="R33" i="20"/>
  <c r="Q33" i="20"/>
  <c r="H33" i="20"/>
  <c r="E33" i="20"/>
  <c r="D33" i="20"/>
  <c r="R32" i="20"/>
  <c r="Q32" i="20"/>
  <c r="H32" i="20"/>
  <c r="E32" i="20"/>
  <c r="D32" i="20"/>
  <c r="R31" i="20"/>
  <c r="Q31" i="20"/>
  <c r="H31" i="20"/>
  <c r="E31" i="20"/>
  <c r="D31" i="20"/>
  <c r="R30" i="20"/>
  <c r="Q30" i="20"/>
  <c r="H30" i="20"/>
  <c r="E30" i="20"/>
  <c r="D30" i="20"/>
  <c r="R27" i="20"/>
  <c r="Q27" i="20"/>
  <c r="H27" i="20"/>
  <c r="E27" i="20"/>
  <c r="D27" i="20"/>
  <c r="R26" i="20"/>
  <c r="Q26" i="20"/>
  <c r="H26" i="20"/>
  <c r="E26" i="20"/>
  <c r="D26" i="20"/>
  <c r="R25" i="20"/>
  <c r="Q25" i="20"/>
  <c r="H25" i="20"/>
  <c r="E25" i="20"/>
  <c r="D25" i="20"/>
  <c r="R24" i="20"/>
  <c r="Q24" i="20"/>
  <c r="H24" i="20"/>
  <c r="E24" i="20"/>
  <c r="D24" i="20"/>
  <c r="R23" i="20"/>
  <c r="Q23" i="20"/>
  <c r="H23" i="20"/>
  <c r="E23" i="20"/>
  <c r="D23" i="20"/>
  <c r="R22" i="20"/>
  <c r="Q22" i="20"/>
  <c r="H22" i="20"/>
  <c r="E22" i="20"/>
  <c r="D22" i="20"/>
  <c r="R21" i="20"/>
  <c r="Q21" i="20"/>
  <c r="H21" i="20"/>
  <c r="E21" i="20"/>
  <c r="D21" i="20"/>
  <c r="R20" i="20"/>
  <c r="Q20" i="20"/>
  <c r="H20" i="20"/>
  <c r="E20" i="20"/>
  <c r="D20" i="20"/>
  <c r="R19" i="20"/>
  <c r="Q19" i="20"/>
  <c r="H19" i="20"/>
  <c r="E19" i="20"/>
  <c r="D19" i="20"/>
  <c r="R17" i="20"/>
  <c r="Q17" i="20"/>
  <c r="H17" i="20"/>
  <c r="E17" i="20"/>
  <c r="D17" i="20"/>
  <c r="R16" i="20"/>
  <c r="Q16" i="20"/>
  <c r="H16" i="20"/>
  <c r="E16" i="20"/>
  <c r="D16" i="20"/>
  <c r="R15" i="20"/>
  <c r="Q15" i="20"/>
  <c r="H15" i="20"/>
  <c r="E15" i="20"/>
  <c r="D15" i="20"/>
  <c r="R14" i="20"/>
  <c r="Q14" i="20"/>
  <c r="H14" i="20"/>
  <c r="E14" i="20"/>
  <c r="D14" i="20"/>
  <c r="R13" i="20"/>
  <c r="Q13" i="20"/>
  <c r="H13" i="20"/>
  <c r="E13" i="20"/>
  <c r="D13" i="20"/>
  <c r="R12" i="20"/>
  <c r="Q12" i="20"/>
  <c r="H12" i="20"/>
  <c r="E12" i="20"/>
  <c r="D12" i="20"/>
  <c r="R11" i="20"/>
  <c r="Q11" i="20"/>
  <c r="H11" i="20"/>
  <c r="E11" i="20"/>
  <c r="D11" i="20"/>
  <c r="R10" i="20"/>
  <c r="Q10" i="20"/>
  <c r="H10" i="20"/>
  <c r="E10" i="20"/>
  <c r="D10" i="20"/>
  <c r="R9" i="20"/>
  <c r="Q9" i="20"/>
  <c r="H9" i="20"/>
  <c r="E9" i="20"/>
  <c r="D9" i="20"/>
  <c r="R8" i="20"/>
  <c r="Q8" i="20"/>
  <c r="H8" i="20"/>
  <c r="E8" i="20"/>
  <c r="D8" i="20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50" i="18"/>
  <c r="S58" i="18"/>
  <c r="R58" i="18"/>
  <c r="H58" i="18"/>
  <c r="S57" i="18"/>
  <c r="R57" i="18"/>
  <c r="H57" i="18"/>
  <c r="S56" i="18"/>
  <c r="R56" i="18"/>
  <c r="H56" i="18"/>
  <c r="S55" i="18"/>
  <c r="R55" i="18"/>
  <c r="H55" i="18"/>
  <c r="S54" i="18"/>
  <c r="R54" i="18"/>
  <c r="H54" i="18"/>
  <c r="S53" i="18"/>
  <c r="R53" i="18"/>
  <c r="H53" i="18"/>
  <c r="S52" i="18"/>
  <c r="R52" i="18"/>
  <c r="H52" i="18"/>
  <c r="S51" i="18"/>
  <c r="R51" i="18"/>
  <c r="H51" i="18"/>
  <c r="S50" i="18"/>
  <c r="R50" i="18"/>
  <c r="H50" i="18"/>
  <c r="S59" i="18"/>
  <c r="R59" i="18"/>
  <c r="H59" i="18"/>
  <c r="S31" i="18"/>
  <c r="R31" i="18"/>
  <c r="H31" i="18"/>
  <c r="E31" i="18"/>
  <c r="D31" i="18"/>
  <c r="S66" i="18"/>
  <c r="R66" i="18"/>
  <c r="H66" i="18"/>
  <c r="S65" i="18"/>
  <c r="R65" i="18"/>
  <c r="H65" i="18"/>
  <c r="S64" i="18"/>
  <c r="R64" i="18"/>
  <c r="H64" i="18"/>
  <c r="S63" i="18"/>
  <c r="R63" i="18"/>
  <c r="H63" i="18"/>
  <c r="S62" i="18"/>
  <c r="R62" i="18"/>
  <c r="H62" i="18"/>
  <c r="S61" i="18"/>
  <c r="R61" i="18"/>
  <c r="H61" i="18"/>
  <c r="S60" i="18"/>
  <c r="R60" i="18"/>
  <c r="H60" i="18"/>
  <c r="S49" i="18"/>
  <c r="R49" i="18"/>
  <c r="H49" i="18"/>
  <c r="E49" i="18"/>
  <c r="D49" i="18"/>
  <c r="S48" i="18"/>
  <c r="R48" i="18"/>
  <c r="H48" i="18"/>
  <c r="E48" i="18"/>
  <c r="D48" i="18"/>
  <c r="S47" i="18"/>
  <c r="R47" i="18"/>
  <c r="H47" i="18"/>
  <c r="E47" i="18"/>
  <c r="D47" i="18"/>
  <c r="S46" i="18"/>
  <c r="R46" i="18"/>
  <c r="H46" i="18"/>
  <c r="E46" i="18"/>
  <c r="D46" i="18"/>
  <c r="S45" i="18"/>
  <c r="R45" i="18"/>
  <c r="H45" i="18"/>
  <c r="E45" i="18"/>
  <c r="D45" i="18"/>
  <c r="S44" i="18"/>
  <c r="R44" i="18"/>
  <c r="H44" i="18"/>
  <c r="E44" i="18"/>
  <c r="D44" i="18"/>
  <c r="S43" i="18"/>
  <c r="R43" i="18"/>
  <c r="H43" i="18"/>
  <c r="E43" i="18"/>
  <c r="D43" i="18"/>
  <c r="S42" i="18"/>
  <c r="R42" i="18"/>
  <c r="H42" i="18"/>
  <c r="E42" i="18"/>
  <c r="D42" i="18"/>
  <c r="S40" i="18"/>
  <c r="R40" i="18"/>
  <c r="H40" i="18"/>
  <c r="E40" i="18"/>
  <c r="D40" i="18"/>
  <c r="S39" i="18"/>
  <c r="R39" i="18"/>
  <c r="H39" i="18"/>
  <c r="E39" i="18"/>
  <c r="D39" i="18"/>
  <c r="S38" i="18"/>
  <c r="R38" i="18"/>
  <c r="H38" i="18"/>
  <c r="E38" i="18"/>
  <c r="D38" i="18"/>
  <c r="S37" i="18"/>
  <c r="R37" i="18"/>
  <c r="H37" i="18"/>
  <c r="E37" i="18"/>
  <c r="D37" i="18"/>
  <c r="S36" i="18"/>
  <c r="R36" i="18"/>
  <c r="H36" i="18"/>
  <c r="E36" i="18"/>
  <c r="D36" i="18"/>
  <c r="S35" i="18"/>
  <c r="R35" i="18"/>
  <c r="H35" i="18"/>
  <c r="E35" i="18"/>
  <c r="D35" i="18"/>
  <c r="S34" i="18"/>
  <c r="R34" i="18"/>
  <c r="H34" i="18"/>
  <c r="E34" i="18"/>
  <c r="D34" i="18"/>
  <c r="S32" i="18"/>
  <c r="R32" i="18"/>
  <c r="H32" i="18"/>
  <c r="E32" i="18"/>
  <c r="D32" i="18"/>
  <c r="S30" i="18"/>
  <c r="R30" i="18"/>
  <c r="H30" i="18"/>
  <c r="E30" i="18"/>
  <c r="D30" i="18"/>
  <c r="S29" i="18"/>
  <c r="R29" i="18"/>
  <c r="H29" i="18"/>
  <c r="E29" i="18"/>
  <c r="D29" i="18"/>
  <c r="S28" i="18"/>
  <c r="R28" i="18"/>
  <c r="H28" i="18"/>
  <c r="E28" i="18"/>
  <c r="D28" i="18"/>
  <c r="S27" i="18"/>
  <c r="R27" i="18"/>
  <c r="H27" i="18"/>
  <c r="E27" i="18"/>
  <c r="D27" i="18"/>
  <c r="S26" i="18"/>
  <c r="R26" i="18"/>
  <c r="H26" i="18"/>
  <c r="E26" i="18"/>
  <c r="D26" i="18"/>
  <c r="S25" i="18"/>
  <c r="R25" i="18"/>
  <c r="H25" i="18"/>
  <c r="E25" i="18"/>
  <c r="D25" i="18"/>
  <c r="S20" i="18"/>
  <c r="R20" i="18"/>
  <c r="H20" i="18"/>
  <c r="E20" i="18"/>
  <c r="D20" i="18"/>
  <c r="S19" i="18"/>
  <c r="R19" i="18"/>
  <c r="H19" i="18"/>
  <c r="E19" i="18"/>
  <c r="D19" i="18"/>
  <c r="S18" i="18"/>
  <c r="R18" i="18"/>
  <c r="H18" i="18"/>
  <c r="E18" i="18"/>
  <c r="D18" i="18"/>
  <c r="S17" i="18"/>
  <c r="R17" i="18"/>
  <c r="H17" i="18"/>
  <c r="E17" i="18"/>
  <c r="D17" i="18"/>
  <c r="S16" i="18"/>
  <c r="R16" i="18"/>
  <c r="H16" i="18"/>
  <c r="E16" i="18"/>
  <c r="D16" i="18"/>
  <c r="S10" i="18"/>
  <c r="R10" i="18"/>
  <c r="H10" i="18"/>
  <c r="E10" i="18"/>
  <c r="D10" i="18"/>
  <c r="S9" i="18"/>
  <c r="R9" i="18"/>
  <c r="H9" i="18"/>
  <c r="E9" i="18"/>
  <c r="D9" i="18"/>
  <c r="S8" i="18"/>
  <c r="R8" i="18"/>
  <c r="H8" i="18"/>
  <c r="E8" i="18"/>
  <c r="D8" i="18"/>
  <c r="H7" i="18"/>
  <c r="E7" i="18"/>
  <c r="D7" i="18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53" i="17"/>
  <c r="K52" i="17"/>
  <c r="K51" i="17"/>
  <c r="K50" i="17"/>
  <c r="K38" i="17"/>
  <c r="K37" i="17"/>
  <c r="K36" i="17"/>
  <c r="K35" i="17"/>
  <c r="K34" i="17"/>
  <c r="K30" i="17"/>
  <c r="K29" i="17"/>
  <c r="K28" i="17"/>
  <c r="K27" i="17"/>
  <c r="K26" i="17"/>
  <c r="Z80" i="17"/>
  <c r="Y80" i="17"/>
  <c r="F80" i="17"/>
  <c r="J80" i="17"/>
  <c r="I80" i="17"/>
  <c r="Z79" i="17"/>
  <c r="Y79" i="17"/>
  <c r="F79" i="17"/>
  <c r="J79" i="17"/>
  <c r="I79" i="17"/>
  <c r="Z78" i="17"/>
  <c r="Y78" i="17"/>
  <c r="F78" i="17"/>
  <c r="J78" i="17"/>
  <c r="I78" i="17"/>
  <c r="Z77" i="17"/>
  <c r="Y77" i="17"/>
  <c r="F77" i="17"/>
  <c r="J77" i="17"/>
  <c r="I77" i="17"/>
  <c r="Z76" i="17"/>
  <c r="Y76" i="17"/>
  <c r="F76" i="17"/>
  <c r="J76" i="17"/>
  <c r="I76" i="17"/>
  <c r="Z75" i="17"/>
  <c r="Y75" i="17"/>
  <c r="F75" i="17"/>
  <c r="J75" i="17"/>
  <c r="I75" i="17"/>
  <c r="Z74" i="17"/>
  <c r="Y74" i="17"/>
  <c r="F74" i="17"/>
  <c r="J74" i="17"/>
  <c r="I74" i="17"/>
  <c r="Z87" i="17"/>
  <c r="Y87" i="17"/>
  <c r="F87" i="17"/>
  <c r="J87" i="17"/>
  <c r="I87" i="17"/>
  <c r="Z86" i="17"/>
  <c r="Y86" i="17"/>
  <c r="F86" i="17"/>
  <c r="J86" i="17"/>
  <c r="I86" i="17"/>
  <c r="Z85" i="17"/>
  <c r="Y85" i="17"/>
  <c r="F85" i="17"/>
  <c r="J85" i="17"/>
  <c r="I85" i="17"/>
  <c r="Z84" i="17"/>
  <c r="Y84" i="17"/>
  <c r="F84" i="17"/>
  <c r="J84" i="17"/>
  <c r="I84" i="17"/>
  <c r="Z83" i="17"/>
  <c r="Y83" i="17"/>
  <c r="F83" i="17"/>
  <c r="J83" i="17"/>
  <c r="I83" i="17"/>
  <c r="Z82" i="17"/>
  <c r="Y82" i="17"/>
  <c r="F82" i="17"/>
  <c r="J82" i="17"/>
  <c r="I82" i="17"/>
  <c r="Z81" i="17"/>
  <c r="Y81" i="17"/>
  <c r="F81" i="17"/>
  <c r="J81" i="17"/>
  <c r="I81" i="17"/>
  <c r="J26" i="17"/>
  <c r="J27" i="17"/>
  <c r="J28" i="17"/>
  <c r="J29" i="17"/>
  <c r="J30" i="17"/>
  <c r="J34" i="17"/>
  <c r="J35" i="17"/>
  <c r="J36" i="17"/>
  <c r="J37" i="17"/>
  <c r="J38" i="17"/>
  <c r="J50" i="17"/>
  <c r="J51" i="17"/>
  <c r="J52" i="17"/>
  <c r="J53" i="17"/>
  <c r="J55" i="17"/>
  <c r="J67" i="17"/>
  <c r="J68" i="17"/>
  <c r="J69" i="17"/>
  <c r="J70" i="17"/>
  <c r="J71" i="17"/>
  <c r="J72" i="17"/>
  <c r="J73" i="17"/>
  <c r="I27" i="17"/>
  <c r="I28" i="17"/>
  <c r="I29" i="17"/>
  <c r="I30" i="17"/>
  <c r="I34" i="17"/>
  <c r="I35" i="17"/>
  <c r="I36" i="17"/>
  <c r="I37" i="17"/>
  <c r="I38" i="17"/>
  <c r="I50" i="17"/>
  <c r="I51" i="17"/>
  <c r="I52" i="17"/>
  <c r="I53" i="17"/>
  <c r="I55" i="17"/>
  <c r="I67" i="17"/>
  <c r="I68" i="17"/>
  <c r="I69" i="17"/>
  <c r="I70" i="17"/>
  <c r="I71" i="17"/>
  <c r="I72" i="17"/>
  <c r="I73" i="17"/>
  <c r="F11" i="17"/>
  <c r="F12" i="17"/>
  <c r="F13" i="17"/>
  <c r="F18" i="17"/>
  <c r="F19" i="17"/>
  <c r="F20" i="17"/>
  <c r="F21" i="17"/>
  <c r="F26" i="17"/>
  <c r="F27" i="17"/>
  <c r="F28" i="17"/>
  <c r="F29" i="17"/>
  <c r="F30" i="17"/>
  <c r="F31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Z73" i="17"/>
  <c r="Y73" i="17"/>
  <c r="E73" i="17"/>
  <c r="D73" i="17"/>
  <c r="Z72" i="17"/>
  <c r="Y72" i="17"/>
  <c r="E72" i="17"/>
  <c r="D72" i="17"/>
  <c r="Z71" i="17"/>
  <c r="Y71" i="17"/>
  <c r="E71" i="17"/>
  <c r="D71" i="17"/>
  <c r="Z70" i="17"/>
  <c r="Y70" i="17"/>
  <c r="E70" i="17"/>
  <c r="D70" i="17"/>
  <c r="Z69" i="17"/>
  <c r="Y69" i="17"/>
  <c r="E69" i="17"/>
  <c r="D69" i="17"/>
  <c r="Z68" i="17"/>
  <c r="Y68" i="17"/>
  <c r="E68" i="17"/>
  <c r="D68" i="17"/>
  <c r="Z67" i="17"/>
  <c r="Y67" i="17"/>
  <c r="E67" i="17"/>
  <c r="D67" i="17"/>
  <c r="Z66" i="17"/>
  <c r="Y66" i="17"/>
  <c r="E66" i="17"/>
  <c r="D66" i="17"/>
  <c r="Z65" i="17"/>
  <c r="Y65" i="17"/>
  <c r="E65" i="17"/>
  <c r="D65" i="17"/>
  <c r="Z64" i="17"/>
  <c r="Y64" i="17"/>
  <c r="E64" i="17"/>
  <c r="D64" i="17"/>
  <c r="Z63" i="17"/>
  <c r="Y63" i="17"/>
  <c r="E63" i="17"/>
  <c r="D63" i="17"/>
  <c r="Z62" i="17"/>
  <c r="Y62" i="17"/>
  <c r="E62" i="17"/>
  <c r="D62" i="17"/>
  <c r="Z61" i="17"/>
  <c r="Y61" i="17"/>
  <c r="E61" i="17"/>
  <c r="D61" i="17"/>
  <c r="Z60" i="17"/>
  <c r="Y60" i="17"/>
  <c r="E60" i="17"/>
  <c r="D60" i="17"/>
  <c r="Z59" i="17"/>
  <c r="Y59" i="17"/>
  <c r="E59" i="17"/>
  <c r="D59" i="17"/>
  <c r="Z58" i="17"/>
  <c r="Y58" i="17"/>
  <c r="E58" i="17"/>
  <c r="D58" i="17"/>
  <c r="Z57" i="17"/>
  <c r="Y57" i="17"/>
  <c r="E57" i="17"/>
  <c r="D57" i="17"/>
  <c r="Z56" i="17"/>
  <c r="Y56" i="17"/>
  <c r="E56" i="17"/>
  <c r="D56" i="17"/>
  <c r="Z55" i="17"/>
  <c r="Y55" i="17"/>
  <c r="E55" i="17"/>
  <c r="D55" i="17"/>
  <c r="Z54" i="17"/>
  <c r="Y54" i="17"/>
  <c r="E54" i="17"/>
  <c r="D54" i="17"/>
  <c r="Z53" i="17"/>
  <c r="Y53" i="17"/>
  <c r="E53" i="17"/>
  <c r="D53" i="17"/>
  <c r="Z52" i="17"/>
  <c r="Y52" i="17"/>
  <c r="E52" i="17"/>
  <c r="D52" i="17"/>
  <c r="Z51" i="17"/>
  <c r="Y51" i="17"/>
  <c r="E51" i="17"/>
  <c r="D51" i="17"/>
  <c r="Z50" i="17"/>
  <c r="Y50" i="17"/>
  <c r="E50" i="17"/>
  <c r="D50" i="17"/>
  <c r="Z49" i="17"/>
  <c r="Y49" i="17"/>
  <c r="E49" i="17"/>
  <c r="D49" i="17"/>
  <c r="Z48" i="17"/>
  <c r="Y48" i="17"/>
  <c r="E48" i="17"/>
  <c r="D48" i="17"/>
  <c r="Z47" i="17"/>
  <c r="Y47" i="17"/>
  <c r="E47" i="17"/>
  <c r="D47" i="17"/>
  <c r="Z46" i="17"/>
  <c r="Y46" i="17"/>
  <c r="E46" i="17"/>
  <c r="D46" i="17"/>
  <c r="Z45" i="17"/>
  <c r="Y45" i="17"/>
  <c r="E45" i="17"/>
  <c r="D45" i="17"/>
  <c r="Z44" i="17"/>
  <c r="Y44" i="17"/>
  <c r="E44" i="17"/>
  <c r="D44" i="17"/>
  <c r="Z43" i="17"/>
  <c r="Y43" i="17"/>
  <c r="E43" i="17"/>
  <c r="D43" i="17"/>
  <c r="Z42" i="17"/>
  <c r="Y42" i="17"/>
  <c r="E42" i="17"/>
  <c r="D42" i="17"/>
  <c r="Z19" i="17"/>
  <c r="Y19" i="17"/>
  <c r="E19" i="17"/>
  <c r="D19" i="17"/>
  <c r="Z13" i="17"/>
  <c r="Y13" i="17"/>
  <c r="E13" i="17"/>
  <c r="D13" i="17"/>
  <c r="Z18" i="17"/>
  <c r="Y18" i="17"/>
  <c r="E18" i="17"/>
  <c r="D18" i="17"/>
  <c r="Z10" i="17"/>
  <c r="Y10" i="17"/>
  <c r="F10" i="17"/>
  <c r="E10" i="17"/>
  <c r="D10" i="17"/>
  <c r="Z41" i="17"/>
  <c r="Y41" i="17"/>
  <c r="E41" i="17"/>
  <c r="D41" i="17"/>
  <c r="Z40" i="17"/>
  <c r="Y40" i="17"/>
  <c r="E40" i="17"/>
  <c r="D40" i="17"/>
  <c r="Z39" i="17"/>
  <c r="Y39" i="17"/>
  <c r="E39" i="17"/>
  <c r="D39" i="17"/>
  <c r="Z38" i="17"/>
  <c r="Y38" i="17"/>
  <c r="E38" i="17"/>
  <c r="D38" i="17"/>
  <c r="Z37" i="17"/>
  <c r="Y37" i="17"/>
  <c r="E37" i="17"/>
  <c r="D37" i="17"/>
  <c r="Z36" i="17"/>
  <c r="Y36" i="17"/>
  <c r="E36" i="17"/>
  <c r="D36" i="17"/>
  <c r="Z35" i="17"/>
  <c r="Y35" i="17"/>
  <c r="E35" i="17"/>
  <c r="D35" i="17"/>
  <c r="Z34" i="17"/>
  <c r="Y34" i="17"/>
  <c r="E34" i="17"/>
  <c r="D34" i="17"/>
  <c r="Z31" i="17"/>
  <c r="Y31" i="17"/>
  <c r="E31" i="17"/>
  <c r="D31" i="17"/>
  <c r="Z30" i="17"/>
  <c r="Y30" i="17"/>
  <c r="E30" i="17"/>
  <c r="D30" i="17"/>
  <c r="Z29" i="17"/>
  <c r="Y29" i="17"/>
  <c r="E29" i="17"/>
  <c r="D29" i="17"/>
  <c r="Z28" i="17"/>
  <c r="Y28" i="17"/>
  <c r="E28" i="17"/>
  <c r="D28" i="17"/>
  <c r="Z27" i="17"/>
  <c r="Y27" i="17"/>
  <c r="E27" i="17"/>
  <c r="D27" i="17"/>
  <c r="Z26" i="17"/>
  <c r="Y26" i="17"/>
  <c r="E26" i="17"/>
  <c r="D26" i="17"/>
  <c r="Z21" i="17"/>
  <c r="Y21" i="17"/>
  <c r="E21" i="17"/>
  <c r="D21" i="17"/>
  <c r="Z20" i="17"/>
  <c r="Y20" i="17"/>
  <c r="E20" i="17"/>
  <c r="D20" i="17"/>
  <c r="Z12" i="17"/>
  <c r="Y12" i="17"/>
  <c r="E12" i="17"/>
  <c r="D12" i="17"/>
  <c r="Z11" i="17"/>
  <c r="Y11" i="17"/>
  <c r="E11" i="17"/>
  <c r="D11" i="17"/>
  <c r="P240" i="3"/>
  <c r="O240" i="3"/>
  <c r="E240" i="3"/>
  <c r="D240" i="3"/>
  <c r="P239" i="3"/>
  <c r="O239" i="3"/>
  <c r="E239" i="3"/>
  <c r="D239" i="3"/>
  <c r="P238" i="3"/>
  <c r="O238" i="3"/>
  <c r="E238" i="3"/>
  <c r="D238" i="3"/>
  <c r="P237" i="3"/>
  <c r="O237" i="3"/>
  <c r="E237" i="3"/>
  <c r="D237" i="3"/>
  <c r="P236" i="3"/>
  <c r="O236" i="3"/>
  <c r="E236" i="3"/>
  <c r="D236" i="3"/>
  <c r="P235" i="3"/>
  <c r="O235" i="3"/>
  <c r="E235" i="3"/>
  <c r="D235" i="3"/>
  <c r="P234" i="3"/>
  <c r="O234" i="3"/>
  <c r="E234" i="3"/>
  <c r="D234" i="3"/>
  <c r="P233" i="3"/>
  <c r="O233" i="3"/>
  <c r="E233" i="3"/>
  <c r="D233" i="3"/>
  <c r="P232" i="3"/>
  <c r="O232" i="3"/>
  <c r="E232" i="3"/>
  <c r="D232" i="3"/>
  <c r="P231" i="3"/>
  <c r="O231" i="3"/>
  <c r="E231" i="3"/>
  <c r="D231" i="3"/>
  <c r="P230" i="3"/>
  <c r="O230" i="3"/>
  <c r="E230" i="3"/>
  <c r="D230" i="3"/>
  <c r="P229" i="3"/>
  <c r="O229" i="3"/>
  <c r="E229" i="3"/>
  <c r="D229" i="3"/>
  <c r="P228" i="3"/>
  <c r="O228" i="3"/>
  <c r="E228" i="3"/>
  <c r="D228" i="3"/>
  <c r="P227" i="3"/>
  <c r="O227" i="3"/>
  <c r="E227" i="3"/>
  <c r="D227" i="3"/>
  <c r="P226" i="3"/>
  <c r="O226" i="3"/>
  <c r="E226" i="3"/>
  <c r="D226" i="3"/>
  <c r="P225" i="3"/>
  <c r="O225" i="3"/>
  <c r="E225" i="3"/>
  <c r="D225" i="3"/>
  <c r="P224" i="3"/>
  <c r="O224" i="3"/>
  <c r="E224" i="3"/>
  <c r="D224" i="3"/>
  <c r="P223" i="3"/>
  <c r="O223" i="3"/>
  <c r="E223" i="3"/>
  <c r="D223" i="3"/>
  <c r="P222" i="3"/>
  <c r="O222" i="3"/>
  <c r="E222" i="3"/>
  <c r="D222" i="3"/>
  <c r="P221" i="3"/>
  <c r="O221" i="3"/>
  <c r="E221" i="3"/>
  <c r="D221" i="3"/>
  <c r="P220" i="3"/>
  <c r="O220" i="3"/>
  <c r="E220" i="3"/>
  <c r="D220" i="3"/>
  <c r="P219" i="3"/>
  <c r="O219" i="3"/>
  <c r="E219" i="3"/>
  <c r="D219" i="3"/>
  <c r="P218" i="3"/>
  <c r="O218" i="3"/>
  <c r="E218" i="3"/>
  <c r="D218" i="3"/>
  <c r="P217" i="3"/>
  <c r="O217" i="3"/>
  <c r="E217" i="3"/>
  <c r="D217" i="3"/>
  <c r="P216" i="3"/>
  <c r="O216" i="3"/>
  <c r="E216" i="3"/>
  <c r="D216" i="3"/>
  <c r="P215" i="3"/>
  <c r="O215" i="3"/>
  <c r="E215" i="3"/>
  <c r="D215" i="3"/>
  <c r="P214" i="3"/>
  <c r="O214" i="3"/>
  <c r="E214" i="3"/>
  <c r="D214" i="3"/>
  <c r="P213" i="3"/>
  <c r="O213" i="3"/>
  <c r="E213" i="3"/>
  <c r="D213" i="3"/>
  <c r="P212" i="3"/>
  <c r="O212" i="3"/>
  <c r="E212" i="3"/>
  <c r="D212" i="3"/>
  <c r="P211" i="3"/>
  <c r="O211" i="3"/>
  <c r="E211" i="3"/>
  <c r="D211" i="3"/>
  <c r="P210" i="3"/>
  <c r="O210" i="3"/>
  <c r="E210" i="3"/>
  <c r="D210" i="3"/>
  <c r="P209" i="3"/>
  <c r="O209" i="3"/>
  <c r="E209" i="3"/>
  <c r="D209" i="3"/>
  <c r="P208" i="3"/>
  <c r="O208" i="3"/>
  <c r="E208" i="3"/>
  <c r="D208" i="3"/>
  <c r="P207" i="3"/>
  <c r="O207" i="3"/>
  <c r="E207" i="3"/>
  <c r="D207" i="3"/>
  <c r="P206" i="3"/>
  <c r="O206" i="3"/>
  <c r="E206" i="3"/>
  <c r="D206" i="3"/>
  <c r="P205" i="3"/>
  <c r="O205" i="3"/>
  <c r="E205" i="3"/>
  <c r="D205" i="3"/>
  <c r="P204" i="3"/>
  <c r="O204" i="3"/>
  <c r="E204" i="3"/>
  <c r="D204" i="3"/>
  <c r="P203" i="3"/>
  <c r="O203" i="3"/>
  <c r="E203" i="3"/>
  <c r="D203" i="3"/>
  <c r="P202" i="3"/>
  <c r="O202" i="3"/>
  <c r="E202" i="3"/>
  <c r="D202" i="3"/>
  <c r="P201" i="3"/>
  <c r="O201" i="3"/>
  <c r="E201" i="3"/>
  <c r="D201" i="3"/>
  <c r="P200" i="3"/>
  <c r="O200" i="3"/>
  <c r="E200" i="3"/>
  <c r="D200" i="3"/>
  <c r="P199" i="3"/>
  <c r="O199" i="3"/>
  <c r="E199" i="3"/>
  <c r="D199" i="3"/>
  <c r="P198" i="3"/>
  <c r="O198" i="3"/>
  <c r="E198" i="3"/>
  <c r="D198" i="3"/>
  <c r="P197" i="3"/>
  <c r="O197" i="3"/>
  <c r="E197" i="3"/>
  <c r="D197" i="3"/>
  <c r="P196" i="3"/>
  <c r="O196" i="3"/>
  <c r="E196" i="3"/>
  <c r="D196" i="3"/>
  <c r="P195" i="3"/>
  <c r="O195" i="3"/>
  <c r="E195" i="3"/>
  <c r="D195" i="3"/>
  <c r="P194" i="3"/>
  <c r="O194" i="3"/>
  <c r="E194" i="3"/>
  <c r="D194" i="3"/>
  <c r="P193" i="3"/>
  <c r="O193" i="3"/>
  <c r="E193" i="3"/>
  <c r="D193" i="3"/>
  <c r="P192" i="3"/>
  <c r="O192" i="3"/>
  <c r="E192" i="3"/>
  <c r="D192" i="3"/>
  <c r="P191" i="3"/>
  <c r="O191" i="3"/>
  <c r="E191" i="3"/>
  <c r="D191" i="3"/>
  <c r="P190" i="3"/>
  <c r="O190" i="3"/>
  <c r="E190" i="3"/>
  <c r="D190" i="3"/>
  <c r="P187" i="3"/>
  <c r="O187" i="3"/>
  <c r="E187" i="3"/>
  <c r="D187" i="3"/>
  <c r="P186" i="3"/>
  <c r="O186" i="3"/>
  <c r="E186" i="3"/>
  <c r="D186" i="3"/>
  <c r="P185" i="3"/>
  <c r="O185" i="3"/>
  <c r="E185" i="3"/>
  <c r="D185" i="3"/>
  <c r="P184" i="3"/>
  <c r="O184" i="3"/>
  <c r="E184" i="3"/>
  <c r="D184" i="3"/>
  <c r="P183" i="3"/>
  <c r="O183" i="3"/>
  <c r="E183" i="3"/>
  <c r="D183" i="3"/>
  <c r="P182" i="3"/>
  <c r="O182" i="3"/>
  <c r="E182" i="3"/>
  <c r="D182" i="3"/>
  <c r="P181" i="3"/>
  <c r="O181" i="3"/>
  <c r="E181" i="3"/>
  <c r="D181" i="3"/>
  <c r="P180" i="3"/>
  <c r="O180" i="3"/>
  <c r="E180" i="3"/>
  <c r="D180" i="3"/>
  <c r="P179" i="3"/>
  <c r="O179" i="3"/>
  <c r="E179" i="3"/>
  <c r="D179" i="3"/>
  <c r="P178" i="3"/>
  <c r="O178" i="3"/>
  <c r="E178" i="3"/>
  <c r="D178" i="3"/>
  <c r="P177" i="3"/>
  <c r="O177" i="3"/>
  <c r="E177" i="3"/>
  <c r="D177" i="3"/>
  <c r="P176" i="3"/>
  <c r="O176" i="3"/>
  <c r="E176" i="3"/>
  <c r="D176" i="3"/>
  <c r="P175" i="3"/>
  <c r="O175" i="3"/>
  <c r="E175" i="3"/>
  <c r="D175" i="3"/>
  <c r="P174" i="3"/>
  <c r="O174" i="3"/>
  <c r="E174" i="3"/>
  <c r="D174" i="3"/>
  <c r="P173" i="3"/>
  <c r="O173" i="3"/>
  <c r="E173" i="3"/>
  <c r="D173" i="3"/>
  <c r="P172" i="3"/>
  <c r="O172" i="3"/>
  <c r="E172" i="3"/>
  <c r="D172" i="3"/>
  <c r="P171" i="3"/>
  <c r="O171" i="3"/>
  <c r="E171" i="3"/>
  <c r="D171" i="3"/>
  <c r="P170" i="3"/>
  <c r="O170" i="3"/>
  <c r="E170" i="3"/>
  <c r="D170" i="3"/>
  <c r="P169" i="3"/>
  <c r="O169" i="3"/>
  <c r="E169" i="3"/>
  <c r="D169" i="3"/>
  <c r="P168" i="3"/>
  <c r="O168" i="3"/>
  <c r="E168" i="3"/>
  <c r="D168" i="3"/>
  <c r="P167" i="3"/>
  <c r="O167" i="3"/>
  <c r="E167" i="3"/>
  <c r="D167" i="3"/>
  <c r="P166" i="3"/>
  <c r="O166" i="3"/>
  <c r="E166" i="3"/>
  <c r="D166" i="3"/>
  <c r="P165" i="3"/>
  <c r="O165" i="3"/>
  <c r="E165" i="3"/>
  <c r="D165" i="3"/>
  <c r="P164" i="3"/>
  <c r="O164" i="3"/>
  <c r="E164" i="3"/>
  <c r="D164" i="3"/>
  <c r="P163" i="3"/>
  <c r="O163" i="3"/>
  <c r="E163" i="3"/>
  <c r="D163" i="3"/>
  <c r="P162" i="3"/>
  <c r="O162" i="3"/>
  <c r="E162" i="3"/>
  <c r="D162" i="3"/>
  <c r="P161" i="3"/>
  <c r="O161" i="3"/>
  <c r="E161" i="3"/>
  <c r="D161" i="3"/>
  <c r="P160" i="3"/>
  <c r="O160" i="3"/>
  <c r="E160" i="3"/>
  <c r="D160" i="3"/>
  <c r="P159" i="3"/>
  <c r="O159" i="3"/>
  <c r="E159" i="3"/>
  <c r="D159" i="3"/>
  <c r="P158" i="3"/>
  <c r="O158" i="3"/>
  <c r="E158" i="3"/>
  <c r="D158" i="3"/>
  <c r="P157" i="3"/>
  <c r="O157" i="3"/>
  <c r="E157" i="3"/>
  <c r="D157" i="3"/>
  <c r="P156" i="3"/>
  <c r="O156" i="3"/>
  <c r="E156" i="3"/>
  <c r="D156" i="3"/>
  <c r="P155" i="3"/>
  <c r="O155" i="3"/>
  <c r="E155" i="3"/>
  <c r="D155" i="3"/>
  <c r="P154" i="3"/>
  <c r="O154" i="3"/>
  <c r="E154" i="3"/>
  <c r="D154" i="3"/>
  <c r="P153" i="3"/>
  <c r="O153" i="3"/>
  <c r="E153" i="3"/>
  <c r="D153" i="3"/>
  <c r="P152" i="3"/>
  <c r="O152" i="3"/>
  <c r="E152" i="3"/>
  <c r="D152" i="3"/>
  <c r="P151" i="3"/>
  <c r="O151" i="3"/>
  <c r="E151" i="3"/>
  <c r="D151" i="3"/>
  <c r="P150" i="3"/>
  <c r="O150" i="3"/>
  <c r="E150" i="3"/>
  <c r="D150" i="3"/>
  <c r="P149" i="3"/>
  <c r="O149" i="3"/>
  <c r="E149" i="3"/>
  <c r="D149" i="3"/>
  <c r="P148" i="3"/>
  <c r="O148" i="3"/>
  <c r="E148" i="3"/>
  <c r="D148" i="3"/>
  <c r="P147" i="3"/>
  <c r="O147" i="3"/>
  <c r="E147" i="3"/>
  <c r="D147" i="3"/>
  <c r="P146" i="3"/>
  <c r="O146" i="3"/>
  <c r="E146" i="3"/>
  <c r="D146" i="3"/>
  <c r="P145" i="3"/>
  <c r="O145" i="3"/>
  <c r="E145" i="3"/>
  <c r="D145" i="3"/>
  <c r="P144" i="3"/>
  <c r="O144" i="3"/>
  <c r="E144" i="3"/>
  <c r="D144" i="3"/>
  <c r="P143" i="3"/>
  <c r="O143" i="3"/>
  <c r="E143" i="3"/>
  <c r="D143" i="3"/>
  <c r="P142" i="3"/>
  <c r="O142" i="3"/>
  <c r="E142" i="3"/>
  <c r="D142" i="3"/>
  <c r="P141" i="3"/>
  <c r="O141" i="3"/>
  <c r="E141" i="3"/>
  <c r="D141" i="3"/>
  <c r="P140" i="3"/>
  <c r="O140" i="3"/>
  <c r="E140" i="3"/>
  <c r="D140" i="3"/>
  <c r="P125" i="3"/>
  <c r="O125" i="3"/>
  <c r="E125" i="3"/>
  <c r="D125" i="3"/>
  <c r="P110" i="3"/>
  <c r="O110" i="3"/>
  <c r="E110" i="3"/>
  <c r="D110" i="3"/>
  <c r="P93" i="3"/>
  <c r="O93" i="3"/>
  <c r="E93" i="3"/>
  <c r="D93" i="3"/>
  <c r="P79" i="3"/>
  <c r="O79" i="3"/>
  <c r="E79" i="3"/>
  <c r="D79" i="3"/>
  <c r="P62" i="3"/>
  <c r="O62" i="3"/>
  <c r="E62" i="3"/>
  <c r="D62" i="3"/>
  <c r="P49" i="3"/>
  <c r="O49" i="3"/>
  <c r="E49" i="3"/>
  <c r="D49" i="3"/>
  <c r="P139" i="3"/>
  <c r="O139" i="3"/>
  <c r="E139" i="3"/>
  <c r="D139" i="3"/>
  <c r="P138" i="3"/>
  <c r="O138" i="3"/>
  <c r="E138" i="3"/>
  <c r="D138" i="3"/>
  <c r="P137" i="3"/>
  <c r="O137" i="3"/>
  <c r="E137" i="3"/>
  <c r="D137" i="3"/>
  <c r="P136" i="3"/>
  <c r="O136" i="3"/>
  <c r="E136" i="3"/>
  <c r="D136" i="3"/>
  <c r="P135" i="3"/>
  <c r="O135" i="3"/>
  <c r="E135" i="3"/>
  <c r="D135" i="3"/>
  <c r="P134" i="3"/>
  <c r="O134" i="3"/>
  <c r="E134" i="3"/>
  <c r="D134" i="3"/>
  <c r="P133" i="3"/>
  <c r="O133" i="3"/>
  <c r="E133" i="3"/>
  <c r="D133" i="3"/>
  <c r="P132" i="3"/>
  <c r="O132" i="3"/>
  <c r="E132" i="3"/>
  <c r="D132" i="3"/>
  <c r="P131" i="3"/>
  <c r="O131" i="3"/>
  <c r="E131" i="3"/>
  <c r="D131" i="3"/>
  <c r="P130" i="3"/>
  <c r="O130" i="3"/>
  <c r="E130" i="3"/>
  <c r="D130" i="3"/>
  <c r="P129" i="3"/>
  <c r="O129" i="3"/>
  <c r="E129" i="3"/>
  <c r="D129" i="3"/>
  <c r="P128" i="3"/>
  <c r="O128" i="3"/>
  <c r="E128" i="3"/>
  <c r="D128" i="3"/>
  <c r="P127" i="3"/>
  <c r="O127" i="3"/>
  <c r="E127" i="3"/>
  <c r="D127" i="3"/>
  <c r="P126" i="3"/>
  <c r="O126" i="3"/>
  <c r="E126" i="3"/>
  <c r="D126" i="3"/>
  <c r="P124" i="3"/>
  <c r="O124" i="3"/>
  <c r="E124" i="3"/>
  <c r="D124" i="3"/>
  <c r="P123" i="3"/>
  <c r="O123" i="3"/>
  <c r="E123" i="3"/>
  <c r="D123" i="3"/>
  <c r="P122" i="3"/>
  <c r="O122" i="3"/>
  <c r="E122" i="3"/>
  <c r="D122" i="3"/>
  <c r="P121" i="3"/>
  <c r="O121" i="3"/>
  <c r="E121" i="3"/>
  <c r="D121" i="3"/>
  <c r="P120" i="3"/>
  <c r="O120" i="3"/>
  <c r="E120" i="3"/>
  <c r="D120" i="3"/>
  <c r="P119" i="3"/>
  <c r="O119" i="3"/>
  <c r="E119" i="3"/>
  <c r="D119" i="3"/>
  <c r="P118" i="3"/>
  <c r="O118" i="3"/>
  <c r="E118" i="3"/>
  <c r="D118" i="3"/>
  <c r="P117" i="3"/>
  <c r="O117" i="3"/>
  <c r="E117" i="3"/>
  <c r="D117" i="3"/>
  <c r="P116" i="3"/>
  <c r="O116" i="3"/>
  <c r="E116" i="3"/>
  <c r="D116" i="3"/>
  <c r="P115" i="3"/>
  <c r="O115" i="3"/>
  <c r="E115" i="3"/>
  <c r="D115" i="3"/>
  <c r="P114" i="3"/>
  <c r="O114" i="3"/>
  <c r="E114" i="3"/>
  <c r="D114" i="3"/>
  <c r="P113" i="3"/>
  <c r="O113" i="3"/>
  <c r="E113" i="3"/>
  <c r="D113" i="3"/>
  <c r="P112" i="3"/>
  <c r="O112" i="3"/>
  <c r="E112" i="3"/>
  <c r="D112" i="3"/>
  <c r="P111" i="3"/>
  <c r="O111" i="3"/>
  <c r="E111" i="3"/>
  <c r="D111" i="3"/>
  <c r="P109" i="3"/>
  <c r="O109" i="3"/>
  <c r="E109" i="3"/>
  <c r="D109" i="3"/>
  <c r="P108" i="3"/>
  <c r="O108" i="3"/>
  <c r="E108" i="3"/>
  <c r="D108" i="3"/>
  <c r="P107" i="3"/>
  <c r="O107" i="3"/>
  <c r="E107" i="3"/>
  <c r="D107" i="3"/>
  <c r="P106" i="3"/>
  <c r="O106" i="3"/>
  <c r="E106" i="3"/>
  <c r="D106" i="3"/>
  <c r="P105" i="3"/>
  <c r="O105" i="3"/>
  <c r="E105" i="3"/>
  <c r="D105" i="3"/>
  <c r="P104" i="3"/>
  <c r="O104" i="3"/>
  <c r="E104" i="3"/>
  <c r="D104" i="3"/>
  <c r="P92" i="3"/>
  <c r="O92" i="3"/>
  <c r="E92" i="3"/>
  <c r="D92" i="3"/>
  <c r="P91" i="3"/>
  <c r="O91" i="3"/>
  <c r="E91" i="3"/>
  <c r="D91" i="3"/>
  <c r="P90" i="3"/>
  <c r="O90" i="3"/>
  <c r="E90" i="3"/>
  <c r="D90" i="3"/>
  <c r="P89" i="3"/>
  <c r="O89" i="3"/>
  <c r="E89" i="3"/>
  <c r="D89" i="3"/>
  <c r="P88" i="3"/>
  <c r="O88" i="3"/>
  <c r="E88" i="3"/>
  <c r="D88" i="3"/>
  <c r="P87" i="3"/>
  <c r="O87" i="3"/>
  <c r="E87" i="3"/>
  <c r="D87" i="3"/>
  <c r="P78" i="3"/>
  <c r="O78" i="3"/>
  <c r="E78" i="3"/>
  <c r="D78" i="3"/>
  <c r="P77" i="3"/>
  <c r="O77" i="3"/>
  <c r="E77" i="3"/>
  <c r="D77" i="3"/>
  <c r="P76" i="3"/>
  <c r="O76" i="3"/>
  <c r="E76" i="3"/>
  <c r="D76" i="3"/>
  <c r="P75" i="3"/>
  <c r="O75" i="3"/>
  <c r="E75" i="3"/>
  <c r="D75" i="3"/>
  <c r="P74" i="3"/>
  <c r="O74" i="3"/>
  <c r="E74" i="3"/>
  <c r="D74" i="3"/>
  <c r="P73" i="3"/>
  <c r="O73" i="3"/>
  <c r="E73" i="3"/>
  <c r="D73" i="3"/>
  <c r="P61" i="3"/>
  <c r="O61" i="3"/>
  <c r="E61" i="3"/>
  <c r="D61" i="3"/>
  <c r="P60" i="3"/>
  <c r="O60" i="3"/>
  <c r="E60" i="3"/>
  <c r="D60" i="3"/>
  <c r="P48" i="3"/>
  <c r="O48" i="3"/>
  <c r="E48" i="3"/>
  <c r="D48" i="3"/>
  <c r="P47" i="3"/>
  <c r="O47" i="3"/>
  <c r="E47" i="3"/>
  <c r="D47" i="3"/>
  <c r="P35" i="3"/>
  <c r="O35" i="3"/>
  <c r="E35" i="3"/>
  <c r="D35" i="3"/>
  <c r="P34" i="3"/>
  <c r="O34" i="3"/>
  <c r="E34" i="3"/>
  <c r="D34" i="3"/>
  <c r="P18" i="3"/>
  <c r="O18" i="3"/>
  <c r="E18" i="3"/>
  <c r="D18" i="3"/>
  <c r="P16" i="3"/>
  <c r="O16" i="3"/>
  <c r="E16" i="3"/>
  <c r="D16" i="3"/>
  <c r="P10" i="3"/>
  <c r="O10" i="3"/>
  <c r="E10" i="3"/>
  <c r="D10" i="3"/>
  <c r="D24" i="3"/>
  <c r="D17" i="3"/>
  <c r="D14" i="3"/>
  <c r="D12" i="3"/>
  <c r="D11" i="3"/>
  <c r="D13" i="3"/>
  <c r="P17" i="3"/>
  <c r="O17" i="3"/>
  <c r="E17" i="3"/>
  <c r="P103" i="3"/>
  <c r="O103" i="3"/>
  <c r="E103" i="3"/>
  <c r="D103" i="3"/>
  <c r="P102" i="3"/>
  <c r="O102" i="3"/>
  <c r="E102" i="3"/>
  <c r="D102" i="3"/>
  <c r="P101" i="3"/>
  <c r="O101" i="3"/>
  <c r="E101" i="3"/>
  <c r="D101" i="3"/>
  <c r="P100" i="3"/>
  <c r="O100" i="3"/>
  <c r="E100" i="3"/>
  <c r="D100" i="3"/>
  <c r="P99" i="3"/>
  <c r="O99" i="3"/>
  <c r="E99" i="3"/>
  <c r="D99" i="3"/>
  <c r="P98" i="3"/>
  <c r="O98" i="3"/>
  <c r="E98" i="3"/>
  <c r="D98" i="3"/>
  <c r="P97" i="3"/>
  <c r="O97" i="3"/>
  <c r="E97" i="3"/>
  <c r="D97" i="3"/>
  <c r="P96" i="3"/>
  <c r="O96" i="3"/>
  <c r="E96" i="3"/>
  <c r="D96" i="3"/>
  <c r="P95" i="3"/>
  <c r="O95" i="3"/>
  <c r="E95" i="3"/>
  <c r="D95" i="3"/>
  <c r="P94" i="3"/>
  <c r="O94" i="3"/>
  <c r="E94" i="3"/>
  <c r="D94" i="3"/>
  <c r="P86" i="3"/>
  <c r="O86" i="3"/>
  <c r="E86" i="3"/>
  <c r="D86" i="3"/>
  <c r="P85" i="3"/>
  <c r="O85" i="3"/>
  <c r="E85" i="3"/>
  <c r="D85" i="3"/>
  <c r="P84" i="3"/>
  <c r="O84" i="3"/>
  <c r="E84" i="3"/>
  <c r="D84" i="3"/>
  <c r="P83" i="3"/>
  <c r="O83" i="3"/>
  <c r="E83" i="3"/>
  <c r="D83" i="3"/>
  <c r="P82" i="3"/>
  <c r="O82" i="3"/>
  <c r="E82" i="3"/>
  <c r="D82" i="3"/>
  <c r="P81" i="3"/>
  <c r="O81" i="3"/>
  <c r="E81" i="3"/>
  <c r="D81" i="3"/>
  <c r="P80" i="3"/>
  <c r="O80" i="3"/>
  <c r="E80" i="3"/>
  <c r="D80" i="3"/>
  <c r="P72" i="3"/>
  <c r="O72" i="3"/>
  <c r="E72" i="3"/>
  <c r="D72" i="3"/>
  <c r="P71" i="3"/>
  <c r="O71" i="3"/>
  <c r="E71" i="3"/>
  <c r="D71" i="3"/>
  <c r="P70" i="3"/>
  <c r="O70" i="3"/>
  <c r="E70" i="3"/>
  <c r="D70" i="3"/>
  <c r="P69" i="3"/>
  <c r="O69" i="3"/>
  <c r="E69" i="3"/>
  <c r="D69" i="3"/>
  <c r="P68" i="3"/>
  <c r="O68" i="3"/>
  <c r="E68" i="3"/>
  <c r="D68" i="3"/>
  <c r="P67" i="3"/>
  <c r="O67" i="3"/>
  <c r="E67" i="3"/>
  <c r="D67" i="3"/>
  <c r="P66" i="3"/>
  <c r="O66" i="3"/>
  <c r="E66" i="3"/>
  <c r="D66" i="3"/>
  <c r="P65" i="3"/>
  <c r="O65" i="3"/>
  <c r="E65" i="3"/>
  <c r="D65" i="3"/>
  <c r="P64" i="3"/>
  <c r="O64" i="3"/>
  <c r="E64" i="3"/>
  <c r="D64" i="3"/>
  <c r="P63" i="3"/>
  <c r="O63" i="3"/>
  <c r="E63" i="3"/>
  <c r="D63" i="3"/>
  <c r="P59" i="3"/>
  <c r="O59" i="3"/>
  <c r="E59" i="3"/>
  <c r="D59" i="3"/>
  <c r="P58" i="3"/>
  <c r="O58" i="3"/>
  <c r="E58" i="3"/>
  <c r="D58" i="3"/>
  <c r="P57" i="3"/>
  <c r="O57" i="3"/>
  <c r="E57" i="3"/>
  <c r="D57" i="3"/>
  <c r="P56" i="3"/>
  <c r="O56" i="3"/>
  <c r="E56" i="3"/>
  <c r="D56" i="3"/>
  <c r="P55" i="3"/>
  <c r="O55" i="3"/>
  <c r="E55" i="3"/>
  <c r="D55" i="3"/>
  <c r="P54" i="3"/>
  <c r="O54" i="3"/>
  <c r="E54" i="3"/>
  <c r="D54" i="3"/>
  <c r="P53" i="3"/>
  <c r="O53" i="3"/>
  <c r="E53" i="3"/>
  <c r="D53" i="3"/>
  <c r="P52" i="3"/>
  <c r="O52" i="3"/>
  <c r="E52" i="3"/>
  <c r="D52" i="3"/>
  <c r="P51" i="3"/>
  <c r="O51" i="3"/>
  <c r="E51" i="3"/>
  <c r="D51" i="3"/>
  <c r="P50" i="3"/>
  <c r="O50" i="3"/>
  <c r="E50" i="3"/>
  <c r="D50" i="3"/>
  <c r="P46" i="3"/>
  <c r="O46" i="3"/>
  <c r="E46" i="3"/>
  <c r="D46" i="3"/>
  <c r="P45" i="3"/>
  <c r="O45" i="3"/>
  <c r="E45" i="3"/>
  <c r="D45" i="3"/>
  <c r="P44" i="3"/>
  <c r="O44" i="3"/>
  <c r="E44" i="3"/>
  <c r="D44" i="3"/>
  <c r="P43" i="3"/>
  <c r="O43" i="3"/>
  <c r="E43" i="3"/>
  <c r="D43" i="3"/>
  <c r="P42" i="3"/>
  <c r="O42" i="3"/>
  <c r="E42" i="3"/>
  <c r="D42" i="3"/>
  <c r="P41" i="3"/>
  <c r="O41" i="3"/>
  <c r="E41" i="3"/>
  <c r="D41" i="3"/>
  <c r="P40" i="3"/>
  <c r="O40" i="3"/>
  <c r="E40" i="3"/>
  <c r="D40" i="3"/>
  <c r="P39" i="3"/>
  <c r="O39" i="3"/>
  <c r="E39" i="3"/>
  <c r="D39" i="3"/>
  <c r="P38" i="3"/>
  <c r="O38" i="3"/>
  <c r="E38" i="3"/>
  <c r="D38" i="3"/>
  <c r="P37" i="3"/>
  <c r="O37" i="3"/>
  <c r="E37" i="3"/>
  <c r="D37" i="3"/>
  <c r="P36" i="3"/>
  <c r="O36" i="3"/>
  <c r="E36" i="3"/>
  <c r="D36" i="3"/>
  <c r="P33" i="3"/>
  <c r="O33" i="3"/>
  <c r="E33" i="3"/>
  <c r="D33" i="3"/>
  <c r="P30" i="3"/>
  <c r="O30" i="3"/>
  <c r="E30" i="3"/>
  <c r="D30" i="3"/>
  <c r="P29" i="3"/>
  <c r="O29" i="3"/>
  <c r="E29" i="3"/>
  <c r="D29" i="3"/>
  <c r="P28" i="3"/>
  <c r="O28" i="3"/>
  <c r="E28" i="3"/>
  <c r="D28" i="3"/>
  <c r="P27" i="3"/>
  <c r="O27" i="3"/>
  <c r="E27" i="3"/>
  <c r="D27" i="3"/>
  <c r="P26" i="3"/>
  <c r="O26" i="3"/>
  <c r="E26" i="3"/>
  <c r="D26" i="3"/>
  <c r="P25" i="3"/>
  <c r="O25" i="3"/>
  <c r="E25" i="3"/>
  <c r="D25" i="3"/>
  <c r="P24" i="3"/>
  <c r="O24" i="3"/>
  <c r="E24" i="3"/>
  <c r="P23" i="3"/>
  <c r="O23" i="3"/>
  <c r="E23" i="3"/>
  <c r="D23" i="3"/>
  <c r="P19" i="3"/>
  <c r="O19" i="3"/>
  <c r="E19" i="3"/>
  <c r="D19" i="3"/>
  <c r="P15" i="3"/>
  <c r="O15" i="3"/>
  <c r="E15" i="3"/>
  <c r="D15" i="3"/>
  <c r="P14" i="3"/>
  <c r="O14" i="3"/>
  <c r="E14" i="3"/>
  <c r="P13" i="3"/>
  <c r="O13" i="3"/>
  <c r="E13" i="3"/>
  <c r="P12" i="3"/>
  <c r="O12" i="3"/>
  <c r="E12" i="3"/>
  <c r="P11" i="3"/>
  <c r="O11" i="3"/>
  <c r="E11" i="3"/>
  <c r="H11" i="1"/>
  <c r="H12" i="1"/>
  <c r="H13" i="1"/>
  <c r="H14" i="1"/>
  <c r="H15" i="1"/>
  <c r="H16" i="1"/>
  <c r="H17" i="1"/>
  <c r="H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10" i="1"/>
  <c r="S11" i="1"/>
  <c r="S12" i="1"/>
  <c r="S13" i="1"/>
  <c r="S14" i="1"/>
  <c r="S15" i="1"/>
  <c r="S16" i="1"/>
  <c r="S17" i="1"/>
  <c r="S10" i="1"/>
  <c r="R11" i="1"/>
  <c r="R12" i="1"/>
  <c r="R13" i="1"/>
  <c r="R14" i="1"/>
  <c r="R15" i="1"/>
  <c r="R16" i="1"/>
  <c r="R17" i="1"/>
  <c r="R10" i="1"/>
  <c r="D11" i="1"/>
  <c r="D12" i="1"/>
  <c r="D13" i="1"/>
  <c r="D14" i="1"/>
  <c r="D15" i="1"/>
  <c r="D16" i="1"/>
  <c r="D17" i="1"/>
  <c r="D10" i="1"/>
  <c r="S88" i="1"/>
  <c r="R88" i="1"/>
  <c r="H88" i="1"/>
  <c r="D88" i="1"/>
  <c r="S87" i="1"/>
  <c r="R87" i="1"/>
  <c r="H87" i="1"/>
  <c r="D87" i="1"/>
  <c r="S86" i="1"/>
  <c r="R86" i="1"/>
  <c r="H86" i="1"/>
  <c r="D86" i="1"/>
  <c r="S73" i="1"/>
  <c r="R73" i="1"/>
  <c r="H73" i="1"/>
  <c r="D73" i="1"/>
  <c r="S62" i="1"/>
  <c r="R62" i="1"/>
  <c r="H62" i="1"/>
  <c r="D62" i="1"/>
  <c r="S40" i="1"/>
  <c r="R40" i="1"/>
  <c r="H40" i="1"/>
  <c r="D40" i="1"/>
  <c r="S39" i="1"/>
  <c r="R39" i="1"/>
  <c r="H39" i="1"/>
  <c r="D39" i="1"/>
  <c r="S30" i="1"/>
  <c r="R30" i="1"/>
  <c r="H30" i="1"/>
  <c r="D30" i="1"/>
  <c r="S27" i="1"/>
  <c r="R27" i="1"/>
  <c r="H27" i="1"/>
  <c r="D27" i="1"/>
  <c r="S71" i="1"/>
  <c r="R71" i="1"/>
  <c r="H71" i="1"/>
  <c r="D71" i="1"/>
  <c r="S60" i="1"/>
  <c r="R60" i="1"/>
  <c r="H60" i="1"/>
  <c r="D60" i="1"/>
  <c r="S26" i="1"/>
  <c r="R26" i="1"/>
  <c r="H26" i="1"/>
  <c r="D26" i="1"/>
  <c r="H85" i="1"/>
  <c r="H84" i="1"/>
  <c r="D85" i="1"/>
  <c r="D84" i="1"/>
  <c r="R85" i="1"/>
  <c r="S85" i="1"/>
  <c r="R84" i="1"/>
  <c r="S84" i="1"/>
  <c r="H59" i="1"/>
  <c r="D59" i="1"/>
  <c r="R59" i="1"/>
  <c r="S59" i="1"/>
  <c r="H37" i="1"/>
  <c r="D37" i="1"/>
  <c r="R37" i="1"/>
  <c r="S37" i="1"/>
  <c r="R19" i="1"/>
  <c r="R20" i="1"/>
  <c r="R21" i="1"/>
  <c r="R22" i="1"/>
  <c r="R23" i="1"/>
  <c r="R24" i="1"/>
  <c r="R25" i="1"/>
  <c r="R28" i="1"/>
  <c r="R29" i="1"/>
  <c r="R31" i="1"/>
  <c r="R32" i="1"/>
  <c r="R33" i="1"/>
  <c r="R34" i="1"/>
  <c r="R35" i="1"/>
  <c r="R36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61" i="1"/>
  <c r="R63" i="1"/>
  <c r="R64" i="1"/>
  <c r="R65" i="1"/>
  <c r="R66" i="1"/>
  <c r="R67" i="1"/>
  <c r="R68" i="1"/>
  <c r="R69" i="1"/>
  <c r="R70" i="1"/>
  <c r="R72" i="1"/>
  <c r="R74" i="1"/>
  <c r="R75" i="1"/>
  <c r="R76" i="1"/>
  <c r="R77" i="1"/>
  <c r="R78" i="1"/>
  <c r="R79" i="1"/>
  <c r="R80" i="1"/>
  <c r="R81" i="1"/>
  <c r="R82" i="1"/>
  <c r="R83" i="1"/>
  <c r="S72" i="1"/>
  <c r="S61" i="1"/>
  <c r="S38" i="1"/>
  <c r="S31" i="1"/>
  <c r="R18" i="1"/>
  <c r="H25" i="1"/>
  <c r="D25" i="1"/>
  <c r="S25" i="1"/>
  <c r="S24" i="1"/>
  <c r="S23" i="1"/>
  <c r="S22" i="1"/>
  <c r="S21" i="1"/>
  <c r="S20" i="1"/>
  <c r="S19" i="1"/>
  <c r="S18" i="1"/>
  <c r="I90" i="5"/>
  <c r="I89" i="5"/>
  <c r="I165" i="4"/>
  <c r="I164" i="4"/>
  <c r="AM47" i="5"/>
  <c r="AL47" i="5"/>
  <c r="AK47" i="5"/>
  <c r="Q47" i="5"/>
  <c r="P47" i="5"/>
  <c r="O47" i="5"/>
  <c r="N47" i="5"/>
  <c r="M47" i="5"/>
  <c r="L47" i="5"/>
  <c r="K47" i="5"/>
  <c r="J47" i="5"/>
  <c r="I47" i="5"/>
  <c r="H47" i="5"/>
  <c r="D47" i="5"/>
  <c r="C47" i="5"/>
  <c r="AM46" i="5"/>
  <c r="AL46" i="5"/>
  <c r="AK46" i="5"/>
  <c r="Q46" i="5"/>
  <c r="P46" i="5"/>
  <c r="O46" i="5"/>
  <c r="N46" i="5"/>
  <c r="M46" i="5"/>
  <c r="L46" i="5"/>
  <c r="K46" i="5"/>
  <c r="J46" i="5"/>
  <c r="I46" i="5"/>
  <c r="H46" i="5"/>
  <c r="D46" i="5"/>
  <c r="C46" i="5"/>
  <c r="AM45" i="5"/>
  <c r="AL45" i="5"/>
  <c r="AK45" i="5"/>
  <c r="M45" i="5"/>
  <c r="Q45" i="5"/>
  <c r="O45" i="5"/>
  <c r="N45" i="5"/>
  <c r="L45" i="5"/>
  <c r="K45" i="5"/>
  <c r="J45" i="5"/>
  <c r="I45" i="5"/>
  <c r="H45" i="5"/>
  <c r="D45" i="5"/>
  <c r="C45" i="5"/>
  <c r="AM44" i="5"/>
  <c r="AL44" i="5"/>
  <c r="AK44" i="5"/>
  <c r="Q44" i="5"/>
  <c r="O44" i="5"/>
  <c r="M44" i="5"/>
  <c r="N44" i="5"/>
  <c r="L44" i="5"/>
  <c r="K44" i="5"/>
  <c r="J44" i="5"/>
  <c r="I44" i="5"/>
  <c r="H44" i="5"/>
  <c r="D44" i="5"/>
  <c r="C44" i="5"/>
  <c r="AM43" i="5"/>
  <c r="AL43" i="5"/>
  <c r="AK43" i="5"/>
  <c r="Q43" i="5"/>
  <c r="O43" i="5"/>
  <c r="M43" i="5"/>
  <c r="N43" i="5"/>
  <c r="L43" i="5"/>
  <c r="K43" i="5"/>
  <c r="J43" i="5"/>
  <c r="I43" i="5"/>
  <c r="H43" i="5"/>
  <c r="D43" i="5"/>
  <c r="C43" i="5"/>
  <c r="AM42" i="5"/>
  <c r="AL42" i="5"/>
  <c r="AK42" i="5"/>
  <c r="Q42" i="5"/>
  <c r="O42" i="5"/>
  <c r="M42" i="5"/>
  <c r="N42" i="5"/>
  <c r="L42" i="5"/>
  <c r="K42" i="5"/>
  <c r="J42" i="5"/>
  <c r="I42" i="5"/>
  <c r="H42" i="5"/>
  <c r="D42" i="5"/>
  <c r="C42" i="5"/>
  <c r="AM41" i="5"/>
  <c r="AL41" i="5"/>
  <c r="AK41" i="5"/>
  <c r="Q41" i="5"/>
  <c r="O41" i="5"/>
  <c r="M41" i="5"/>
  <c r="N41" i="5"/>
  <c r="L41" i="5"/>
  <c r="K41" i="5"/>
  <c r="J41" i="5"/>
  <c r="I41" i="5"/>
  <c r="H41" i="5"/>
  <c r="D41" i="5"/>
  <c r="C41" i="5"/>
  <c r="AM40" i="5"/>
  <c r="AL40" i="5"/>
  <c r="AK40" i="5"/>
  <c r="Q40" i="5"/>
  <c r="O40" i="5"/>
  <c r="M40" i="5"/>
  <c r="N40" i="5"/>
  <c r="L40" i="5"/>
  <c r="K40" i="5"/>
  <c r="J40" i="5"/>
  <c r="I40" i="5"/>
  <c r="H40" i="5"/>
  <c r="D40" i="5"/>
  <c r="C40" i="5"/>
  <c r="AM39" i="5"/>
  <c r="AL39" i="5"/>
  <c r="AK39" i="5"/>
  <c r="Q39" i="5"/>
  <c r="O39" i="5"/>
  <c r="M39" i="5"/>
  <c r="N39" i="5"/>
  <c r="L39" i="5"/>
  <c r="K39" i="5"/>
  <c r="J39" i="5"/>
  <c r="I39" i="5"/>
  <c r="H39" i="5"/>
  <c r="D39" i="5"/>
  <c r="C39" i="5"/>
  <c r="AM38" i="5"/>
  <c r="AL38" i="5"/>
  <c r="AK38" i="5"/>
  <c r="Q38" i="5"/>
  <c r="O38" i="5"/>
  <c r="M38" i="5"/>
  <c r="N38" i="5"/>
  <c r="L38" i="5"/>
  <c r="K38" i="5"/>
  <c r="J38" i="5"/>
  <c r="I38" i="5"/>
  <c r="H38" i="5"/>
  <c r="D38" i="5"/>
  <c r="C38" i="5"/>
  <c r="AM37" i="5"/>
  <c r="AL37" i="5"/>
  <c r="AK37" i="5"/>
  <c r="Q37" i="5"/>
  <c r="O37" i="5"/>
  <c r="M37" i="5"/>
  <c r="N37" i="5"/>
  <c r="L37" i="5"/>
  <c r="K37" i="5"/>
  <c r="J37" i="5"/>
  <c r="I37" i="5"/>
  <c r="H37" i="5"/>
  <c r="D37" i="5"/>
  <c r="C37" i="5"/>
  <c r="AM36" i="5"/>
  <c r="AL36" i="5"/>
  <c r="AK36" i="5"/>
  <c r="Q36" i="5"/>
  <c r="O36" i="5"/>
  <c r="M36" i="5"/>
  <c r="N36" i="5"/>
  <c r="L36" i="5"/>
  <c r="K36" i="5"/>
  <c r="J36" i="5"/>
  <c r="I36" i="5"/>
  <c r="H36" i="5"/>
  <c r="D36" i="5"/>
  <c r="C36" i="5"/>
  <c r="AM72" i="5"/>
  <c r="AL72" i="5"/>
  <c r="AK72" i="5"/>
  <c r="Q72" i="5"/>
  <c r="P72" i="5"/>
  <c r="O72" i="5"/>
  <c r="N72" i="5"/>
  <c r="M72" i="5"/>
  <c r="L72" i="5"/>
  <c r="K72" i="5"/>
  <c r="J72" i="5"/>
  <c r="I72" i="5"/>
  <c r="H72" i="5"/>
  <c r="D72" i="5"/>
  <c r="C72" i="5"/>
  <c r="AM71" i="5"/>
  <c r="AL71" i="5"/>
  <c r="AK71" i="5"/>
  <c r="Q71" i="5"/>
  <c r="P71" i="5"/>
  <c r="O71" i="5"/>
  <c r="N71" i="5"/>
  <c r="M71" i="5"/>
  <c r="L71" i="5"/>
  <c r="K71" i="5"/>
  <c r="J71" i="5"/>
  <c r="I71" i="5"/>
  <c r="H71" i="5"/>
  <c r="D71" i="5"/>
  <c r="C71" i="5"/>
  <c r="AM59" i="5"/>
  <c r="AL59" i="5"/>
  <c r="AK59" i="5"/>
  <c r="Q59" i="5"/>
  <c r="P59" i="5"/>
  <c r="O59" i="5"/>
  <c r="N59" i="5"/>
  <c r="M59" i="5"/>
  <c r="L59" i="5"/>
  <c r="K59" i="5"/>
  <c r="J59" i="5"/>
  <c r="I59" i="5"/>
  <c r="H59" i="5"/>
  <c r="D59" i="5"/>
  <c r="C59" i="5"/>
  <c r="AM58" i="5"/>
  <c r="AL58" i="5"/>
  <c r="AK58" i="5"/>
  <c r="Q58" i="5"/>
  <c r="P58" i="5"/>
  <c r="O58" i="5"/>
  <c r="N58" i="5"/>
  <c r="M58" i="5"/>
  <c r="L58" i="5"/>
  <c r="K58" i="5"/>
  <c r="J58" i="5"/>
  <c r="I58" i="5"/>
  <c r="H58" i="5"/>
  <c r="D58" i="5"/>
  <c r="C58" i="5"/>
  <c r="AM35" i="5"/>
  <c r="AL35" i="5"/>
  <c r="AK35" i="5"/>
  <c r="Q35" i="5"/>
  <c r="P35" i="5"/>
  <c r="O35" i="5"/>
  <c r="N35" i="5"/>
  <c r="M35" i="5"/>
  <c r="L35" i="5"/>
  <c r="K35" i="5"/>
  <c r="J35" i="5"/>
  <c r="I35" i="5"/>
  <c r="H35" i="5"/>
  <c r="D35" i="5"/>
  <c r="C35" i="5"/>
  <c r="AM34" i="5"/>
  <c r="AL34" i="5"/>
  <c r="AK34" i="5"/>
  <c r="Q34" i="5"/>
  <c r="P34" i="5"/>
  <c r="O34" i="5"/>
  <c r="N34" i="5"/>
  <c r="M34" i="5"/>
  <c r="L34" i="5"/>
  <c r="K34" i="5"/>
  <c r="J34" i="5"/>
  <c r="I34" i="5"/>
  <c r="H34" i="5"/>
  <c r="D34" i="5"/>
  <c r="C34" i="5"/>
  <c r="AM22" i="5"/>
  <c r="AL22" i="5"/>
  <c r="AK22" i="5"/>
  <c r="Q22" i="5"/>
  <c r="P22" i="5"/>
  <c r="O22" i="5"/>
  <c r="N22" i="5"/>
  <c r="M22" i="5"/>
  <c r="L22" i="5"/>
  <c r="K22" i="5"/>
  <c r="J22" i="5"/>
  <c r="I22" i="5"/>
  <c r="H22" i="5"/>
  <c r="D22" i="5"/>
  <c r="C22" i="5"/>
  <c r="AM21" i="5"/>
  <c r="AL21" i="5"/>
  <c r="AK21" i="5"/>
  <c r="Q21" i="5"/>
  <c r="P21" i="5"/>
  <c r="O21" i="5"/>
  <c r="N21" i="5"/>
  <c r="M21" i="5"/>
  <c r="L21" i="5"/>
  <c r="K21" i="5"/>
  <c r="J21" i="5"/>
  <c r="I21" i="5"/>
  <c r="H21" i="5"/>
  <c r="D21" i="5"/>
  <c r="C21" i="5"/>
  <c r="AM61" i="5"/>
  <c r="AL61" i="5"/>
  <c r="AK61" i="5"/>
  <c r="Q61" i="5"/>
  <c r="P61" i="5"/>
  <c r="O61" i="5"/>
  <c r="N61" i="5"/>
  <c r="M61" i="5"/>
  <c r="L61" i="5"/>
  <c r="K61" i="5"/>
  <c r="J61" i="5"/>
  <c r="I61" i="5"/>
  <c r="H61" i="5"/>
  <c r="D61" i="5"/>
  <c r="C61" i="5"/>
  <c r="AM33" i="5"/>
  <c r="AL33" i="5"/>
  <c r="AK33" i="5"/>
  <c r="Q33" i="5"/>
  <c r="P33" i="5"/>
  <c r="O33" i="5"/>
  <c r="N33" i="5"/>
  <c r="M33" i="5"/>
  <c r="L33" i="5"/>
  <c r="K33" i="5"/>
  <c r="J33" i="5"/>
  <c r="I33" i="5"/>
  <c r="H33" i="5"/>
  <c r="D33" i="5"/>
  <c r="C33" i="5"/>
  <c r="AM16" i="5"/>
  <c r="Q16" i="5"/>
  <c r="AL16" i="5"/>
  <c r="AK16" i="5"/>
  <c r="O16" i="5"/>
  <c r="P16" i="5"/>
  <c r="L16" i="5"/>
  <c r="K16" i="5"/>
  <c r="I16" i="5"/>
  <c r="D16" i="5"/>
  <c r="C16" i="5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04" i="4"/>
  <c r="D103" i="4"/>
  <c r="AN145" i="4"/>
  <c r="AM145" i="4"/>
  <c r="AL145" i="4"/>
  <c r="N145" i="4"/>
  <c r="Q145" i="4"/>
  <c r="M145" i="4"/>
  <c r="K145" i="4"/>
  <c r="J145" i="4"/>
  <c r="I145" i="4"/>
  <c r="C145" i="4"/>
  <c r="AN140" i="4"/>
  <c r="AM140" i="4"/>
  <c r="AL140" i="4"/>
  <c r="K140" i="4"/>
  <c r="I140" i="4"/>
  <c r="Q140" i="4"/>
  <c r="N140" i="4"/>
  <c r="M140" i="4"/>
  <c r="J140" i="4"/>
  <c r="H140" i="4"/>
  <c r="C140" i="4"/>
  <c r="AN135" i="4"/>
  <c r="AM135" i="4"/>
  <c r="AL135" i="4"/>
  <c r="J135" i="4"/>
  <c r="H135" i="4"/>
  <c r="Q135" i="4"/>
  <c r="N135" i="4"/>
  <c r="M135" i="4"/>
  <c r="K135" i="4"/>
  <c r="I135" i="4"/>
  <c r="C135" i="4"/>
  <c r="AN130" i="4"/>
  <c r="AM130" i="4"/>
  <c r="AL130" i="4"/>
  <c r="K130" i="4"/>
  <c r="I130" i="4"/>
  <c r="Q130" i="4"/>
  <c r="N130" i="4"/>
  <c r="M130" i="4"/>
  <c r="J130" i="4"/>
  <c r="H130" i="4"/>
  <c r="C130" i="4"/>
  <c r="AN125" i="4"/>
  <c r="AM125" i="4"/>
  <c r="AL125" i="4"/>
  <c r="J125" i="4"/>
  <c r="H125" i="4"/>
  <c r="Q125" i="4"/>
  <c r="N125" i="4"/>
  <c r="M125" i="4"/>
  <c r="K125" i="4"/>
  <c r="I125" i="4"/>
  <c r="C125" i="4"/>
  <c r="AN120" i="4"/>
  <c r="AM120" i="4"/>
  <c r="AL120" i="4"/>
  <c r="K120" i="4"/>
  <c r="I120" i="4"/>
  <c r="Q120" i="4"/>
  <c r="N120" i="4"/>
  <c r="M120" i="4"/>
  <c r="J120" i="4"/>
  <c r="H120" i="4"/>
  <c r="C120" i="4"/>
  <c r="AN115" i="4"/>
  <c r="AM115" i="4"/>
  <c r="AL115" i="4"/>
  <c r="N115" i="4"/>
  <c r="J115" i="4"/>
  <c r="Q115" i="4"/>
  <c r="M115" i="4"/>
  <c r="K115" i="4"/>
  <c r="I115" i="4"/>
  <c r="C115" i="4"/>
  <c r="AN110" i="4"/>
  <c r="AM110" i="4"/>
  <c r="AL110" i="4"/>
  <c r="N110" i="4"/>
  <c r="K110" i="4"/>
  <c r="I110" i="4"/>
  <c r="Q110" i="4"/>
  <c r="M110" i="4"/>
  <c r="J110" i="4"/>
  <c r="C110" i="4"/>
  <c r="AN105" i="4"/>
  <c r="AM105" i="4"/>
  <c r="AL105" i="4"/>
  <c r="K105" i="4"/>
  <c r="I105" i="4"/>
  <c r="H105" i="4"/>
  <c r="Q105" i="4"/>
  <c r="N105" i="4"/>
  <c r="M105" i="4"/>
  <c r="J105" i="4"/>
  <c r="C105" i="4"/>
  <c r="AN107" i="4"/>
  <c r="AM107" i="4"/>
  <c r="AL107" i="4"/>
  <c r="N107" i="4"/>
  <c r="M107" i="4"/>
  <c r="K107" i="4"/>
  <c r="J107" i="4"/>
  <c r="I107" i="4"/>
  <c r="C107" i="4"/>
  <c r="AN106" i="4"/>
  <c r="AM106" i="4"/>
  <c r="AL106" i="4"/>
  <c r="M106" i="4"/>
  <c r="J106" i="4"/>
  <c r="H106" i="4"/>
  <c r="I106" i="4"/>
  <c r="C106" i="4"/>
  <c r="AN104" i="4"/>
  <c r="AM104" i="4"/>
  <c r="AL104" i="4"/>
  <c r="N104" i="4"/>
  <c r="M104" i="4"/>
  <c r="J104" i="4"/>
  <c r="I104" i="4"/>
  <c r="K104" i="4"/>
  <c r="C104" i="4"/>
  <c r="AN103" i="4"/>
  <c r="AM103" i="4"/>
  <c r="AL103" i="4"/>
  <c r="M103" i="4"/>
  <c r="J103" i="4"/>
  <c r="I103" i="4"/>
  <c r="H103" i="4"/>
  <c r="C103" i="4"/>
  <c r="AN84" i="4"/>
  <c r="AM84" i="4"/>
  <c r="AL84" i="4"/>
  <c r="N84" i="4"/>
  <c r="Q84" i="4"/>
  <c r="O84" i="4"/>
  <c r="M84" i="4"/>
  <c r="L84" i="4"/>
  <c r="K84" i="4"/>
  <c r="J84" i="4"/>
  <c r="I84" i="4"/>
  <c r="D84" i="4"/>
  <c r="C84" i="4"/>
  <c r="AN83" i="4"/>
  <c r="AM83" i="4"/>
  <c r="AL83" i="4"/>
  <c r="O83" i="4"/>
  <c r="M83" i="4"/>
  <c r="Q83" i="4"/>
  <c r="L83" i="4"/>
  <c r="J83" i="4"/>
  <c r="I83" i="4"/>
  <c r="H83" i="4"/>
  <c r="D83" i="4"/>
  <c r="C83" i="4"/>
  <c r="AN82" i="4"/>
  <c r="AM82" i="4"/>
  <c r="AL82" i="4"/>
  <c r="N82" i="4"/>
  <c r="Q82" i="4"/>
  <c r="O82" i="4"/>
  <c r="M82" i="4"/>
  <c r="L82" i="4"/>
  <c r="K82" i="4"/>
  <c r="J82" i="4"/>
  <c r="I82" i="4"/>
  <c r="D82" i="4"/>
  <c r="C82" i="4"/>
  <c r="AN81" i="4"/>
  <c r="AM81" i="4"/>
  <c r="AL81" i="4"/>
  <c r="O81" i="4"/>
  <c r="M81" i="4"/>
  <c r="Q81" i="4"/>
  <c r="L81" i="4"/>
  <c r="J81" i="4"/>
  <c r="I81" i="4"/>
  <c r="H81" i="4"/>
  <c r="D81" i="4"/>
  <c r="C81" i="4"/>
  <c r="AN80" i="4"/>
  <c r="AM80" i="4"/>
  <c r="AL80" i="4"/>
  <c r="N80" i="4"/>
  <c r="Q80" i="4"/>
  <c r="O80" i="4"/>
  <c r="M80" i="4"/>
  <c r="L80" i="4"/>
  <c r="K80" i="4"/>
  <c r="J80" i="4"/>
  <c r="I80" i="4"/>
  <c r="D80" i="4"/>
  <c r="C80" i="4"/>
  <c r="AN87" i="4"/>
  <c r="AM87" i="4"/>
  <c r="AL87" i="4"/>
  <c r="O87" i="4"/>
  <c r="K87" i="4"/>
  <c r="I87" i="4"/>
  <c r="Q87" i="4"/>
  <c r="N87" i="4"/>
  <c r="M87" i="4"/>
  <c r="L87" i="4"/>
  <c r="J87" i="4"/>
  <c r="H87" i="4"/>
  <c r="D87" i="4"/>
  <c r="C87" i="4"/>
  <c r="AN77" i="4"/>
  <c r="AM77" i="4"/>
  <c r="AL77" i="4"/>
  <c r="O77" i="4"/>
  <c r="L77" i="4"/>
  <c r="J77" i="4"/>
  <c r="H77" i="4"/>
  <c r="Q77" i="4"/>
  <c r="N77" i="4"/>
  <c r="M77" i="4"/>
  <c r="K77" i="4"/>
  <c r="I77" i="4"/>
  <c r="D77" i="4"/>
  <c r="C77" i="4"/>
  <c r="AN72" i="4"/>
  <c r="AM72" i="4"/>
  <c r="AL72" i="4"/>
  <c r="O72" i="4"/>
  <c r="K72" i="4"/>
  <c r="I72" i="4"/>
  <c r="Q72" i="4"/>
  <c r="N72" i="4"/>
  <c r="M72" i="4"/>
  <c r="L72" i="4"/>
  <c r="J72" i="4"/>
  <c r="H72" i="4"/>
  <c r="D72" i="4"/>
  <c r="C72" i="4"/>
  <c r="AN67" i="4"/>
  <c r="AM67" i="4"/>
  <c r="AL67" i="4"/>
  <c r="O67" i="4"/>
  <c r="L67" i="4"/>
  <c r="J67" i="4"/>
  <c r="H67" i="4"/>
  <c r="Q67" i="4"/>
  <c r="N67" i="4"/>
  <c r="M67" i="4"/>
  <c r="K67" i="4"/>
  <c r="I67" i="4"/>
  <c r="D67" i="4"/>
  <c r="C67" i="4"/>
  <c r="AN62" i="4"/>
  <c r="AM62" i="4"/>
  <c r="AL62" i="4"/>
  <c r="O62" i="4"/>
  <c r="K62" i="4"/>
  <c r="I62" i="4"/>
  <c r="Q62" i="4"/>
  <c r="N62" i="4"/>
  <c r="M62" i="4"/>
  <c r="L62" i="4"/>
  <c r="J62" i="4"/>
  <c r="H62" i="4"/>
  <c r="D62" i="4"/>
  <c r="C62" i="4"/>
  <c r="AN57" i="4"/>
  <c r="AM57" i="4"/>
  <c r="AL57" i="4"/>
  <c r="O57" i="4"/>
  <c r="L57" i="4"/>
  <c r="J57" i="4"/>
  <c r="H57" i="4"/>
  <c r="Q57" i="4"/>
  <c r="N57" i="4"/>
  <c r="M57" i="4"/>
  <c r="K57" i="4"/>
  <c r="I57" i="4"/>
  <c r="D57" i="4"/>
  <c r="C57" i="4"/>
  <c r="AN52" i="4"/>
  <c r="AM52" i="4"/>
  <c r="AL52" i="4"/>
  <c r="O52" i="4"/>
  <c r="K52" i="4"/>
  <c r="I52" i="4"/>
  <c r="Q52" i="4"/>
  <c r="N52" i="4"/>
  <c r="M52" i="4"/>
  <c r="L52" i="4"/>
  <c r="J52" i="4"/>
  <c r="H52" i="4"/>
  <c r="D52" i="4"/>
  <c r="C52" i="4"/>
  <c r="AN47" i="4"/>
  <c r="AM47" i="4"/>
  <c r="AL47" i="4"/>
  <c r="O47" i="4"/>
  <c r="L47" i="4"/>
  <c r="J47" i="4"/>
  <c r="H47" i="4"/>
  <c r="Q47" i="4"/>
  <c r="N47" i="4"/>
  <c r="M47" i="4"/>
  <c r="K47" i="4"/>
  <c r="I47" i="4"/>
  <c r="D47" i="4"/>
  <c r="C47" i="4"/>
  <c r="AN42" i="4"/>
  <c r="AM42" i="4"/>
  <c r="AL42" i="4"/>
  <c r="O42" i="4"/>
  <c r="K42" i="4"/>
  <c r="I42" i="4"/>
  <c r="Q42" i="4"/>
  <c r="N42" i="4"/>
  <c r="M42" i="4"/>
  <c r="L42" i="4"/>
  <c r="J42" i="4"/>
  <c r="H42" i="4"/>
  <c r="D42" i="4"/>
  <c r="C42" i="4"/>
  <c r="AN22" i="4"/>
  <c r="AM22" i="4"/>
  <c r="AL22" i="4"/>
  <c r="O22" i="4"/>
  <c r="L22" i="4"/>
  <c r="J22" i="4"/>
  <c r="H22" i="4"/>
  <c r="Q22" i="4"/>
  <c r="N22" i="4"/>
  <c r="M22" i="4"/>
  <c r="K22" i="4"/>
  <c r="I22" i="4"/>
  <c r="D22" i="4"/>
  <c r="C22" i="4"/>
  <c r="AN27" i="4"/>
  <c r="AM27" i="4"/>
  <c r="AL27" i="4"/>
  <c r="O27" i="4"/>
  <c r="K27" i="4"/>
  <c r="I27" i="4"/>
  <c r="Q27" i="4"/>
  <c r="N27" i="4"/>
  <c r="M27" i="4"/>
  <c r="L27" i="4"/>
  <c r="J27" i="4"/>
  <c r="H27" i="4"/>
  <c r="D27" i="4"/>
  <c r="C27" i="4"/>
  <c r="AN32" i="4"/>
  <c r="AM32" i="4"/>
  <c r="AL32" i="4"/>
  <c r="O32" i="4"/>
  <c r="L32" i="4"/>
  <c r="K32" i="4"/>
  <c r="I32" i="4"/>
  <c r="H32" i="4"/>
  <c r="Q32" i="4"/>
  <c r="N32" i="4"/>
  <c r="M32" i="4"/>
  <c r="J32" i="4"/>
  <c r="D32" i="4"/>
  <c r="C32" i="4"/>
  <c r="AN37" i="4"/>
  <c r="AM37" i="4"/>
  <c r="AL37" i="4"/>
  <c r="O37" i="4"/>
  <c r="N37" i="4"/>
  <c r="M37" i="4"/>
  <c r="K37" i="4"/>
  <c r="J37" i="4"/>
  <c r="Q37" i="4"/>
  <c r="L37" i="4"/>
  <c r="I37" i="4"/>
  <c r="D37" i="4"/>
  <c r="C37" i="4"/>
  <c r="AN17" i="4"/>
  <c r="AM17" i="4"/>
  <c r="AL17" i="4"/>
  <c r="O17" i="4"/>
  <c r="I17" i="4"/>
  <c r="H17" i="4"/>
  <c r="Q17" i="4"/>
  <c r="D17" i="4"/>
  <c r="C17" i="4"/>
  <c r="D53" i="4"/>
  <c r="D54" i="4"/>
  <c r="D55" i="4"/>
  <c r="D56" i="4"/>
  <c r="D58" i="4"/>
  <c r="D59" i="4"/>
  <c r="D60" i="4"/>
  <c r="D61" i="4"/>
  <c r="D63" i="4"/>
  <c r="D64" i="4"/>
  <c r="D65" i="4"/>
  <c r="D66" i="4"/>
  <c r="D68" i="4"/>
  <c r="D69" i="4"/>
  <c r="D70" i="4"/>
  <c r="D71" i="4"/>
  <c r="D73" i="4"/>
  <c r="D74" i="4"/>
  <c r="D75" i="4"/>
  <c r="D76" i="4"/>
  <c r="D78" i="4"/>
  <c r="D79" i="4"/>
  <c r="D85" i="4"/>
  <c r="D86" i="4"/>
  <c r="D88" i="4"/>
  <c r="D89" i="4"/>
  <c r="D40" i="4"/>
  <c r="D41" i="4"/>
  <c r="D43" i="4"/>
  <c r="D44" i="4"/>
  <c r="D45" i="4"/>
  <c r="D46" i="4"/>
  <c r="D48" i="4"/>
  <c r="D49" i="4"/>
  <c r="D50" i="4"/>
  <c r="D51" i="4"/>
  <c r="D36" i="4"/>
  <c r="D38" i="4"/>
  <c r="D39" i="4"/>
  <c r="D35" i="4"/>
  <c r="D34" i="4"/>
  <c r="D33" i="4"/>
  <c r="D31" i="4"/>
  <c r="D30" i="4"/>
  <c r="D26" i="4"/>
  <c r="D28" i="4"/>
  <c r="D29" i="4"/>
  <c r="D25" i="4"/>
  <c r="D21" i="4"/>
  <c r="D23" i="4"/>
  <c r="D24" i="4"/>
  <c r="D20" i="4"/>
  <c r="D16" i="4"/>
  <c r="D18" i="4"/>
  <c r="D19" i="4"/>
  <c r="D15" i="4"/>
  <c r="D11" i="4"/>
  <c r="D12" i="4"/>
  <c r="D13" i="4"/>
  <c r="D14" i="4"/>
  <c r="D10" i="4"/>
  <c r="C13" i="4"/>
  <c r="AN12" i="4"/>
  <c r="AM12" i="4"/>
  <c r="AL12" i="4"/>
  <c r="O12" i="4"/>
  <c r="L12" i="4"/>
  <c r="M12" i="4"/>
  <c r="J12" i="4"/>
  <c r="I12" i="4"/>
  <c r="H12" i="4"/>
  <c r="Q12" i="4"/>
  <c r="C12" i="4"/>
  <c r="AN14" i="4"/>
  <c r="AM14" i="4"/>
  <c r="AL14" i="4"/>
  <c r="O14" i="4"/>
  <c r="L14" i="4"/>
  <c r="J14" i="4"/>
  <c r="I14" i="4"/>
  <c r="H14" i="4"/>
  <c r="Q14" i="4"/>
  <c r="N14" i="4"/>
  <c r="M14" i="4"/>
  <c r="K14" i="4"/>
  <c r="C14" i="4"/>
  <c r="AN13" i="4"/>
  <c r="AM13" i="4"/>
  <c r="AL13" i="4"/>
  <c r="O13" i="4"/>
  <c r="L13" i="4"/>
  <c r="K13" i="4"/>
  <c r="J13" i="4"/>
  <c r="I13" i="4"/>
  <c r="H13" i="4"/>
  <c r="Q13" i="4"/>
  <c r="N13" i="4"/>
  <c r="M13" i="4"/>
  <c r="AN11" i="4"/>
  <c r="AM11" i="4"/>
  <c r="AL11" i="4"/>
  <c r="O11" i="4"/>
  <c r="L11" i="4"/>
  <c r="J11" i="4"/>
  <c r="I11" i="4"/>
  <c r="H11" i="4"/>
  <c r="Q11" i="4"/>
  <c r="N11" i="4"/>
  <c r="M11" i="4"/>
  <c r="K11" i="4"/>
  <c r="C11" i="4"/>
  <c r="AN10" i="4"/>
  <c r="AM10" i="4"/>
  <c r="AL10" i="4"/>
  <c r="O10" i="4"/>
  <c r="L10" i="4"/>
  <c r="K10" i="4"/>
  <c r="J10" i="4"/>
  <c r="I10" i="4"/>
  <c r="H10" i="4"/>
  <c r="Q10" i="4"/>
  <c r="N10" i="4"/>
  <c r="M10" i="4"/>
  <c r="C10" i="4"/>
  <c r="H63" i="1"/>
  <c r="H64" i="1"/>
  <c r="H65" i="1"/>
  <c r="H66" i="1"/>
  <c r="H67" i="1"/>
  <c r="H68" i="1"/>
  <c r="H69" i="1"/>
  <c r="H70" i="1"/>
  <c r="H72" i="1"/>
  <c r="H74" i="1"/>
  <c r="H75" i="1"/>
  <c r="H76" i="1"/>
  <c r="H77" i="1"/>
  <c r="H78" i="1"/>
  <c r="H79" i="1"/>
  <c r="H80" i="1"/>
  <c r="H81" i="1"/>
  <c r="H82" i="1"/>
  <c r="H83" i="1"/>
  <c r="D63" i="1"/>
  <c r="D64" i="1"/>
  <c r="D65" i="1"/>
  <c r="D66" i="1"/>
  <c r="D67" i="1"/>
  <c r="D68" i="1"/>
  <c r="D69" i="1"/>
  <c r="D70" i="1"/>
  <c r="D72" i="1"/>
  <c r="D74" i="1"/>
  <c r="D75" i="1"/>
  <c r="D76" i="1"/>
  <c r="D77" i="1"/>
  <c r="D78" i="1"/>
  <c r="D79" i="1"/>
  <c r="D80" i="1"/>
  <c r="D81" i="1"/>
  <c r="D82" i="1"/>
  <c r="D83" i="1"/>
  <c r="H51" i="1"/>
  <c r="H52" i="1"/>
  <c r="H53" i="1"/>
  <c r="H54" i="1"/>
  <c r="H55" i="1"/>
  <c r="H56" i="1"/>
  <c r="H57" i="1"/>
  <c r="H58" i="1"/>
  <c r="H61" i="1"/>
  <c r="D51" i="1"/>
  <c r="D52" i="1"/>
  <c r="D53" i="1"/>
  <c r="D54" i="1"/>
  <c r="D55" i="1"/>
  <c r="D56" i="1"/>
  <c r="D57" i="1"/>
  <c r="D58" i="1"/>
  <c r="D61" i="1"/>
  <c r="H41" i="1"/>
  <c r="H42" i="1"/>
  <c r="H43" i="1"/>
  <c r="H44" i="1"/>
  <c r="H45" i="1"/>
  <c r="H46" i="1"/>
  <c r="H47" i="1"/>
  <c r="H48" i="1"/>
  <c r="H49" i="1"/>
  <c r="H50" i="1"/>
  <c r="D41" i="1"/>
  <c r="D42" i="1"/>
  <c r="D43" i="1"/>
  <c r="D44" i="1"/>
  <c r="D45" i="1"/>
  <c r="D46" i="1"/>
  <c r="D47" i="1"/>
  <c r="D48" i="1"/>
  <c r="D49" i="1"/>
  <c r="D50" i="1"/>
  <c r="H38" i="1"/>
  <c r="D38" i="1"/>
  <c r="H19" i="1"/>
  <c r="H20" i="1"/>
  <c r="H21" i="1"/>
  <c r="H22" i="1"/>
  <c r="H23" i="1"/>
  <c r="H24" i="1"/>
  <c r="H18" i="1"/>
  <c r="D19" i="1"/>
  <c r="D20" i="1"/>
  <c r="D21" i="1"/>
  <c r="D22" i="1"/>
  <c r="D23" i="1"/>
  <c r="D24" i="1"/>
  <c r="D18" i="1"/>
  <c r="H31" i="1"/>
  <c r="H32" i="1"/>
  <c r="H33" i="1"/>
  <c r="H34" i="1"/>
  <c r="H35" i="1"/>
  <c r="D32" i="1"/>
  <c r="D33" i="1"/>
  <c r="D34" i="1"/>
  <c r="D35" i="1"/>
  <c r="D31" i="1"/>
  <c r="I88" i="5"/>
  <c r="B88" i="5"/>
  <c r="I163" i="4"/>
  <c r="B163" i="4"/>
  <c r="C55" i="16"/>
  <c r="B55" i="16"/>
  <c r="D53" i="16"/>
  <c r="C53" i="16"/>
  <c r="B53" i="16"/>
  <c r="S83" i="1"/>
  <c r="S82" i="1"/>
  <c r="S81" i="1"/>
  <c r="S80" i="1"/>
  <c r="S79" i="1"/>
  <c r="S78" i="1"/>
  <c r="S77" i="1"/>
  <c r="S76" i="1"/>
  <c r="S75" i="1"/>
  <c r="S74" i="1"/>
  <c r="D39" i="16"/>
  <c r="N49" i="16"/>
  <c r="J103" i="5"/>
  <c r="I103" i="5"/>
  <c r="B103" i="5"/>
  <c r="J102" i="5"/>
  <c r="J178" i="4"/>
  <c r="I178" i="4"/>
  <c r="B178" i="4"/>
  <c r="C39" i="16"/>
  <c r="B39" i="16"/>
  <c r="D52" i="16"/>
  <c r="B52" i="16"/>
  <c r="AF121" i="4"/>
  <c r="P121" i="4" s="1"/>
  <c r="B49" i="16"/>
  <c r="D48" i="16"/>
  <c r="C48" i="16"/>
  <c r="B48" i="16"/>
  <c r="B50" i="16"/>
  <c r="J179" i="4"/>
  <c r="C35" i="16"/>
  <c r="B175" i="4"/>
  <c r="AD50" i="4"/>
  <c r="M50" i="4" s="1"/>
  <c r="B174" i="4"/>
  <c r="B30" i="16"/>
  <c r="AH88" i="4"/>
  <c r="L88" i="4" s="1"/>
  <c r="B27" i="16"/>
  <c r="J94" i="5"/>
  <c r="I94" i="5"/>
  <c r="B24" i="16"/>
  <c r="J93" i="5"/>
  <c r="I93" i="5"/>
  <c r="B162" i="4"/>
  <c r="B47" i="16"/>
  <c r="J160" i="4"/>
  <c r="D43" i="16"/>
  <c r="B43" i="16"/>
  <c r="D42" i="16"/>
  <c r="B42" i="16"/>
  <c r="D41" i="16"/>
  <c r="B41" i="16"/>
  <c r="D40" i="16"/>
  <c r="B40" i="16"/>
  <c r="B157" i="4"/>
  <c r="J156" i="4"/>
  <c r="I80" i="5"/>
  <c r="J154" i="4"/>
  <c r="I154" i="4"/>
  <c r="B154" i="4"/>
  <c r="I102" i="5"/>
  <c r="B102" i="5"/>
  <c r="J101" i="5"/>
  <c r="I101" i="5"/>
  <c r="B101" i="5"/>
  <c r="I177" i="4"/>
  <c r="J177" i="4"/>
  <c r="B177" i="4"/>
  <c r="J176" i="4"/>
  <c r="I176" i="4"/>
  <c r="B176" i="4"/>
  <c r="C36" i="16"/>
  <c r="D36" i="16"/>
  <c r="C37" i="16"/>
  <c r="D37" i="16"/>
  <c r="C38" i="16"/>
  <c r="D38" i="16"/>
  <c r="B36" i="16"/>
  <c r="B37" i="16"/>
  <c r="B38" i="16"/>
  <c r="I81" i="5"/>
  <c r="I82" i="5"/>
  <c r="I156" i="4"/>
  <c r="S47" i="1"/>
  <c r="D51" i="16"/>
  <c r="C51" i="16"/>
  <c r="B51" i="16"/>
  <c r="B26" i="16"/>
  <c r="C41" i="16"/>
  <c r="C40" i="16"/>
  <c r="C43" i="16"/>
  <c r="C42" i="16"/>
  <c r="C47" i="16"/>
  <c r="C46" i="16"/>
  <c r="C45" i="16"/>
  <c r="C44" i="16"/>
  <c r="C16" i="16"/>
  <c r="D16" i="16"/>
  <c r="E16" i="16"/>
  <c r="D14" i="16"/>
  <c r="C11" i="16"/>
  <c r="E15" i="16"/>
  <c r="D15" i="16"/>
  <c r="C15" i="16"/>
  <c r="E14" i="16"/>
  <c r="C14" i="16"/>
  <c r="E13" i="16"/>
  <c r="D13" i="16"/>
  <c r="C13" i="16"/>
  <c r="E12" i="16"/>
  <c r="D12" i="16"/>
  <c r="C12" i="16"/>
  <c r="E11" i="16"/>
  <c r="D11" i="16"/>
  <c r="E10" i="16"/>
  <c r="D10" i="16"/>
  <c r="C10" i="16"/>
  <c r="E9" i="16"/>
  <c r="D9" i="16"/>
  <c r="C9" i="16"/>
  <c r="E8" i="16"/>
  <c r="D8" i="16"/>
  <c r="C8" i="16"/>
  <c r="Z15" i="11"/>
  <c r="S15" i="11" s="1"/>
  <c r="U15" i="11" s="1"/>
  <c r="AB15" i="11"/>
  <c r="Z17" i="11"/>
  <c r="AB17" i="11"/>
  <c r="Z19" i="11"/>
  <c r="S19" i="11" s="1"/>
  <c r="U19" i="11" s="1"/>
  <c r="AB19" i="11"/>
  <c r="Z21" i="11"/>
  <c r="S21" i="11" s="1"/>
  <c r="U21" i="11" s="1"/>
  <c r="AB21" i="11"/>
  <c r="Z23" i="11"/>
  <c r="S23" i="11" s="1"/>
  <c r="U23" i="11" s="1"/>
  <c r="AB23" i="11"/>
  <c r="Z25" i="11"/>
  <c r="S25" i="11" s="1"/>
  <c r="U25" i="11" s="1"/>
  <c r="AB25" i="11"/>
  <c r="Z27" i="11"/>
  <c r="S27" i="11" s="1"/>
  <c r="U27" i="11" s="1"/>
  <c r="AB27" i="11"/>
  <c r="Z29" i="11"/>
  <c r="S29" i="11" s="1"/>
  <c r="U29" i="11" s="1"/>
  <c r="AB29" i="11"/>
  <c r="Z31" i="11"/>
  <c r="S31" i="11" s="1"/>
  <c r="U31" i="11" s="1"/>
  <c r="AB31" i="11"/>
  <c r="Z33" i="11"/>
  <c r="AB33" i="11"/>
  <c r="Z35" i="11"/>
  <c r="S35" i="11" s="1"/>
  <c r="U35" i="11" s="1"/>
  <c r="AB35" i="11"/>
  <c r="Z37" i="11"/>
  <c r="S37" i="11" s="1"/>
  <c r="U37" i="11" s="1"/>
  <c r="AB37" i="11"/>
  <c r="Z39" i="11"/>
  <c r="S39" i="11" s="1"/>
  <c r="U39" i="11" s="1"/>
  <c r="AB39" i="11"/>
  <c r="Z41" i="11"/>
  <c r="AB41" i="11"/>
  <c r="Z43" i="11"/>
  <c r="S43" i="11" s="1"/>
  <c r="U43" i="11" s="1"/>
  <c r="AB43" i="11"/>
  <c r="Z45" i="11"/>
  <c r="AB45" i="11"/>
  <c r="Z47" i="11"/>
  <c r="S47" i="11" s="1"/>
  <c r="U47" i="11" s="1"/>
  <c r="AB47" i="11"/>
  <c r="Z49" i="11"/>
  <c r="AB49" i="11"/>
  <c r="Z51" i="11"/>
  <c r="S51" i="11" s="1"/>
  <c r="U51" i="11" s="1"/>
  <c r="AB51" i="11"/>
  <c r="Z53" i="11"/>
  <c r="S53" i="11" s="1"/>
  <c r="U53" i="11" s="1"/>
  <c r="AB53" i="11"/>
  <c r="Z55" i="11"/>
  <c r="S55" i="11" s="1"/>
  <c r="U55" i="11" s="1"/>
  <c r="AB55" i="11"/>
  <c r="Z57" i="11"/>
  <c r="S57" i="11" s="1"/>
  <c r="U57" i="11" s="1"/>
  <c r="AB57" i="11"/>
  <c r="Z59" i="11"/>
  <c r="S59" i="11" s="1"/>
  <c r="U59" i="11" s="1"/>
  <c r="AB59" i="11"/>
  <c r="Z61" i="11"/>
  <c r="S61" i="11" s="1"/>
  <c r="U61" i="11" s="1"/>
  <c r="AB61" i="11"/>
  <c r="Z63" i="11"/>
  <c r="S63" i="11" s="1"/>
  <c r="U63" i="11" s="1"/>
  <c r="AB63" i="11"/>
  <c r="Z65" i="11"/>
  <c r="S65" i="11" s="1"/>
  <c r="U65" i="11" s="1"/>
  <c r="AB65" i="11"/>
  <c r="Z67" i="11"/>
  <c r="S67" i="11" s="1"/>
  <c r="U67" i="11" s="1"/>
  <c r="AB67" i="11"/>
  <c r="AK10" i="5"/>
  <c r="B96" i="5"/>
  <c r="AK11" i="5"/>
  <c r="AK12" i="5"/>
  <c r="AK13" i="5"/>
  <c r="AK14" i="5"/>
  <c r="AK15" i="5"/>
  <c r="AK17" i="5"/>
  <c r="AK18" i="5"/>
  <c r="AK19" i="5"/>
  <c r="AK20" i="5"/>
  <c r="AK23" i="5"/>
  <c r="AK24" i="5"/>
  <c r="AK25" i="5"/>
  <c r="AK26" i="5"/>
  <c r="AK27" i="5"/>
  <c r="AK28" i="5"/>
  <c r="AK29" i="5"/>
  <c r="AK30" i="5"/>
  <c r="AK31" i="5"/>
  <c r="AK32" i="5"/>
  <c r="L32" i="5"/>
  <c r="AK48" i="5"/>
  <c r="AK49" i="5"/>
  <c r="AK50" i="5"/>
  <c r="AK51" i="5"/>
  <c r="AK52" i="5"/>
  <c r="AK53" i="5"/>
  <c r="AK54" i="5"/>
  <c r="AK55" i="5"/>
  <c r="AK56" i="5"/>
  <c r="Z56" i="5"/>
  <c r="K56" i="5" s="1"/>
  <c r="AK57" i="5"/>
  <c r="AK60" i="5"/>
  <c r="AK62" i="5"/>
  <c r="AK63" i="5"/>
  <c r="AK64" i="5"/>
  <c r="AK65" i="5"/>
  <c r="AK66" i="5"/>
  <c r="AK67" i="5"/>
  <c r="AK68" i="5"/>
  <c r="AK69" i="5"/>
  <c r="AK70" i="5"/>
  <c r="AM11" i="5"/>
  <c r="W11" i="5"/>
  <c r="H11" i="5" s="1"/>
  <c r="AM12" i="5"/>
  <c r="X12" i="5"/>
  <c r="I12" i="5" s="1"/>
  <c r="AM13" i="5"/>
  <c r="AM14" i="5"/>
  <c r="AM15" i="5"/>
  <c r="AM17" i="5"/>
  <c r="AM18" i="5"/>
  <c r="W18" i="5"/>
  <c r="H18" i="5" s="1"/>
  <c r="AM19" i="5"/>
  <c r="AM20" i="5"/>
  <c r="X20" i="5"/>
  <c r="I20" i="5" s="1"/>
  <c r="AM23" i="5"/>
  <c r="AM24" i="5"/>
  <c r="W24" i="5"/>
  <c r="H24" i="5" s="1"/>
  <c r="AM25" i="5"/>
  <c r="AM26" i="5"/>
  <c r="W26" i="5"/>
  <c r="AM27" i="5"/>
  <c r="AF27" i="5"/>
  <c r="P27" i="5" s="1"/>
  <c r="AM28" i="5"/>
  <c r="AM29" i="5"/>
  <c r="X29" i="5"/>
  <c r="I29" i="5" s="1"/>
  <c r="AM30" i="5"/>
  <c r="AM31" i="5"/>
  <c r="AM32" i="5"/>
  <c r="H32" i="5"/>
  <c r="AM48" i="5"/>
  <c r="AM49" i="5"/>
  <c r="X49" i="5"/>
  <c r="I49" i="5" s="1"/>
  <c r="AM50" i="5"/>
  <c r="W50" i="5"/>
  <c r="H50" i="5" s="1"/>
  <c r="AM51" i="5"/>
  <c r="AM52" i="5"/>
  <c r="AM53" i="5"/>
  <c r="AM54" i="5"/>
  <c r="AM55" i="5"/>
  <c r="W55" i="5"/>
  <c r="H55" i="5" s="1"/>
  <c r="AM56" i="5"/>
  <c r="W56" i="5"/>
  <c r="H56" i="5" s="1"/>
  <c r="AM57" i="5"/>
  <c r="W57" i="5"/>
  <c r="H57" i="5" s="1"/>
  <c r="AM60" i="5"/>
  <c r="AM62" i="5"/>
  <c r="AM63" i="5"/>
  <c r="AM64" i="5"/>
  <c r="AM65" i="5"/>
  <c r="W65" i="5"/>
  <c r="H65" i="5" s="1"/>
  <c r="AM66" i="5"/>
  <c r="W66" i="5"/>
  <c r="H66" i="5" s="1"/>
  <c r="AM67" i="5"/>
  <c r="W67" i="5"/>
  <c r="H67" i="5" s="1"/>
  <c r="AM68" i="5"/>
  <c r="AM69" i="5"/>
  <c r="W69" i="5"/>
  <c r="H69" i="5" s="1"/>
  <c r="AM70" i="5"/>
  <c r="AM10" i="5"/>
  <c r="AL65" i="5"/>
  <c r="AL52" i="5"/>
  <c r="AL27" i="5"/>
  <c r="AL14" i="5"/>
  <c r="Q32" i="5"/>
  <c r="O32" i="5"/>
  <c r="N32" i="5"/>
  <c r="M32" i="5"/>
  <c r="J32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0" i="5"/>
  <c r="C60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0" i="5"/>
  <c r="C20" i="5"/>
  <c r="D19" i="5"/>
  <c r="C19" i="5"/>
  <c r="D18" i="5"/>
  <c r="C18" i="5"/>
  <c r="D17" i="5"/>
  <c r="C17" i="5"/>
  <c r="D15" i="5"/>
  <c r="C15" i="5"/>
  <c r="D14" i="5"/>
  <c r="C14" i="5"/>
  <c r="D13" i="5"/>
  <c r="C13" i="5"/>
  <c r="D12" i="5"/>
  <c r="C12" i="5"/>
  <c r="D11" i="5"/>
  <c r="C11" i="5"/>
  <c r="AL67" i="5"/>
  <c r="AL57" i="5"/>
  <c r="AL56" i="5"/>
  <c r="AL55" i="5"/>
  <c r="AL54" i="5"/>
  <c r="AL53" i="5"/>
  <c r="AL51" i="5"/>
  <c r="AL50" i="5"/>
  <c r="AL49" i="5"/>
  <c r="AL48" i="5"/>
  <c r="AL29" i="5"/>
  <c r="AL17" i="5"/>
  <c r="D10" i="5"/>
  <c r="I83" i="5"/>
  <c r="I84" i="5"/>
  <c r="I85" i="5"/>
  <c r="I86" i="5"/>
  <c r="A113" i="5"/>
  <c r="A114" i="5"/>
  <c r="AL70" i="5"/>
  <c r="AL32" i="5"/>
  <c r="AL20" i="5"/>
  <c r="A115" i="5"/>
  <c r="C10" i="5"/>
  <c r="AL23" i="5"/>
  <c r="AL60" i="5"/>
  <c r="AL11" i="5"/>
  <c r="AL24" i="5"/>
  <c r="AL62" i="5"/>
  <c r="AL12" i="5"/>
  <c r="AL25" i="5"/>
  <c r="AL63" i="5"/>
  <c r="AL13" i="5"/>
  <c r="AL26" i="5"/>
  <c r="AL64" i="5"/>
  <c r="AL15" i="5"/>
  <c r="AL28" i="5"/>
  <c r="AL66" i="5"/>
  <c r="AL18" i="5"/>
  <c r="AL30" i="5"/>
  <c r="AL68" i="5"/>
  <c r="AL19" i="5"/>
  <c r="AL31" i="5"/>
  <c r="AL69" i="5"/>
  <c r="AL10" i="5"/>
  <c r="A108" i="5"/>
  <c r="A109" i="5"/>
  <c r="A110" i="5"/>
  <c r="A112" i="5"/>
  <c r="A117" i="5"/>
  <c r="A121" i="5"/>
  <c r="A122" i="5"/>
  <c r="A123" i="5"/>
  <c r="A107" i="5"/>
  <c r="G80" i="5"/>
  <c r="G84" i="5"/>
  <c r="V86" i="5"/>
  <c r="V85" i="5"/>
  <c r="S28" i="1"/>
  <c r="S29" i="1"/>
  <c r="S32" i="1"/>
  <c r="S33" i="1"/>
  <c r="S34" i="1"/>
  <c r="S35" i="1"/>
  <c r="S36" i="1"/>
  <c r="S41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6" i="1"/>
  <c r="S57" i="1"/>
  <c r="S58" i="1"/>
  <c r="S63" i="1"/>
  <c r="S64" i="1"/>
  <c r="S65" i="1"/>
  <c r="S66" i="1"/>
  <c r="S67" i="1"/>
  <c r="S68" i="1"/>
  <c r="S69" i="1"/>
  <c r="S70" i="1"/>
  <c r="H28" i="1"/>
  <c r="D28" i="1"/>
  <c r="H36" i="1"/>
  <c r="H29" i="1"/>
  <c r="D36" i="1"/>
  <c r="D29" i="1"/>
  <c r="B171" i="4"/>
  <c r="AL16" i="4"/>
  <c r="AL18" i="4"/>
  <c r="AL19" i="4"/>
  <c r="AL20" i="4"/>
  <c r="AL21" i="4"/>
  <c r="AL23" i="4"/>
  <c r="AL24" i="4"/>
  <c r="AL25" i="4"/>
  <c r="AL26" i="4"/>
  <c r="AL28" i="4"/>
  <c r="AL29" i="4"/>
  <c r="AL30" i="4"/>
  <c r="AL31" i="4"/>
  <c r="AL33" i="4"/>
  <c r="AL34" i="4"/>
  <c r="AL35" i="4"/>
  <c r="AL36" i="4"/>
  <c r="AL38" i="4"/>
  <c r="AL39" i="4"/>
  <c r="AL40" i="4"/>
  <c r="AL41" i="4"/>
  <c r="AL43" i="4"/>
  <c r="AL44" i="4"/>
  <c r="AL45" i="4"/>
  <c r="AL46" i="4"/>
  <c r="AL48" i="4"/>
  <c r="AL49" i="4"/>
  <c r="AL50" i="4"/>
  <c r="AL51" i="4"/>
  <c r="AL53" i="4"/>
  <c r="AL54" i="4"/>
  <c r="AL55" i="4"/>
  <c r="AL56" i="4"/>
  <c r="AL58" i="4"/>
  <c r="AL59" i="4"/>
  <c r="AL60" i="4"/>
  <c r="AL61" i="4"/>
  <c r="AL63" i="4"/>
  <c r="AL64" i="4"/>
  <c r="AL65" i="4"/>
  <c r="AL66" i="4"/>
  <c r="AL68" i="4"/>
  <c r="AL69" i="4"/>
  <c r="AL70" i="4"/>
  <c r="AL71" i="4"/>
  <c r="AL73" i="4"/>
  <c r="AL74" i="4"/>
  <c r="AL75" i="4"/>
  <c r="AL76" i="4"/>
  <c r="AL78" i="4"/>
  <c r="AL79" i="4"/>
  <c r="AL85" i="4"/>
  <c r="AL86" i="4"/>
  <c r="AL88" i="4"/>
  <c r="AL89" i="4"/>
  <c r="AL90" i="4"/>
  <c r="AL92" i="4"/>
  <c r="AL93" i="4"/>
  <c r="AL94" i="4"/>
  <c r="AL95" i="4"/>
  <c r="AL96" i="4"/>
  <c r="AL97" i="4"/>
  <c r="AL98" i="4"/>
  <c r="AL99" i="4"/>
  <c r="AL100" i="4"/>
  <c r="AL101" i="4"/>
  <c r="AL102" i="4"/>
  <c r="AL108" i="4"/>
  <c r="AL109" i="4"/>
  <c r="AL111" i="4"/>
  <c r="AL112" i="4"/>
  <c r="AL113" i="4"/>
  <c r="AL114" i="4"/>
  <c r="AL116" i="4"/>
  <c r="AL117" i="4"/>
  <c r="AL118" i="4"/>
  <c r="AL119" i="4"/>
  <c r="AL121" i="4"/>
  <c r="AL122" i="4"/>
  <c r="AL123" i="4"/>
  <c r="AL124" i="4"/>
  <c r="AL126" i="4"/>
  <c r="AL127" i="4"/>
  <c r="AL128" i="4"/>
  <c r="AL129" i="4"/>
  <c r="AL131" i="4"/>
  <c r="AL132" i="4"/>
  <c r="AL133" i="4"/>
  <c r="AC133" i="4"/>
  <c r="K133" i="4" s="1"/>
  <c r="AL134" i="4"/>
  <c r="AL136" i="4"/>
  <c r="AL137" i="4"/>
  <c r="AL138" i="4"/>
  <c r="AL139" i="4"/>
  <c r="AL141" i="4"/>
  <c r="AL142" i="4"/>
  <c r="AL143" i="4"/>
  <c r="AL144" i="4"/>
  <c r="AL146" i="4"/>
  <c r="AL147" i="4"/>
  <c r="AL15" i="4"/>
  <c r="A184" i="4"/>
  <c r="AM16" i="4"/>
  <c r="Z16" i="4"/>
  <c r="H16" i="4" s="1"/>
  <c r="AM18" i="4"/>
  <c r="AF18" i="4"/>
  <c r="P18" i="4" s="1"/>
  <c r="AM19" i="4"/>
  <c r="AM20" i="4"/>
  <c r="AM21" i="4"/>
  <c r="AA21" i="4"/>
  <c r="I21" i="4" s="1"/>
  <c r="AM23" i="4"/>
  <c r="AM24" i="4"/>
  <c r="AM25" i="4"/>
  <c r="AM26" i="4"/>
  <c r="Z26" i="4"/>
  <c r="H26" i="4" s="1"/>
  <c r="AM28" i="4"/>
  <c r="AM29" i="4"/>
  <c r="AA29" i="4"/>
  <c r="I29" i="4" s="1"/>
  <c r="AM30" i="4"/>
  <c r="AM31" i="4"/>
  <c r="AM33" i="4"/>
  <c r="Z33" i="4"/>
  <c r="H33" i="4" s="1"/>
  <c r="AM34" i="4"/>
  <c r="AA34" i="4"/>
  <c r="I34" i="4" s="1"/>
  <c r="AM35" i="4"/>
  <c r="AM36" i="4"/>
  <c r="AM38" i="4"/>
  <c r="AM39" i="4"/>
  <c r="AM40" i="4"/>
  <c r="AA40" i="4"/>
  <c r="I40" i="4" s="1"/>
  <c r="AM41" i="4"/>
  <c r="AA41" i="4"/>
  <c r="I41" i="4" s="1"/>
  <c r="AM43" i="4"/>
  <c r="Z43" i="4"/>
  <c r="H43" i="4" s="1"/>
  <c r="AM44" i="4"/>
  <c r="Z44" i="4"/>
  <c r="H44" i="4" s="1"/>
  <c r="AA44" i="4"/>
  <c r="I44" i="4" s="1"/>
  <c r="AM45" i="4"/>
  <c r="AM46" i="4"/>
  <c r="AM48" i="4"/>
  <c r="AA48" i="4"/>
  <c r="I48" i="4" s="1"/>
  <c r="AM49" i="4"/>
  <c r="AM50" i="4"/>
  <c r="AA50" i="4"/>
  <c r="I50" i="4" s="1"/>
  <c r="AM51" i="4"/>
  <c r="AA51" i="4"/>
  <c r="I51" i="4" s="1"/>
  <c r="AM53" i="4"/>
  <c r="Z53" i="4"/>
  <c r="H53" i="4" s="1"/>
  <c r="AM54" i="4"/>
  <c r="AM55" i="4"/>
  <c r="AM56" i="4"/>
  <c r="AM58" i="4"/>
  <c r="AA58" i="4"/>
  <c r="I58" i="4" s="1"/>
  <c r="AM59" i="4"/>
  <c r="AM60" i="4"/>
  <c r="AM61" i="4"/>
  <c r="AM63" i="4"/>
  <c r="AA63" i="4"/>
  <c r="I63" i="4" s="1"/>
  <c r="AM64" i="4"/>
  <c r="AM65" i="4"/>
  <c r="AM66" i="4"/>
  <c r="Z66" i="4"/>
  <c r="H66" i="4" s="1"/>
  <c r="AM68" i="4"/>
  <c r="Z68" i="4"/>
  <c r="H68" i="4" s="1"/>
  <c r="AM69" i="4"/>
  <c r="Z69" i="4"/>
  <c r="H69" i="4" s="1"/>
  <c r="AM70" i="4"/>
  <c r="AM71" i="4"/>
  <c r="Z71" i="4"/>
  <c r="H71" i="4" s="1"/>
  <c r="AM73" i="4"/>
  <c r="Z73" i="4"/>
  <c r="H73" i="4" s="1"/>
  <c r="AM74" i="4"/>
  <c r="AM75" i="4"/>
  <c r="AM76" i="4"/>
  <c r="Z76" i="4"/>
  <c r="H76" i="4" s="1"/>
  <c r="AM78" i="4"/>
  <c r="AM79" i="4"/>
  <c r="AM85" i="4"/>
  <c r="AM86" i="4"/>
  <c r="AM88" i="4"/>
  <c r="AM89" i="4"/>
  <c r="Z89" i="4"/>
  <c r="H89" i="4" s="1"/>
  <c r="AM90" i="4"/>
  <c r="AA90" i="4"/>
  <c r="I90" i="4" s="1"/>
  <c r="AM92" i="4"/>
  <c r="AM93" i="4"/>
  <c r="AM94" i="4"/>
  <c r="AM95" i="4"/>
  <c r="AM96" i="4"/>
  <c r="AM97" i="4"/>
  <c r="AM98" i="4"/>
  <c r="AA98" i="4"/>
  <c r="I98" i="4" s="1"/>
  <c r="AM99" i="4"/>
  <c r="AM100" i="4"/>
  <c r="AM101" i="4"/>
  <c r="Z101" i="4"/>
  <c r="H101" i="4" s="1"/>
  <c r="AM102" i="4"/>
  <c r="AM108" i="4"/>
  <c r="AA108" i="4"/>
  <c r="I108" i="4" s="1"/>
  <c r="AM109" i="4"/>
  <c r="AM111" i="4"/>
  <c r="Z111" i="4"/>
  <c r="H111" i="4" s="1"/>
  <c r="AM112" i="4"/>
  <c r="AA112" i="4"/>
  <c r="I112" i="4" s="1"/>
  <c r="AM113" i="4"/>
  <c r="AM114" i="4"/>
  <c r="AM116" i="4"/>
  <c r="AM117" i="4"/>
  <c r="Z117" i="4"/>
  <c r="H117" i="4" s="1"/>
  <c r="AM118" i="4"/>
  <c r="AM119" i="4"/>
  <c r="AA119" i="4"/>
  <c r="I119" i="4" s="1"/>
  <c r="AM121" i="4"/>
  <c r="AM122" i="4"/>
  <c r="AM123" i="4"/>
  <c r="AM124" i="4"/>
  <c r="Z124" i="4"/>
  <c r="H124" i="4" s="1"/>
  <c r="AM126" i="4"/>
  <c r="Z126" i="4"/>
  <c r="H126" i="4" s="1"/>
  <c r="AM127" i="4"/>
  <c r="AM128" i="4"/>
  <c r="AM129" i="4"/>
  <c r="AM131" i="4"/>
  <c r="AM132" i="4"/>
  <c r="AA132" i="4"/>
  <c r="I132" i="4" s="1"/>
  <c r="AM133" i="4"/>
  <c r="AM134" i="4"/>
  <c r="AM136" i="4"/>
  <c r="AM137" i="4"/>
  <c r="AA137" i="4"/>
  <c r="I137" i="4" s="1"/>
  <c r="AM138" i="4"/>
  <c r="AM139" i="4"/>
  <c r="AM141" i="4"/>
  <c r="AA141" i="4"/>
  <c r="I141" i="4" s="1"/>
  <c r="AM142" i="4"/>
  <c r="AA142" i="4"/>
  <c r="I142" i="4" s="1"/>
  <c r="AM143" i="4"/>
  <c r="AM144" i="4"/>
  <c r="AM146" i="4"/>
  <c r="AA146" i="4"/>
  <c r="I146" i="4" s="1"/>
  <c r="AM147" i="4"/>
  <c r="Z147" i="4"/>
  <c r="H147" i="4" s="1"/>
  <c r="AM15" i="4"/>
  <c r="AN19" i="4"/>
  <c r="AN18" i="4"/>
  <c r="AN16" i="4"/>
  <c r="AN15" i="4"/>
  <c r="AN147" i="4"/>
  <c r="AN146" i="4"/>
  <c r="AN144" i="4"/>
  <c r="AN143" i="4"/>
  <c r="AN142" i="4"/>
  <c r="AN141" i="4"/>
  <c r="AN139" i="4"/>
  <c r="AN138" i="4"/>
  <c r="AN133" i="4"/>
  <c r="AN128" i="4"/>
  <c r="AN123" i="4"/>
  <c r="AN118" i="4"/>
  <c r="AN113" i="4"/>
  <c r="AN112" i="4"/>
  <c r="AN111" i="4"/>
  <c r="AN109" i="4"/>
  <c r="AN108" i="4"/>
  <c r="AN75" i="4"/>
  <c r="AN69" i="4"/>
  <c r="AN68" i="4"/>
  <c r="AN66" i="4"/>
  <c r="AN65" i="4"/>
  <c r="AN59" i="4"/>
  <c r="AN58" i="4"/>
  <c r="AN56" i="4"/>
  <c r="AN55" i="4"/>
  <c r="AN54" i="4"/>
  <c r="AN53" i="4"/>
  <c r="AN51" i="4"/>
  <c r="AN50" i="4"/>
  <c r="AN30" i="4"/>
  <c r="C147" i="4"/>
  <c r="C146" i="4"/>
  <c r="C144" i="4"/>
  <c r="C143" i="4"/>
  <c r="C142" i="4"/>
  <c r="C141" i="4"/>
  <c r="C139" i="4"/>
  <c r="C138" i="4"/>
  <c r="C137" i="4"/>
  <c r="C136" i="4"/>
  <c r="C134" i="4"/>
  <c r="C133" i="4"/>
  <c r="C132" i="4"/>
  <c r="C131" i="4"/>
  <c r="C129" i="4"/>
  <c r="C128" i="4"/>
  <c r="C127" i="4"/>
  <c r="C126" i="4"/>
  <c r="C124" i="4"/>
  <c r="C123" i="4"/>
  <c r="C122" i="4"/>
  <c r="C121" i="4"/>
  <c r="C119" i="4"/>
  <c r="C118" i="4"/>
  <c r="C117" i="4"/>
  <c r="C116" i="4"/>
  <c r="C114" i="4"/>
  <c r="C113" i="4"/>
  <c r="C112" i="4"/>
  <c r="C111" i="4"/>
  <c r="C109" i="4"/>
  <c r="C108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0" i="4"/>
  <c r="C90" i="4"/>
  <c r="C89" i="4"/>
  <c r="C88" i="4"/>
  <c r="C86" i="4"/>
  <c r="C85" i="4"/>
  <c r="C79" i="4"/>
  <c r="C78" i="4"/>
  <c r="C76" i="4"/>
  <c r="C75" i="4"/>
  <c r="C74" i="4"/>
  <c r="C73" i="4"/>
  <c r="C71" i="4"/>
  <c r="C70" i="4"/>
  <c r="C69" i="4"/>
  <c r="C68" i="4"/>
  <c r="C66" i="4"/>
  <c r="C65" i="4"/>
  <c r="C64" i="4"/>
  <c r="C63" i="4"/>
  <c r="C61" i="4"/>
  <c r="C60" i="4"/>
  <c r="C59" i="4"/>
  <c r="C58" i="4"/>
  <c r="C56" i="4"/>
  <c r="C55" i="4"/>
  <c r="C54" i="4"/>
  <c r="C53" i="4"/>
  <c r="C51" i="4"/>
  <c r="C50" i="4"/>
  <c r="C49" i="4"/>
  <c r="C48" i="4"/>
  <c r="C46" i="4"/>
  <c r="C45" i="4"/>
  <c r="C44" i="4"/>
  <c r="C43" i="4"/>
  <c r="C41" i="4"/>
  <c r="C40" i="4"/>
  <c r="C39" i="4"/>
  <c r="C38" i="4"/>
  <c r="C36" i="4"/>
  <c r="C35" i="4"/>
  <c r="C34" i="4"/>
  <c r="C33" i="4"/>
  <c r="C31" i="4"/>
  <c r="C30" i="4"/>
  <c r="C29" i="4"/>
  <c r="C28" i="4"/>
  <c r="C26" i="4"/>
  <c r="C25" i="4"/>
  <c r="C24" i="4"/>
  <c r="C23" i="4"/>
  <c r="C21" i="4"/>
  <c r="C20" i="4"/>
  <c r="C19" i="4"/>
  <c r="C18" i="4"/>
  <c r="C16" i="4"/>
  <c r="C15" i="4"/>
  <c r="I158" i="4"/>
  <c r="I159" i="4"/>
  <c r="I160" i="4"/>
  <c r="I161" i="4"/>
  <c r="AN79" i="4"/>
  <c r="AN78" i="4"/>
  <c r="AN76" i="4"/>
  <c r="A192" i="4"/>
  <c r="A193" i="4"/>
  <c r="AN102" i="4"/>
  <c r="AN101" i="4"/>
  <c r="AN96" i="4"/>
  <c r="AN95" i="4"/>
  <c r="AN94" i="4"/>
  <c r="AN93" i="4"/>
  <c r="AN92" i="4"/>
  <c r="AN89" i="4"/>
  <c r="AN29" i="4"/>
  <c r="AN24" i="4"/>
  <c r="AN100" i="4"/>
  <c r="AN99" i="4"/>
  <c r="AN98" i="4"/>
  <c r="AN97" i="4"/>
  <c r="A194" i="4"/>
  <c r="AN137" i="4"/>
  <c r="AN136" i="4"/>
  <c r="AN134" i="4"/>
  <c r="AN132" i="4"/>
  <c r="AN131" i="4"/>
  <c r="AN129" i="4"/>
  <c r="AN127" i="4"/>
  <c r="AN126" i="4"/>
  <c r="AN124" i="4"/>
  <c r="AN122" i="4"/>
  <c r="AN121" i="4"/>
  <c r="AN119" i="4"/>
  <c r="AN117" i="4"/>
  <c r="AN116" i="4"/>
  <c r="AN114" i="4"/>
  <c r="AN90" i="4"/>
  <c r="AN88" i="4"/>
  <c r="AN86" i="4"/>
  <c r="AN85" i="4"/>
  <c r="AN74" i="4"/>
  <c r="AN73" i="4"/>
  <c r="AN71" i="4"/>
  <c r="AN70" i="4"/>
  <c r="AN64" i="4"/>
  <c r="AN63" i="4"/>
  <c r="AN61" i="4"/>
  <c r="AN60" i="4"/>
  <c r="AN49" i="4"/>
  <c r="AN48" i="4"/>
  <c r="AN46" i="4"/>
  <c r="AN45" i="4"/>
  <c r="AN44" i="4"/>
  <c r="AN43" i="4"/>
  <c r="AN41" i="4"/>
  <c r="AN40" i="4"/>
  <c r="AN39" i="4"/>
  <c r="AN38" i="4"/>
  <c r="AN36" i="4"/>
  <c r="AN35" i="4"/>
  <c r="AN34" i="4"/>
  <c r="AN33" i="4"/>
  <c r="AN31" i="4"/>
  <c r="AN28" i="4"/>
  <c r="AN26" i="4"/>
  <c r="AN25" i="4"/>
  <c r="AN23" i="4"/>
  <c r="AN21" i="4"/>
  <c r="AN20" i="4"/>
  <c r="A200" i="4"/>
  <c r="A201" i="4"/>
  <c r="A187" i="4"/>
  <c r="A188" i="4"/>
  <c r="A189" i="4"/>
  <c r="A191" i="4"/>
  <c r="A196" i="4"/>
  <c r="A199" i="4"/>
  <c r="A186" i="4"/>
  <c r="G155" i="4"/>
  <c r="G159" i="4"/>
  <c r="W161" i="4"/>
  <c r="W160" i="4"/>
  <c r="P32" i="5"/>
  <c r="K32" i="5"/>
  <c r="I157" i="4"/>
  <c r="AA147" i="4"/>
  <c r="I147" i="4" s="1"/>
  <c r="I89" i="4"/>
  <c r="I88" i="4"/>
  <c r="AA73" i="4"/>
  <c r="I73" i="4" s="1"/>
  <c r="X57" i="5"/>
  <c r="I57" i="5" s="1"/>
  <c r="AA20" i="4"/>
  <c r="I20" i="4" s="1"/>
  <c r="Z142" i="4"/>
  <c r="H142" i="4" s="1"/>
  <c r="Q119" i="4"/>
  <c r="Q118" i="4"/>
  <c r="Q18" i="4"/>
  <c r="Z137" i="4"/>
  <c r="H137" i="4" s="1"/>
  <c r="Q19" i="4"/>
  <c r="K31" i="4"/>
  <c r="Q16" i="4"/>
  <c r="Z50" i="4"/>
  <c r="H50" i="4" s="1"/>
  <c r="Z30" i="4"/>
  <c r="H30" i="4" s="1"/>
  <c r="N43" i="4"/>
  <c r="X69" i="5"/>
  <c r="I69" i="5" s="1"/>
  <c r="X65" i="5"/>
  <c r="I65" i="5" s="1"/>
  <c r="X55" i="5"/>
  <c r="I55" i="5" s="1"/>
  <c r="I32" i="5"/>
  <c r="Z132" i="4"/>
  <c r="H132" i="4" s="1"/>
  <c r="Z63" i="4"/>
  <c r="H63" i="4" s="1"/>
  <c r="Z58" i="4"/>
  <c r="H58" i="4" s="1"/>
  <c r="Z34" i="4"/>
  <c r="H34" i="4" s="1"/>
  <c r="Z20" i="4"/>
  <c r="H20" i="4" s="1"/>
  <c r="AA16" i="4"/>
  <c r="I16" i="4" s="1"/>
  <c r="Q15" i="4"/>
  <c r="AA111" i="4"/>
  <c r="I111" i="4" s="1"/>
  <c r="Z98" i="4"/>
  <c r="H98" i="4" s="1"/>
  <c r="Z90" i="4"/>
  <c r="H90" i="4" s="1"/>
  <c r="AA54" i="4"/>
  <c r="I54" i="4" s="1"/>
  <c r="Z54" i="4"/>
  <c r="H54" i="4" s="1"/>
  <c r="Z51" i="4"/>
  <c r="H51" i="4" s="1"/>
  <c r="Z21" i="4"/>
  <c r="H21" i="4" s="1"/>
  <c r="H16" i="5"/>
  <c r="J16" i="5"/>
  <c r="M16" i="5"/>
  <c r="N16" i="5"/>
  <c r="H145" i="4"/>
  <c r="H115" i="4"/>
  <c r="H110" i="4"/>
  <c r="K103" i="4"/>
  <c r="N103" i="4"/>
  <c r="H104" i="4"/>
  <c r="K106" i="4"/>
  <c r="N106" i="4"/>
  <c r="H107" i="4"/>
  <c r="H80" i="4"/>
  <c r="K81" i="4"/>
  <c r="N81" i="4"/>
  <c r="H82" i="4"/>
  <c r="K83" i="4"/>
  <c r="N83" i="4"/>
  <c r="H84" i="4"/>
  <c r="J17" i="4"/>
  <c r="M17" i="4"/>
  <c r="K17" i="4"/>
  <c r="N17" i="4"/>
  <c r="L17" i="4"/>
  <c r="H37" i="4"/>
  <c r="K12" i="4"/>
  <c r="N12" i="4"/>
  <c r="Z146" i="4"/>
  <c r="H146" i="4" s="1"/>
  <c r="X50" i="5"/>
  <c r="I50" i="5" s="1"/>
  <c r="X28" i="5"/>
  <c r="I28" i="5" s="1"/>
  <c r="X18" i="5"/>
  <c r="I18" i="5" s="1"/>
  <c r="AA76" i="4"/>
  <c r="I76" i="4" s="1"/>
  <c r="H26" i="5"/>
  <c r="W49" i="5"/>
  <c r="H49" i="5" s="1"/>
  <c r="AA136" i="4"/>
  <c r="I136" i="4" s="1"/>
  <c r="AA33" i="4"/>
  <c r="I33" i="4" s="1"/>
  <c r="W48" i="5"/>
  <c r="H48" i="5" s="1"/>
  <c r="W20" i="5"/>
  <c r="H20" i="5" s="1"/>
  <c r="Z108" i="4"/>
  <c r="H108" i="4" s="1"/>
  <c r="X48" i="5"/>
  <c r="I48" i="5" s="1"/>
  <c r="Z29" i="4"/>
  <c r="H29" i="4" s="1"/>
  <c r="W28" i="5"/>
  <c r="H28" i="5" s="1"/>
  <c r="W12" i="5"/>
  <c r="H12" i="5" s="1"/>
  <c r="AA101" i="4"/>
  <c r="I101" i="4" s="1"/>
  <c r="AA30" i="4"/>
  <c r="I30" i="4" s="1"/>
  <c r="AF68" i="4"/>
  <c r="P68" i="4" s="1"/>
  <c r="AA68" i="4"/>
  <c r="I68" i="4" s="1"/>
  <c r="AA39" i="4"/>
  <c r="I39" i="4" s="1"/>
  <c r="AE66" i="4"/>
  <c r="N66" i="4" s="1"/>
  <c r="AE129" i="4"/>
  <c r="N129" i="4" s="1"/>
  <c r="D45" i="16"/>
  <c r="B35" i="16"/>
  <c r="AD136" i="4"/>
  <c r="M136" i="4" s="1"/>
  <c r="C26" i="16"/>
  <c r="AF96" i="4"/>
  <c r="P96" i="4" s="1"/>
  <c r="AH107" i="4"/>
  <c r="L107" i="4" s="1"/>
  <c r="AF134" i="4"/>
  <c r="P134" i="4" s="1"/>
  <c r="AF142" i="4"/>
  <c r="P142" i="4" s="1"/>
  <c r="AF98" i="4"/>
  <c r="P98" i="4" s="1"/>
  <c r="AF55" i="4"/>
  <c r="P55" i="4" s="1"/>
  <c r="AF30" i="4"/>
  <c r="P30" i="4" s="1"/>
  <c r="AF81" i="4"/>
  <c r="P81" i="4" s="1"/>
  <c r="D26" i="16"/>
  <c r="AH53" i="4"/>
  <c r="L53" i="4" s="1"/>
  <c r="AH40" i="4"/>
  <c r="L40" i="4" s="1"/>
  <c r="AH29" i="4"/>
  <c r="L29" i="4" s="1"/>
  <c r="D31" i="16"/>
  <c r="I104" i="5"/>
  <c r="I179" i="4"/>
  <c r="J173" i="4"/>
  <c r="J98" i="5"/>
  <c r="AG142" i="4"/>
  <c r="Q142" i="4" s="1"/>
  <c r="AG106" i="4"/>
  <c r="Q106" i="4" s="1"/>
  <c r="AG53" i="4"/>
  <c r="Q53" i="4" s="1"/>
  <c r="AG146" i="4"/>
  <c r="Q146" i="4" s="1"/>
  <c r="AG112" i="4"/>
  <c r="Q112" i="4" s="1"/>
  <c r="C52" i="16"/>
  <c r="B86" i="5"/>
  <c r="B161" i="4"/>
  <c r="AC134" i="4"/>
  <c r="K134" i="4" s="1"/>
  <c r="AC78" i="4"/>
  <c r="K78" i="4" s="1"/>
  <c r="Z10" i="5"/>
  <c r="K10" i="5" s="1"/>
  <c r="AC20" i="4"/>
  <c r="K20" i="4" s="1"/>
  <c r="AC124" i="4"/>
  <c r="K124" i="4" s="1"/>
  <c r="AC94" i="4"/>
  <c r="K94" i="4" s="1"/>
  <c r="Z53" i="5"/>
  <c r="K53" i="5" s="1"/>
  <c r="I162" i="4"/>
  <c r="C54" i="16"/>
  <c r="I87" i="5"/>
  <c r="Y10" i="5"/>
  <c r="J10" i="5" s="1"/>
  <c r="Y31" i="5"/>
  <c r="J31" i="5" s="1"/>
  <c r="AB95" i="4"/>
  <c r="J95" i="4" s="1"/>
  <c r="Y54" i="5"/>
  <c r="J54" i="5" s="1"/>
  <c r="AB101" i="4"/>
  <c r="J101" i="4" s="1"/>
  <c r="Y55" i="5"/>
  <c r="J55" i="5" s="1"/>
  <c r="Y27" i="5"/>
  <c r="J27" i="5" s="1"/>
  <c r="Y14" i="5"/>
  <c r="J14" i="5" s="1"/>
  <c r="AB39" i="4"/>
  <c r="J39" i="4" s="1"/>
  <c r="AB59" i="4"/>
  <c r="J59" i="4" s="1"/>
  <c r="AC144" i="4"/>
  <c r="K144" i="4" s="1"/>
  <c r="AC36" i="4"/>
  <c r="K36" i="4" s="1"/>
  <c r="AC30" i="4"/>
  <c r="K30" i="4" s="1"/>
  <c r="AC48" i="4"/>
  <c r="K48" i="4" s="1"/>
  <c r="AC88" i="4"/>
  <c r="K88" i="4" s="1"/>
  <c r="AC137" i="4"/>
  <c r="K137" i="4" s="1"/>
  <c r="Z116" i="4"/>
  <c r="H116" i="4" s="1"/>
  <c r="AA116" i="4"/>
  <c r="I116" i="4" s="1"/>
  <c r="Y17" i="5"/>
  <c r="J17" i="5" s="1"/>
  <c r="AB40" i="4"/>
  <c r="J40" i="4" s="1"/>
  <c r="AB43" i="4"/>
  <c r="J43" i="4" s="1"/>
  <c r="AB60" i="4"/>
  <c r="J60" i="4" s="1"/>
  <c r="AB97" i="4"/>
  <c r="J97" i="4" s="1"/>
  <c r="AB19" i="4"/>
  <c r="J19" i="4" s="1"/>
  <c r="Y28" i="5"/>
  <c r="J28" i="5" s="1"/>
  <c r="Y13" i="5"/>
  <c r="J13" i="5" s="1"/>
  <c r="AB141" i="4"/>
  <c r="J141" i="4" s="1"/>
  <c r="AB58" i="4"/>
  <c r="J58" i="4" s="1"/>
  <c r="AB20" i="4"/>
  <c r="J20" i="4" s="1"/>
  <c r="AB93" i="4"/>
  <c r="J93" i="4" s="1"/>
  <c r="AB45" i="4"/>
  <c r="J45" i="4" s="1"/>
  <c r="AB68" i="4"/>
  <c r="J68" i="4" s="1"/>
  <c r="Y49" i="5"/>
  <c r="J49" i="5" s="1"/>
  <c r="AB100" i="4"/>
  <c r="J100" i="4" s="1"/>
  <c r="AB126" i="4"/>
  <c r="J126" i="4" s="1"/>
  <c r="AB66" i="4"/>
  <c r="J66" i="4" s="1"/>
  <c r="AB109" i="4"/>
  <c r="J109" i="4" s="1"/>
  <c r="AB35" i="4"/>
  <c r="J35" i="4" s="1"/>
  <c r="AB50" i="4"/>
  <c r="J50" i="4" s="1"/>
  <c r="AB96" i="4"/>
  <c r="J96" i="4" s="1"/>
  <c r="AB28" i="4"/>
  <c r="J28" i="4" s="1"/>
  <c r="AB53" i="4"/>
  <c r="J53" i="4" s="1"/>
  <c r="AB146" i="4"/>
  <c r="J146" i="4" s="1"/>
  <c r="AB46" i="4"/>
  <c r="J46" i="4" s="1"/>
  <c r="AB137" i="4"/>
  <c r="J137" i="4" s="1"/>
  <c r="AB26" i="4"/>
  <c r="J26" i="4" s="1"/>
  <c r="Y18" i="5"/>
  <c r="J18" i="5" s="1"/>
  <c r="AB136" i="4"/>
  <c r="J136" i="4" s="1"/>
  <c r="Y65" i="5"/>
  <c r="J65" i="5" s="1"/>
  <c r="AB36" i="4"/>
  <c r="J36" i="4" s="1"/>
  <c r="AB133" i="4"/>
  <c r="J133" i="4" s="1"/>
  <c r="I95" i="5"/>
  <c r="AB147" i="4"/>
  <c r="J147" i="4" s="1"/>
  <c r="Y30" i="5"/>
  <c r="J30" i="5" s="1"/>
  <c r="AB128" i="4"/>
  <c r="J128" i="4" s="1"/>
  <c r="AB123" i="4"/>
  <c r="J123" i="4" s="1"/>
  <c r="AB139" i="4"/>
  <c r="J139" i="4" s="1"/>
  <c r="AB49" i="4"/>
  <c r="J49" i="4" s="1"/>
  <c r="AB86" i="4"/>
  <c r="J86" i="4" s="1"/>
  <c r="AB69" i="4"/>
  <c r="J69" i="4" s="1"/>
  <c r="Y24" i="5"/>
  <c r="J24" i="5" s="1"/>
  <c r="AB48" i="4"/>
  <c r="J48" i="4" s="1"/>
  <c r="AB127" i="4"/>
  <c r="J127" i="4" s="1"/>
  <c r="AB111" i="4"/>
  <c r="J111" i="4" s="1"/>
  <c r="Y53" i="5"/>
  <c r="J53" i="5" s="1"/>
  <c r="Y19" i="5"/>
  <c r="J19" i="5" s="1"/>
  <c r="AC40" i="4"/>
  <c r="K40" i="4" s="1"/>
  <c r="AC59" i="4"/>
  <c r="K59" i="4" s="1"/>
  <c r="AC29" i="4"/>
  <c r="K29" i="4" s="1"/>
  <c r="AC23" i="4"/>
  <c r="K23" i="4" s="1"/>
  <c r="AC97" i="4"/>
  <c r="K97" i="4" s="1"/>
  <c r="C28" i="16"/>
  <c r="AC143" i="4"/>
  <c r="K143" i="4" s="1"/>
  <c r="AC69" i="4"/>
  <c r="K69" i="4" s="1"/>
  <c r="AC109" i="4"/>
  <c r="K109" i="4" s="1"/>
  <c r="AC118" i="4"/>
  <c r="K118" i="4" s="1"/>
  <c r="AC141" i="4"/>
  <c r="K141" i="4" s="1"/>
  <c r="AC102" i="4"/>
  <c r="K102" i="4" s="1"/>
  <c r="AC147" i="4"/>
  <c r="K147" i="4" s="1"/>
  <c r="Z19" i="5"/>
  <c r="K19" i="5" s="1"/>
  <c r="Z31" i="5"/>
  <c r="K31" i="5" s="1"/>
  <c r="AC96" i="4"/>
  <c r="K96" i="4" s="1"/>
  <c r="AC127" i="4"/>
  <c r="K127" i="4" s="1"/>
  <c r="AC111" i="4"/>
  <c r="K111" i="4" s="1"/>
  <c r="AC128" i="4"/>
  <c r="K128" i="4" s="1"/>
  <c r="AC108" i="4"/>
  <c r="K108" i="4" s="1"/>
  <c r="AA99" i="4"/>
  <c r="I99" i="4" s="1"/>
  <c r="Z99" i="4"/>
  <c r="H99" i="4" s="1"/>
  <c r="AA95" i="4"/>
  <c r="I95" i="4" s="1"/>
  <c r="Z95" i="4"/>
  <c r="H95" i="4" s="1"/>
  <c r="AA78" i="4"/>
  <c r="I78" i="4" s="1"/>
  <c r="Z78" i="4"/>
  <c r="H78" i="4" s="1"/>
  <c r="AA65" i="4"/>
  <c r="I65" i="4" s="1"/>
  <c r="Z65" i="4"/>
  <c r="H65" i="4" s="1"/>
  <c r="AA56" i="4"/>
  <c r="I56" i="4" s="1"/>
  <c r="Z56" i="4"/>
  <c r="H56" i="4" s="1"/>
  <c r="Z49" i="4"/>
  <c r="H49" i="4" s="1"/>
  <c r="AA49" i="4"/>
  <c r="I49" i="4" s="1"/>
  <c r="Z41" i="4"/>
  <c r="H41" i="4" s="1"/>
  <c r="Z39" i="4"/>
  <c r="H39" i="4" s="1"/>
  <c r="AA143" i="4"/>
  <c r="I143" i="4" s="1"/>
  <c r="Z143" i="4"/>
  <c r="H143" i="4" s="1"/>
  <c r="Z134" i="4"/>
  <c r="H134" i="4" s="1"/>
  <c r="AA134" i="4"/>
  <c r="I134" i="4" s="1"/>
  <c r="AA100" i="4"/>
  <c r="I100" i="4" s="1"/>
  <c r="Z100" i="4"/>
  <c r="H100" i="4" s="1"/>
  <c r="AA96" i="4"/>
  <c r="I96" i="4" s="1"/>
  <c r="Z96" i="4"/>
  <c r="H96" i="4" s="1"/>
  <c r="Z92" i="4"/>
  <c r="H92" i="4" s="1"/>
  <c r="AA92" i="4"/>
  <c r="I92" i="4" s="1"/>
  <c r="Z48" i="4"/>
  <c r="H48" i="4" s="1"/>
  <c r="AA38" i="4"/>
  <c r="I38" i="4" s="1"/>
  <c r="Z38" i="4"/>
  <c r="H38" i="4" s="1"/>
  <c r="W25" i="5"/>
  <c r="H25" i="5" s="1"/>
  <c r="X25" i="5"/>
  <c r="I25" i="5" s="1"/>
  <c r="X23" i="5"/>
  <c r="I23" i="5" s="1"/>
  <c r="W23" i="5"/>
  <c r="H23" i="5" s="1"/>
  <c r="Y51" i="5"/>
  <c r="J51" i="5" s="1"/>
  <c r="Z29" i="5"/>
  <c r="K29" i="5" s="1"/>
  <c r="Z25" i="5"/>
  <c r="K25" i="5" s="1"/>
  <c r="AA69" i="4"/>
  <c r="I69" i="4" s="1"/>
  <c r="AA71" i="4"/>
  <c r="I71" i="4" s="1"/>
  <c r="AF129" i="4"/>
  <c r="P129" i="4" s="1"/>
  <c r="AA129" i="4"/>
  <c r="I129" i="4" s="1"/>
  <c r="Z129" i="4"/>
  <c r="H129" i="4" s="1"/>
  <c r="AA31" i="4"/>
  <c r="I31" i="4" s="1"/>
  <c r="Z31" i="4"/>
  <c r="H31" i="4" s="1"/>
  <c r="AA93" i="4"/>
  <c r="I93" i="4" s="1"/>
  <c r="Z93" i="4"/>
  <c r="H93" i="4" s="1"/>
  <c r="AA79" i="4"/>
  <c r="I79" i="4" s="1"/>
  <c r="Z79" i="4"/>
  <c r="H79" i="4" s="1"/>
  <c r="Z74" i="4"/>
  <c r="H74" i="4" s="1"/>
  <c r="AA74" i="4"/>
  <c r="I74" i="4" s="1"/>
  <c r="AA66" i="4"/>
  <c r="I66" i="4" s="1"/>
  <c r="AA61" i="4"/>
  <c r="I61" i="4" s="1"/>
  <c r="Z61" i="4"/>
  <c r="H61" i="4" s="1"/>
  <c r="AA23" i="4"/>
  <c r="I23" i="4" s="1"/>
  <c r="Z23" i="4"/>
  <c r="H23" i="4" s="1"/>
  <c r="AB144" i="4"/>
  <c r="J144" i="4" s="1"/>
  <c r="AB134" i="4"/>
  <c r="J134" i="4" s="1"/>
  <c r="AB129" i="4"/>
  <c r="J129" i="4" s="1"/>
  <c r="AB92" i="4"/>
  <c r="J92" i="4" s="1"/>
  <c r="AB76" i="4"/>
  <c r="J76" i="4" s="1"/>
  <c r="AC61" i="4"/>
  <c r="K61" i="4" s="1"/>
  <c r="AB41" i="4"/>
  <c r="J41" i="4" s="1"/>
  <c r="AB21" i="4"/>
  <c r="J21" i="4" s="1"/>
  <c r="X66" i="5"/>
  <c r="I66" i="5" s="1"/>
  <c r="Z136" i="4"/>
  <c r="H136" i="4" s="1"/>
  <c r="AA128" i="4"/>
  <c r="I128" i="4" s="1"/>
  <c r="Z128" i="4"/>
  <c r="H128" i="4" s="1"/>
  <c r="AA36" i="4"/>
  <c r="I36" i="4" s="1"/>
  <c r="Z36" i="4"/>
  <c r="H36" i="4" s="1"/>
  <c r="AB138" i="4"/>
  <c r="J138" i="4" s="1"/>
  <c r="AB65" i="4"/>
  <c r="J65" i="4" s="1"/>
  <c r="X67" i="5"/>
  <c r="I67" i="5" s="1"/>
  <c r="W51" i="5"/>
  <c r="H51" i="5" s="1"/>
  <c r="X51" i="5"/>
  <c r="I51" i="5" s="1"/>
  <c r="W19" i="5"/>
  <c r="H19" i="5" s="1"/>
  <c r="X19" i="5"/>
  <c r="I19" i="5" s="1"/>
  <c r="W17" i="5"/>
  <c r="H17" i="5" s="1"/>
  <c r="X17" i="5"/>
  <c r="I17" i="5" s="1"/>
  <c r="X56" i="5"/>
  <c r="I56" i="5" s="1"/>
  <c r="B54" i="16"/>
  <c r="B87" i="5"/>
  <c r="AF67" i="5"/>
  <c r="P67" i="5" s="1"/>
  <c r="AF49" i="4"/>
  <c r="P49" i="4" s="1"/>
  <c r="AF132" i="4"/>
  <c r="P132" i="4" s="1"/>
  <c r="AF21" i="4"/>
  <c r="P21" i="4" s="1"/>
  <c r="AF19" i="5"/>
  <c r="P19" i="5" s="1"/>
  <c r="AF27" i="4"/>
  <c r="P27" i="4" s="1"/>
  <c r="AF59" i="4"/>
  <c r="P59" i="4" s="1"/>
  <c r="AF19" i="4"/>
  <c r="P19" i="4" s="1"/>
  <c r="AF16" i="4"/>
  <c r="P16" i="4" s="1"/>
  <c r="AF95" i="4"/>
  <c r="P95" i="4" s="1"/>
  <c r="AF25" i="5"/>
  <c r="P25" i="5" s="1"/>
  <c r="AF14" i="5"/>
  <c r="P14" i="5" s="1"/>
  <c r="AF12" i="4"/>
  <c r="P12" i="4" s="1"/>
  <c r="AF51" i="4"/>
  <c r="P51" i="4" s="1"/>
  <c r="AF29" i="5"/>
  <c r="P29" i="5" s="1"/>
  <c r="AF112" i="4"/>
  <c r="P112" i="4" s="1"/>
  <c r="AF119" i="4"/>
  <c r="P119" i="4" s="1"/>
  <c r="AD146" i="4"/>
  <c r="M146" i="4" s="1"/>
  <c r="AF54" i="4"/>
  <c r="P54" i="4" s="1"/>
  <c r="AA10" i="5"/>
  <c r="M10" i="5" s="1"/>
  <c r="AF40" i="5"/>
  <c r="P40" i="5" s="1"/>
  <c r="AF62" i="4"/>
  <c r="P62" i="4" s="1"/>
  <c r="AF58" i="4"/>
  <c r="P58" i="4" s="1"/>
  <c r="AF31" i="4"/>
  <c r="P31" i="4" s="1"/>
  <c r="AF50" i="5"/>
  <c r="P50" i="5" s="1"/>
  <c r="AF86" i="4"/>
  <c r="P86" i="4" s="1"/>
  <c r="AF73" i="4"/>
  <c r="P73" i="4" s="1"/>
  <c r="I171" i="4"/>
  <c r="AC17" i="5"/>
  <c r="N17" i="5" s="1"/>
  <c r="AE127" i="4"/>
  <c r="N127" i="4" s="1"/>
  <c r="AE28" i="4"/>
  <c r="N28" i="4" s="1"/>
  <c r="AE21" i="4"/>
  <c r="N21" i="4" s="1"/>
  <c r="AC50" i="5"/>
  <c r="N50" i="5" s="1"/>
  <c r="AE113" i="4"/>
  <c r="N113" i="4" s="1"/>
  <c r="AF20" i="4"/>
  <c r="P20" i="4" s="1"/>
  <c r="AF43" i="4"/>
  <c r="P43" i="4" s="1"/>
  <c r="AF124" i="4"/>
  <c r="P124" i="4" s="1"/>
  <c r="AF20" i="5"/>
  <c r="P20" i="5" s="1"/>
  <c r="AF28" i="4"/>
  <c r="P28" i="4" s="1"/>
  <c r="AF63" i="5"/>
  <c r="P63" i="5" s="1"/>
  <c r="AF28" i="5"/>
  <c r="P28" i="5" s="1"/>
  <c r="AF34" i="4"/>
  <c r="P34" i="4" s="1"/>
  <c r="AF36" i="4"/>
  <c r="P36" i="4" s="1"/>
  <c r="AF38" i="5"/>
  <c r="P38" i="5" s="1"/>
  <c r="AF60" i="4"/>
  <c r="P60" i="4" s="1"/>
  <c r="AF10" i="4"/>
  <c r="P10" i="4" s="1"/>
  <c r="AF103" i="4"/>
  <c r="P103" i="4" s="1"/>
  <c r="AF122" i="4"/>
  <c r="P122" i="4" s="1"/>
  <c r="AF23" i="4"/>
  <c r="P23" i="4" s="1"/>
  <c r="AF43" i="5"/>
  <c r="P43" i="5" s="1"/>
  <c r="AF92" i="4"/>
  <c r="P92" i="4" s="1"/>
  <c r="AF68" i="5"/>
  <c r="P68" i="5" s="1"/>
  <c r="AF108" i="4"/>
  <c r="P108" i="4" s="1"/>
  <c r="AF104" i="4"/>
  <c r="P104" i="4" s="1"/>
  <c r="AF11" i="4"/>
  <c r="P11" i="4" s="1"/>
  <c r="AF105" i="4"/>
  <c r="P105" i="4" s="1"/>
  <c r="AF41" i="4"/>
  <c r="P41" i="4" s="1"/>
  <c r="AF56" i="4"/>
  <c r="P56" i="4" s="1"/>
  <c r="AF120" i="4"/>
  <c r="P120" i="4" s="1"/>
  <c r="B83" i="5"/>
  <c r="AF80" i="4"/>
  <c r="P80" i="4" s="1"/>
  <c r="AF41" i="5"/>
  <c r="P41" i="5" s="1"/>
  <c r="AF37" i="4"/>
  <c r="P37" i="4" s="1"/>
  <c r="AF137" i="4"/>
  <c r="P137" i="4" s="1"/>
  <c r="AF126" i="4"/>
  <c r="P126" i="4" s="1"/>
  <c r="AF24" i="4"/>
  <c r="P24" i="4" s="1"/>
  <c r="AF113" i="4"/>
  <c r="P113" i="4" s="1"/>
  <c r="AF53" i="5"/>
  <c r="P53" i="5" s="1"/>
  <c r="AF31" i="5"/>
  <c r="P31" i="5" s="1"/>
  <c r="J163" i="4"/>
  <c r="J88" i="5"/>
  <c r="D55" i="16"/>
  <c r="AF88" i="4"/>
  <c r="P88" i="4" s="1"/>
  <c r="AF99" i="4"/>
  <c r="P99" i="4" s="1"/>
  <c r="C24" i="16"/>
  <c r="AF52" i="5"/>
  <c r="P52" i="5" s="1"/>
  <c r="AF69" i="5"/>
  <c r="P69" i="5" s="1"/>
  <c r="AF69" i="4"/>
  <c r="P69" i="4" s="1"/>
  <c r="AF76" i="4"/>
  <c r="P76" i="4" s="1"/>
  <c r="AF45" i="4"/>
  <c r="P45" i="4" s="1"/>
  <c r="AF79" i="4"/>
  <c r="P79" i="4" s="1"/>
  <c r="AF13" i="5"/>
  <c r="P13" i="5" s="1"/>
  <c r="AF77" i="4"/>
  <c r="P77" i="4" s="1"/>
  <c r="AA64" i="5"/>
  <c r="M64" i="5" s="1"/>
  <c r="AF32" i="4"/>
  <c r="P32" i="4" s="1"/>
  <c r="AF127" i="4"/>
  <c r="P127" i="4" s="1"/>
  <c r="AF62" i="5"/>
  <c r="P62" i="5" s="1"/>
  <c r="AF66" i="5"/>
  <c r="P66" i="5" s="1"/>
  <c r="AF89" i="4"/>
  <c r="P89" i="4" s="1"/>
  <c r="B97" i="5"/>
  <c r="X70" i="5"/>
  <c r="I70" i="5" s="1"/>
  <c r="W70" i="5"/>
  <c r="H70" i="5" s="1"/>
  <c r="AA117" i="4"/>
  <c r="I117" i="4" s="1"/>
  <c r="Z112" i="4"/>
  <c r="H112" i="4" s="1"/>
  <c r="Z40" i="4"/>
  <c r="H40" i="4" s="1"/>
  <c r="Z119" i="4"/>
  <c r="H119" i="4" s="1"/>
  <c r="AA43" i="4"/>
  <c r="I43" i="4" s="1"/>
  <c r="AA124" i="4"/>
  <c r="I124" i="4" s="1"/>
  <c r="W29" i="5"/>
  <c r="H29" i="5" s="1"/>
  <c r="AI73" i="4"/>
  <c r="O73" i="4" s="1"/>
  <c r="AF26" i="5"/>
  <c r="P26" i="5" s="1"/>
  <c r="AF30" i="5"/>
  <c r="P30" i="5" s="1"/>
  <c r="AF84" i="4"/>
  <c r="P84" i="4" s="1"/>
  <c r="AF35" i="4"/>
  <c r="P35" i="4" s="1"/>
  <c r="AF71" i="4"/>
  <c r="P71" i="4" s="1"/>
  <c r="B158" i="4"/>
  <c r="B44" i="16"/>
  <c r="AI43" i="4"/>
  <c r="O43" i="4" s="1"/>
  <c r="AI134" i="4"/>
  <c r="O134" i="4" s="1"/>
  <c r="AE65" i="5"/>
  <c r="O65" i="5" s="1"/>
  <c r="AI106" i="4"/>
  <c r="O106" i="4" s="1"/>
  <c r="AE18" i="5"/>
  <c r="O18" i="5" s="1"/>
  <c r="AI75" i="4"/>
  <c r="O75" i="4" s="1"/>
  <c r="AE69" i="5"/>
  <c r="O69" i="5" s="1"/>
  <c r="B98" i="5"/>
  <c r="B29" i="16"/>
  <c r="C34" i="16"/>
  <c r="Z102" i="4"/>
  <c r="H102" i="4" s="1"/>
  <c r="AA102" i="4"/>
  <c r="I102" i="4" s="1"/>
  <c r="AA94" i="4"/>
  <c r="I94" i="4" s="1"/>
  <c r="Z94" i="4"/>
  <c r="H94" i="4" s="1"/>
  <c r="Z60" i="4"/>
  <c r="H60" i="4" s="1"/>
  <c r="AA60" i="4"/>
  <c r="I60" i="4" s="1"/>
  <c r="AA86" i="4"/>
  <c r="I86" i="4" s="1"/>
  <c r="Z86" i="4"/>
  <c r="H86" i="4" s="1"/>
  <c r="AA53" i="4"/>
  <c r="I53" i="4" s="1"/>
  <c r="Z24" i="4"/>
  <c r="H24" i="4" s="1"/>
  <c r="AA24" i="4"/>
  <c r="I24" i="4" s="1"/>
  <c r="W27" i="5"/>
  <c r="H27" i="5" s="1"/>
  <c r="X27" i="5"/>
  <c r="I27" i="5" s="1"/>
  <c r="AA114" i="4"/>
  <c r="I114" i="4" s="1"/>
  <c r="Z114" i="4"/>
  <c r="H114" i="4" s="1"/>
  <c r="AA109" i="4"/>
  <c r="I109" i="4" s="1"/>
  <c r="Z109" i="4"/>
  <c r="H109" i="4" s="1"/>
  <c r="W68" i="5"/>
  <c r="H68" i="5" s="1"/>
  <c r="X68" i="5"/>
  <c r="I68" i="5" s="1"/>
  <c r="W62" i="5"/>
  <c r="H62" i="5" s="1"/>
  <c r="X62" i="5"/>
  <c r="I62" i="5" s="1"/>
  <c r="W13" i="5"/>
  <c r="H13" i="5" s="1"/>
  <c r="X13" i="5"/>
  <c r="I13" i="5" s="1"/>
  <c r="Z133" i="4"/>
  <c r="H133" i="4" s="1"/>
  <c r="AA133" i="4"/>
  <c r="I133" i="4" s="1"/>
  <c r="AA75" i="4"/>
  <c r="I75" i="4" s="1"/>
  <c r="Z75" i="4"/>
  <c r="H75" i="4" s="1"/>
  <c r="W53" i="5"/>
  <c r="H53" i="5" s="1"/>
  <c r="X53" i="5"/>
  <c r="I53" i="5" s="1"/>
  <c r="AD13" i="5"/>
  <c r="L13" i="5" s="1"/>
  <c r="AD63" i="5"/>
  <c r="L63" i="5" s="1"/>
  <c r="D35" i="16"/>
  <c r="AH46" i="4"/>
  <c r="L46" i="4" s="1"/>
  <c r="AD30" i="5"/>
  <c r="L30" i="5" s="1"/>
  <c r="AC66" i="5"/>
  <c r="N66" i="5" s="1"/>
  <c r="B180" i="4"/>
  <c r="AH66" i="4"/>
  <c r="L66" i="4" s="1"/>
  <c r="AH129" i="4"/>
  <c r="L129" i="4" s="1"/>
  <c r="AE147" i="4"/>
  <c r="N147" i="4" s="1"/>
  <c r="AE29" i="4"/>
  <c r="N29" i="4" s="1"/>
  <c r="AH93" i="4"/>
  <c r="L93" i="4" s="1"/>
  <c r="AD18" i="5"/>
  <c r="L18" i="5" s="1"/>
  <c r="AH28" i="4"/>
  <c r="L28" i="4" s="1"/>
  <c r="AH96" i="4"/>
  <c r="L96" i="4" s="1"/>
  <c r="D29" i="16"/>
  <c r="AA69" i="5"/>
  <c r="M69" i="5" s="1"/>
  <c r="B94" i="5"/>
  <c r="B105" i="5"/>
  <c r="AE117" i="4"/>
  <c r="N117" i="4" s="1"/>
  <c r="AE41" i="4"/>
  <c r="N41" i="4" s="1"/>
  <c r="AC13" i="5"/>
  <c r="N13" i="5" s="1"/>
  <c r="AE124" i="4"/>
  <c r="N124" i="4" s="1"/>
  <c r="AA25" i="5"/>
  <c r="M25" i="5" s="1"/>
  <c r="AA60" i="5"/>
  <c r="M60" i="5" s="1"/>
  <c r="AE119" i="4"/>
  <c r="N119" i="4" s="1"/>
  <c r="AE31" i="4"/>
  <c r="N31" i="4" s="1"/>
  <c r="AC10" i="5"/>
  <c r="N10" i="5" s="1"/>
  <c r="AD25" i="4"/>
  <c r="M25" i="4" s="1"/>
  <c r="AC11" i="5"/>
  <c r="N11" i="5" s="1"/>
  <c r="AC14" i="5"/>
  <c r="N14" i="5" s="1"/>
  <c r="AE92" i="4"/>
  <c r="N92" i="4" s="1"/>
  <c r="AD69" i="4"/>
  <c r="M69" i="4" s="1"/>
  <c r="AA49" i="5"/>
  <c r="M49" i="5" s="1"/>
  <c r="AD131" i="4"/>
  <c r="M131" i="4" s="1"/>
  <c r="AE102" i="4"/>
  <c r="N102" i="4" s="1"/>
  <c r="AD28" i="4"/>
  <c r="M28" i="4" s="1"/>
  <c r="AD48" i="4"/>
  <c r="M48" i="4" s="1"/>
  <c r="B79" i="5"/>
  <c r="AC30" i="5"/>
  <c r="N30" i="5" s="1"/>
  <c r="AC19" i="5"/>
  <c r="N19" i="5" s="1"/>
  <c r="AE19" i="4"/>
  <c r="N19" i="4" s="1"/>
  <c r="AD78" i="4"/>
  <c r="M78" i="4" s="1"/>
  <c r="I169" i="4"/>
  <c r="AE101" i="4"/>
  <c r="N101" i="4" s="1"/>
  <c r="AE70" i="4"/>
  <c r="N70" i="4" s="1"/>
  <c r="AD55" i="4"/>
  <c r="M55" i="4" s="1"/>
  <c r="AA20" i="5"/>
  <c r="M20" i="5" s="1"/>
  <c r="AA66" i="5"/>
  <c r="M66" i="5" s="1"/>
  <c r="AD121" i="4"/>
  <c r="M121" i="4" s="1"/>
  <c r="AE126" i="4"/>
  <c r="N126" i="4" s="1"/>
  <c r="AE95" i="4"/>
  <c r="N95" i="4" s="1"/>
  <c r="AE79" i="4"/>
  <c r="N79" i="4" s="1"/>
  <c r="AC54" i="5"/>
  <c r="N54" i="5" s="1"/>
  <c r="I79" i="5"/>
  <c r="AD141" i="4"/>
  <c r="M141" i="4" s="1"/>
  <c r="AC28" i="5"/>
  <c r="N28" i="5" s="1"/>
  <c r="AE59" i="4"/>
  <c r="N59" i="4" s="1"/>
  <c r="AC49" i="5"/>
  <c r="N49" i="5" s="1"/>
  <c r="AA19" i="5"/>
  <c r="M19" i="5" s="1"/>
  <c r="AA63" i="5"/>
  <c r="M63" i="5" s="1"/>
  <c r="AE26" i="4"/>
  <c r="N26" i="4" s="1"/>
  <c r="AC31" i="5"/>
  <c r="N31" i="5" s="1"/>
  <c r="AC20" i="5"/>
  <c r="N20" i="5" s="1"/>
  <c r="AE15" i="4"/>
  <c r="N15" i="4" s="1"/>
  <c r="AD33" i="4"/>
  <c r="M33" i="4" s="1"/>
  <c r="C21" i="16"/>
  <c r="AD15" i="4"/>
  <c r="M15" i="4" s="1"/>
  <c r="AE16" i="4"/>
  <c r="N16" i="4" s="1"/>
  <c r="AE20" i="4"/>
  <c r="N20" i="4" s="1"/>
  <c r="AD113" i="4"/>
  <c r="M113" i="4" s="1"/>
  <c r="AD88" i="4"/>
  <c r="M88" i="4" s="1"/>
  <c r="C27" i="16"/>
  <c r="AC12" i="5"/>
  <c r="N12" i="5" s="1"/>
  <c r="AA53" i="5"/>
  <c r="M53" i="5" s="1"/>
  <c r="AD70" i="4"/>
  <c r="M70" i="4" s="1"/>
  <c r="AD12" i="5"/>
  <c r="L12" i="5" s="1"/>
  <c r="AH16" i="4"/>
  <c r="L16" i="4" s="1"/>
  <c r="AH21" i="4"/>
  <c r="L21" i="4" s="1"/>
  <c r="AH146" i="4"/>
  <c r="L146" i="4" s="1"/>
  <c r="AH38" i="4"/>
  <c r="L38" i="4" s="1"/>
  <c r="AH116" i="4"/>
  <c r="L116" i="4" s="1"/>
  <c r="AH92" i="4"/>
  <c r="L92" i="4" s="1"/>
  <c r="J96" i="5"/>
  <c r="AD30" i="4"/>
  <c r="M30" i="4" s="1"/>
  <c r="AD133" i="4"/>
  <c r="M133" i="4" s="1"/>
  <c r="AD29" i="4"/>
  <c r="M29" i="4" s="1"/>
  <c r="AD19" i="4"/>
  <c r="M19" i="4" s="1"/>
  <c r="B21" i="16"/>
  <c r="AD75" i="4"/>
  <c r="M75" i="4" s="1"/>
  <c r="AD92" i="4"/>
  <c r="M92" i="4" s="1"/>
  <c r="AD40" i="4"/>
  <c r="M40" i="4" s="1"/>
  <c r="AA68" i="5"/>
  <c r="M68" i="5" s="1"/>
  <c r="AA14" i="5"/>
  <c r="M14" i="5" s="1"/>
  <c r="AH19" i="4"/>
  <c r="L19" i="4" s="1"/>
  <c r="AH105" i="4"/>
  <c r="L105" i="4" s="1"/>
  <c r="AD68" i="5"/>
  <c r="L68" i="5" s="1"/>
  <c r="AD52" i="5"/>
  <c r="L52" i="5" s="1"/>
  <c r="AD29" i="5"/>
  <c r="L29" i="5" s="1"/>
  <c r="AH139" i="4"/>
  <c r="L139" i="4" s="1"/>
  <c r="AH115" i="4"/>
  <c r="L115" i="4" s="1"/>
  <c r="AH79" i="4"/>
  <c r="L79" i="4" s="1"/>
  <c r="AD54" i="5"/>
  <c r="L54" i="5" s="1"/>
  <c r="AH76" i="4"/>
  <c r="L76" i="4" s="1"/>
  <c r="AH133" i="4"/>
  <c r="L133" i="4" s="1"/>
  <c r="AD24" i="5"/>
  <c r="L24" i="5" s="1"/>
  <c r="AD19" i="5"/>
  <c r="L19" i="5" s="1"/>
  <c r="AD138" i="4"/>
  <c r="M138" i="4" s="1"/>
  <c r="AD111" i="4"/>
  <c r="M111" i="4" s="1"/>
  <c r="AD71" i="4"/>
  <c r="M71" i="4" s="1"/>
  <c r="B169" i="4"/>
  <c r="AD66" i="4"/>
  <c r="M66" i="4" s="1"/>
  <c r="AD36" i="4"/>
  <c r="M36" i="4" s="1"/>
  <c r="AA50" i="5"/>
  <c r="M50" i="5" s="1"/>
  <c r="AA70" i="5"/>
  <c r="M70" i="5" s="1"/>
  <c r="AD143" i="4"/>
  <c r="M143" i="4" s="1"/>
  <c r="AA23" i="5"/>
  <c r="M23" i="5" s="1"/>
  <c r="AD94" i="4"/>
  <c r="M94" i="4" s="1"/>
  <c r="AD100" i="4"/>
  <c r="M100" i="4" s="1"/>
  <c r="AD60" i="4"/>
  <c r="M60" i="4" s="1"/>
  <c r="AD129" i="4"/>
  <c r="M129" i="4" s="1"/>
  <c r="B32" i="16"/>
  <c r="AH120" i="4"/>
  <c r="L120" i="4" s="1"/>
  <c r="AH147" i="4"/>
  <c r="L147" i="4" s="1"/>
  <c r="AH61" i="4"/>
  <c r="L61" i="4" s="1"/>
  <c r="AH51" i="4"/>
  <c r="L51" i="4" s="1"/>
  <c r="AC68" i="5"/>
  <c r="N68" i="5" s="1"/>
  <c r="AD49" i="5"/>
  <c r="L49" i="5" s="1"/>
  <c r="AH49" i="4"/>
  <c r="L49" i="4" s="1"/>
  <c r="AH31" i="4"/>
  <c r="L31" i="4" s="1"/>
  <c r="AH86" i="4"/>
  <c r="L86" i="4" s="1"/>
  <c r="AH26" i="4"/>
  <c r="L26" i="4" s="1"/>
  <c r="AD53" i="5"/>
  <c r="L53" i="5" s="1"/>
  <c r="AD27" i="5"/>
  <c r="L27" i="5" s="1"/>
  <c r="AH124" i="4"/>
  <c r="L124" i="4" s="1"/>
  <c r="AH119" i="4"/>
  <c r="L119" i="4" s="1"/>
  <c r="AH100" i="4"/>
  <c r="L100" i="4" s="1"/>
  <c r="AH145" i="4"/>
  <c r="L145" i="4" s="1"/>
  <c r="AA13" i="5"/>
  <c r="M13" i="5" s="1"/>
  <c r="AD61" i="4"/>
  <c r="M61" i="4" s="1"/>
  <c r="AD43" i="4"/>
  <c r="M43" i="4" s="1"/>
  <c r="AD95" i="4"/>
  <c r="M95" i="4" s="1"/>
  <c r="AE116" i="4"/>
  <c r="N116" i="4" s="1"/>
  <c r="AC52" i="5"/>
  <c r="N52" i="5" s="1"/>
  <c r="J172" i="4"/>
  <c r="J99" i="5"/>
  <c r="AC65" i="5"/>
  <c r="N65" i="5" s="1"/>
  <c r="AH15" i="4"/>
  <c r="L15" i="4" s="1"/>
  <c r="AH85" i="4"/>
  <c r="L85" i="4" s="1"/>
  <c r="AH135" i="4"/>
  <c r="L135" i="4" s="1"/>
  <c r="AD76" i="4"/>
  <c r="M76" i="4" s="1"/>
  <c r="AD49" i="4"/>
  <c r="M49" i="4" s="1"/>
  <c r="J85" i="5"/>
  <c r="C29" i="16"/>
  <c r="AH106" i="4"/>
  <c r="L106" i="4" s="1"/>
  <c r="AD28" i="5"/>
  <c r="L28" i="5" s="1"/>
  <c r="AH71" i="4"/>
  <c r="L71" i="4" s="1"/>
  <c r="AH102" i="4"/>
  <c r="L102" i="4" s="1"/>
  <c r="AH50" i="4"/>
  <c r="L50" i="4" s="1"/>
  <c r="AD64" i="5"/>
  <c r="L64" i="5" s="1"/>
  <c r="AH138" i="4"/>
  <c r="L138" i="4" s="1"/>
  <c r="AH108" i="4"/>
  <c r="L108" i="4" s="1"/>
  <c r="AD147" i="4"/>
  <c r="M147" i="4" s="1"/>
  <c r="AD16" i="4"/>
  <c r="M16" i="4" s="1"/>
  <c r="AA24" i="5"/>
  <c r="M24" i="5" s="1"/>
  <c r="AD144" i="4"/>
  <c r="M144" i="4" s="1"/>
  <c r="AD25" i="5"/>
  <c r="L25" i="5" s="1"/>
  <c r="B46" i="16"/>
  <c r="C22" i="16"/>
  <c r="AD65" i="4"/>
  <c r="M65" i="4" s="1"/>
  <c r="AD39" i="4"/>
  <c r="M39" i="4" s="1"/>
  <c r="AD86" i="4"/>
  <c r="M86" i="4" s="1"/>
  <c r="AD109" i="4"/>
  <c r="M109" i="4" s="1"/>
  <c r="AA54" i="5"/>
  <c r="M54" i="5" s="1"/>
  <c r="AD128" i="4"/>
  <c r="M128" i="4" s="1"/>
  <c r="AD93" i="4"/>
  <c r="M93" i="4" s="1"/>
  <c r="AD26" i="4"/>
  <c r="M26" i="4" s="1"/>
  <c r="AD101" i="4"/>
  <c r="M101" i="4" s="1"/>
  <c r="AA29" i="5"/>
  <c r="M29" i="5" s="1"/>
  <c r="AD118" i="4"/>
  <c r="M118" i="4" s="1"/>
  <c r="B99" i="5"/>
  <c r="AD51" i="5"/>
  <c r="L51" i="5" s="1"/>
  <c r="AH68" i="4"/>
  <c r="L68" i="4" s="1"/>
  <c r="AH141" i="4"/>
  <c r="L141" i="4" s="1"/>
  <c r="AH69" i="4"/>
  <c r="L69" i="4" s="1"/>
  <c r="AC62" i="5"/>
  <c r="N62" i="5" s="1"/>
  <c r="AD60" i="5"/>
  <c r="L60" i="5" s="1"/>
  <c r="AH94" i="4"/>
  <c r="L94" i="4" s="1"/>
  <c r="AH59" i="4"/>
  <c r="L59" i="4" s="1"/>
  <c r="AH41" i="4"/>
  <c r="L41" i="4" s="1"/>
  <c r="AD50" i="5"/>
  <c r="L50" i="5" s="1"/>
  <c r="AH130" i="4"/>
  <c r="L130" i="4" s="1"/>
  <c r="AH18" i="4"/>
  <c r="L18" i="4" s="1"/>
  <c r="AH144" i="4"/>
  <c r="L144" i="4" s="1"/>
  <c r="AH39" i="4"/>
  <c r="L39" i="4" s="1"/>
  <c r="AH30" i="4"/>
  <c r="L30" i="4" s="1"/>
  <c r="AD46" i="4"/>
  <c r="M46" i="4" s="1"/>
  <c r="AD127" i="4"/>
  <c r="M127" i="4" s="1"/>
  <c r="AD56" i="4"/>
  <c r="M56" i="4" s="1"/>
  <c r="AE136" i="4"/>
  <c r="N136" i="4" s="1"/>
  <c r="AE137" i="4"/>
  <c r="N137" i="4" s="1"/>
  <c r="AE71" i="4"/>
  <c r="N71" i="4" s="1"/>
  <c r="AA18" i="5"/>
  <c r="M18" i="5" s="1"/>
  <c r="AE18" i="4"/>
  <c r="N18" i="4" s="1"/>
  <c r="AD73" i="4"/>
  <c r="M73" i="4" s="1"/>
  <c r="C32" i="16"/>
  <c r="AD123" i="4"/>
  <c r="M123" i="4" s="1"/>
  <c r="AD68" i="4"/>
  <c r="M68" i="4" s="1"/>
  <c r="B85" i="5"/>
  <c r="AD102" i="4"/>
  <c r="M102" i="4" s="1"/>
  <c r="AD20" i="4"/>
  <c r="M20" i="4" s="1"/>
  <c r="AA30" i="5"/>
  <c r="M30" i="5" s="1"/>
  <c r="D46" i="16"/>
  <c r="AH118" i="4"/>
  <c r="L118" i="4" s="1"/>
  <c r="AD65" i="5"/>
  <c r="L65" i="5" s="1"/>
  <c r="AH95" i="4"/>
  <c r="L95" i="4" s="1"/>
  <c r="AH20" i="4"/>
  <c r="L20" i="4" s="1"/>
  <c r="AC27" i="5"/>
  <c r="N27" i="5" s="1"/>
  <c r="AH48" i="4"/>
  <c r="L48" i="4" s="1"/>
  <c r="J171" i="4"/>
  <c r="AH114" i="4"/>
  <c r="L114" i="4" s="1"/>
  <c r="AH137" i="4"/>
  <c r="L137" i="4" s="1"/>
  <c r="AH127" i="4"/>
  <c r="L127" i="4" s="1"/>
  <c r="AD20" i="5"/>
  <c r="L20" i="5" s="1"/>
  <c r="AH109" i="4"/>
  <c r="L109" i="4" s="1"/>
  <c r="I97" i="5"/>
  <c r="AD38" i="4"/>
  <c r="M38" i="4" s="1"/>
  <c r="AD18" i="4"/>
  <c r="M18" i="4" s="1"/>
  <c r="AD134" i="4"/>
  <c r="M134" i="4" s="1"/>
  <c r="AA11" i="5"/>
  <c r="M11" i="5" s="1"/>
  <c r="B172" i="4"/>
  <c r="AE139" i="4"/>
  <c r="N139" i="4" s="1"/>
  <c r="AE58" i="4"/>
  <c r="N58" i="4" s="1"/>
  <c r="AC63" i="5"/>
  <c r="N63" i="5" s="1"/>
  <c r="AD31" i="5"/>
  <c r="L31" i="5" s="1"/>
  <c r="AH60" i="4"/>
  <c r="L60" i="4" s="1"/>
  <c r="AH117" i="4"/>
  <c r="L117" i="4" s="1"/>
  <c r="AH36" i="4"/>
  <c r="L36" i="4" s="1"/>
  <c r="AH101" i="4"/>
  <c r="L101" i="4" s="1"/>
  <c r="AD17" i="5"/>
  <c r="L17" i="5" s="1"/>
  <c r="AD108" i="4"/>
  <c r="M108" i="4" s="1"/>
  <c r="AD59" i="4"/>
  <c r="M59" i="4" s="1"/>
  <c r="AD45" i="4"/>
  <c r="M45" i="4" s="1"/>
  <c r="AH70" i="4"/>
  <c r="L70" i="4" s="1"/>
  <c r="AH136" i="4"/>
  <c r="L136" i="4" s="1"/>
  <c r="AD10" i="5"/>
  <c r="L10" i="5" s="1"/>
  <c r="AH56" i="4"/>
  <c r="L56" i="4" s="1"/>
  <c r="AD23" i="5"/>
  <c r="L23" i="5" s="1"/>
  <c r="AH78" i="4"/>
  <c r="L78" i="4" s="1"/>
  <c r="I155" i="4"/>
  <c r="AD41" i="4"/>
  <c r="M41" i="4" s="1"/>
  <c r="AD31" i="4"/>
  <c r="M31" i="4" s="1"/>
  <c r="AA62" i="5"/>
  <c r="M62" i="5" s="1"/>
  <c r="J97" i="5"/>
  <c r="B160" i="4"/>
  <c r="AD23" i="4"/>
  <c r="M23" i="4" s="1"/>
  <c r="AD139" i="4"/>
  <c r="M139" i="4" s="1"/>
  <c r="AD21" i="4"/>
  <c r="M21" i="4" s="1"/>
  <c r="AD119" i="4"/>
  <c r="M119" i="4" s="1"/>
  <c r="AA31" i="5"/>
  <c r="M31" i="5" s="1"/>
  <c r="AH104" i="4"/>
  <c r="L104" i="4" s="1"/>
  <c r="AD11" i="5"/>
  <c r="L11" i="5" s="1"/>
  <c r="AD69" i="5"/>
  <c r="L69" i="5" s="1"/>
  <c r="AH134" i="4"/>
  <c r="L134" i="4" s="1"/>
  <c r="I172" i="4"/>
  <c r="D34" i="16"/>
  <c r="AC25" i="5"/>
  <c r="N25" i="5" s="1"/>
  <c r="AD57" i="5"/>
  <c r="L57" i="5" s="1"/>
  <c r="AH128" i="4"/>
  <c r="L128" i="4" s="1"/>
  <c r="AD70" i="5"/>
  <c r="L70" i="5" s="1"/>
  <c r="AH58" i="4"/>
  <c r="L58" i="4" s="1"/>
  <c r="AH43" i="4"/>
  <c r="L43" i="4" s="1"/>
  <c r="AH126" i="4"/>
  <c r="L126" i="4" s="1"/>
  <c r="AH131" i="4"/>
  <c r="L131" i="4" s="1"/>
  <c r="AH121" i="4"/>
  <c r="L121" i="4" s="1"/>
  <c r="AD116" i="4"/>
  <c r="M116" i="4" s="1"/>
  <c r="AA65" i="5"/>
  <c r="M65" i="5" s="1"/>
  <c r="AD58" i="4"/>
  <c r="M58" i="4" s="1"/>
  <c r="AE53" i="4"/>
  <c r="N53" i="4" s="1"/>
  <c r="AE68" i="4"/>
  <c r="N68" i="4" s="1"/>
  <c r="AE38" i="4"/>
  <c r="N38" i="4" s="1"/>
  <c r="AE141" i="4"/>
  <c r="N141" i="4" s="1"/>
  <c r="AE131" i="4"/>
  <c r="N131" i="4" s="1"/>
  <c r="AE88" i="4"/>
  <c r="N88" i="4" s="1"/>
  <c r="AH73" i="4"/>
  <c r="L73" i="4" s="1"/>
  <c r="AD53" i="4"/>
  <c r="M53" i="4" s="1"/>
  <c r="AH23" i="4"/>
  <c r="L23" i="4" s="1"/>
  <c r="AC70" i="5"/>
  <c r="N70" i="5" s="1"/>
  <c r="AB16" i="5"/>
  <c r="D21" i="16"/>
  <c r="AG123" i="4"/>
  <c r="Q123" i="4" s="1"/>
  <c r="AG102" i="4"/>
  <c r="Q102" i="4" s="1"/>
  <c r="AG122" i="4"/>
  <c r="Q122" i="4" s="1"/>
  <c r="AB24" i="5"/>
  <c r="AB22" i="5"/>
  <c r="B156" i="4"/>
  <c r="J86" i="5"/>
  <c r="D47" i="16"/>
  <c r="AG73" i="4"/>
  <c r="Q73" i="4" s="1"/>
  <c r="AG27" i="5"/>
  <c r="Q27" i="5" s="1"/>
  <c r="AG30" i="4"/>
  <c r="Q30" i="4" s="1"/>
  <c r="AB10" i="5"/>
  <c r="AG64" i="4"/>
  <c r="Q64" i="4" s="1"/>
  <c r="AG21" i="4"/>
  <c r="Q21" i="4" s="1"/>
  <c r="D25" i="16"/>
  <c r="J95" i="5"/>
  <c r="J170" i="4"/>
  <c r="AB70" i="5"/>
  <c r="AB69" i="5"/>
  <c r="I98" i="5"/>
  <c r="AB63" i="5"/>
  <c r="AB61" i="5"/>
  <c r="AB19" i="5"/>
  <c r="AB52" i="5"/>
  <c r="AB65" i="5"/>
  <c r="AB11" i="5"/>
  <c r="AB46" i="5"/>
  <c r="AB32" i="5"/>
  <c r="AB38" i="5"/>
  <c r="I173" i="4"/>
  <c r="AB25" i="5"/>
  <c r="AB34" i="5"/>
  <c r="AB35" i="5"/>
  <c r="AG68" i="5"/>
  <c r="Q68" i="5" s="1"/>
  <c r="AG93" i="4"/>
  <c r="Q93" i="4" s="1"/>
  <c r="AG65" i="4"/>
  <c r="Q65" i="4" s="1"/>
  <c r="AG26" i="5"/>
  <c r="Q26" i="5" s="1"/>
  <c r="AG69" i="5"/>
  <c r="Q69" i="5" s="1"/>
  <c r="AG40" i="4"/>
  <c r="Q40" i="4" s="1"/>
  <c r="AG127" i="4"/>
  <c r="Q127" i="4" s="1"/>
  <c r="AG137" i="4"/>
  <c r="Q137" i="4" s="1"/>
  <c r="AG46" i="4"/>
  <c r="Q46" i="4" s="1"/>
  <c r="AG20" i="5"/>
  <c r="Q20" i="5" s="1"/>
  <c r="AG50" i="4"/>
  <c r="Q50" i="4" s="1"/>
  <c r="AG51" i="4"/>
  <c r="Q51" i="4" s="1"/>
  <c r="AG35" i="4"/>
  <c r="Q35" i="4" s="1"/>
  <c r="AG113" i="4"/>
  <c r="Q113" i="4" s="1"/>
  <c r="AG136" i="4"/>
  <c r="Q136" i="4" s="1"/>
  <c r="AG55" i="4"/>
  <c r="Q55" i="4" s="1"/>
  <c r="AG147" i="4"/>
  <c r="Q147" i="4" s="1"/>
  <c r="AG144" i="4"/>
  <c r="Q144" i="4" s="1"/>
  <c r="AG92" i="4"/>
  <c r="Q92" i="4" s="1"/>
  <c r="AG44" i="4"/>
  <c r="Q44" i="4" s="1"/>
  <c r="AG48" i="4"/>
  <c r="Q48" i="4" s="1"/>
  <c r="AG116" i="4"/>
  <c r="Q116" i="4" s="1"/>
  <c r="AG60" i="5"/>
  <c r="Q60" i="5" s="1"/>
  <c r="AG85" i="4"/>
  <c r="Q85" i="4" s="1"/>
  <c r="AG33" i="4"/>
  <c r="Q33" i="4" s="1"/>
  <c r="AG107" i="4"/>
  <c r="Q107" i="4" s="1"/>
  <c r="AG95" i="4"/>
  <c r="Q95" i="4" s="1"/>
  <c r="AG101" i="4"/>
  <c r="Q101" i="4" s="1"/>
  <c r="AG43" i="4"/>
  <c r="Q43" i="4" s="1"/>
  <c r="AG58" i="4"/>
  <c r="Q58" i="4" s="1"/>
  <c r="AG25" i="4"/>
  <c r="Q25" i="4" s="1"/>
  <c r="AG138" i="4"/>
  <c r="Q138" i="4" s="1"/>
  <c r="AG96" i="4"/>
  <c r="Q96" i="4" s="1"/>
  <c r="AG61" i="4"/>
  <c r="Q61" i="4" s="1"/>
  <c r="AG49" i="5"/>
  <c r="Q49" i="5" s="1"/>
  <c r="AG12" i="5"/>
  <c r="Q12" i="5" s="1"/>
  <c r="AG79" i="4"/>
  <c r="Q79" i="4" s="1"/>
  <c r="AG23" i="4"/>
  <c r="Q23" i="4" s="1"/>
  <c r="AG67" i="5"/>
  <c r="Q67" i="5" s="1"/>
  <c r="AG103" i="4"/>
  <c r="Q103" i="4" s="1"/>
  <c r="AG57" i="5"/>
  <c r="Q57" i="5" s="1"/>
  <c r="AG49" i="4"/>
  <c r="Q49" i="4" s="1"/>
  <c r="AG50" i="5"/>
  <c r="Q50" i="5" s="1"/>
  <c r="AG99" i="4"/>
  <c r="Q99" i="4" s="1"/>
  <c r="AG69" i="4"/>
  <c r="Q69" i="4" s="1"/>
  <c r="AG19" i="5"/>
  <c r="Q19" i="5" s="1"/>
  <c r="AG41" i="4"/>
  <c r="Q41" i="4" s="1"/>
  <c r="AG98" i="4"/>
  <c r="Q98" i="4" s="1"/>
  <c r="AG18" i="5"/>
  <c r="Q18" i="5" s="1"/>
  <c r="AG45" i="4"/>
  <c r="Q45" i="4" s="1"/>
  <c r="AG17" i="5"/>
  <c r="Q17" i="5" s="1"/>
  <c r="AG65" i="5"/>
  <c r="Q65" i="5" s="1"/>
  <c r="AG108" i="4"/>
  <c r="Q108" i="4" s="1"/>
  <c r="AG31" i="5"/>
  <c r="Q31" i="5" s="1"/>
  <c r="AG34" i="4"/>
  <c r="Q34" i="4" s="1"/>
  <c r="AG54" i="4"/>
  <c r="Q54" i="4" s="1"/>
  <c r="AG20" i="4"/>
  <c r="Q20" i="4" s="1"/>
  <c r="AG59" i="4"/>
  <c r="Q59" i="4" s="1"/>
  <c r="AG23" i="5"/>
  <c r="Q23" i="5" s="1"/>
  <c r="AG56" i="4"/>
  <c r="Q56" i="4" s="1"/>
  <c r="AG24" i="4"/>
  <c r="Q24" i="4" s="1"/>
  <c r="AG78" i="4"/>
  <c r="Q78" i="4" s="1"/>
  <c r="AG56" i="5"/>
  <c r="Q56" i="5" s="1"/>
  <c r="AG86" i="4"/>
  <c r="Q86" i="4" s="1"/>
  <c r="AG38" i="4"/>
  <c r="Q38" i="4" s="1"/>
  <c r="AG89" i="4"/>
  <c r="Q89" i="4" s="1"/>
  <c r="AG128" i="4"/>
  <c r="Q128" i="4" s="1"/>
  <c r="AG11" i="5"/>
  <c r="Q11" i="5" s="1"/>
  <c r="AG30" i="5"/>
  <c r="Q30" i="5" s="1"/>
  <c r="AG25" i="5"/>
  <c r="Q25" i="5" s="1"/>
  <c r="AG29" i="5"/>
  <c r="Q29" i="5" s="1"/>
  <c r="AG126" i="4"/>
  <c r="Q126" i="4" s="1"/>
  <c r="AB54" i="5"/>
  <c r="AG71" i="4"/>
  <c r="Q71" i="4" s="1"/>
  <c r="AG55" i="5"/>
  <c r="Q55" i="5" s="1"/>
  <c r="B34" i="16"/>
  <c r="AB30" i="5"/>
  <c r="B179" i="4"/>
  <c r="AG124" i="4"/>
  <c r="Q124" i="4" s="1"/>
  <c r="AG75" i="4"/>
  <c r="Q75" i="4" s="1"/>
  <c r="AG39" i="4"/>
  <c r="Q39" i="4" s="1"/>
  <c r="AG36" i="4"/>
  <c r="Q36" i="4" s="1"/>
  <c r="AG62" i="5"/>
  <c r="Q62" i="5" s="1"/>
  <c r="AB13" i="5"/>
  <c r="B81" i="5"/>
  <c r="AH110" i="4"/>
  <c r="L110" i="4" s="1"/>
  <c r="AH125" i="4"/>
  <c r="L125" i="4" s="1"/>
  <c r="J79" i="5"/>
  <c r="J161" i="4"/>
  <c r="J169" i="4"/>
  <c r="AB68" i="5"/>
  <c r="AB17" i="5"/>
  <c r="AB57" i="5"/>
  <c r="AB33" i="5"/>
  <c r="AB45" i="5"/>
  <c r="AB50" i="5"/>
  <c r="AB36" i="5"/>
  <c r="AB60" i="5"/>
  <c r="AB23" i="5"/>
  <c r="AB27" i="5"/>
  <c r="AB20" i="5"/>
  <c r="AB40" i="5"/>
  <c r="AB37" i="5"/>
  <c r="AB71" i="5"/>
  <c r="C31" i="16"/>
  <c r="AB59" i="5"/>
  <c r="AB42" i="5"/>
  <c r="AB58" i="5"/>
  <c r="AB18" i="5"/>
  <c r="AB31" i="5"/>
  <c r="AB47" i="5"/>
  <c r="AB44" i="5"/>
  <c r="AB49" i="5"/>
  <c r="B104" i="5"/>
  <c r="AG117" i="4"/>
  <c r="Q117" i="4" s="1"/>
  <c r="AG29" i="4"/>
  <c r="Q29" i="4" s="1"/>
  <c r="AG63" i="4"/>
  <c r="Q63" i="4" s="1"/>
  <c r="AG132" i="4"/>
  <c r="Q132" i="4" s="1"/>
  <c r="AG31" i="4"/>
  <c r="Q31" i="4" s="1"/>
  <c r="AG104" i="4"/>
  <c r="Q104" i="4" s="1"/>
  <c r="AG51" i="5"/>
  <c r="Q51" i="5" s="1"/>
  <c r="AG70" i="5"/>
  <c r="Q70" i="5" s="1"/>
  <c r="AG143" i="4"/>
  <c r="Q143" i="4" s="1"/>
  <c r="AG100" i="4"/>
  <c r="Q100" i="4" s="1"/>
  <c r="AG13" i="5"/>
  <c r="Q13" i="5" s="1"/>
  <c r="AG66" i="4"/>
  <c r="Q66" i="4" s="1"/>
  <c r="AG76" i="4"/>
  <c r="Q76" i="4" s="1"/>
  <c r="AG68" i="4"/>
  <c r="Q68" i="4" s="1"/>
  <c r="AG60" i="4"/>
  <c r="Q60" i="4" s="1"/>
  <c r="AG134" i="4"/>
  <c r="Q134" i="4" s="1"/>
  <c r="AG111" i="4"/>
  <c r="Q111" i="4" s="1"/>
  <c r="AG133" i="4"/>
  <c r="Q133" i="4" s="1"/>
  <c r="AG28" i="5"/>
  <c r="Q28" i="5" s="1"/>
  <c r="AG48" i="5"/>
  <c r="Q48" i="5" s="1"/>
  <c r="AG90" i="4"/>
  <c r="Q90" i="4" s="1"/>
  <c r="AG94" i="4"/>
  <c r="Q94" i="4" s="1"/>
  <c r="AG74" i="4"/>
  <c r="Q74" i="4" s="1"/>
  <c r="AG66" i="5"/>
  <c r="Q66" i="5" s="1"/>
  <c r="J84" i="5"/>
  <c r="J159" i="4"/>
  <c r="AG88" i="4"/>
  <c r="Q88" i="4" s="1"/>
  <c r="AG64" i="5"/>
  <c r="Q64" i="5" s="1"/>
  <c r="AB21" i="5"/>
  <c r="AG139" i="4"/>
  <c r="Q139" i="4" s="1"/>
  <c r="AG129" i="4"/>
  <c r="Q129" i="4" s="1"/>
  <c r="AG109" i="4"/>
  <c r="Q109" i="4" s="1"/>
  <c r="AG53" i="5"/>
  <c r="Q53" i="5" s="1"/>
  <c r="AF82" i="4"/>
  <c r="P82" i="4" s="1"/>
  <c r="AH103" i="4"/>
  <c r="L103" i="4" s="1"/>
  <c r="AH140" i="4"/>
  <c r="L140" i="4" s="1"/>
  <c r="AB72" i="5"/>
  <c r="AB39" i="5"/>
  <c r="AB43" i="5"/>
  <c r="AF44" i="5"/>
  <c r="P44" i="5" s="1"/>
  <c r="AG114" i="4"/>
  <c r="Q114" i="4" s="1"/>
  <c r="AB62" i="5"/>
  <c r="AF22" i="4"/>
  <c r="P22" i="4" s="1"/>
  <c r="AB41" i="5"/>
  <c r="AA97" i="4"/>
  <c r="I97" i="4" s="1"/>
  <c r="Z97" i="4"/>
  <c r="H97" i="4" s="1"/>
  <c r="AF97" i="4"/>
  <c r="P97" i="4" s="1"/>
  <c r="AG97" i="4"/>
  <c r="Q97" i="4" s="1"/>
  <c r="AD67" i="5"/>
  <c r="L67" i="5" s="1"/>
  <c r="AC67" i="5"/>
  <c r="N67" i="5" s="1"/>
  <c r="AB67" i="5"/>
  <c r="AC26" i="5"/>
  <c r="N26" i="5" s="1"/>
  <c r="AD26" i="5"/>
  <c r="L26" i="5" s="1"/>
  <c r="AB26" i="5"/>
  <c r="Y26" i="5"/>
  <c r="J26" i="5" s="1"/>
  <c r="J87" i="5"/>
  <c r="AE28" i="5"/>
  <c r="O28" i="5" s="1"/>
  <c r="AI133" i="4"/>
  <c r="O133" i="4" s="1"/>
  <c r="AI138" i="4"/>
  <c r="O138" i="4" s="1"/>
  <c r="AI45" i="4"/>
  <c r="O45" i="4" s="1"/>
  <c r="AE67" i="5"/>
  <c r="O67" i="5" s="1"/>
  <c r="AE19" i="5"/>
  <c r="O19" i="5" s="1"/>
  <c r="AI141" i="4"/>
  <c r="O141" i="4" s="1"/>
  <c r="AI94" i="4"/>
  <c r="O94" i="4" s="1"/>
  <c r="AE11" i="5"/>
  <c r="O11" i="5" s="1"/>
  <c r="AI63" i="4"/>
  <c r="O63" i="4" s="1"/>
  <c r="AI129" i="4"/>
  <c r="O129" i="4" s="1"/>
  <c r="AI101" i="4"/>
  <c r="O101" i="4" s="1"/>
  <c r="AI128" i="4"/>
  <c r="O128" i="4" s="1"/>
  <c r="AI119" i="4"/>
  <c r="O119" i="4" s="1"/>
  <c r="AI115" i="4"/>
  <c r="O115" i="4" s="1"/>
  <c r="AI147" i="4"/>
  <c r="O147" i="4" s="1"/>
  <c r="AI66" i="4"/>
  <c r="O66" i="4" s="1"/>
  <c r="AI120" i="4"/>
  <c r="O120" i="4" s="1"/>
  <c r="AI15" i="4"/>
  <c r="O15" i="4" s="1"/>
  <c r="AE13" i="5"/>
  <c r="O13" i="5" s="1"/>
  <c r="AB15" i="5"/>
  <c r="AC15" i="5"/>
  <c r="N15" i="5" s="1"/>
  <c r="D30" i="16"/>
  <c r="AI124" i="4"/>
  <c r="O124" i="4" s="1"/>
  <c r="Z88" i="4"/>
  <c r="H88" i="4" s="1"/>
  <c r="Y67" i="5"/>
  <c r="J67" i="5" s="1"/>
  <c r="Z28" i="4"/>
  <c r="H28" i="4" s="1"/>
  <c r="AA28" i="4"/>
  <c r="I28" i="4" s="1"/>
  <c r="AG28" i="4"/>
  <c r="Q28" i="4" s="1"/>
  <c r="AA19" i="4"/>
  <c r="I19" i="4" s="1"/>
  <c r="Z19" i="4"/>
  <c r="H19" i="4" s="1"/>
  <c r="AE143" i="4"/>
  <c r="N143" i="4" s="1"/>
  <c r="AH143" i="4"/>
  <c r="L143" i="4" s="1"/>
  <c r="AH123" i="4"/>
  <c r="L123" i="4" s="1"/>
  <c r="AC123" i="4"/>
  <c r="K123" i="4" s="1"/>
  <c r="AC113" i="4"/>
  <c r="K113" i="4" s="1"/>
  <c r="AH113" i="4"/>
  <c r="L113" i="4" s="1"/>
  <c r="AH99" i="4"/>
  <c r="L99" i="4" s="1"/>
  <c r="AD99" i="4"/>
  <c r="M99" i="4" s="1"/>
  <c r="AB99" i="4"/>
  <c r="J99" i="4" s="1"/>
  <c r="AE90" i="4"/>
  <c r="N90" i="4" s="1"/>
  <c r="AD90" i="4"/>
  <c r="M90" i="4" s="1"/>
  <c r="AH90" i="4"/>
  <c r="L90" i="4" s="1"/>
  <c r="AB90" i="4"/>
  <c r="J90" i="4" s="1"/>
  <c r="AE75" i="4"/>
  <c r="N75" i="4" s="1"/>
  <c r="AH75" i="4"/>
  <c r="L75" i="4" s="1"/>
  <c r="AC75" i="4"/>
  <c r="K75" i="4" s="1"/>
  <c r="AC65" i="4"/>
  <c r="K65" i="4" s="1"/>
  <c r="AH65" i="4"/>
  <c r="L65" i="4" s="1"/>
  <c r="AH55" i="4"/>
  <c r="L55" i="4" s="1"/>
  <c r="AE55" i="4"/>
  <c r="N55" i="4" s="1"/>
  <c r="AC55" i="4"/>
  <c r="K55" i="4" s="1"/>
  <c r="AE45" i="4"/>
  <c r="N45" i="4" s="1"/>
  <c r="AH45" i="4"/>
  <c r="L45" i="4" s="1"/>
  <c r="AC45" i="4"/>
  <c r="K45" i="4" s="1"/>
  <c r="AE35" i="4"/>
  <c r="N35" i="4" s="1"/>
  <c r="AD35" i="4"/>
  <c r="M35" i="4" s="1"/>
  <c r="AH35" i="4"/>
  <c r="L35" i="4" s="1"/>
  <c r="AC35" i="4"/>
  <c r="K35" i="4" s="1"/>
  <c r="AE25" i="4"/>
  <c r="N25" i="4" s="1"/>
  <c r="AH25" i="4"/>
  <c r="L25" i="4" s="1"/>
  <c r="AC25" i="4"/>
  <c r="K25" i="4" s="1"/>
  <c r="AB25" i="4"/>
  <c r="J25" i="4" s="1"/>
  <c r="W10" i="5"/>
  <c r="H10" i="5" s="1"/>
  <c r="X10" i="5"/>
  <c r="I10" i="5" s="1"/>
  <c r="AG10" i="5"/>
  <c r="Q10" i="5" s="1"/>
  <c r="X63" i="5"/>
  <c r="I63" i="5" s="1"/>
  <c r="AG63" i="5"/>
  <c r="Q63" i="5" s="1"/>
  <c r="X31" i="5"/>
  <c r="I31" i="5" s="1"/>
  <c r="W31" i="5"/>
  <c r="H31" i="5" s="1"/>
  <c r="AF24" i="5"/>
  <c r="P24" i="5" s="1"/>
  <c r="AG24" i="5"/>
  <c r="Q24" i="5" s="1"/>
  <c r="W14" i="5"/>
  <c r="H14" i="5" s="1"/>
  <c r="X14" i="5"/>
  <c r="I14" i="5" s="1"/>
  <c r="AG14" i="5"/>
  <c r="Q14" i="5" s="1"/>
  <c r="AD66" i="5"/>
  <c r="L66" i="5" s="1"/>
  <c r="AB66" i="5"/>
  <c r="Z66" i="5"/>
  <c r="K66" i="5" s="1"/>
  <c r="Y66" i="5"/>
  <c r="J66" i="5" s="1"/>
  <c r="AB55" i="5"/>
  <c r="AA55" i="5"/>
  <c r="M55" i="5" s="1"/>
  <c r="AD55" i="5"/>
  <c r="L55" i="5" s="1"/>
  <c r="AC55" i="5"/>
  <c r="N55" i="5" s="1"/>
  <c r="Z55" i="5"/>
  <c r="K55" i="5" s="1"/>
  <c r="AB14" i="5"/>
  <c r="AD14" i="5"/>
  <c r="L14" i="5" s="1"/>
  <c r="Z14" i="5"/>
  <c r="K14" i="5" s="1"/>
  <c r="J157" i="4"/>
  <c r="J82" i="5"/>
  <c r="I170" i="4"/>
  <c r="AB63" i="4"/>
  <c r="J63" i="4" s="1"/>
  <c r="AB18" i="4"/>
  <c r="J18" i="4" s="1"/>
  <c r="Y62" i="5"/>
  <c r="J62" i="5" s="1"/>
  <c r="AB15" i="4"/>
  <c r="J15" i="4" s="1"/>
  <c r="AB31" i="4"/>
  <c r="J31" i="4" s="1"/>
  <c r="Y50" i="5"/>
  <c r="J50" i="5" s="1"/>
  <c r="AB33" i="4"/>
  <c r="J33" i="4" s="1"/>
  <c r="AB119" i="4"/>
  <c r="J119" i="4" s="1"/>
  <c r="Y23" i="5"/>
  <c r="J23" i="5" s="1"/>
  <c r="AB116" i="4"/>
  <c r="J116" i="4" s="1"/>
  <c r="Y64" i="5"/>
  <c r="J64" i="5" s="1"/>
  <c r="AB102" i="4"/>
  <c r="J102" i="4" s="1"/>
  <c r="AB71" i="4"/>
  <c r="J71" i="4" s="1"/>
  <c r="AB108" i="4"/>
  <c r="J108" i="4" s="1"/>
  <c r="AB51" i="4"/>
  <c r="J51" i="4" s="1"/>
  <c r="AB85" i="4"/>
  <c r="J85" i="4" s="1"/>
  <c r="AB117" i="4"/>
  <c r="J117" i="4" s="1"/>
  <c r="AB121" i="4"/>
  <c r="J121" i="4" s="1"/>
  <c r="AB38" i="4"/>
  <c r="J38" i="4" s="1"/>
  <c r="AB78" i="4"/>
  <c r="J78" i="4" s="1"/>
  <c r="AB56" i="4"/>
  <c r="J56" i="4" s="1"/>
  <c r="AB114" i="4"/>
  <c r="J114" i="4" s="1"/>
  <c r="Y29" i="5"/>
  <c r="J29" i="5" s="1"/>
  <c r="AB16" i="4"/>
  <c r="J16" i="4" s="1"/>
  <c r="AB88" i="4"/>
  <c r="J88" i="4" s="1"/>
  <c r="Y69" i="5"/>
  <c r="J69" i="5" s="1"/>
  <c r="AB73" i="4"/>
  <c r="J73" i="4" s="1"/>
  <c r="AB79" i="4"/>
  <c r="J79" i="4" s="1"/>
  <c r="Y63" i="5"/>
  <c r="J63" i="5" s="1"/>
  <c r="AB30" i="4"/>
  <c r="J30" i="4" s="1"/>
  <c r="Y68" i="5"/>
  <c r="J68" i="5" s="1"/>
  <c r="Y52" i="5"/>
  <c r="J52" i="5" s="1"/>
  <c r="AB61" i="4"/>
  <c r="J61" i="4" s="1"/>
  <c r="AB94" i="4"/>
  <c r="J94" i="4" s="1"/>
  <c r="AB70" i="4"/>
  <c r="J70" i="4" s="1"/>
  <c r="Y70" i="5"/>
  <c r="J70" i="5" s="1"/>
  <c r="AB124" i="4"/>
  <c r="J124" i="4" s="1"/>
  <c r="AB131" i="4"/>
  <c r="J131" i="4" s="1"/>
  <c r="AC92" i="4"/>
  <c r="K92" i="4" s="1"/>
  <c r="AC60" i="4"/>
  <c r="K60" i="4" s="1"/>
  <c r="AC79" i="4"/>
  <c r="K79" i="4" s="1"/>
  <c r="AC116" i="4"/>
  <c r="K116" i="4" s="1"/>
  <c r="AC100" i="4"/>
  <c r="K100" i="4" s="1"/>
  <c r="AC138" i="4"/>
  <c r="K138" i="4" s="1"/>
  <c r="Z12" i="5"/>
  <c r="K12" i="5" s="1"/>
  <c r="AC86" i="4"/>
  <c r="K86" i="4" s="1"/>
  <c r="AC85" i="4"/>
  <c r="K85" i="4" s="1"/>
  <c r="AC146" i="4"/>
  <c r="K146" i="4" s="1"/>
  <c r="Z63" i="5"/>
  <c r="K63" i="5" s="1"/>
  <c r="Z65" i="5"/>
  <c r="K65" i="5" s="1"/>
  <c r="AC95" i="4"/>
  <c r="K95" i="4" s="1"/>
  <c r="AC33" i="4"/>
  <c r="K33" i="4" s="1"/>
  <c r="AC19" i="4"/>
  <c r="K19" i="4" s="1"/>
  <c r="AC26" i="4"/>
  <c r="K26" i="4" s="1"/>
  <c r="AC16" i="4"/>
  <c r="K16" i="4" s="1"/>
  <c r="Z11" i="5"/>
  <c r="K11" i="5" s="1"/>
  <c r="Z50" i="5"/>
  <c r="K50" i="5" s="1"/>
  <c r="AC66" i="4"/>
  <c r="K66" i="4" s="1"/>
  <c r="AC46" i="4"/>
  <c r="K46" i="4" s="1"/>
  <c r="AC129" i="4"/>
  <c r="K129" i="4" s="1"/>
  <c r="AC117" i="4"/>
  <c r="K117" i="4" s="1"/>
  <c r="AC18" i="4"/>
  <c r="K18" i="4" s="1"/>
  <c r="AC68" i="4"/>
  <c r="K68" i="4" s="1"/>
  <c r="AC63" i="4"/>
  <c r="K63" i="4" s="1"/>
  <c r="AC114" i="4"/>
  <c r="K114" i="4" s="1"/>
  <c r="AC15" i="4"/>
  <c r="K15" i="4" s="1"/>
  <c r="Z27" i="5"/>
  <c r="K27" i="5" s="1"/>
  <c r="AC56" i="4"/>
  <c r="K56" i="4" s="1"/>
  <c r="AC43" i="4"/>
  <c r="K43" i="4" s="1"/>
  <c r="AC131" i="4"/>
  <c r="K131" i="4" s="1"/>
  <c r="Z69" i="5"/>
  <c r="K69" i="5" s="1"/>
  <c r="Z18" i="5"/>
  <c r="K18" i="5" s="1"/>
  <c r="Z70" i="5"/>
  <c r="K70" i="5" s="1"/>
  <c r="AC50" i="4"/>
  <c r="K50" i="4" s="1"/>
  <c r="AC21" i="4"/>
  <c r="K21" i="4" s="1"/>
  <c r="Z17" i="5"/>
  <c r="K17" i="5" s="1"/>
  <c r="AC38" i="4"/>
  <c r="K38" i="4" s="1"/>
  <c r="Z52" i="5"/>
  <c r="K52" i="5" s="1"/>
  <c r="AC51" i="4"/>
  <c r="K51" i="4" s="1"/>
  <c r="AC73" i="4"/>
  <c r="K73" i="4" s="1"/>
  <c r="Z49" i="5"/>
  <c r="K49" i="5" s="1"/>
  <c r="Z60" i="5"/>
  <c r="K60" i="5" s="1"/>
  <c r="AC126" i="4"/>
  <c r="K126" i="4" s="1"/>
  <c r="Z62" i="5"/>
  <c r="K62" i="5" s="1"/>
  <c r="AC139" i="4"/>
  <c r="K139" i="4" s="1"/>
  <c r="Z54" i="5"/>
  <c r="K54" i="5" s="1"/>
  <c r="AC119" i="4"/>
  <c r="K119" i="4" s="1"/>
  <c r="AC39" i="4"/>
  <c r="K39" i="4" s="1"/>
  <c r="Z57" i="5"/>
  <c r="K57" i="5" s="1"/>
  <c r="Z24" i="5"/>
  <c r="K24" i="5" s="1"/>
  <c r="AC41" i="4"/>
  <c r="K41" i="4" s="1"/>
  <c r="Z13" i="5"/>
  <c r="K13" i="5" s="1"/>
  <c r="AC28" i="4"/>
  <c r="K28" i="4" s="1"/>
  <c r="AC70" i="4"/>
  <c r="K70" i="4" s="1"/>
  <c r="Z30" i="5"/>
  <c r="K30" i="5" s="1"/>
  <c r="Z28" i="5"/>
  <c r="K28" i="5" s="1"/>
  <c r="Z23" i="5"/>
  <c r="K23" i="5" s="1"/>
  <c r="AC58" i="4"/>
  <c r="K58" i="4" s="1"/>
  <c r="Z64" i="5"/>
  <c r="K64" i="5" s="1"/>
  <c r="AC93" i="4"/>
  <c r="K93" i="4" s="1"/>
  <c r="AC53" i="4"/>
  <c r="K53" i="4" s="1"/>
  <c r="AC49" i="4"/>
  <c r="K49" i="4" s="1"/>
  <c r="AC76" i="4"/>
  <c r="K76" i="4" s="1"/>
  <c r="AC101" i="4"/>
  <c r="K101" i="4" s="1"/>
  <c r="Z51" i="5"/>
  <c r="K51" i="5" s="1"/>
  <c r="AC136" i="4"/>
  <c r="K136" i="4" s="1"/>
  <c r="Z20" i="5"/>
  <c r="K20" i="5" s="1"/>
  <c r="Z68" i="5"/>
  <c r="K68" i="5" s="1"/>
  <c r="J175" i="4"/>
  <c r="AI71" i="4"/>
  <c r="O71" i="4" s="1"/>
  <c r="AI97" i="4"/>
  <c r="O97" i="4" s="1"/>
  <c r="AE68" i="5"/>
  <c r="O68" i="5" s="1"/>
  <c r="I175" i="4"/>
  <c r="AI70" i="4"/>
  <c r="O70" i="4" s="1"/>
  <c r="AI60" i="4"/>
  <c r="O60" i="4" s="1"/>
  <c r="AI143" i="4"/>
  <c r="O143" i="4" s="1"/>
  <c r="AI19" i="4"/>
  <c r="O19" i="4" s="1"/>
  <c r="AI53" i="4"/>
  <c r="O53" i="4" s="1"/>
  <c r="AI25" i="4"/>
  <c r="O25" i="4" s="1"/>
  <c r="AI90" i="4"/>
  <c r="O90" i="4" s="1"/>
  <c r="AI108" i="4"/>
  <c r="O108" i="4" s="1"/>
  <c r="AI99" i="4"/>
  <c r="O99" i="4" s="1"/>
  <c r="AE64" i="5"/>
  <c r="O64" i="5" s="1"/>
  <c r="AI23" i="4"/>
  <c r="O23" i="4" s="1"/>
  <c r="AI68" i="4"/>
  <c r="O68" i="4" s="1"/>
  <c r="AE27" i="5"/>
  <c r="O27" i="5" s="1"/>
  <c r="AE56" i="5"/>
  <c r="O56" i="5" s="1"/>
  <c r="AE62" i="5"/>
  <c r="O62" i="5" s="1"/>
  <c r="AI136" i="4"/>
  <c r="O136" i="4" s="1"/>
  <c r="X64" i="5"/>
  <c r="I64" i="5" s="1"/>
  <c r="Z26" i="5"/>
  <c r="K26" i="5" s="1"/>
  <c r="X24" i="5"/>
  <c r="I24" i="5" s="1"/>
  <c r="W15" i="5"/>
  <c r="H15" i="5" s="1"/>
  <c r="X15" i="5"/>
  <c r="I15" i="5" s="1"/>
  <c r="AG15" i="5"/>
  <c r="Q15" i="5" s="1"/>
  <c r="AA48" i="5"/>
  <c r="M48" i="5" s="1"/>
  <c r="AB48" i="5"/>
  <c r="AD48" i="5"/>
  <c r="L48" i="5" s="1"/>
  <c r="AC48" i="5"/>
  <c r="N48" i="5" s="1"/>
  <c r="Y48" i="5"/>
  <c r="J48" i="5" s="1"/>
  <c r="Z48" i="5"/>
  <c r="K48" i="5" s="1"/>
  <c r="AI49" i="4"/>
  <c r="O49" i="4" s="1"/>
  <c r="AI102" i="4"/>
  <c r="O102" i="4" s="1"/>
  <c r="AI56" i="4"/>
  <c r="O56" i="4" s="1"/>
  <c r="AA26" i="5"/>
  <c r="M26" i="5" s="1"/>
  <c r="AE14" i="5"/>
  <c r="O14" i="5" s="1"/>
  <c r="C33" i="16"/>
  <c r="AE52" i="5"/>
  <c r="O52" i="5" s="1"/>
  <c r="AE51" i="5"/>
  <c r="O51" i="5" s="1"/>
  <c r="AI98" i="4"/>
  <c r="O98" i="4" s="1"/>
  <c r="AI96" i="4"/>
  <c r="O96" i="4" s="1"/>
  <c r="AI113" i="4"/>
  <c r="O113" i="4" s="1"/>
  <c r="AI121" i="4"/>
  <c r="O121" i="4" s="1"/>
  <c r="AI20" i="4"/>
  <c r="O20" i="4" s="1"/>
  <c r="AE29" i="5"/>
  <c r="O29" i="5" s="1"/>
  <c r="AI100" i="4"/>
  <c r="O100" i="4" s="1"/>
  <c r="AE63" i="5"/>
  <c r="O63" i="5" s="1"/>
  <c r="AI36" i="4"/>
  <c r="O36" i="4" s="1"/>
  <c r="AI117" i="4"/>
  <c r="O117" i="4" s="1"/>
  <c r="AI88" i="4"/>
  <c r="O88" i="4" s="1"/>
  <c r="AI33" i="4"/>
  <c r="O33" i="4" s="1"/>
  <c r="AI78" i="4"/>
  <c r="O78" i="4" s="1"/>
  <c r="AI92" i="4"/>
  <c r="O92" i="4" s="1"/>
  <c r="AI76" i="4"/>
  <c r="O76" i="4" s="1"/>
  <c r="AI95" i="4"/>
  <c r="O95" i="4" s="1"/>
  <c r="C49" i="16"/>
  <c r="AB55" i="4"/>
  <c r="J55" i="4" s="1"/>
  <c r="Z67" i="5"/>
  <c r="K67" i="5" s="1"/>
  <c r="Z141" i="4"/>
  <c r="H141" i="4" s="1"/>
  <c r="AG141" i="4"/>
  <c r="Q141" i="4" s="1"/>
  <c r="Z121" i="4"/>
  <c r="H121" i="4" s="1"/>
  <c r="AG121" i="4"/>
  <c r="Q121" i="4" s="1"/>
  <c r="J180" i="4"/>
  <c r="J105" i="5"/>
  <c r="AI127" i="4"/>
  <c r="O127" i="4" s="1"/>
  <c r="AE26" i="5"/>
  <c r="O26" i="5" s="1"/>
  <c r="AI18" i="4"/>
  <c r="O18" i="4" s="1"/>
  <c r="AE20" i="5"/>
  <c r="O20" i="5" s="1"/>
  <c r="AI51" i="4"/>
  <c r="O51" i="4" s="1"/>
  <c r="AE57" i="5"/>
  <c r="O57" i="5" s="1"/>
  <c r="AI28" i="4"/>
  <c r="O28" i="4" s="1"/>
  <c r="AE50" i="5"/>
  <c r="O50" i="5" s="1"/>
  <c r="AE55" i="5"/>
  <c r="O55" i="5" s="1"/>
  <c r="AI110" i="4"/>
  <c r="O110" i="4" s="1"/>
  <c r="AI139" i="4"/>
  <c r="O139" i="4" s="1"/>
  <c r="AI40" i="4"/>
  <c r="O40" i="4" s="1"/>
  <c r="AI123" i="4"/>
  <c r="O123" i="4" s="1"/>
  <c r="AI55" i="4"/>
  <c r="O55" i="4" s="1"/>
  <c r="AI131" i="4"/>
  <c r="O131" i="4" s="1"/>
  <c r="AI79" i="4"/>
  <c r="O79" i="4" s="1"/>
  <c r="AE10" i="5"/>
  <c r="O10" i="5" s="1"/>
  <c r="AF64" i="5"/>
  <c r="P64" i="5" s="1"/>
  <c r="AF15" i="5"/>
  <c r="P15" i="5" s="1"/>
  <c r="AB143" i="4"/>
  <c r="J143" i="4" s="1"/>
  <c r="AF131" i="4"/>
  <c r="P131" i="4" s="1"/>
  <c r="AG131" i="4"/>
  <c r="Q131" i="4" s="1"/>
  <c r="AB56" i="5"/>
  <c r="AC56" i="5"/>
  <c r="N56" i="5" s="1"/>
  <c r="AA56" i="5"/>
  <c r="M56" i="5" s="1"/>
  <c r="AD56" i="5"/>
  <c r="L56" i="5" s="1"/>
  <c r="Y56" i="5"/>
  <c r="J56" i="5" s="1"/>
  <c r="AD15" i="5"/>
  <c r="L15" i="5" s="1"/>
  <c r="Z15" i="5"/>
  <c r="K15" i="5" s="1"/>
  <c r="AI41" i="4"/>
  <c r="O41" i="4" s="1"/>
  <c r="AI111" i="4"/>
  <c r="O111" i="4" s="1"/>
  <c r="AI29" i="4"/>
  <c r="O29" i="4" s="1"/>
  <c r="AA67" i="5"/>
  <c r="M67" i="5" s="1"/>
  <c r="W64" i="5"/>
  <c r="H64" i="5" s="1"/>
  <c r="AI135" i="4"/>
  <c r="O135" i="4" s="1"/>
  <c r="AI140" i="4"/>
  <c r="O140" i="4" s="1"/>
  <c r="AI35" i="4"/>
  <c r="O35" i="4" s="1"/>
  <c r="AI21" i="4"/>
  <c r="O21" i="4" s="1"/>
  <c r="AI114" i="4"/>
  <c r="O114" i="4" s="1"/>
  <c r="AI16" i="4"/>
  <c r="O16" i="4" s="1"/>
  <c r="AE30" i="5"/>
  <c r="O30" i="5" s="1"/>
  <c r="AI130" i="4"/>
  <c r="O130" i="4" s="1"/>
  <c r="AI126" i="4"/>
  <c r="O126" i="4" s="1"/>
  <c r="AI104" i="4"/>
  <c r="O104" i="4" s="1"/>
  <c r="AI118" i="4"/>
  <c r="O118" i="4" s="1"/>
  <c r="AI39" i="4"/>
  <c r="O39" i="4" s="1"/>
  <c r="AI103" i="4"/>
  <c r="O103" i="4" s="1"/>
  <c r="AE53" i="5"/>
  <c r="O53" i="5" s="1"/>
  <c r="AI116" i="4"/>
  <c r="O116" i="4" s="1"/>
  <c r="AI125" i="4"/>
  <c r="O125" i="4" s="1"/>
  <c r="AE60" i="5"/>
  <c r="O60" i="5" s="1"/>
  <c r="AB113" i="4"/>
  <c r="J113" i="4" s="1"/>
  <c r="AC90" i="4"/>
  <c r="K90" i="4" s="1"/>
  <c r="W54" i="5"/>
  <c r="H54" i="5" s="1"/>
  <c r="AG54" i="5"/>
  <c r="Q54" i="5" s="1"/>
  <c r="AE49" i="5"/>
  <c r="O49" i="5" s="1"/>
  <c r="AI86" i="4"/>
  <c r="O86" i="4" s="1"/>
  <c r="AE66" i="5"/>
  <c r="O66" i="5" s="1"/>
  <c r="AI65" i="4"/>
  <c r="O65" i="4" s="1"/>
  <c r="AI109" i="4"/>
  <c r="O109" i="4" s="1"/>
  <c r="AI38" i="4"/>
  <c r="O38" i="4" s="1"/>
  <c r="AE23" i="5"/>
  <c r="O23" i="5" s="1"/>
  <c r="AI137" i="4"/>
  <c r="O137" i="4" s="1"/>
  <c r="AI145" i="4"/>
  <c r="O145" i="4" s="1"/>
  <c r="AI58" i="4"/>
  <c r="O58" i="4" s="1"/>
  <c r="AI69" i="4"/>
  <c r="O69" i="4" s="1"/>
  <c r="AI93" i="4"/>
  <c r="O93" i="4" s="1"/>
  <c r="AE70" i="5"/>
  <c r="O70" i="5" s="1"/>
  <c r="AI61" i="4"/>
  <c r="O61" i="4" s="1"/>
  <c r="AE12" i="5"/>
  <c r="O12" i="5" s="1"/>
  <c r="AI146" i="4"/>
  <c r="O146" i="4" s="1"/>
  <c r="AI59" i="4"/>
  <c r="O59" i="4" s="1"/>
  <c r="AI144" i="4"/>
  <c r="O144" i="4" s="1"/>
  <c r="AI26" i="4"/>
  <c r="O26" i="4" s="1"/>
  <c r="AE25" i="5"/>
  <c r="O25" i="5" s="1"/>
  <c r="AF141" i="4"/>
  <c r="P141" i="4" s="1"/>
  <c r="AA15" i="5"/>
  <c r="M15" i="5" s="1"/>
  <c r="D50" i="16"/>
  <c r="Y15" i="5"/>
  <c r="J15" i="5" s="1"/>
  <c r="AB75" i="4"/>
  <c r="J75" i="4" s="1"/>
  <c r="AC99" i="4"/>
  <c r="K99" i="4" s="1"/>
  <c r="AA15" i="4"/>
  <c r="I15" i="4" s="1"/>
  <c r="Z15" i="4"/>
  <c r="H15" i="4" s="1"/>
  <c r="AA118" i="4"/>
  <c r="I118" i="4" s="1"/>
  <c r="Z118" i="4"/>
  <c r="H118" i="4" s="1"/>
  <c r="AB112" i="4"/>
  <c r="J112" i="4" s="1"/>
  <c r="AA70" i="4"/>
  <c r="I70" i="4" s="1"/>
  <c r="Z70" i="4"/>
  <c r="H70" i="4" s="1"/>
  <c r="AF70" i="4"/>
  <c r="P70" i="4" s="1"/>
  <c r="AG70" i="4"/>
  <c r="Q70" i="4" s="1"/>
  <c r="AA25" i="4"/>
  <c r="I25" i="4" s="1"/>
  <c r="Z25" i="4"/>
  <c r="H25" i="4" s="1"/>
  <c r="AC121" i="4"/>
  <c r="K121" i="4" s="1"/>
  <c r="AE111" i="4"/>
  <c r="N111" i="4" s="1"/>
  <c r="AH111" i="4"/>
  <c r="L111" i="4" s="1"/>
  <c r="AD97" i="4"/>
  <c r="M97" i="4" s="1"/>
  <c r="AH97" i="4"/>
  <c r="L97" i="4" s="1"/>
  <c r="AE97" i="4"/>
  <c r="N97" i="4" s="1"/>
  <c r="AD63" i="4"/>
  <c r="M63" i="4" s="1"/>
  <c r="AE63" i="4"/>
  <c r="N63" i="4" s="1"/>
  <c r="AH63" i="4"/>
  <c r="L63" i="4" s="1"/>
  <c r="AE33" i="4"/>
  <c r="N33" i="4" s="1"/>
  <c r="AH33" i="4"/>
  <c r="L33" i="4" s="1"/>
  <c r="AE121" i="4"/>
  <c r="N121" i="4" s="1"/>
  <c r="AB51" i="5"/>
  <c r="AA51" i="5"/>
  <c r="M51" i="5" s="1"/>
  <c r="AC29" i="5"/>
  <c r="N29" i="5" s="1"/>
  <c r="AB29" i="5"/>
  <c r="AA17" i="5"/>
  <c r="M17" i="5" s="1"/>
  <c r="AD85" i="4"/>
  <c r="M85" i="4" s="1"/>
  <c r="AD96" i="4"/>
  <c r="M96" i="4" s="1"/>
  <c r="I174" i="4"/>
  <c r="I99" i="5"/>
  <c r="AD114" i="4"/>
  <c r="M114" i="4" s="1"/>
  <c r="AA12" i="5"/>
  <c r="M12" i="5" s="1"/>
  <c r="AA27" i="5"/>
  <c r="M27" i="5" s="1"/>
  <c r="AA28" i="5"/>
  <c r="M28" i="5" s="1"/>
  <c r="AA52" i="5"/>
  <c r="M52" i="5" s="1"/>
  <c r="AD124" i="4"/>
  <c r="M124" i="4" s="1"/>
  <c r="AD126" i="4"/>
  <c r="M126" i="4" s="1"/>
  <c r="AA57" i="5"/>
  <c r="M57" i="5" s="1"/>
  <c r="AD137" i="4"/>
  <c r="M137" i="4" s="1"/>
  <c r="AD117" i="4"/>
  <c r="M117" i="4" s="1"/>
  <c r="AD62" i="5"/>
  <c r="L62" i="5" s="1"/>
  <c r="AD79" i="4"/>
  <c r="M79" i="4" s="1"/>
  <c r="AA122" i="4"/>
  <c r="I122" i="4" s="1"/>
  <c r="Z122" i="4"/>
  <c r="H122" i="4" s="1"/>
  <c r="Z55" i="4"/>
  <c r="H55" i="4" s="1"/>
  <c r="AA55" i="4"/>
  <c r="I55" i="4" s="1"/>
  <c r="AB28" i="5"/>
  <c r="S49" i="11"/>
  <c r="U49" i="11" s="1"/>
  <c r="S41" i="11"/>
  <c r="U41" i="11" s="1"/>
  <c r="S33" i="11"/>
  <c r="U33" i="11" s="1"/>
  <c r="AC71" i="4"/>
  <c r="K71" i="4" s="1"/>
  <c r="AD51" i="4"/>
  <c r="M51" i="4" s="1"/>
  <c r="AB64" i="5"/>
  <c r="AB53" i="5"/>
  <c r="Y20" i="5"/>
  <c r="J20" i="5" s="1"/>
  <c r="Y11" i="5"/>
  <c r="J11" i="5" s="1"/>
  <c r="B82" i="5"/>
  <c r="J83" i="5"/>
  <c r="J158" i="4"/>
  <c r="D24" i="16"/>
  <c r="I180" i="4"/>
  <c r="B100" i="5"/>
  <c r="D44" i="16"/>
  <c r="I105" i="5"/>
  <c r="C30" i="16"/>
  <c r="B33" i="16"/>
  <c r="C50" i="16"/>
  <c r="J162" i="4"/>
  <c r="G160" i="4"/>
  <c r="G85" i="5"/>
  <c r="D54" i="16"/>
  <c r="D27" i="16"/>
  <c r="B45" i="16"/>
  <c r="B84" i="5"/>
  <c r="B159" i="4"/>
  <c r="B25" i="16"/>
  <c r="B28" i="16"/>
  <c r="AI46" i="4"/>
  <c r="O46" i="4" s="1"/>
  <c r="AI105" i="4"/>
  <c r="O105" i="4" s="1"/>
  <c r="AE31" i="5"/>
  <c r="O31" i="5" s="1"/>
  <c r="I100" i="5"/>
  <c r="AE48" i="5"/>
  <c r="O48" i="5" s="1"/>
  <c r="AE24" i="5"/>
  <c r="O24" i="5" s="1"/>
  <c r="AE17" i="5"/>
  <c r="O17" i="5" s="1"/>
  <c r="AE54" i="5"/>
  <c r="O54" i="5" s="1"/>
  <c r="AI85" i="4"/>
  <c r="O85" i="4" s="1"/>
  <c r="AI48" i="4"/>
  <c r="O48" i="4" s="1"/>
  <c r="AI132" i="4"/>
  <c r="O132" i="4" s="1"/>
  <c r="AI64" i="4"/>
  <c r="O64" i="4" s="1"/>
  <c r="AI44" i="4"/>
  <c r="O44" i="4" s="1"/>
  <c r="AE142" i="4"/>
  <c r="N142" i="4" s="1"/>
  <c r="AH142" i="4"/>
  <c r="L142" i="4" s="1"/>
  <c r="AD142" i="4"/>
  <c r="M142" i="4" s="1"/>
  <c r="AC142" i="4"/>
  <c r="K142" i="4" s="1"/>
  <c r="AB142" i="4"/>
  <c r="J142" i="4" s="1"/>
  <c r="AI142" i="4"/>
  <c r="O142" i="4" s="1"/>
  <c r="AE74" i="4"/>
  <c r="N74" i="4" s="1"/>
  <c r="AD74" i="4"/>
  <c r="M74" i="4" s="1"/>
  <c r="AH74" i="4"/>
  <c r="L74" i="4" s="1"/>
  <c r="AC74" i="4"/>
  <c r="K74" i="4" s="1"/>
  <c r="AB74" i="4"/>
  <c r="J74" i="4" s="1"/>
  <c r="AI74" i="4"/>
  <c r="O74" i="4" s="1"/>
  <c r="AD112" i="4"/>
  <c r="M112" i="4" s="1"/>
  <c r="AE122" i="4"/>
  <c r="N122" i="4" s="1"/>
  <c r="AH122" i="4"/>
  <c r="L122" i="4" s="1"/>
  <c r="AC122" i="4"/>
  <c r="K122" i="4" s="1"/>
  <c r="AD122" i="4"/>
  <c r="M122" i="4" s="1"/>
  <c r="AB122" i="4"/>
  <c r="J122" i="4" s="1"/>
  <c r="AI122" i="4"/>
  <c r="O122" i="4" s="1"/>
  <c r="AD54" i="4"/>
  <c r="M54" i="4" s="1"/>
  <c r="AH54" i="4"/>
  <c r="L54" i="4" s="1"/>
  <c r="AC54" i="4"/>
  <c r="K54" i="4" s="1"/>
  <c r="AB54" i="4"/>
  <c r="J54" i="4" s="1"/>
  <c r="AE54" i="4"/>
  <c r="N54" i="4" s="1"/>
  <c r="AI54" i="4"/>
  <c r="O54" i="4" s="1"/>
  <c r="AH89" i="4"/>
  <c r="L89" i="4" s="1"/>
  <c r="AD89" i="4"/>
  <c r="M89" i="4" s="1"/>
  <c r="AC89" i="4"/>
  <c r="K89" i="4" s="1"/>
  <c r="AE89" i="4"/>
  <c r="N89" i="4" s="1"/>
  <c r="AB89" i="4"/>
  <c r="J89" i="4" s="1"/>
  <c r="AH24" i="4"/>
  <c r="L24" i="4" s="1"/>
  <c r="AD24" i="4"/>
  <c r="M24" i="4" s="1"/>
  <c r="AC24" i="4"/>
  <c r="K24" i="4" s="1"/>
  <c r="AE24" i="4"/>
  <c r="N24" i="4" s="1"/>
  <c r="AB24" i="4"/>
  <c r="J24" i="4" s="1"/>
  <c r="AI24" i="4"/>
  <c r="O24" i="4" s="1"/>
  <c r="AG26" i="4"/>
  <c r="Q26" i="4" s="1"/>
  <c r="AF26" i="4"/>
  <c r="P26" i="4" s="1"/>
  <c r="AA26" i="4"/>
  <c r="I26" i="4" s="1"/>
  <c r="AH98" i="4"/>
  <c r="L98" i="4" s="1"/>
  <c r="AE98" i="4"/>
  <c r="N98" i="4" s="1"/>
  <c r="AD98" i="4"/>
  <c r="M98" i="4" s="1"/>
  <c r="AC98" i="4"/>
  <c r="K98" i="4" s="1"/>
  <c r="AB98" i="4"/>
  <c r="J98" i="4" s="1"/>
  <c r="AH34" i="4"/>
  <c r="L34" i="4" s="1"/>
  <c r="AD34" i="4"/>
  <c r="M34" i="4" s="1"/>
  <c r="AB34" i="4"/>
  <c r="J34" i="4" s="1"/>
  <c r="AC34" i="4"/>
  <c r="K34" i="4" s="1"/>
  <c r="AE34" i="4"/>
  <c r="N34" i="4" s="1"/>
  <c r="AI34" i="4"/>
  <c r="O34" i="4" s="1"/>
  <c r="AI89" i="4"/>
  <c r="O89" i="4" s="1"/>
  <c r="AH112" i="4"/>
  <c r="L112" i="4" s="1"/>
  <c r="AE112" i="4"/>
  <c r="N112" i="4" s="1"/>
  <c r="AC112" i="4"/>
  <c r="K112" i="4" s="1"/>
  <c r="AD44" i="4"/>
  <c r="M44" i="4" s="1"/>
  <c r="AB44" i="4"/>
  <c r="J44" i="4" s="1"/>
  <c r="AH44" i="4"/>
  <c r="L44" i="4" s="1"/>
  <c r="AE44" i="4"/>
  <c r="N44" i="4" s="1"/>
  <c r="AC44" i="4"/>
  <c r="K44" i="4" s="1"/>
  <c r="AH132" i="4"/>
  <c r="L132" i="4" s="1"/>
  <c r="AE132" i="4"/>
  <c r="N132" i="4" s="1"/>
  <c r="AC132" i="4"/>
  <c r="K132" i="4" s="1"/>
  <c r="AB132" i="4"/>
  <c r="J132" i="4" s="1"/>
  <c r="AD132" i="4"/>
  <c r="M132" i="4" s="1"/>
  <c r="AB64" i="4"/>
  <c r="J64" i="4" s="1"/>
  <c r="AD64" i="4"/>
  <c r="M64" i="4" s="1"/>
  <c r="AE64" i="4"/>
  <c r="N64" i="4" s="1"/>
  <c r="AH64" i="4"/>
  <c r="L64" i="4" s="1"/>
  <c r="AC64" i="4"/>
  <c r="K64" i="4" s="1"/>
  <c r="AI112" i="4"/>
  <c r="O112" i="4" s="1"/>
  <c r="X52" i="5"/>
  <c r="I52" i="5" s="1"/>
  <c r="W52" i="5"/>
  <c r="H52" i="5" s="1"/>
  <c r="AG52" i="5"/>
  <c r="Q52" i="5" s="1"/>
  <c r="X30" i="5"/>
  <c r="I30" i="5" s="1"/>
  <c r="W30" i="5"/>
  <c r="H30" i="5" s="1"/>
  <c r="D49" i="16"/>
  <c r="D28" i="16"/>
  <c r="W60" i="5"/>
  <c r="H60" i="5" s="1"/>
  <c r="AF60" i="5"/>
  <c r="P60" i="5" s="1"/>
  <c r="X60" i="5"/>
  <c r="I60" i="5" s="1"/>
  <c r="AA35" i="4"/>
  <c r="I35" i="4" s="1"/>
  <c r="Z35" i="4"/>
  <c r="H35" i="4" s="1"/>
  <c r="J81" i="5"/>
  <c r="I96" i="5"/>
  <c r="X11" i="5"/>
  <c r="I11" i="5" s="1"/>
  <c r="Y12" i="5"/>
  <c r="J12" i="5" s="1"/>
  <c r="AB12" i="5"/>
  <c r="AA85" i="4"/>
  <c r="I85" i="4" s="1"/>
  <c r="Z85" i="4"/>
  <c r="H85" i="4" s="1"/>
  <c r="Z131" i="4"/>
  <c r="H131" i="4" s="1"/>
  <c r="AA131" i="4"/>
  <c r="I131" i="4" s="1"/>
  <c r="Z113" i="4"/>
  <c r="H113" i="4" s="1"/>
  <c r="AA113" i="4"/>
  <c r="I113" i="4" s="1"/>
  <c r="AA46" i="4"/>
  <c r="I46" i="4" s="1"/>
  <c r="Z46" i="4"/>
  <c r="H46" i="4" s="1"/>
  <c r="X26" i="5"/>
  <c r="I26" i="5" s="1"/>
  <c r="D32" i="16"/>
  <c r="J174" i="4"/>
  <c r="AA45" i="4"/>
  <c r="I45" i="4" s="1"/>
  <c r="Z45" i="4"/>
  <c r="H45" i="4" s="1"/>
  <c r="W63" i="5"/>
  <c r="H63" i="5" s="1"/>
  <c r="Y60" i="5"/>
  <c r="J60" i="5" s="1"/>
  <c r="AC60" i="5"/>
  <c r="N60" i="5" s="1"/>
  <c r="AA138" i="4"/>
  <c r="I138" i="4" s="1"/>
  <c r="Z138" i="4"/>
  <c r="H138" i="4" s="1"/>
  <c r="X54" i="5"/>
  <c r="I54" i="5" s="1"/>
  <c r="AF54" i="5"/>
  <c r="P54" i="5" s="1"/>
  <c r="B95" i="5"/>
  <c r="B170" i="4"/>
  <c r="AA121" i="4"/>
  <c r="I121" i="4" s="1"/>
  <c r="AA127" i="4"/>
  <c r="I127" i="4" s="1"/>
  <c r="Z127" i="4"/>
  <c r="H127" i="4" s="1"/>
  <c r="Z59" i="4"/>
  <c r="H59" i="4" s="1"/>
  <c r="AA59" i="4"/>
  <c r="I59" i="4" s="1"/>
  <c r="AB29" i="4"/>
  <c r="J29" i="4" s="1"/>
  <c r="Y57" i="5"/>
  <c r="J57" i="5" s="1"/>
  <c r="C25" i="16"/>
  <c r="Y25" i="5"/>
  <c r="J25" i="5" s="1"/>
  <c r="AB23" i="4"/>
  <c r="J23" i="4" s="1"/>
  <c r="AB118" i="4"/>
  <c r="J118" i="4" s="1"/>
  <c r="J100" i="5"/>
  <c r="D33" i="16"/>
  <c r="S45" i="11"/>
  <c r="U45" i="11" s="1"/>
  <c r="Z144" i="4"/>
  <c r="H144" i="4" s="1"/>
  <c r="AA144" i="4"/>
  <c r="I144" i="4" s="1"/>
  <c r="AA64" i="4"/>
  <c r="I64" i="4" s="1"/>
  <c r="Z64" i="4"/>
  <c r="H64" i="4" s="1"/>
  <c r="Z139" i="4"/>
  <c r="H139" i="4" s="1"/>
  <c r="AA139" i="4"/>
  <c r="I139" i="4" s="1"/>
  <c r="Z123" i="4"/>
  <c r="H123" i="4" s="1"/>
  <c r="AA123" i="4"/>
  <c r="I123" i="4" s="1"/>
  <c r="AA126" i="4"/>
  <c r="I126" i="4" s="1"/>
  <c r="Z18" i="4"/>
  <c r="H18" i="4" s="1"/>
  <c r="AA18" i="4"/>
  <c r="I18" i="4" s="1"/>
  <c r="S17" i="11"/>
  <c r="U17" i="11" s="1"/>
  <c r="C23" i="16" l="1"/>
  <c r="I168" i="4"/>
  <c r="D23" i="16"/>
  <c r="J168" i="4"/>
  <c r="T69" i="11"/>
  <c r="D22" i="16"/>
  <c r="J155" i="4"/>
  <c r="J80" i="5"/>
  <c r="B93" i="5"/>
  <c r="B168" i="4"/>
  <c r="B31" i="16"/>
  <c r="B173" i="4"/>
  <c r="AI30" i="4"/>
  <c r="O30" i="4" s="1"/>
  <c r="AI107" i="4"/>
  <c r="O107" i="4" s="1"/>
  <c r="AI50" i="4"/>
  <c r="O50" i="4" s="1"/>
  <c r="AE15" i="5"/>
  <c r="O15" i="5" s="1"/>
  <c r="AI31" i="4"/>
  <c r="O31" i="4" s="1"/>
  <c r="B23" i="16"/>
  <c r="J104" i="5"/>
  <c r="B22" i="16"/>
  <c r="B155" i="4"/>
  <c r="B80" i="5"/>
  <c r="AC57" i="5"/>
  <c r="N57" i="5" s="1"/>
  <c r="AC18" i="5"/>
  <c r="N18" i="5" s="1"/>
  <c r="AE99" i="4"/>
  <c r="N99" i="4" s="1"/>
  <c r="AE73" i="4"/>
  <c r="N73" i="4" s="1"/>
  <c r="AE118" i="4"/>
  <c r="N118" i="4" s="1"/>
  <c r="AE65" i="4"/>
  <c r="N65" i="4" s="1"/>
  <c r="AE39" i="4"/>
  <c r="N39" i="4" s="1"/>
  <c r="AE86" i="4"/>
  <c r="N86" i="4" s="1"/>
  <c r="AE61" i="4"/>
  <c r="N61" i="4" s="1"/>
  <c r="AC64" i="5"/>
  <c r="N64" i="5" s="1"/>
  <c r="AE40" i="4"/>
  <c r="N40" i="4" s="1"/>
  <c r="AE56" i="4"/>
  <c r="N56" i="4" s="1"/>
  <c r="AE128" i="4"/>
  <c r="N128" i="4" s="1"/>
  <c r="AE60" i="4"/>
  <c r="N60" i="4" s="1"/>
  <c r="AE114" i="4"/>
  <c r="N114" i="4" s="1"/>
  <c r="AE134" i="4"/>
  <c r="N134" i="4" s="1"/>
  <c r="AE50" i="4"/>
  <c r="N50" i="4" s="1"/>
  <c r="AE144" i="4"/>
  <c r="N144" i="4" s="1"/>
  <c r="AC24" i="5"/>
  <c r="N24" i="5" s="1"/>
  <c r="AE93" i="4"/>
  <c r="N93" i="4" s="1"/>
  <c r="AE69" i="4"/>
  <c r="N69" i="4" s="1"/>
  <c r="AE108" i="4"/>
  <c r="N108" i="4" s="1"/>
  <c r="AE46" i="4"/>
  <c r="N46" i="4" s="1"/>
  <c r="AE146" i="4"/>
  <c r="N146" i="4" s="1"/>
  <c r="AE123" i="4"/>
  <c r="N123" i="4" s="1"/>
  <c r="AE78" i="4"/>
  <c r="N78" i="4" s="1"/>
  <c r="AE96" i="4"/>
  <c r="N96" i="4" s="1"/>
  <c r="AE138" i="4"/>
  <c r="N138" i="4" s="1"/>
  <c r="AC53" i="5"/>
  <c r="N53" i="5" s="1"/>
  <c r="AE51" i="4"/>
  <c r="N51" i="4" s="1"/>
  <c r="AE85" i="4"/>
  <c r="N85" i="4" s="1"/>
  <c r="AE133" i="4"/>
  <c r="N133" i="4" s="1"/>
  <c r="AE30" i="4"/>
  <c r="N30" i="4" s="1"/>
  <c r="AC51" i="5"/>
  <c r="N51" i="5" s="1"/>
  <c r="AE49" i="4"/>
  <c r="N49" i="4" s="1"/>
  <c r="AE23" i="4"/>
  <c r="N23" i="4" s="1"/>
  <c r="AC69" i="5"/>
  <c r="N69" i="5" s="1"/>
  <c r="AE100" i="4"/>
  <c r="N100" i="4" s="1"/>
  <c r="AE36" i="4"/>
  <c r="N36" i="4" s="1"/>
  <c r="AE76" i="4"/>
  <c r="N76" i="4" s="1"/>
  <c r="AE48" i="4"/>
  <c r="N48" i="4" s="1"/>
  <c r="AE109" i="4"/>
  <c r="N109" i="4" s="1"/>
  <c r="AC23" i="5"/>
  <c r="N23" i="5" s="1"/>
  <c r="AE94" i="4"/>
  <c r="N94" i="4" s="1"/>
  <c r="AF74" i="4"/>
  <c r="P74" i="4" s="1"/>
  <c r="AF87" i="4"/>
  <c r="P87" i="4" s="1"/>
  <c r="AF65" i="4"/>
  <c r="P65" i="4" s="1"/>
  <c r="AF56" i="5"/>
  <c r="P56" i="5" s="1"/>
  <c r="AF140" i="4"/>
  <c r="P140" i="4" s="1"/>
  <c r="AF102" i="4"/>
  <c r="P102" i="4" s="1"/>
  <c r="AF85" i="4"/>
  <c r="P85" i="4" s="1"/>
  <c r="AF57" i="4"/>
  <c r="P57" i="4" s="1"/>
  <c r="AF128" i="4"/>
  <c r="P128" i="4" s="1"/>
  <c r="AF114" i="4"/>
  <c r="P114" i="4" s="1"/>
  <c r="AF42" i="4"/>
  <c r="P42" i="4" s="1"/>
  <c r="AF90" i="4"/>
  <c r="P90" i="4" s="1"/>
  <c r="AF18" i="5"/>
  <c r="P18" i="5" s="1"/>
  <c r="AF25" i="4"/>
  <c r="P25" i="4" s="1"/>
  <c r="AF29" i="4"/>
  <c r="P29" i="4" s="1"/>
  <c r="AF123" i="4"/>
  <c r="P123" i="4" s="1"/>
  <c r="AF101" i="4"/>
  <c r="P101" i="4" s="1"/>
  <c r="AF12" i="5"/>
  <c r="P12" i="5" s="1"/>
  <c r="AF136" i="4"/>
  <c r="P136" i="4" s="1"/>
  <c r="AF57" i="5"/>
  <c r="P57" i="5" s="1"/>
  <c r="AF42" i="5"/>
  <c r="P42" i="5" s="1"/>
  <c r="AF100" i="4"/>
  <c r="P100" i="4" s="1"/>
  <c r="AF37" i="5"/>
  <c r="P37" i="5" s="1"/>
  <c r="AF83" i="4"/>
  <c r="P83" i="4" s="1"/>
  <c r="AF17" i="5"/>
  <c r="P17" i="5" s="1"/>
  <c r="AF147" i="4"/>
  <c r="P147" i="4" s="1"/>
  <c r="AF143" i="4"/>
  <c r="P143" i="4" s="1"/>
  <c r="AF15" i="4"/>
  <c r="P15" i="4" s="1"/>
  <c r="AF36" i="5"/>
  <c r="P36" i="5" s="1"/>
  <c r="AF109" i="4"/>
  <c r="P109" i="4" s="1"/>
  <c r="AF52" i="4"/>
  <c r="P52" i="4" s="1"/>
  <c r="AF64" i="4"/>
  <c r="P64" i="4" s="1"/>
  <c r="AF67" i="4"/>
  <c r="P67" i="4" s="1"/>
  <c r="AF125" i="4"/>
  <c r="P125" i="4" s="1"/>
  <c r="AF55" i="5"/>
  <c r="P55" i="5" s="1"/>
  <c r="AF50" i="4"/>
  <c r="P50" i="4" s="1"/>
  <c r="AF70" i="5"/>
  <c r="P70" i="5" s="1"/>
  <c r="AF13" i="4"/>
  <c r="P13" i="4" s="1"/>
  <c r="AF14" i="4"/>
  <c r="P14" i="4" s="1"/>
  <c r="AF44" i="4"/>
  <c r="P44" i="4" s="1"/>
  <c r="AF53" i="4"/>
  <c r="P53" i="4" s="1"/>
  <c r="AF61" i="4"/>
  <c r="P61" i="4" s="1"/>
  <c r="AF130" i="4"/>
  <c r="P130" i="4" s="1"/>
  <c r="AF94" i="4"/>
  <c r="P94" i="4" s="1"/>
  <c r="AF72" i="4"/>
  <c r="P72" i="4" s="1"/>
  <c r="AF48" i="4"/>
  <c r="P48" i="4" s="1"/>
  <c r="AF10" i="5"/>
  <c r="P10" i="5" s="1"/>
  <c r="AF63" i="4"/>
  <c r="P63" i="4" s="1"/>
  <c r="AF40" i="4"/>
  <c r="P40" i="4" s="1"/>
  <c r="AF39" i="4"/>
  <c r="P39" i="4" s="1"/>
  <c r="AF75" i="4"/>
  <c r="P75" i="4" s="1"/>
  <c r="AF144" i="4"/>
  <c r="P144" i="4" s="1"/>
  <c r="AF47" i="4"/>
  <c r="P47" i="4" s="1"/>
  <c r="AF33" i="4"/>
  <c r="P33" i="4" s="1"/>
  <c r="AF23" i="5"/>
  <c r="P23" i="5" s="1"/>
  <c r="AF11" i="5"/>
  <c r="P11" i="5" s="1"/>
  <c r="AF39" i="5"/>
  <c r="P39" i="5" s="1"/>
  <c r="AF46" i="4"/>
  <c r="P46" i="4" s="1"/>
  <c r="AF116" i="4"/>
  <c r="P116" i="4" s="1"/>
  <c r="AF111" i="4"/>
  <c r="P111" i="4" s="1"/>
  <c r="AF138" i="4"/>
  <c r="P138" i="4" s="1"/>
  <c r="AF45" i="5"/>
  <c r="P45" i="5" s="1"/>
  <c r="AF110" i="4"/>
  <c r="P110" i="4" s="1"/>
  <c r="AF93" i="4"/>
  <c r="P93" i="4" s="1"/>
  <c r="AF49" i="5"/>
  <c r="P49" i="5" s="1"/>
  <c r="AF66" i="4"/>
  <c r="P66" i="4" s="1"/>
  <c r="AF107" i="4"/>
  <c r="P107" i="4" s="1"/>
  <c r="AF51" i="5"/>
  <c r="P51" i="5" s="1"/>
  <c r="AF65" i="5"/>
  <c r="P65" i="5" s="1"/>
  <c r="AF38" i="4"/>
  <c r="P38" i="4" s="1"/>
  <c r="AF78" i="4"/>
  <c r="P78" i="4" s="1"/>
  <c r="AF106" i="4"/>
  <c r="P106" i="4" s="1"/>
  <c r="AF115" i="4"/>
  <c r="P115" i="4" s="1"/>
  <c r="AF146" i="4"/>
  <c r="P146" i="4" s="1"/>
  <c r="AF139" i="4"/>
  <c r="P139" i="4" s="1"/>
  <c r="AF145" i="4"/>
  <c r="P145" i="4" s="1"/>
  <c r="AF135" i="4"/>
  <c r="P135" i="4" s="1"/>
  <c r="AF133" i="4"/>
  <c r="P133" i="4" s="1"/>
  <c r="AF48" i="5"/>
  <c r="P48" i="5" s="1"/>
  <c r="AF118" i="4"/>
  <c r="P118" i="4" s="1"/>
  <c r="AF17" i="4"/>
  <c r="P17" i="4" s="1"/>
  <c r="AF117" i="4"/>
  <c r="P1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White: "Load"</author>
  </authors>
  <commentList>
    <comment ref="R9" authorId="0" shapeId="0" xr:uid="{00000000-0006-0000-0B00-000001000000}">
      <text>
        <r>
          <rPr>
            <sz val="14"/>
            <color indexed="81"/>
            <rFont val="Tahoma"/>
            <family val="2"/>
          </rPr>
          <t>Use the following for "Factory" Mulled units:
1. "</t>
        </r>
        <r>
          <rPr>
            <sz val="14"/>
            <color indexed="10"/>
            <rFont val="Tahoma"/>
            <family val="2"/>
          </rPr>
          <t>TW</t>
        </r>
        <r>
          <rPr>
            <sz val="14"/>
            <color indexed="81"/>
            <rFont val="Tahoma"/>
            <family val="2"/>
          </rPr>
          <t>" for twins
2.  "</t>
        </r>
        <r>
          <rPr>
            <sz val="14"/>
            <color indexed="10"/>
            <rFont val="Tahoma"/>
            <family val="2"/>
          </rPr>
          <t>TR</t>
        </r>
        <r>
          <rPr>
            <sz val="14"/>
            <color indexed="81"/>
            <rFont val="Tahoma"/>
            <family val="2"/>
          </rPr>
          <t>" for triples
3.  "</t>
        </r>
        <r>
          <rPr>
            <sz val="14"/>
            <color indexed="10"/>
            <rFont val="Tahoma"/>
            <family val="2"/>
          </rPr>
          <t>ST</t>
        </r>
        <r>
          <rPr>
            <sz val="14"/>
            <color indexed="81"/>
            <rFont val="Tahoma"/>
            <family val="2"/>
          </rPr>
          <t>" for stacks</t>
        </r>
      </text>
    </comment>
  </commentList>
</comments>
</file>

<file path=xl/sharedStrings.xml><?xml version="1.0" encoding="utf-8"?>
<sst xmlns="http://schemas.openxmlformats.org/spreadsheetml/2006/main" count="4138" uniqueCount="1224">
  <si>
    <t>4 9/16"</t>
  </si>
  <si>
    <t>6 9/16"</t>
  </si>
  <si>
    <t>Exact</t>
  </si>
  <si>
    <t>White</t>
  </si>
  <si>
    <t>Full</t>
  </si>
  <si>
    <t>Low E</t>
  </si>
  <si>
    <t>DSB</t>
  </si>
  <si>
    <t>Code</t>
  </si>
  <si>
    <t>Dimensions</t>
  </si>
  <si>
    <t>Price</t>
  </si>
  <si>
    <t>Grids</t>
  </si>
  <si>
    <t>W  -  H</t>
  </si>
  <si>
    <t>Screen</t>
  </si>
  <si>
    <t>Glass</t>
  </si>
  <si>
    <t>Tint</t>
  </si>
  <si>
    <t>2 x 2</t>
  </si>
  <si>
    <t xml:space="preserve"> </t>
  </si>
  <si>
    <t>3 x 2</t>
  </si>
  <si>
    <t>4 x 2</t>
  </si>
  <si>
    <t>Subject to change without notice.</t>
  </si>
  <si>
    <t>* Suggested rough opening based on butt type drywall installation - add 1/2" to exact width dimension - add 1/2" to exact height dimension.</t>
  </si>
  <si>
    <t>* Grids are between Glass and can not be removed or added.</t>
  </si>
  <si>
    <t>When changing the multiplier, please make sure that you have entered the correct number from your multiplier sheet.</t>
  </si>
  <si>
    <t>If you have any questions contact your local sales person or customer service department.</t>
  </si>
  <si>
    <t>TINT</t>
  </si>
  <si>
    <t>TEMP</t>
  </si>
  <si>
    <t>Brickmold</t>
  </si>
  <si>
    <t>BRICKMOLD</t>
  </si>
  <si>
    <t>With</t>
  </si>
  <si>
    <t>4-9/16"</t>
  </si>
  <si>
    <t>Extension Jambs</t>
  </si>
  <si>
    <t>6-9/16"</t>
  </si>
  <si>
    <t>Insul-</t>
  </si>
  <si>
    <t>ated</t>
  </si>
  <si>
    <t>Temp-</t>
  </si>
  <si>
    <t>ered</t>
  </si>
  <si>
    <t>"J"</t>
  </si>
  <si>
    <t>Brick-</t>
  </si>
  <si>
    <t>mold</t>
  </si>
  <si>
    <t>Chan-</t>
  </si>
  <si>
    <t>nel</t>
  </si>
  <si>
    <t>Eq = Equal Lite</t>
  </si>
  <si>
    <t>CS = Cottage</t>
  </si>
  <si>
    <t>Or = Oriel</t>
  </si>
  <si>
    <t>Size</t>
  </si>
  <si>
    <t>Match the product code number and the multiplier number.  We can not be responsible for mistakes in pricing.</t>
  </si>
  <si>
    <t>Argon</t>
  </si>
  <si>
    <t>Almond</t>
  </si>
  <si>
    <t>NON-STANDARD SPECIALS</t>
  </si>
  <si>
    <t>SPECIAL SIZES</t>
  </si>
  <si>
    <t>Per UI</t>
  </si>
  <si>
    <t>jamb</t>
  </si>
  <si>
    <t>extensions</t>
  </si>
  <si>
    <t>lowe</t>
  </si>
  <si>
    <t>dsb</t>
  </si>
  <si>
    <t>tint</t>
  </si>
  <si>
    <t>brickmold</t>
  </si>
  <si>
    <t>Width</t>
  </si>
  <si>
    <t>Height</t>
  </si>
  <si>
    <t>Sq In</t>
  </si>
  <si>
    <t>J-Chan</t>
  </si>
  <si>
    <t>Bronze</t>
  </si>
  <si>
    <t>Grey</t>
  </si>
  <si>
    <t>or</t>
  </si>
  <si>
    <r>
      <t>*</t>
    </r>
    <r>
      <rPr>
        <b/>
        <sz val="12"/>
        <rFont val="Arial"/>
        <family val="2"/>
      </rPr>
      <t xml:space="preserve"> These are single transom units to fit over twin units.</t>
    </r>
  </si>
  <si>
    <r>
      <t xml:space="preserve">RESIDENTIAL VNC STOCK SIZE - </t>
    </r>
    <r>
      <rPr>
        <b/>
        <sz val="16"/>
        <color indexed="10"/>
        <rFont val="Arial"/>
        <family val="2"/>
      </rPr>
      <t>TRANSOMS</t>
    </r>
  </si>
  <si>
    <t>UI Pricing</t>
  </si>
  <si>
    <t>LE</t>
  </si>
  <si>
    <t>Temp</t>
  </si>
  <si>
    <t>Obscure</t>
  </si>
  <si>
    <t>J-Channel</t>
  </si>
  <si>
    <t>Brick-mold</t>
  </si>
  <si>
    <t>Almond Upcharge</t>
  </si>
  <si>
    <t>Sculptured GBG</t>
  </si>
  <si>
    <t>Tempered</t>
  </si>
  <si>
    <t>J</t>
  </si>
  <si>
    <t>Vinyl</t>
  </si>
  <si>
    <t>Channel</t>
  </si>
  <si>
    <t>UI</t>
  </si>
  <si>
    <t>2 x 4</t>
  </si>
  <si>
    <t>2 x 6</t>
  </si>
  <si>
    <t>Lineal In</t>
  </si>
  <si>
    <r>
      <t xml:space="preserve">RESIDENTIAL VNC STOCK SIZE - </t>
    </r>
    <r>
      <rPr>
        <b/>
        <sz val="16"/>
        <color indexed="10"/>
        <rFont val="Arial"/>
        <family val="2"/>
      </rPr>
      <t>SIDE-LITES/ FLANKERS</t>
    </r>
  </si>
  <si>
    <t>triple</t>
  </si>
  <si>
    <t>almond</t>
  </si>
  <si>
    <t>twin</t>
  </si>
  <si>
    <t>stack</t>
  </si>
  <si>
    <t>Temp.</t>
  </si>
  <si>
    <t>J-channel</t>
  </si>
  <si>
    <t>Sculp. GBG</t>
  </si>
  <si>
    <t>Eq = Equal</t>
  </si>
  <si>
    <t>Use "white price" or "white price w/GBG"</t>
  </si>
  <si>
    <t>Net Price</t>
  </si>
  <si>
    <t>Each</t>
  </si>
  <si>
    <t>Total Net</t>
  </si>
  <si>
    <t>Price $</t>
  </si>
  <si>
    <t>Customer:</t>
  </si>
  <si>
    <t>Quote #:</t>
  </si>
  <si>
    <t>White = 1.00</t>
  </si>
  <si>
    <t>Almond = 1.05</t>
  </si>
  <si>
    <t>ity</t>
  </si>
  <si>
    <t>Quan-</t>
  </si>
  <si>
    <t>Delete Accessories Not Needed</t>
  </si>
  <si>
    <t>Comments:</t>
  </si>
  <si>
    <t>twin and</t>
  </si>
  <si>
    <t>upcharge</t>
  </si>
  <si>
    <t>Factory</t>
  </si>
  <si>
    <t>Calculation</t>
  </si>
  <si>
    <t xml:space="preserve">for </t>
  </si>
  <si>
    <t>mulling</t>
  </si>
  <si>
    <t>Freight Charge:</t>
  </si>
  <si>
    <t>Total Cost=</t>
  </si>
  <si>
    <t>Mulled Units</t>
  </si>
  <si>
    <t>Jamb increase</t>
  </si>
  <si>
    <t>Jamb Increase</t>
  </si>
  <si>
    <t>Custom GBG</t>
  </si>
  <si>
    <t>M-1816</t>
  </si>
  <si>
    <t>Per Window</t>
  </si>
  <si>
    <t>19 1/2 x 35 1/2</t>
  </si>
  <si>
    <t>19 1/2 x 43 1/2</t>
  </si>
  <si>
    <t>19 1/2 x 47 1/2</t>
  </si>
  <si>
    <t>19 1/2 x 51 1/2</t>
  </si>
  <si>
    <t>19 1/2 x 65 1/2</t>
  </si>
  <si>
    <t>19 1/2 x 71 1/2</t>
  </si>
  <si>
    <t>23 1/2 x 35 1/2</t>
  </si>
  <si>
    <t>23 1/2 x 43 1/2</t>
  </si>
  <si>
    <t>23 1/2 x 47 1/2</t>
  </si>
  <si>
    <t>23 1/2 x 51 1/2</t>
  </si>
  <si>
    <t>23 1/2 x 65 1/2</t>
  </si>
  <si>
    <t>23 1/2 x 71 1/2</t>
  </si>
  <si>
    <t>29 1/2 x 35 1/2</t>
  </si>
  <si>
    <t>29 1/2 x 47 1/2</t>
  </si>
  <si>
    <t>29 1/2 x 51 1/2</t>
  </si>
  <si>
    <t>29 1/2 x 65 1/2</t>
  </si>
  <si>
    <t>29 1/2 x 71 1/2</t>
  </si>
  <si>
    <t>41 1/2 x 35 1/2</t>
  </si>
  <si>
    <t>41 1/2 x 71 1/2</t>
  </si>
  <si>
    <t>4 x 3</t>
  </si>
  <si>
    <t>47 1/2 x 47 1/2</t>
  </si>
  <si>
    <t>47 1/2 x 71 1/2</t>
  </si>
  <si>
    <t>59 1/2 x 35 1/2</t>
  </si>
  <si>
    <t>59 1/2 x 47 1/2</t>
  </si>
  <si>
    <t>2 x 5</t>
  </si>
  <si>
    <t>6018</t>
  </si>
  <si>
    <t>2012-2</t>
  </si>
  <si>
    <t>2018-2</t>
  </si>
  <si>
    <t>2020-2</t>
  </si>
  <si>
    <t>2412-2</t>
  </si>
  <si>
    <t>2418-2</t>
  </si>
  <si>
    <t>2420-2</t>
  </si>
  <si>
    <t>2612-2</t>
  </si>
  <si>
    <t>2618-2</t>
  </si>
  <si>
    <t>2620-2</t>
  </si>
  <si>
    <t>2812-2</t>
  </si>
  <si>
    <t>2818-2</t>
  </si>
  <si>
    <t>2820-2</t>
  </si>
  <si>
    <t>23 1/2 x 11 1/2</t>
  </si>
  <si>
    <t>23 1/2 x 13 1/2</t>
  </si>
  <si>
    <t>23 1/2 x 19 1/2</t>
  </si>
  <si>
    <t>23 1/2 x 23 1/2</t>
  </si>
  <si>
    <t>27 1/2 x 11 1/2</t>
  </si>
  <si>
    <t>27 1/2 x 13 1/2</t>
  </si>
  <si>
    <t>27 1/2 x 19 1/2</t>
  </si>
  <si>
    <t>27 1/2 x 23 1/2</t>
  </si>
  <si>
    <t>29 1/2 x 13 1/2</t>
  </si>
  <si>
    <t>29 1/2 x 19 1/2</t>
  </si>
  <si>
    <t>29 1/2 x 23 1/2</t>
  </si>
  <si>
    <t>31 1/2 x 11 1/2</t>
  </si>
  <si>
    <t>31 1/2 x 13 1/2</t>
  </si>
  <si>
    <t>31 1/2 x 19 1/2</t>
  </si>
  <si>
    <t>31 1/2 x 23 1/2</t>
  </si>
  <si>
    <t>39 1/2 x 11 1/2</t>
  </si>
  <si>
    <t>39 1/2 x 13 1/2</t>
  </si>
  <si>
    <t>39 1/2 x 19 1/2</t>
  </si>
  <si>
    <t>39 1/2 x 23 1/2</t>
  </si>
  <si>
    <t>47 1/2 x 11 1/2</t>
  </si>
  <si>
    <t>47 1/2 x 13 1/2</t>
  </si>
  <si>
    <t>47 1/2 x 19 1/2</t>
  </si>
  <si>
    <t>47 1/2 x 23 1/2</t>
  </si>
  <si>
    <t>59 1/2 x 11 1/2</t>
  </si>
  <si>
    <t>59 1/2 x 13 1/2</t>
  </si>
  <si>
    <t>59 1/2 x 19 1/2</t>
  </si>
  <si>
    <t>59 1/2 x 23 1/2</t>
  </si>
  <si>
    <t>71 1/2 x 11 1/2</t>
  </si>
  <si>
    <t>71 1/2 x 13 1/2</t>
  </si>
  <si>
    <t>71 1/2 x 19 1/2</t>
  </si>
  <si>
    <t>71 1/2 x 23 1/2</t>
  </si>
  <si>
    <t>47 1/8 x 13 1/2</t>
  </si>
  <si>
    <t>55 1/8 x 13 1/2</t>
  </si>
  <si>
    <t>47 1/8 x 19 1/2</t>
  </si>
  <si>
    <t>47 1/8 x 23 1/2</t>
  </si>
  <si>
    <t>55 1/8 x 19 1/2</t>
  </si>
  <si>
    <t>55 1/8 x 23 1/2</t>
  </si>
  <si>
    <t>59 1/8 x 13 1/2</t>
  </si>
  <si>
    <t>59 1/8 x 19 1/2</t>
  </si>
  <si>
    <t>59 1/8 x 23 1/2</t>
  </si>
  <si>
    <t>63 1/8 x 13 1/2</t>
  </si>
  <si>
    <t>63 1/8 x 19 1/2</t>
  </si>
  <si>
    <t>63 1/8 x 23 1/2</t>
  </si>
  <si>
    <t>4 - Lite</t>
  </si>
  <si>
    <t>2 - Lite</t>
  </si>
  <si>
    <t>3 - Lite</t>
  </si>
  <si>
    <t>6 - Lite</t>
  </si>
  <si>
    <t>8 - Lite</t>
  </si>
  <si>
    <t>5 - Lite</t>
  </si>
  <si>
    <t>10 - Lite</t>
  </si>
  <si>
    <t>12 - Lite</t>
  </si>
  <si>
    <t>2 x 1</t>
  </si>
  <si>
    <t>3 x 1</t>
  </si>
  <si>
    <t>4 x 1</t>
  </si>
  <si>
    <t>5 x 1</t>
  </si>
  <si>
    <t>5 x 2</t>
  </si>
  <si>
    <t>6 x 1</t>
  </si>
  <si>
    <t>6 x 2</t>
  </si>
  <si>
    <t>11 1/2 x 35 1/2</t>
  </si>
  <si>
    <t>13 1/2 x 35 1/2</t>
  </si>
  <si>
    <t>11 1/2 x 43 1/2</t>
  </si>
  <si>
    <t>13 1/2 x 43 1/2</t>
  </si>
  <si>
    <t>11 1/2 x 47 1/2</t>
  </si>
  <si>
    <t>13 1/2 x 47 1/2</t>
  </si>
  <si>
    <t>11 1/2 x 51 1/2</t>
  </si>
  <si>
    <t>13 1/2 x 51 1/2</t>
  </si>
  <si>
    <t>11 1/2 x 65 1/2</t>
  </si>
  <si>
    <t>13 1/2 x 65 1/2</t>
  </si>
  <si>
    <t>11 1/2 x 71 1/2</t>
  </si>
  <si>
    <t>13 1/2 x 71 1/2</t>
  </si>
  <si>
    <t>N/A</t>
  </si>
  <si>
    <t>59 1/2 x 71 1/2</t>
  </si>
  <si>
    <t>71 1/2 x 47 1/2</t>
  </si>
  <si>
    <t>71 1/2 x 71 1/2</t>
  </si>
  <si>
    <t>19 1/2 x 19 1/2</t>
  </si>
  <si>
    <t>29 1/2 x 29 1/2</t>
  </si>
  <si>
    <t>Half</t>
  </si>
  <si>
    <t>41 1/2 x 47 1/2</t>
  </si>
  <si>
    <t>1 lite</t>
  </si>
  <si>
    <t>Snap</t>
  </si>
  <si>
    <t>In</t>
  </si>
  <si>
    <t>1 x 5</t>
  </si>
  <si>
    <t>1 x 6</t>
  </si>
  <si>
    <r>
      <t>Low E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Tint</t>
    </r>
    <r>
      <rPr>
        <sz val="10"/>
        <rFont val="Arial"/>
        <family val="2"/>
      </rPr>
      <t xml:space="preserve"> Are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Available In Combination Together</t>
    </r>
  </si>
  <si>
    <t>** Argon Enhanced Available Only In Combination W/ Low E Glass.</t>
  </si>
  <si>
    <t>Q,2</t>
  </si>
  <si>
    <t>U,4</t>
  </si>
  <si>
    <t>If unit dimension is greater than 62" x 80" and/or both heights greater than 62", tempered glass is required-you must add for tempered glass.</t>
  </si>
  <si>
    <t>PRICE</t>
  </si>
  <si>
    <t>3012-2</t>
  </si>
  <si>
    <t>3018-2</t>
  </si>
  <si>
    <t>3020-2</t>
  </si>
  <si>
    <t>43 1/2 x 23 1/2</t>
  </si>
  <si>
    <t>43 1/2 x 11 1/2</t>
  </si>
  <si>
    <t>43 1/2 x 13 1/2</t>
  </si>
  <si>
    <t>43 1/2 x 19 1/2</t>
  </si>
  <si>
    <t>1810-2</t>
  </si>
  <si>
    <t>1812-2</t>
  </si>
  <si>
    <t>1818-2</t>
  </si>
  <si>
    <t>1820-2</t>
  </si>
  <si>
    <t>39 1/8 x 13 1/2</t>
  </si>
  <si>
    <t>39 1/8 x 11 1/2</t>
  </si>
  <si>
    <t>39 1/8 x 19 1/2</t>
  </si>
  <si>
    <t>39 1/8 x 23 1/2</t>
  </si>
  <si>
    <t>19 1/2 x 59 3/4</t>
  </si>
  <si>
    <t>23 1/2 x 59 3/4</t>
  </si>
  <si>
    <t>35 3/4 x 11 1/2</t>
  </si>
  <si>
    <t>35 3/4 x 13 1/2</t>
  </si>
  <si>
    <t>35 3/4 x 19 1/2</t>
  </si>
  <si>
    <t>35 3/4 x 23 1/2</t>
  </si>
  <si>
    <t>11 1/2 x 59 3/4</t>
  </si>
  <si>
    <t>13 1/2 x 59 3/4</t>
  </si>
  <si>
    <t>Add Applicable Prices for these ACCESSORIES</t>
  </si>
  <si>
    <t>SERIES 3500</t>
  </si>
  <si>
    <t>3500T</t>
  </si>
  <si>
    <t>3500SDLITES</t>
  </si>
  <si>
    <t>17 1/2 x 43 1/2</t>
  </si>
  <si>
    <t>17 1/2 x 47 1/2</t>
  </si>
  <si>
    <t>17 1/2 x 51 1/2</t>
  </si>
  <si>
    <t>17 1/2 x 59 3/4</t>
  </si>
  <si>
    <t>17 1/2 x 65 1/2</t>
  </si>
  <si>
    <t>17 1/2 x 71 1/2</t>
  </si>
  <si>
    <t>17 1/2 x 35 1/2</t>
  </si>
  <si>
    <t>41 1/2 x 65 1/2</t>
  </si>
  <si>
    <t>47 1/2 x 65 1/2</t>
  </si>
  <si>
    <t>71 1/2 x 65 1/2</t>
  </si>
  <si>
    <t>59 1/2 x 65 1/2</t>
  </si>
  <si>
    <t>29 1/2 x 11 1/2</t>
  </si>
  <si>
    <t>71 1/2 x 35 1/2</t>
  </si>
  <si>
    <t>1612-2</t>
  </si>
  <si>
    <t>1620-2</t>
  </si>
  <si>
    <t>1610-2</t>
  </si>
  <si>
    <t>1618-2</t>
  </si>
  <si>
    <t>35 1/8 x 11 1/2</t>
  </si>
  <si>
    <t>35 1/8 x 13 1/2</t>
  </si>
  <si>
    <t>35 1/8 x 19 1/2</t>
  </si>
  <si>
    <t>35 1/8 x 23 1/2</t>
  </si>
  <si>
    <t>1630-2</t>
  </si>
  <si>
    <t>35 1/8 x 35 1/2</t>
  </si>
  <si>
    <t>1830-2</t>
  </si>
  <si>
    <t>39 1/8 x 35 1/2</t>
  </si>
  <si>
    <t>2010-2</t>
  </si>
  <si>
    <t>47 1/8 x 11 1/2</t>
  </si>
  <si>
    <t>2410-2</t>
  </si>
  <si>
    <t>55 1/8 x 11 1/2</t>
  </si>
  <si>
    <t>2610-2</t>
  </si>
  <si>
    <t>59 1/8 x 11 1/2</t>
  </si>
  <si>
    <t>2810-2</t>
  </si>
  <si>
    <t>63 1/8 x 11 1/2</t>
  </si>
  <si>
    <t>3010-2</t>
  </si>
  <si>
    <t>15 - Lite</t>
  </si>
  <si>
    <t>5 x 3</t>
  </si>
  <si>
    <t>List Price</t>
  </si>
  <si>
    <t>47 1/2 x 53 1/2</t>
  </si>
  <si>
    <t>53 1/2 x 47 1/2</t>
  </si>
  <si>
    <t>65 1/2 x 13 1/2</t>
  </si>
  <si>
    <t>65 1/2 x 19 1/2</t>
  </si>
  <si>
    <t>65 1/2 x 23 1/2</t>
  </si>
  <si>
    <t>Glass Requirements:</t>
  </si>
  <si>
    <t>J,2</t>
  </si>
  <si>
    <t>WHITE</t>
  </si>
  <si>
    <t>GRIDS</t>
  </si>
  <si>
    <t>SCREEN</t>
  </si>
  <si>
    <t>0 - 61 UI</t>
  </si>
  <si>
    <t>SIZING LIMITATIONS:</t>
  </si>
  <si>
    <t>62 - 72 UI</t>
  </si>
  <si>
    <t>Maximum 48"</t>
  </si>
  <si>
    <t>73 - 81 UI</t>
  </si>
  <si>
    <t>Height = Minimum 25"</t>
  </si>
  <si>
    <t>82 - 91 UI</t>
  </si>
  <si>
    <t>92 - 101 UI</t>
  </si>
  <si>
    <t>102 - 111 UI</t>
  </si>
  <si>
    <t>112 - 121 UI</t>
  </si>
  <si>
    <t>MANUFACTURING INCREMENTS:</t>
  </si>
  <si>
    <t>Width: 1/4, 1/2, 3/4, Even</t>
  </si>
  <si>
    <t>Height: 1/4, 1/2, 3/4, Even</t>
  </si>
  <si>
    <t>OPTIONS (ADD PER UNIT):</t>
  </si>
  <si>
    <t>PRODUCT INFORMATION:</t>
  </si>
  <si>
    <t>SERIES 3500 CUSTOM SIZED</t>
  </si>
  <si>
    <t>RESIDENTIAL SINGLE HUNG</t>
  </si>
  <si>
    <t>122 - 131 UI</t>
  </si>
  <si>
    <t>132 - 141 UI**</t>
  </si>
  <si>
    <t>Width = Minimum 13 3/4"</t>
  </si>
  <si>
    <t>Maximum 80"</t>
  </si>
  <si>
    <t>Maximum 96" - Oriel Style Only</t>
  </si>
  <si>
    <t>** MAXIMUM PICTURE WINDOW SIZE</t>
  </si>
  <si>
    <t>- When ordering multiple units, divide opening by number of units (twin or triple)</t>
  </si>
  <si>
    <t>- United Inches = 1 Width + 1 Height (Round fractions up to next whole number.)</t>
  </si>
  <si>
    <t xml:space="preserve">   must figure individual cost.</t>
  </si>
  <si>
    <t>- Bronze color not available.</t>
  </si>
  <si>
    <t>- Includes fin - Finless option</t>
  </si>
  <si>
    <t>- Argon available only in combination with Low E.</t>
  </si>
  <si>
    <t>1856EQ</t>
  </si>
  <si>
    <t>1856CS</t>
  </si>
  <si>
    <t>2056EQ</t>
  </si>
  <si>
    <t>2056CS</t>
  </si>
  <si>
    <t>23 1/2 x 53 1/2</t>
  </si>
  <si>
    <t>1860EQ</t>
  </si>
  <si>
    <t>1860OR</t>
  </si>
  <si>
    <t>2060EQ</t>
  </si>
  <si>
    <t>2060OR</t>
  </si>
  <si>
    <t>41 1/2 x 53 1/2</t>
  </si>
  <si>
    <t>53 1/2 x 35 1/2</t>
  </si>
  <si>
    <t>53 1/2 x 71 1/2</t>
  </si>
  <si>
    <t>65 1/2 x 35 1/2</t>
  </si>
  <si>
    <t>65 1/2 x 47 1/2</t>
  </si>
  <si>
    <t>65 1/2 x 71 1/2</t>
  </si>
  <si>
    <t>Add</t>
  </si>
  <si>
    <t>For</t>
  </si>
  <si>
    <t>19 1/2 x 11 1/2</t>
  </si>
  <si>
    <t>19 1/2 x 13 1/2</t>
  </si>
  <si>
    <t>19 1/2 x 23 1/2</t>
  </si>
  <si>
    <t>65 1/2 x 11 1/2</t>
  </si>
  <si>
    <t>3410-2</t>
  </si>
  <si>
    <t>3412-2</t>
  </si>
  <si>
    <t>3418-2</t>
  </si>
  <si>
    <t>3420-2</t>
  </si>
  <si>
    <t>3810-2</t>
  </si>
  <si>
    <t>3812-2</t>
  </si>
  <si>
    <t>3818-2</t>
  </si>
  <si>
    <t>3820-2</t>
  </si>
  <si>
    <t>16 - Lite</t>
  </si>
  <si>
    <t>8 x 1</t>
  </si>
  <si>
    <t>8 x 2</t>
  </si>
  <si>
    <t>41 1/2 x 11 1/2</t>
  </si>
  <si>
    <t>41 1/2 x 13 1/2</t>
  </si>
  <si>
    <t>41 1/2 x 19 1/2</t>
  </si>
  <si>
    <t>41 1/2 x 23 1/2</t>
  </si>
  <si>
    <t>53 1/2 x 11 1/2</t>
  </si>
  <si>
    <t>53 1/2 x 13 1/2</t>
  </si>
  <si>
    <t>53 1/2 x 19 1/2</t>
  </si>
  <si>
    <t>53 1/2 x 23 1/2</t>
  </si>
  <si>
    <t>1056EQ</t>
  </si>
  <si>
    <t>1056CS</t>
  </si>
  <si>
    <t>1060EQ</t>
  </si>
  <si>
    <t>1060OR</t>
  </si>
  <si>
    <t>1256EQ</t>
  </si>
  <si>
    <t>1256CS</t>
  </si>
  <si>
    <t>1260EQ</t>
  </si>
  <si>
    <t>1260OR</t>
  </si>
  <si>
    <t>1 x 4</t>
  </si>
  <si>
    <t>41 1/2 x 41 1/2</t>
  </si>
  <si>
    <t>11 1/2 x 53 1/2</t>
  </si>
  <si>
    <t>13 1/2 x 53 1/2</t>
  </si>
  <si>
    <t>19 1/2 x 53 1/2</t>
  </si>
  <si>
    <t>71 5/8 x 11 1/2</t>
  </si>
  <si>
    <t>71 5/8 x 13 1/2</t>
  </si>
  <si>
    <t>71 5/8 x 19 1/2</t>
  </si>
  <si>
    <t>71 5/8 x 23 1/2</t>
  </si>
  <si>
    <t>79 1/8 x 11 1/2</t>
  </si>
  <si>
    <t>79 1/8 x 13 1/2</t>
  </si>
  <si>
    <t>79 1/8 x 19 1/2</t>
  </si>
  <si>
    <t>79 1/8 x 23 1/2</t>
  </si>
  <si>
    <t>87 1/8 x 11 1/2</t>
  </si>
  <si>
    <t>87 1/8 x 13 1/2</t>
  </si>
  <si>
    <t>87 1/8 x 19 1/2</t>
  </si>
  <si>
    <t>87 1/8 x 23 1/2</t>
  </si>
  <si>
    <t>Wood</t>
  </si>
  <si>
    <t>or Cellular</t>
  </si>
  <si>
    <t xml:space="preserve">Welded/Welded - Intregal J Channel </t>
  </si>
  <si>
    <t>47 1/2 x 41 1/2</t>
  </si>
  <si>
    <t>Use either "white price" or "white price w/GBG"</t>
  </si>
  <si>
    <t>SSB</t>
  </si>
  <si>
    <t xml:space="preserve"> INTREGAL J CHANNEL </t>
  </si>
  <si>
    <t>Loe</t>
  </si>
  <si>
    <t>glass</t>
  </si>
  <si>
    <t>Loe E</t>
  </si>
  <si>
    <t>Yellow = Tempered Glass Upgrade</t>
  </si>
  <si>
    <t xml:space="preserve">*** PLEASE NOTE:  </t>
  </si>
  <si>
    <r>
      <t>Color Coding:</t>
    </r>
    <r>
      <rPr>
        <sz val="10"/>
        <rFont val="Arial"/>
        <family val="2"/>
      </rPr>
      <t xml:space="preserve">  These glass upgrades must be calculated into the list prices for the windows.  See color codes below.</t>
    </r>
  </si>
  <si>
    <t>47 1/2 x 35 1/2</t>
  </si>
  <si>
    <t>When Ordering a Custom Size Unit, Please use the next larger Stock</t>
  </si>
  <si>
    <t>23 1/2 x 41 1/2</t>
  </si>
  <si>
    <t>1656EQ</t>
  </si>
  <si>
    <t>1656CS</t>
  </si>
  <si>
    <t>1660EQ</t>
  </si>
  <si>
    <t>1660OR</t>
  </si>
  <si>
    <t>1670OR</t>
  </si>
  <si>
    <t>17 1/2 x 53 1/2</t>
  </si>
  <si>
    <t>17 1/2 x 83 1/2</t>
  </si>
  <si>
    <t>1870OR</t>
  </si>
  <si>
    <t>2070OR</t>
  </si>
  <si>
    <t>23 1/2 x 83 1/2</t>
  </si>
  <si>
    <t>29 1/2 x 83 1/2</t>
  </si>
  <si>
    <t>41 1/2 x 83 1/2</t>
  </si>
  <si>
    <t>47 1/2 x 83 1/2</t>
  </si>
  <si>
    <t>IE. 20.5 x 44.5</t>
  </si>
  <si>
    <t>Uses a 2040 Stock size for pricing.</t>
  </si>
  <si>
    <t>IE. 20.5 x 12.5</t>
  </si>
  <si>
    <t>Uses a 2012 Stock size for pricing.</t>
  </si>
  <si>
    <t>47 1/2 x 95 1/2</t>
  </si>
  <si>
    <t>53 1/2 x 83 1/2</t>
  </si>
  <si>
    <t>53 1/2 x 95 1/2</t>
  </si>
  <si>
    <t>59 1/2 x 83 1/2</t>
  </si>
  <si>
    <t>59 1/2 x 95 1/2</t>
  </si>
  <si>
    <t>65 1/2 x 83 1/2</t>
  </si>
  <si>
    <t>65 1/2 x 95 1/2</t>
  </si>
  <si>
    <t>71 1/2 x 83 1/2</t>
  </si>
  <si>
    <t>71 1/2 x 95 1/2</t>
  </si>
  <si>
    <t>19 1/2 x 17 1/2</t>
  </si>
  <si>
    <t>17 1/2 x 11 1/2</t>
  </si>
  <si>
    <t>17 1/2 x 13 1/2</t>
  </si>
  <si>
    <t>17 1/2 x 17 1/2</t>
  </si>
  <si>
    <t>17 1/2 x 19 1/2</t>
  </si>
  <si>
    <t>17 1/2 x 23 1/2</t>
  </si>
  <si>
    <t>23 1/2 x 17 1/2</t>
  </si>
  <si>
    <t>27 1/2 x 17 1/2</t>
  </si>
  <si>
    <t>29 1/2 x 17 1/2</t>
  </si>
  <si>
    <t>31 1/2 x 17 1/2</t>
  </si>
  <si>
    <t>35 3/4 x 17 1/2</t>
  </si>
  <si>
    <t>39 1/2 x 17 1/2</t>
  </si>
  <si>
    <t>41 1/2 x 17 1/2</t>
  </si>
  <si>
    <t>43 1/2 x 17 1/2</t>
  </si>
  <si>
    <t>47 1/2 x 17 1/2</t>
  </si>
  <si>
    <t>53 1/2 x 17 1/2</t>
  </si>
  <si>
    <t>59 1/2 x 17 1/2</t>
  </si>
  <si>
    <t>65 1/2 x 17 1/2</t>
  </si>
  <si>
    <t>71 1/2 x 17 1/2</t>
  </si>
  <si>
    <t>67 1/2 x 11 1/2</t>
  </si>
  <si>
    <t>67 1/2 x 13 1/2</t>
  </si>
  <si>
    <t>67 1/2 x 17 1/2</t>
  </si>
  <si>
    <t>67 1/2 x 19 1/2</t>
  </si>
  <si>
    <t>67 1/2 x 23 1/2</t>
  </si>
  <si>
    <t>4 x1</t>
  </si>
  <si>
    <t>1616-2</t>
  </si>
  <si>
    <t>35 1/8 x 17 1/2</t>
  </si>
  <si>
    <t>1816-2</t>
  </si>
  <si>
    <t>39 1/8 x 17 1/2</t>
  </si>
  <si>
    <t>2016-2</t>
  </si>
  <si>
    <t>47 1/8 x 17 1/2</t>
  </si>
  <si>
    <t>2416-2</t>
  </si>
  <si>
    <t>55 1/8 x 17 1/2</t>
  </si>
  <si>
    <t>2616-2</t>
  </si>
  <si>
    <t>59 1/8 x 17 1/2</t>
  </si>
  <si>
    <t>2816-2</t>
  </si>
  <si>
    <t>63 1/8 x 17 1/2</t>
  </si>
  <si>
    <t>3016-2</t>
  </si>
  <si>
    <t>71 5/8 x 17 1/2</t>
  </si>
  <si>
    <t>3416-2</t>
  </si>
  <si>
    <t>79 1/8 x 17 1/2</t>
  </si>
  <si>
    <t>3816-2</t>
  </si>
  <si>
    <t>87 1/8 x 17 1/2</t>
  </si>
  <si>
    <t>11 1/2 x 61 1/2</t>
  </si>
  <si>
    <t>13 1/2 x 73 1/2</t>
  </si>
  <si>
    <t>1070OR</t>
  </si>
  <si>
    <t>1080OR</t>
  </si>
  <si>
    <t>11 1/2 x 83 1/2</t>
  </si>
  <si>
    <t>11 1/2 x 95 1/2</t>
  </si>
  <si>
    <t>1270OR</t>
  </si>
  <si>
    <t>1280OR</t>
  </si>
  <si>
    <t>13 1/2 x 83 1/2</t>
  </si>
  <si>
    <t>13 1/2 x 95 1/2</t>
  </si>
  <si>
    <t>1880OR</t>
  </si>
  <si>
    <t>19 1/2 x 83 1/2</t>
  </si>
  <si>
    <t>19 1/2 x 95 1/2</t>
  </si>
  <si>
    <t>2080OR</t>
  </si>
  <si>
    <t>23 1/2 x 95 1/2</t>
  </si>
  <si>
    <t>1680OR</t>
  </si>
  <si>
    <t>17 1/2 x 95 1/2</t>
  </si>
  <si>
    <t>Brickmold - Stock</t>
  </si>
  <si>
    <t>Brickmold - Custom and Multi-Wide Units</t>
  </si>
  <si>
    <t>SQFT</t>
  </si>
  <si>
    <t>size price. This includes, List, &amp; Grids</t>
  </si>
  <si>
    <t>Per Square Ft.</t>
  </si>
  <si>
    <t>71 1/2 x 29 1/2</t>
  </si>
  <si>
    <t>23 1/2 x 29 1/2</t>
  </si>
  <si>
    <t>29 1/2 x 95 1/2</t>
  </si>
  <si>
    <t>17 1/2 X 77 1/2</t>
  </si>
  <si>
    <t>23 1/2 X 77 1/2</t>
  </si>
  <si>
    <t>41 1/2 X 77 1/2</t>
  </si>
  <si>
    <t>29 1/2 x 77 1/2</t>
  </si>
  <si>
    <t>47 1/2 x 77 1/2</t>
  </si>
  <si>
    <t>47 1/2 x 29 1/2</t>
  </si>
  <si>
    <t>41 1/2 x 95 1/2</t>
  </si>
  <si>
    <t>Series Trinsic</t>
  </si>
  <si>
    <t>V300-50</t>
  </si>
  <si>
    <t xml:space="preserve"> SINGLE HUNG</t>
  </si>
  <si>
    <t>Available in Fin, Flange or Finless</t>
  </si>
  <si>
    <t>Factory Applied WOCD</t>
  </si>
  <si>
    <t>Spacer Upgrade</t>
  </si>
  <si>
    <t>Flat Grid Charge</t>
  </si>
  <si>
    <t>Two-Tone Flat Grid Charge</t>
  </si>
  <si>
    <t>Sculptured Grid Charge</t>
  </si>
  <si>
    <t>Two-Tone Sculptured Grid Charge</t>
  </si>
  <si>
    <t>Simulated Divided Lite Grid Charge</t>
  </si>
  <si>
    <t>Fin Removal Charge</t>
  </si>
  <si>
    <t>Glass Breakage Warranty</t>
  </si>
  <si>
    <t>List</t>
  </si>
  <si>
    <t>Window List pricing</t>
  </si>
  <si>
    <t>Screen Deduct</t>
  </si>
  <si>
    <t>Total UI</t>
  </si>
  <si>
    <t>11 1/2 x 23 1/2</t>
  </si>
  <si>
    <t>11 1/2 x 29 1/2</t>
  </si>
  <si>
    <t>11 1/2 x 41 1/2</t>
  </si>
  <si>
    <t>11 1/2 x 59 1/2</t>
  </si>
  <si>
    <t>17 1/2 x 29 1/2</t>
  </si>
  <si>
    <t>41 1/2 x 29 1/2</t>
  </si>
  <si>
    <t>53 1/2 X 77 1/2</t>
  </si>
  <si>
    <t>53 1/2 X 83 1/2</t>
  </si>
  <si>
    <t>53 1/2 X 107 1/2</t>
  </si>
  <si>
    <t>53 1/2 X 119 1/2</t>
  </si>
  <si>
    <t>Equal</t>
  </si>
  <si>
    <t>Oriel List</t>
  </si>
  <si>
    <t>price</t>
  </si>
  <si>
    <t>ID Sizes</t>
  </si>
  <si>
    <t>Rough Opening</t>
  </si>
  <si>
    <t>Sizes</t>
  </si>
  <si>
    <t>12 x 24</t>
  </si>
  <si>
    <t>12 x 30</t>
  </si>
  <si>
    <t>12 x 36</t>
  </si>
  <si>
    <t>12 x 42</t>
  </si>
  <si>
    <t>12 x 48</t>
  </si>
  <si>
    <t>12 x 60</t>
  </si>
  <si>
    <t>18 x 24</t>
  </si>
  <si>
    <t>18 x 30</t>
  </si>
  <si>
    <t>18 x 36</t>
  </si>
  <si>
    <t>18 x 44</t>
  </si>
  <si>
    <t>18 x 48</t>
  </si>
  <si>
    <t>18 x 54</t>
  </si>
  <si>
    <t>18 x 66</t>
  </si>
  <si>
    <t>18 x 72</t>
  </si>
  <si>
    <t>18 X 78</t>
  </si>
  <si>
    <t>18 x 84</t>
  </si>
  <si>
    <t>18 x 96</t>
  </si>
  <si>
    <t>24 x 24</t>
  </si>
  <si>
    <t>24 x 30</t>
  </si>
  <si>
    <t>24 x 36</t>
  </si>
  <si>
    <t>24 x 44</t>
  </si>
  <si>
    <t>24 x 48</t>
  </si>
  <si>
    <t>24 x 54</t>
  </si>
  <si>
    <t>24 x 66</t>
  </si>
  <si>
    <t>24 x 72</t>
  </si>
  <si>
    <t>24 X 78</t>
  </si>
  <si>
    <t>24 x 84</t>
  </si>
  <si>
    <t>24 x 96</t>
  </si>
  <si>
    <t>30 x 30</t>
  </si>
  <si>
    <t>30 x 36</t>
  </si>
  <si>
    <t>30 x 44</t>
  </si>
  <si>
    <t>30 x 48</t>
  </si>
  <si>
    <t>30 x 52</t>
  </si>
  <si>
    <t>30 x 66</t>
  </si>
  <si>
    <t>30 x 72</t>
  </si>
  <si>
    <t>30 x 78</t>
  </si>
  <si>
    <t>30 x 84</t>
  </si>
  <si>
    <t>30 x 96</t>
  </si>
  <si>
    <t>36 1/4 x 30</t>
  </si>
  <si>
    <t>36 1/4 x 36</t>
  </si>
  <si>
    <t>42 x 30</t>
  </si>
  <si>
    <t>42 x 36</t>
  </si>
  <si>
    <t>42 x 44</t>
  </si>
  <si>
    <t>42 x 48</t>
  </si>
  <si>
    <t>42 x 54</t>
  </si>
  <si>
    <t>42 x 66</t>
  </si>
  <si>
    <t>42 x 72</t>
  </si>
  <si>
    <t>42 X 78</t>
  </si>
  <si>
    <t>42 x 84</t>
  </si>
  <si>
    <t>42 x 96</t>
  </si>
  <si>
    <t>48 x 30</t>
  </si>
  <si>
    <t>48 x 36</t>
  </si>
  <si>
    <t>48 x 44</t>
  </si>
  <si>
    <t>48 x 48</t>
  </si>
  <si>
    <t>48 x 54</t>
  </si>
  <si>
    <t>48 x 66</t>
  </si>
  <si>
    <t>48 x 72</t>
  </si>
  <si>
    <t>48 x 78</t>
  </si>
  <si>
    <t>48 x 84</t>
  </si>
  <si>
    <t>48 x 96</t>
  </si>
  <si>
    <t>54 X 78</t>
  </si>
  <si>
    <t>54 X 84</t>
  </si>
  <si>
    <t>54 x 96</t>
  </si>
  <si>
    <t>54 X 108</t>
  </si>
  <si>
    <t>54 X 120</t>
  </si>
  <si>
    <t>Zbar</t>
  </si>
  <si>
    <t>Picture Window</t>
  </si>
  <si>
    <t>12 x 72</t>
  </si>
  <si>
    <t>11 1/2 x 11 1/2</t>
  </si>
  <si>
    <t>12 x 66</t>
  </si>
  <si>
    <t>12 x 12</t>
  </si>
  <si>
    <t>12 x 54</t>
  </si>
  <si>
    <t>24 x 12</t>
  </si>
  <si>
    <t>24 x 18</t>
  </si>
  <si>
    <t>30 x 12</t>
  </si>
  <si>
    <t>30 x 18</t>
  </si>
  <si>
    <t>36 x 12</t>
  </si>
  <si>
    <t>36 x 18</t>
  </si>
  <si>
    <t>35 3/4 x 107 1/2</t>
  </si>
  <si>
    <t>36 1/4 x 108</t>
  </si>
  <si>
    <t>36 1/4 x 120</t>
  </si>
  <si>
    <t>35 3/4 x 119 1/2</t>
  </si>
  <si>
    <t>42 x 12</t>
  </si>
  <si>
    <t>42 x 18</t>
  </si>
  <si>
    <t>41 1/2 x 107 1/2</t>
  </si>
  <si>
    <t>41 1/2 x 119 1/2</t>
  </si>
  <si>
    <t>42 x 108</t>
  </si>
  <si>
    <t>42 x 120</t>
  </si>
  <si>
    <t>48 x 12</t>
  </si>
  <si>
    <t>48 x 18</t>
  </si>
  <si>
    <t>47 1/2 x 107 1/2</t>
  </si>
  <si>
    <t>47 1/2 x 119 1/2</t>
  </si>
  <si>
    <t>48 x 108</t>
  </si>
  <si>
    <t>48 x 120</t>
  </si>
  <si>
    <t>53 1/2 x 29 1/2</t>
  </si>
  <si>
    <t>53 1/2 x 107 1/2</t>
  </si>
  <si>
    <t>53 1/2 x 119 1/2</t>
  </si>
  <si>
    <t>54 x 12</t>
  </si>
  <si>
    <t>54 x 18</t>
  </si>
  <si>
    <t>54 x 30</t>
  </si>
  <si>
    <t>54 x 36</t>
  </si>
  <si>
    <t>54 x 48</t>
  </si>
  <si>
    <t>54 x 54</t>
  </si>
  <si>
    <t>54 x 66</t>
  </si>
  <si>
    <t>54 x 72</t>
  </si>
  <si>
    <t>54 x 84</t>
  </si>
  <si>
    <t>54 x 108</t>
  </si>
  <si>
    <t>54 x 120</t>
  </si>
  <si>
    <t>54 x 60</t>
  </si>
  <si>
    <t>59 1/2 x 29 1/2</t>
  </si>
  <si>
    <t>59 1/2 x 107 1/2</t>
  </si>
  <si>
    <t>59 1/2 x 119 1/2</t>
  </si>
  <si>
    <t>30 x 24</t>
  </si>
  <si>
    <t>36 x 24</t>
  </si>
  <si>
    <t>42 x 24</t>
  </si>
  <si>
    <t>48 x 24</t>
  </si>
  <si>
    <t>54 x 24</t>
  </si>
  <si>
    <t>65 1/2 x 29 1/2</t>
  </si>
  <si>
    <t>65 1/2 x 107 1/2</t>
  </si>
  <si>
    <t>65 1/2 x 119 1/2</t>
  </si>
  <si>
    <t>60 x 12</t>
  </si>
  <si>
    <t>60 x 18</t>
  </si>
  <si>
    <t>60 x 24</t>
  </si>
  <si>
    <t>60 x 30</t>
  </si>
  <si>
    <t>60 x 36</t>
  </si>
  <si>
    <t>60 x 48</t>
  </si>
  <si>
    <t>60 x 54</t>
  </si>
  <si>
    <t>60 x 66</t>
  </si>
  <si>
    <t>60 x 72</t>
  </si>
  <si>
    <t>60 x 84</t>
  </si>
  <si>
    <t>60 x 96</t>
  </si>
  <si>
    <t>60 x 108</t>
  </si>
  <si>
    <t>60 x 120</t>
  </si>
  <si>
    <t>66  x 12</t>
  </si>
  <si>
    <t>66  x 18</t>
  </si>
  <si>
    <t>66  x 24</t>
  </si>
  <si>
    <t>66  x 30</t>
  </si>
  <si>
    <t>66  x 36</t>
  </si>
  <si>
    <t>66  x 48</t>
  </si>
  <si>
    <t>66  x 72</t>
  </si>
  <si>
    <t>66  x 84</t>
  </si>
  <si>
    <t>66  x 96</t>
  </si>
  <si>
    <t>66  x 108</t>
  </si>
  <si>
    <t>66  x 120</t>
  </si>
  <si>
    <t>71 1/2 x 107 1/2</t>
  </si>
  <si>
    <t>71 1/2 x 119 1/2</t>
  </si>
  <si>
    <t>72 x 12</t>
  </si>
  <si>
    <t>72 x 18</t>
  </si>
  <si>
    <t>72 x 24</t>
  </si>
  <si>
    <t>72 x 30</t>
  </si>
  <si>
    <t>72 x 36</t>
  </si>
  <si>
    <t>72 x 48</t>
  </si>
  <si>
    <t>72 x 54</t>
  </si>
  <si>
    <t>72 x 66</t>
  </si>
  <si>
    <t>72 x 72</t>
  </si>
  <si>
    <t>72 x 84</t>
  </si>
  <si>
    <t>72 x 96</t>
  </si>
  <si>
    <t>72 x 108</t>
  </si>
  <si>
    <t>72 x 120</t>
  </si>
  <si>
    <t>83 1/2 x 11 1/2</t>
  </si>
  <si>
    <t>83 1/2 x 17 1/2</t>
  </si>
  <si>
    <t>83 1/2 x 23 1/2</t>
  </si>
  <si>
    <t>83 1/2 x 29 1/2</t>
  </si>
  <si>
    <t>83 1/2 x 35 1/2</t>
  </si>
  <si>
    <t>83 1/2 x 47 1/2</t>
  </si>
  <si>
    <t>83 1/2 x 65 1/2</t>
  </si>
  <si>
    <t>83 1/2 x 71 1/2</t>
  </si>
  <si>
    <t>83 1/2 x 83 1/2</t>
  </si>
  <si>
    <t>83 1/2 x 95 1/2</t>
  </si>
  <si>
    <t>83 1/2 x 107 1/2</t>
  </si>
  <si>
    <t>83 1/2 x 119 1/2</t>
  </si>
  <si>
    <t>84 x 12</t>
  </si>
  <si>
    <t>84 x 18</t>
  </si>
  <si>
    <t>84 x 24</t>
  </si>
  <si>
    <t>84 x 30</t>
  </si>
  <si>
    <t>84 x 36</t>
  </si>
  <si>
    <t>84 x 48</t>
  </si>
  <si>
    <t>84 x 54</t>
  </si>
  <si>
    <t>84 x 66</t>
  </si>
  <si>
    <t>84 x 72</t>
  </si>
  <si>
    <t>84 x 84</t>
  </si>
  <si>
    <t>84 x 96</t>
  </si>
  <si>
    <t>84 x 108</t>
  </si>
  <si>
    <t>84 x 120</t>
  </si>
  <si>
    <t>95 1/2 x 23 1/2</t>
  </si>
  <si>
    <t>95 1/2 x 29 1/2</t>
  </si>
  <si>
    <t>95 1/2 x 35 1/2</t>
  </si>
  <si>
    <t>95 1/2 x 47 1/2</t>
  </si>
  <si>
    <t>95 1/2 x 65 1/2</t>
  </si>
  <si>
    <t>95 1/2 x 71 1/2</t>
  </si>
  <si>
    <t>95 1/2 x 83 1/2</t>
  </si>
  <si>
    <t>95 1/2 x 95 1/2</t>
  </si>
  <si>
    <t>95 1/2 x 107 1/2</t>
  </si>
  <si>
    <t>95 1/2 x 119 1/2</t>
  </si>
  <si>
    <t>96 x 24</t>
  </si>
  <si>
    <t>96 x 30</t>
  </si>
  <si>
    <t>96 x 36</t>
  </si>
  <si>
    <t>96 x 48</t>
  </si>
  <si>
    <t>96 x 54</t>
  </si>
  <si>
    <t>96 x 66</t>
  </si>
  <si>
    <t>96 x 72</t>
  </si>
  <si>
    <t>96 x 84</t>
  </si>
  <si>
    <t>96 x 96</t>
  </si>
  <si>
    <t>96 x 108</t>
  </si>
  <si>
    <t>96 x 120</t>
  </si>
  <si>
    <t>107 1/2 x 35 1/2</t>
  </si>
  <si>
    <t>107 1/2 x 43 1/2</t>
  </si>
  <si>
    <t>107 1/2 x 47 1/2</t>
  </si>
  <si>
    <t>107 1/2 x 51 1/2</t>
  </si>
  <si>
    <t>107 1/2 x 59 3/4</t>
  </si>
  <si>
    <t>107 1/2 x 65 1/2</t>
  </si>
  <si>
    <t>107 1/2 x 71 1/2</t>
  </si>
  <si>
    <t>107 1/2 x 83 1/2</t>
  </si>
  <si>
    <t>107 1/2 x 95 1/2</t>
  </si>
  <si>
    <t>108 x 36</t>
  </si>
  <si>
    <t>108 x 44</t>
  </si>
  <si>
    <t>108 x 48</t>
  </si>
  <si>
    <t>108 x 52</t>
  </si>
  <si>
    <t>108 x 54</t>
  </si>
  <si>
    <t>108 x 66</t>
  </si>
  <si>
    <t>108 x 72</t>
  </si>
  <si>
    <t>108 x 84</t>
  </si>
  <si>
    <t>108 x 96</t>
  </si>
  <si>
    <t>119 1/2  x 35 1/2</t>
  </si>
  <si>
    <t>119 1/2  x 43 1/2</t>
  </si>
  <si>
    <t>119 1/2  x 47 1/2</t>
  </si>
  <si>
    <t>119 1/2  x 51 1/2</t>
  </si>
  <si>
    <t>119 1/2  x 59 3/4</t>
  </si>
  <si>
    <t>119 1/2  x 65 1/2</t>
  </si>
  <si>
    <t>119 1/2  x 71 1/2</t>
  </si>
  <si>
    <t>119 1/2  x 83 1/2</t>
  </si>
  <si>
    <t>119 1/2  x 95 1/2</t>
  </si>
  <si>
    <t>120  x 36</t>
  </si>
  <si>
    <t>120  x 44</t>
  </si>
  <si>
    <t>120  x 48</t>
  </si>
  <si>
    <t>120  x 52</t>
  </si>
  <si>
    <t>120  x 54</t>
  </si>
  <si>
    <t>120  x 66</t>
  </si>
  <si>
    <t>120  x 72</t>
  </si>
  <si>
    <t>120  x 84</t>
  </si>
  <si>
    <t>120  x 96</t>
  </si>
  <si>
    <t>131 1/2 x 35 1/2</t>
  </si>
  <si>
    <t>131 1/2 x 43 1/2</t>
  </si>
  <si>
    <t>131 1/2 x 47 1/2</t>
  </si>
  <si>
    <t>131 1/2 x 51 1/2</t>
  </si>
  <si>
    <t>131 1/2 x 59 3/4</t>
  </si>
  <si>
    <t>131 1/2 x 65 1/2</t>
  </si>
  <si>
    <t>131 1/2 x 71 1/2</t>
  </si>
  <si>
    <t>131 1/2 x 83 1/2</t>
  </si>
  <si>
    <t>131 1/2 x 95 1/2</t>
  </si>
  <si>
    <t>132  x 36</t>
  </si>
  <si>
    <t>132  x 44</t>
  </si>
  <si>
    <t>132  x 48</t>
  </si>
  <si>
    <t>132  x 52</t>
  </si>
  <si>
    <t>132  x 54</t>
  </si>
  <si>
    <t>132  x 66</t>
  </si>
  <si>
    <t>132  x 72</t>
  </si>
  <si>
    <t>132  x 84</t>
  </si>
  <si>
    <t>132  x 96</t>
  </si>
  <si>
    <t>143 1/2  x 35 1/2</t>
  </si>
  <si>
    <t>143 1/2 x 43 1/2</t>
  </si>
  <si>
    <t>143 1/2 x 47 1/2</t>
  </si>
  <si>
    <t>143 1/2 x 51 1/2</t>
  </si>
  <si>
    <t>143 1/2 x 59 3/4</t>
  </si>
  <si>
    <t>143 1/2 x 65 1/2</t>
  </si>
  <si>
    <t>143 1/2 x 71 1/2</t>
  </si>
  <si>
    <t>143 1/2 x 83 1/2</t>
  </si>
  <si>
    <t>143 1/2 x 95 1/2</t>
  </si>
  <si>
    <t>144  x 36</t>
  </si>
  <si>
    <t>144  x 44</t>
  </si>
  <si>
    <t>144  x 48</t>
  </si>
  <si>
    <t>144  x 52</t>
  </si>
  <si>
    <t>144  x 54</t>
  </si>
  <si>
    <t>144  x 66</t>
  </si>
  <si>
    <t>144  x 72</t>
  </si>
  <si>
    <t>144  x 84</t>
  </si>
  <si>
    <t>144  x 96</t>
  </si>
  <si>
    <t>Simulated Divided Lite Painted Grid Charge</t>
  </si>
  <si>
    <t>When pricing Trinsic units, pricing uses ID Sizes listed for next larger size.</t>
  </si>
  <si>
    <t>Example: ID size(36 7/16 x 54 7/16) = 3046 call size.</t>
  </si>
  <si>
    <t>35 3/4 x 131 1/2</t>
  </si>
  <si>
    <t xml:space="preserve">35 3/4 x 143 1/2 </t>
  </si>
  <si>
    <t>36 1/4 x 132</t>
  </si>
  <si>
    <t>36 1/4 x 144</t>
  </si>
  <si>
    <t>41 1/2 x 131 1/2</t>
  </si>
  <si>
    <t>41 1/2 x 143 1/2</t>
  </si>
  <si>
    <t>42 x 132</t>
  </si>
  <si>
    <t>42 x 144</t>
  </si>
  <si>
    <t>47 1/2 x 131 1/2</t>
  </si>
  <si>
    <t>47 1/2 x 143 1/2</t>
  </si>
  <si>
    <t>48 x 132</t>
  </si>
  <si>
    <t>48 x 144</t>
  </si>
  <si>
    <t>53 1/2 x 131 1/2</t>
  </si>
  <si>
    <t>53 1/2 x 143 1/2</t>
  </si>
  <si>
    <t>54 x 132</t>
  </si>
  <si>
    <t>54 x 144</t>
  </si>
  <si>
    <t>59 1/2 x 131 1/2</t>
  </si>
  <si>
    <t>59 1/2 x 143 1/2</t>
  </si>
  <si>
    <t>60 x 132</t>
  </si>
  <si>
    <t>60 x 144</t>
  </si>
  <si>
    <t>65 1/2 x 131 1/2</t>
  </si>
  <si>
    <t>65 1/2 x 143 1/2</t>
  </si>
  <si>
    <t>66  x 132</t>
  </si>
  <si>
    <t>66  x 144</t>
  </si>
  <si>
    <t>71 1/2 x 131 1/2</t>
  </si>
  <si>
    <t>71 1/2 x 143 1/2</t>
  </si>
  <si>
    <t>72 x 132</t>
  </si>
  <si>
    <t>72 x 144</t>
  </si>
  <si>
    <t>83 1/2 x 131 1/2</t>
  </si>
  <si>
    <t>83 1/2 x 143 1/2</t>
  </si>
  <si>
    <t>84 x 132</t>
  </si>
  <si>
    <t>84 x 144</t>
  </si>
  <si>
    <t>95 1/2 x 131 1/2</t>
  </si>
  <si>
    <t>95 1/2 x 143 1/2</t>
  </si>
  <si>
    <t>96 x 132</t>
  </si>
  <si>
    <t>96 x 144</t>
  </si>
  <si>
    <t xml:space="preserve">     Breaking Point = 7/16"</t>
  </si>
  <si>
    <t>V300-60</t>
  </si>
  <si>
    <t xml:space="preserve"> SINGLE SLIDER</t>
  </si>
  <si>
    <t>48 x 42</t>
  </si>
  <si>
    <t>48 x 60</t>
  </si>
  <si>
    <t>59 3/4 x 17 1/2</t>
  </si>
  <si>
    <t>71 1/2  x 23 1/2</t>
  </si>
  <si>
    <t>71 1/2  x 29 1/2</t>
  </si>
  <si>
    <t>71 1/2  x 35 1/2</t>
  </si>
  <si>
    <t>71 1/2  x 41 1/2</t>
  </si>
  <si>
    <t>71 1/2  x 47 1/2</t>
  </si>
  <si>
    <t>71 1/2  x 71 1/2</t>
  </si>
  <si>
    <t>72 x 42</t>
  </si>
  <si>
    <t>72 x 60</t>
  </si>
  <si>
    <t>83 1/2  x 17 1/2</t>
  </si>
  <si>
    <t>83 1/2  x 23 1/2</t>
  </si>
  <si>
    <t>83 1/2  x 29 1/2</t>
  </si>
  <si>
    <t>83 1/2  x 35 1/2</t>
  </si>
  <si>
    <t>83 1/2  x 41 1/2</t>
  </si>
  <si>
    <t>83 1/2  x 47 1/2</t>
  </si>
  <si>
    <t>83 1/2  x 71 1/2</t>
  </si>
  <si>
    <t>84 x 42</t>
  </si>
  <si>
    <t>84 x 60</t>
  </si>
  <si>
    <t>95 1/2  x 17 1/2</t>
  </si>
  <si>
    <t>96 x 18</t>
  </si>
  <si>
    <t>95 1/2 x 41 1/2</t>
  </si>
  <si>
    <t>96 x 42</t>
  </si>
  <si>
    <t>96 x 60</t>
  </si>
  <si>
    <t>ZBAR</t>
  </si>
  <si>
    <t>ORIEL</t>
  </si>
  <si>
    <t>LIST</t>
  </si>
  <si>
    <t>ZBAR ORIEL</t>
  </si>
  <si>
    <t>107 1/2 x 23 1/2</t>
  </si>
  <si>
    <t>107 1/2 x 29 1/2</t>
  </si>
  <si>
    <t>107 1/2 x 41 1/2</t>
  </si>
  <si>
    <t>108 x 24</t>
  </si>
  <si>
    <t>108 x 30</t>
  </si>
  <si>
    <t>108 x 42</t>
  </si>
  <si>
    <t>108 x 60</t>
  </si>
  <si>
    <t>120 x 24</t>
  </si>
  <si>
    <t>120 x 30</t>
  </si>
  <si>
    <t>120 x 36</t>
  </si>
  <si>
    <t>120 x 42</t>
  </si>
  <si>
    <t>120 x 48</t>
  </si>
  <si>
    <t>120 x 60</t>
  </si>
  <si>
    <t>120 x 72</t>
  </si>
  <si>
    <t>119 1/2 x 23 1/2</t>
  </si>
  <si>
    <t>119 1/2 x 29 1/2</t>
  </si>
  <si>
    <t>119 1/2 x 35 1/2</t>
  </si>
  <si>
    <t>119 1/2 x 41 1/2</t>
  </si>
  <si>
    <t>119 1/2 x 47 1/2</t>
  </si>
  <si>
    <t>119 1/2 x 59 3/4</t>
  </si>
  <si>
    <t>119 1/2 x 71 1/2</t>
  </si>
  <si>
    <t>EQUAL</t>
  </si>
  <si>
    <t>DOUBLE SLIDER</t>
  </si>
  <si>
    <t>V300-65</t>
  </si>
  <si>
    <t>71 1/2  x 53 1/2</t>
  </si>
  <si>
    <t>119 1/2 x 17 1/2</t>
  </si>
  <si>
    <t>120 x 18</t>
  </si>
  <si>
    <t>119 1/2 x 53 1/2</t>
  </si>
  <si>
    <t>120 x 54</t>
  </si>
  <si>
    <t>125 1/2 x 17 1/2</t>
  </si>
  <si>
    <t>125 1/2 x 23 1/2</t>
  </si>
  <si>
    <t>125 1/2 x 29 1/2</t>
  </si>
  <si>
    <t>125 1/2 x 35 1/2</t>
  </si>
  <si>
    <t>125 1/2 x 41 1/2</t>
  </si>
  <si>
    <t>125 1/2 x 47 1/2</t>
  </si>
  <si>
    <t>125 1/2 x 59 3/4</t>
  </si>
  <si>
    <t>125 1/2 x 71 1/2</t>
  </si>
  <si>
    <t>CASEMENT</t>
  </si>
  <si>
    <t>V300-47</t>
  </si>
  <si>
    <t>zbar</t>
  </si>
  <si>
    <t>AWNING</t>
  </si>
  <si>
    <t>V300-40</t>
  </si>
  <si>
    <t xml:space="preserve">47 1/2 x 23 1/2 </t>
  </si>
  <si>
    <t xml:space="preserve">59 3/4 x 23 1/2 </t>
  </si>
  <si>
    <t>59 3/4 x 29 1/2</t>
  </si>
  <si>
    <t>59 3/4 x 35 1/2</t>
  </si>
  <si>
    <t>Extended Half Round</t>
  </si>
  <si>
    <t>V300-70</t>
  </si>
  <si>
    <t xml:space="preserve"> Half Round</t>
  </si>
  <si>
    <t>35 1/2 x 35 1/2</t>
  </si>
  <si>
    <t>59 1/2 x 59 1/2</t>
  </si>
  <si>
    <t>36 x 36</t>
  </si>
  <si>
    <t>42 x 42</t>
  </si>
  <si>
    <t>60 x 60</t>
  </si>
  <si>
    <t>Quarter</t>
  </si>
  <si>
    <t>15 x 15</t>
  </si>
  <si>
    <t>18 x 18</t>
  </si>
  <si>
    <t>Extended Quarter Round</t>
  </si>
  <si>
    <t>30 x 42</t>
  </si>
  <si>
    <t xml:space="preserve">30 x 60 </t>
  </si>
  <si>
    <t>30 x 108</t>
  </si>
  <si>
    <t>30 x 120</t>
  </si>
  <si>
    <t>30 x 144</t>
  </si>
  <si>
    <t>36 x 42</t>
  </si>
  <si>
    <t>36 x 48</t>
  </si>
  <si>
    <t xml:space="preserve">36 x 60 </t>
  </si>
  <si>
    <t>36 x 66</t>
  </si>
  <si>
    <t>36 x 72</t>
  </si>
  <si>
    <t>36 x 84</t>
  </si>
  <si>
    <t>36 x 96</t>
  </si>
  <si>
    <t>36 x 108</t>
  </si>
  <si>
    <t>36 x 120</t>
  </si>
  <si>
    <t>36 x 144</t>
  </si>
  <si>
    <t xml:space="preserve">36 x 54 </t>
  </si>
  <si>
    <t>36 x 54</t>
  </si>
  <si>
    <t>42 x 60</t>
  </si>
  <si>
    <t xml:space="preserve"> 42 x 84</t>
  </si>
  <si>
    <t xml:space="preserve"> 48 x 84</t>
  </si>
  <si>
    <t>54 x 42</t>
  </si>
  <si>
    <t xml:space="preserve"> 54 x 84</t>
  </si>
  <si>
    <t>60 x 42</t>
  </si>
  <si>
    <t xml:space="preserve"> 60 x 84</t>
  </si>
  <si>
    <t>66 x 30</t>
  </si>
  <si>
    <t>66 x 36</t>
  </si>
  <si>
    <t>66 x 42</t>
  </si>
  <si>
    <t>66 x 48</t>
  </si>
  <si>
    <t>66 x 54</t>
  </si>
  <si>
    <t>66 x 60</t>
  </si>
  <si>
    <t>66 x 66</t>
  </si>
  <si>
    <t>66 x 72</t>
  </si>
  <si>
    <t xml:space="preserve"> 66 x 84</t>
  </si>
  <si>
    <t>66 x 96</t>
  </si>
  <si>
    <t>66 x 108</t>
  </si>
  <si>
    <t>66 x 120</t>
  </si>
  <si>
    <t xml:space="preserve"> 72 x 84</t>
  </si>
  <si>
    <t>120 x 66</t>
  </si>
  <si>
    <t>144 x 30</t>
  </si>
  <si>
    <t>144 x 36</t>
  </si>
  <si>
    <t>144 x 42</t>
  </si>
  <si>
    <t>144 x 48</t>
  </si>
  <si>
    <t>144 x 54</t>
  </si>
  <si>
    <t>144 x 60</t>
  </si>
  <si>
    <t>Single Hung/Arch Top</t>
  </si>
  <si>
    <t>V300-50SPSH</t>
  </si>
  <si>
    <t>30 x 45</t>
  </si>
  <si>
    <t>30 x 51</t>
  </si>
  <si>
    <t>30 x 57</t>
  </si>
  <si>
    <t>30 x 63</t>
  </si>
  <si>
    <t>30 x 69</t>
  </si>
  <si>
    <t>30 x 75</t>
  </si>
  <si>
    <t>36 x 60</t>
  </si>
  <si>
    <t>36 x 78</t>
  </si>
  <si>
    <t>36 x 103</t>
  </si>
  <si>
    <t>48 x 103</t>
  </si>
  <si>
    <t>screen deduct</t>
  </si>
  <si>
    <t>Single Hung/Round Top/Ext Qtr Round</t>
  </si>
  <si>
    <t>Glass - DSB - Loe366/Obscure</t>
  </si>
  <si>
    <t>Glass - DSB - Loe/Obscure</t>
  </si>
  <si>
    <t>Glass - DSB - Loe/Tempered</t>
  </si>
  <si>
    <t>Glass - DSB - Loe/Obs/Tempered</t>
  </si>
  <si>
    <t>Glass - DSB - Loe366</t>
  </si>
  <si>
    <t>Glass - DSB - Loe366/Tempered</t>
  </si>
  <si>
    <t>Glass - DSB - Loe366/Obscure/Tempered</t>
  </si>
  <si>
    <t>Glass - DSB - Obscure</t>
  </si>
  <si>
    <t>Glass - DSB - Obscure/Tempered</t>
  </si>
  <si>
    <t>Glass - DSB - Clear Tempered</t>
  </si>
  <si>
    <t>Glass - 3/16 - Clear</t>
  </si>
  <si>
    <t>Glass - 3/16 - Loe</t>
  </si>
  <si>
    <t>Glass - 3/16 - Obscure</t>
  </si>
  <si>
    <t>Glass - 3/16 - Loe/Obscure</t>
  </si>
  <si>
    <t>Glass - 3/16 - Loe366</t>
  </si>
  <si>
    <t>Glass - 3/16 - Loe366/Obscure</t>
  </si>
  <si>
    <t>Glass - 3/16 - Clear/Tempered</t>
  </si>
  <si>
    <t>Glass - 3/16 - Loe/Tempered</t>
  </si>
  <si>
    <t>Glass - 3/16 - Loe/Obscure/Tempered</t>
  </si>
  <si>
    <t>Glass - 3/16 - Obscure/Tempered</t>
  </si>
  <si>
    <t>Glass - 3/16 - Loe366/Tempered</t>
  </si>
  <si>
    <t>Glass - 3/16 - Loe366/Obscure/Tempered</t>
  </si>
  <si>
    <t>Plastic Film Applied - Inside or Outside</t>
  </si>
  <si>
    <t>Plastic Film Applied - Inside and Outside</t>
  </si>
  <si>
    <t>17 1/2 x 41 1/2</t>
  </si>
  <si>
    <t>29 1/2 x 41 1/2</t>
  </si>
  <si>
    <t>Eyebrow</t>
  </si>
  <si>
    <t>29 1/2 x 44 1/2</t>
  </si>
  <si>
    <t>29 1/2 x 50 1/2</t>
  </si>
  <si>
    <t>29 1/2 x 56 1/2</t>
  </si>
  <si>
    <t>29 1/2 x 62 1/2</t>
  </si>
  <si>
    <t>29 1/2 x 68 1/2</t>
  </si>
  <si>
    <t>29 1/2 x 74 1/2</t>
  </si>
  <si>
    <t>35 1/2 x 53 1/2</t>
  </si>
  <si>
    <t>35 1/2 x 59 1/2</t>
  </si>
  <si>
    <t>35 1/2 x 65 1/2</t>
  </si>
  <si>
    <t>35 1/2 x 71 1/2</t>
  </si>
  <si>
    <t>35 1/2 x 77 1/2</t>
  </si>
  <si>
    <t>35 1/2 x 83 1/2</t>
  </si>
  <si>
    <t>35 1/2 x 95 1/2</t>
  </si>
  <si>
    <t>47 1/2 x 59 1/2</t>
  </si>
  <si>
    <t>18 x 42</t>
  </si>
  <si>
    <t>24 x 42</t>
  </si>
  <si>
    <t>29 1/2 x 53 1/2</t>
  </si>
  <si>
    <t>30 x 54</t>
  </si>
  <si>
    <t>53 1/2 x 41 1/2</t>
  </si>
  <si>
    <t>59 1/2 x 41 1/2</t>
  </si>
  <si>
    <t>59 1/2 x 53 1/2</t>
  </si>
  <si>
    <t>71 1/2 x 41 1/2</t>
  </si>
  <si>
    <t>71 1/2 x 53 1/2</t>
  </si>
  <si>
    <t>83 1/2 x 41 1/2</t>
  </si>
  <si>
    <t>83 1/2 x 53 1/2</t>
  </si>
  <si>
    <t>95 1/2 x 53 1/2</t>
  </si>
  <si>
    <t>V300-70/60SP</t>
  </si>
  <si>
    <t>29 1/2 X 14 1/2</t>
  </si>
  <si>
    <t>35 1/2 X 17 1/2</t>
  </si>
  <si>
    <t>47 1/2 X 23 1/2</t>
  </si>
  <si>
    <t xml:space="preserve">59 1/2 X 29 1/2 </t>
  </si>
  <si>
    <t>71 1/2 X 35 1/2</t>
  </si>
  <si>
    <t>95 1/2 X 47 1/2</t>
  </si>
  <si>
    <t>30 X 15</t>
  </si>
  <si>
    <t>36 X 18</t>
  </si>
  <si>
    <t>48 X 24</t>
  </si>
  <si>
    <t>60 X 30</t>
  </si>
  <si>
    <t>72 X 36</t>
  </si>
  <si>
    <t>96 X 48</t>
  </si>
  <si>
    <t>Sash Set</t>
  </si>
  <si>
    <t>V300-55/60/47DS</t>
  </si>
  <si>
    <t>**Loe/DSB is Standard</t>
  </si>
  <si>
    <t>Glass - Clear Glass Deduct per piece of glass</t>
  </si>
  <si>
    <t>**DSB/Loe is standard</t>
  </si>
  <si>
    <t>**DSB/LOE is standard</t>
  </si>
  <si>
    <t>**DSB/Loe is Standard</t>
  </si>
  <si>
    <t>**DSB Loe is Standard</t>
  </si>
  <si>
    <t>Arch Top</t>
  </si>
  <si>
    <t>95 1/2 x 17 1/2</t>
  </si>
  <si>
    <t>Screen Adder (Char-Alum or Clarity)</t>
  </si>
  <si>
    <t>35 1/2 x 29 1/2</t>
  </si>
  <si>
    <t>35 1/2 x 41 1/2</t>
  </si>
  <si>
    <t>35 1/2 x 47 1/2</t>
  </si>
  <si>
    <t>35 1/2 X 77 1/2</t>
  </si>
  <si>
    <t>36 x 30</t>
  </si>
  <si>
    <t>36 x 38</t>
  </si>
  <si>
    <t>36 X 78</t>
  </si>
  <si>
    <t>35 1/2 x 11 1/2</t>
  </si>
  <si>
    <t>35 1/2 x 17 1/2</t>
  </si>
  <si>
    <t>35 1/2 x 23 1/2</t>
  </si>
  <si>
    <t xml:space="preserve">35 1/2 x 23 1/2 </t>
  </si>
  <si>
    <t>Half Operating Arch Top</t>
  </si>
  <si>
    <t>Black/Black</t>
  </si>
  <si>
    <t>Price Adder</t>
  </si>
  <si>
    <t>Exterior</t>
  </si>
  <si>
    <t xml:space="preserve">Black </t>
  </si>
  <si>
    <t>Interior</t>
  </si>
  <si>
    <t>Black Exterior</t>
  </si>
  <si>
    <t>black</t>
  </si>
  <si>
    <t>black/black</t>
  </si>
  <si>
    <t>24 x 60</t>
  </si>
  <si>
    <t>30 x 60</t>
  </si>
  <si>
    <t>47 1/2  x 47 1/2</t>
  </si>
  <si>
    <t>47 1/2  x 53 1/2</t>
  </si>
  <si>
    <t>Half Arch</t>
  </si>
  <si>
    <t>Glass - DSB - Loe340</t>
  </si>
  <si>
    <t>Glass - DSB - Loe340/Obscure</t>
  </si>
  <si>
    <t>Glass - DSB - Loe340/Obscure/Tempered</t>
  </si>
  <si>
    <t>Glass - DSB - Loe340/Tempered</t>
  </si>
  <si>
    <t>Glass - 3/16 - Loe340</t>
  </si>
  <si>
    <t>Glass - 3/16 - Loe340/Tempered</t>
  </si>
  <si>
    <t>Glass - 3/16 - Loe340/Obscure</t>
  </si>
  <si>
    <t>Glass - 3/16 - Loe340/Obscure/Tempered</t>
  </si>
  <si>
    <t>Tariff</t>
  </si>
  <si>
    <t>Per Unit</t>
  </si>
  <si>
    <t>Adobe Adder</t>
  </si>
  <si>
    <t>equal</t>
  </si>
  <si>
    <t>oriel</t>
  </si>
  <si>
    <t>Extruded Colors: White and Adobe</t>
  </si>
  <si>
    <t>2 1/8" SDL Bar</t>
  </si>
  <si>
    <t>Per Bar</t>
  </si>
  <si>
    <t>Combination Unit Charge</t>
  </si>
  <si>
    <t>Extruded Colors: White and  Adobe</t>
  </si>
  <si>
    <t>WH/BLK</t>
  </si>
  <si>
    <t>Laminate</t>
  </si>
  <si>
    <t>white/black</t>
  </si>
  <si>
    <t>Not currently used for Trinsic 11/10/21</t>
  </si>
  <si>
    <t>2640</t>
  </si>
  <si>
    <t>SH Code size</t>
  </si>
  <si>
    <t>SH Code</t>
  </si>
  <si>
    <t>wh/blk</t>
  </si>
  <si>
    <t>Not Currently Used For Trinsic 11/10/21</t>
  </si>
  <si>
    <t>wh/black</t>
  </si>
  <si>
    <t>Not Currently Used For Trinsic</t>
  </si>
  <si>
    <t>Not Currently Used for Trinsic 11/10/21</t>
  </si>
  <si>
    <t>Rough Opening Sizes</t>
  </si>
  <si>
    <t>Equal Pricing</t>
  </si>
  <si>
    <t>Zbar List Price</t>
  </si>
  <si>
    <t>Black Exterior Black Interior Price Adder</t>
  </si>
  <si>
    <t>Black Exterior White Interior Price Adder</t>
  </si>
  <si>
    <t>Oriel Pricing</t>
  </si>
  <si>
    <t>Not Used For Trinsic 11/10/21</t>
  </si>
  <si>
    <t>(2 Screens) Deduct</t>
  </si>
  <si>
    <t xml:space="preserve">* PLEASE NOTE:  </t>
  </si>
  <si>
    <t>Rough Opening  Sizes</t>
  </si>
  <si>
    <t>Window List Pricing</t>
  </si>
  <si>
    <t>Wh/Black</t>
  </si>
  <si>
    <t>Not Used on Trinsic 11/10/21</t>
  </si>
  <si>
    <t>Zbar List Pricec</t>
  </si>
  <si>
    <t>Black Exterio Black Interior Price Adder</t>
  </si>
  <si>
    <t>Black Exterio White Interior Price Adder</t>
  </si>
  <si>
    <t>code size</t>
  </si>
  <si>
    <t>2636</t>
  </si>
  <si>
    <t>Not used for Ttrinsic 11/10/21</t>
  </si>
  <si>
    <t>Lists Price</t>
  </si>
  <si>
    <t>17 1/2 x 59 1/2</t>
  </si>
  <si>
    <t>18 x 60</t>
  </si>
  <si>
    <t>23 1/2 x 59 1/2</t>
  </si>
  <si>
    <t>29 1/2 x 59 1/2</t>
  </si>
  <si>
    <t>41 1/2 x 59 1/2</t>
  </si>
  <si>
    <t>53 1/2 x 59 1/2</t>
  </si>
  <si>
    <t>65 1/2 x 59 1/2</t>
  </si>
  <si>
    <t>66  x 60</t>
  </si>
  <si>
    <t>71 1/2 x 59 1/2</t>
  </si>
  <si>
    <t>83 1/2 x 59 1/2</t>
  </si>
  <si>
    <t>95 1/2 x 59 1/2</t>
  </si>
  <si>
    <t>59 1/2  x 23 1/2</t>
  </si>
  <si>
    <t>59 1/2  x 29 1/2</t>
  </si>
  <si>
    <t>59 1/2  x 35 1/2</t>
  </si>
  <si>
    <t>59 1/2  x 41 1/2</t>
  </si>
  <si>
    <t>59 1/2  x 47 1/2</t>
  </si>
  <si>
    <t>59 1/2  x 59 3/4</t>
  </si>
  <si>
    <t>59 1/2  x 71 1/2</t>
  </si>
  <si>
    <t>60  x 72</t>
  </si>
  <si>
    <t>71 1/2  x 59 /2</t>
  </si>
  <si>
    <t>83 1/2  x 59 1/2</t>
  </si>
  <si>
    <t>47 1/2  x 59 1/2</t>
  </si>
  <si>
    <t>59 1/2  x 53 1/2</t>
  </si>
  <si>
    <t>59 1/2  x 59 1/2</t>
  </si>
  <si>
    <t>71 1/2  x 59 1/2</t>
  </si>
  <si>
    <t>119 1/2 x 59 1/2</t>
  </si>
  <si>
    <t xml:space="preserve">18 x 60 </t>
  </si>
  <si>
    <t xml:space="preserve">24 x 60 </t>
  </si>
  <si>
    <t>Combination Charge</t>
  </si>
  <si>
    <t>+ Flat Grid Charge</t>
  </si>
  <si>
    <t xml:space="preserve">Trinsic™ Series | V300 </t>
  </si>
  <si>
    <t>12 x 84</t>
  </si>
  <si>
    <t>12 x 96</t>
  </si>
  <si>
    <t>95 1/2 x 11 1/2</t>
  </si>
  <si>
    <t>96 x 12</t>
  </si>
  <si>
    <t>Per Lineal Ft.</t>
  </si>
  <si>
    <t>Argon Enhanced*</t>
  </si>
  <si>
    <t>High Head Bead(White or Adobe)</t>
  </si>
  <si>
    <t>+Flat Grid Charge</t>
  </si>
  <si>
    <t>**If Ordering a Extended Trapazoid (Price would be this page + 2 Gable Charges of $107.00)</t>
  </si>
  <si>
    <t>**If Ordering a Extended Pentagon (Price would be this page + 3 Gable Charges of $107.00)</t>
  </si>
  <si>
    <t>Upgraded Handle</t>
  </si>
  <si>
    <t>**Half Operating Arch Top this page + 238.00 Radius charges</t>
  </si>
  <si>
    <t xml:space="preserve">If ordering an Eyebrow (Price would be this page + radius charge of $238.00) </t>
  </si>
  <si>
    <t>**Casement and Awning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</si>
</sst>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164" formatCode="General_)"/>
    <numFmt numFmtId="165" formatCode="0.00_)"/>
    <numFmt numFmtId="166" formatCode="0.0"/>
    <numFmt numFmtId="167" formatCode="0.0000"/>
    <numFmt numFmtId="168" formatCode="0_)"/>
    <numFmt numFmtId="169" formatCode="&quot;$&quot;#,##0.00"/>
  </numFmts>
  <fonts count="66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2"/>
      <name val="Helv"/>
    </font>
    <font>
      <sz val="10"/>
      <name val="Helv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12"/>
      <color indexed="12"/>
      <name val="Arial"/>
      <family val="2"/>
    </font>
    <font>
      <b/>
      <sz val="2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sz val="16"/>
      <color indexed="12"/>
      <name val="Arial"/>
      <family val="2"/>
    </font>
    <font>
      <b/>
      <i/>
      <sz val="12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b/>
      <sz val="10"/>
      <name val="MS Sans Serif"/>
      <family val="2"/>
    </font>
    <font>
      <b/>
      <sz val="9"/>
      <name val="Arial"/>
      <family val="2"/>
    </font>
    <font>
      <sz val="12"/>
      <name val="MS Sans Serif"/>
      <family val="2"/>
    </font>
    <font>
      <b/>
      <sz val="16"/>
      <name val="MS Sans Serif"/>
      <family val="2"/>
    </font>
    <font>
      <b/>
      <sz val="13"/>
      <name val="Arial"/>
      <family val="2"/>
    </font>
    <font>
      <b/>
      <sz val="13.5"/>
      <color indexed="12"/>
      <name val="MS Sans Serif"/>
      <family val="2"/>
    </font>
    <font>
      <sz val="13.5"/>
      <color indexed="12"/>
      <name val="MS Sans Serif"/>
      <family val="2"/>
    </font>
    <font>
      <b/>
      <sz val="10"/>
      <color indexed="12"/>
      <name val="MS Sans Serif"/>
      <family val="2"/>
    </font>
    <font>
      <b/>
      <sz val="13.5"/>
      <name val="MS Sans Serif"/>
      <family val="2"/>
    </font>
    <font>
      <sz val="15"/>
      <name val="MS Sans Serif"/>
      <family val="2"/>
    </font>
    <font>
      <b/>
      <u/>
      <sz val="16"/>
      <name val="MS Sans Serif"/>
      <family val="2"/>
    </font>
    <font>
      <sz val="11"/>
      <color indexed="10"/>
      <name val="Arial"/>
      <family val="2"/>
    </font>
    <font>
      <sz val="14"/>
      <color indexed="81"/>
      <name val="Tahoma"/>
      <family val="2"/>
    </font>
    <font>
      <sz val="14"/>
      <color indexed="10"/>
      <name val="Tahoma"/>
      <family val="2"/>
    </font>
    <font>
      <sz val="14"/>
      <name val="MS Sans Serif"/>
      <family val="2"/>
    </font>
    <font>
      <b/>
      <sz val="11"/>
      <color indexed="12"/>
      <name val="Arial"/>
      <family val="2"/>
    </font>
    <font>
      <sz val="11"/>
      <name val="MS Sans Serif"/>
      <family val="2"/>
    </font>
    <font>
      <b/>
      <u/>
      <sz val="13.5"/>
      <color indexed="10"/>
      <name val="MS Sans Serif"/>
      <family val="2"/>
    </font>
    <font>
      <b/>
      <sz val="13.5"/>
      <color indexed="10"/>
      <name val="MS Sans Serif"/>
      <family val="2"/>
    </font>
    <font>
      <b/>
      <sz val="5"/>
      <name val="Arial"/>
      <family val="2"/>
    </font>
    <font>
      <sz val="10"/>
      <color indexed="10"/>
      <name val="MS Sans Serif"/>
      <family val="2"/>
    </font>
    <font>
      <sz val="8.5"/>
      <color indexed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20"/>
      <color rgb="FFBA0C2F"/>
      <name val="Arial"/>
      <family val="2"/>
    </font>
    <font>
      <b/>
      <sz val="16"/>
      <color rgb="FF63666A"/>
      <name val="Arial"/>
      <family val="2"/>
    </font>
    <font>
      <sz val="12"/>
      <name val="Calibri"/>
      <family val="2"/>
      <scheme val="minor"/>
    </font>
    <font>
      <b/>
      <sz val="18"/>
      <color rgb="FF63666A"/>
      <name val="Arial"/>
      <family val="2"/>
    </font>
    <font>
      <b/>
      <sz val="12"/>
      <color rgb="FFFF0016"/>
      <name val="Arial"/>
      <family val="2"/>
    </font>
    <font>
      <b/>
      <sz val="20"/>
      <color rgb="FFFF0016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3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/>
      <top/>
      <bottom style="medium">
        <color indexed="10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 style="medium">
        <color indexed="10"/>
      </top>
      <bottom/>
      <diagonal/>
    </border>
    <border>
      <left/>
      <right style="medium">
        <color rgb="FFFF0000"/>
      </right>
      <top/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FF0016"/>
      </top>
      <bottom/>
      <diagonal/>
    </border>
    <border>
      <left/>
      <right/>
      <top/>
      <bottom style="medium">
        <color rgb="FFFF0016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164" fontId="3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1" fillId="0" borderId="0"/>
    <xf numFmtId="164" fontId="4" fillId="0" borderId="0"/>
    <xf numFmtId="0" fontId="2" fillId="0" borderId="0"/>
    <xf numFmtId="164" fontId="4" fillId="0" borderId="0"/>
    <xf numFmtId="9" fontId="1" fillId="0" borderId="0" applyFont="0" applyFill="0" applyBorder="0" applyAlignment="0" applyProtection="0"/>
    <xf numFmtId="0" fontId="1" fillId="0" borderId="0" applyNumberFormat="0" applyFont="0" applyBorder="0" applyAlignment="0"/>
  </cellStyleXfs>
  <cellXfs count="978">
    <xf numFmtId="0" fontId="0" fillId="0" borderId="0" xfId="0"/>
    <xf numFmtId="164" fontId="5" fillId="0" borderId="1" xfId="7" applyFont="1" applyBorder="1" applyAlignment="1">
      <alignment horizontal="center"/>
    </xf>
    <xf numFmtId="164" fontId="5" fillId="0" borderId="0" xfId="7" applyFont="1" applyAlignment="1">
      <alignment horizontal="center"/>
    </xf>
    <xf numFmtId="0" fontId="5" fillId="0" borderId="0" xfId="9" applyFont="1" applyAlignment="1">
      <alignment horizontal="center"/>
    </xf>
    <xf numFmtId="164" fontId="7" fillId="0" borderId="2" xfId="7" applyFont="1" applyBorder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164" fontId="16" fillId="0" borderId="0" xfId="7" applyFont="1" applyAlignment="1">
      <alignment horizontal="left"/>
    </xf>
    <xf numFmtId="164" fontId="19" fillId="0" borderId="0" xfId="7" applyFont="1" applyAlignment="1">
      <alignment horizontal="left"/>
    </xf>
    <xf numFmtId="0" fontId="16" fillId="0" borderId="0" xfId="9" applyFont="1" applyAlignment="1">
      <alignment horizontal="left"/>
    </xf>
    <xf numFmtId="0" fontId="5" fillId="0" borderId="1" xfId="9" applyFont="1" applyBorder="1" applyAlignment="1">
      <alignment horizontal="center"/>
    </xf>
    <xf numFmtId="164" fontId="7" fillId="0" borderId="3" xfId="7" applyFont="1" applyBorder="1" applyAlignment="1">
      <alignment horizontal="center"/>
    </xf>
    <xf numFmtId="0" fontId="7" fillId="0" borderId="3" xfId="9" applyFont="1" applyBorder="1" applyAlignment="1">
      <alignment horizontal="center"/>
    </xf>
    <xf numFmtId="1" fontId="7" fillId="0" borderId="4" xfId="9" applyNumberFormat="1" applyFont="1" applyBorder="1" applyAlignment="1">
      <alignment horizontal="center"/>
    </xf>
    <xf numFmtId="164" fontId="7" fillId="0" borderId="5" xfId="7" applyFont="1" applyBorder="1" applyAlignment="1">
      <alignment horizontal="center"/>
    </xf>
    <xf numFmtId="164" fontId="7" fillId="0" borderId="3" xfId="6" applyFont="1" applyBorder="1" applyAlignment="1">
      <alignment horizontal="center"/>
    </xf>
    <xf numFmtId="164" fontId="7" fillId="0" borderId="4" xfId="6" applyFont="1" applyBorder="1" applyAlignment="1">
      <alignment horizontal="center"/>
    </xf>
    <xf numFmtId="164" fontId="7" fillId="0" borderId="2" xfId="7" applyFont="1" applyBorder="1" applyAlignment="1">
      <alignment horizontal="center"/>
    </xf>
    <xf numFmtId="0" fontId="0" fillId="0" borderId="6" xfId="0" applyBorder="1"/>
    <xf numFmtId="0" fontId="28" fillId="0" borderId="0" xfId="0" applyFont="1"/>
    <xf numFmtId="0" fontId="28" fillId="0" borderId="0" xfId="0" applyFont="1" applyAlignment="1">
      <alignment horizontal="right"/>
    </xf>
    <xf numFmtId="0" fontId="0" fillId="0" borderId="4" xfId="0" applyBorder="1"/>
    <xf numFmtId="0" fontId="0" fillId="0" borderId="7" xfId="0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164" fontId="7" fillId="0" borderId="8" xfId="7" applyFont="1" applyBorder="1" applyAlignment="1">
      <alignment horizontal="center"/>
    </xf>
    <xf numFmtId="164" fontId="7" fillId="0" borderId="9" xfId="7" applyFont="1" applyBorder="1" applyAlignment="1">
      <alignment horizontal="center"/>
    </xf>
    <xf numFmtId="164" fontId="7" fillId="0" borderId="10" xfId="7" applyFont="1" applyBorder="1" applyAlignment="1">
      <alignment horizontal="center"/>
    </xf>
    <xf numFmtId="164" fontId="7" fillId="0" borderId="11" xfId="7" applyFont="1" applyBorder="1" applyAlignment="1">
      <alignment horizontal="center"/>
    </xf>
    <xf numFmtId="164" fontId="5" fillId="0" borderId="12" xfId="7" applyFont="1" applyBorder="1" applyAlignment="1">
      <alignment horizontal="center"/>
    </xf>
    <xf numFmtId="164" fontId="5" fillId="0" borderId="13" xfId="7" applyFont="1" applyBorder="1" applyAlignment="1">
      <alignment horizontal="center"/>
    </xf>
    <xf numFmtId="164" fontId="7" fillId="0" borderId="14" xfId="7" applyFont="1" applyBorder="1" applyAlignment="1">
      <alignment horizontal="center"/>
    </xf>
    <xf numFmtId="164" fontId="7" fillId="0" borderId="11" xfId="5" applyFont="1" applyBorder="1" applyAlignment="1">
      <alignment horizontal="center"/>
    </xf>
    <xf numFmtId="164" fontId="7" fillId="0" borderId="10" xfId="5" applyFont="1" applyBorder="1" applyAlignment="1">
      <alignment horizontal="center"/>
    </xf>
    <xf numFmtId="164" fontId="7" fillId="0" borderId="15" xfId="7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5" fillId="2" borderId="16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6" fillId="0" borderId="3" xfId="9" applyFont="1" applyBorder="1" applyAlignment="1">
      <alignment horizontal="center"/>
    </xf>
    <xf numFmtId="164" fontId="16" fillId="0" borderId="17" xfId="6" applyFont="1" applyBorder="1" applyAlignment="1">
      <alignment horizontal="center"/>
    </xf>
    <xf numFmtId="0" fontId="0" fillId="0" borderId="18" xfId="0" applyBorder="1"/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4" borderId="0" xfId="0" applyFill="1" applyAlignment="1">
      <alignment horizontal="right"/>
    </xf>
    <xf numFmtId="0" fontId="0" fillId="0" borderId="18" xfId="0" applyBorder="1" applyProtection="1">
      <protection locked="0"/>
    </xf>
    <xf numFmtId="2" fontId="32" fillId="0" borderId="18" xfId="0" applyNumberFormat="1" applyFont="1" applyBorder="1" applyAlignment="1" applyProtection="1">
      <alignment horizontal="left"/>
      <protection locked="0"/>
    </xf>
    <xf numFmtId="0" fontId="0" fillId="4" borderId="6" xfId="0" applyFill="1" applyBorder="1" applyAlignment="1">
      <alignment horizontal="right"/>
    </xf>
    <xf numFmtId="0" fontId="0" fillId="3" borderId="6" xfId="0" applyFill="1" applyBorder="1" applyProtection="1">
      <protection locked="0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169" fontId="0" fillId="0" borderId="19" xfId="0" applyNumberFormat="1" applyBorder="1"/>
    <xf numFmtId="0" fontId="0" fillId="3" borderId="0" xfId="0" applyFill="1"/>
    <xf numFmtId="0" fontId="0" fillId="3" borderId="6" xfId="0" applyFill="1" applyBorder="1"/>
    <xf numFmtId="164" fontId="5" fillId="0" borderId="0" xfId="7" applyFont="1" applyProtection="1">
      <protection hidden="1"/>
    </xf>
    <xf numFmtId="164" fontId="5" fillId="0" borderId="0" xfId="7" applyFont="1" applyAlignment="1" applyProtection="1">
      <alignment horizontal="center"/>
      <protection hidden="1"/>
    </xf>
    <xf numFmtId="164" fontId="9" fillId="0" borderId="0" xfId="7" applyFont="1" applyAlignment="1" applyProtection="1">
      <alignment horizontal="center"/>
      <protection hidden="1"/>
    </xf>
    <xf numFmtId="0" fontId="5" fillId="0" borderId="0" xfId="9" applyFont="1" applyProtection="1">
      <protection hidden="1"/>
    </xf>
    <xf numFmtId="0" fontId="5" fillId="0" borderId="3" xfId="9" applyFont="1" applyBorder="1" applyAlignment="1" applyProtection="1">
      <alignment horizontal="center"/>
      <protection hidden="1"/>
    </xf>
    <xf numFmtId="0" fontId="5" fillId="0" borderId="0" xfId="9" applyFont="1" applyAlignment="1" applyProtection="1">
      <alignment horizontal="center"/>
      <protection hidden="1"/>
    </xf>
    <xf numFmtId="0" fontId="5" fillId="0" borderId="1" xfId="9" applyFont="1" applyBorder="1" applyAlignment="1" applyProtection="1">
      <alignment horizontal="center"/>
      <protection hidden="1"/>
    </xf>
    <xf numFmtId="0" fontId="5" fillId="0" borderId="22" xfId="9" applyFont="1" applyBorder="1" applyAlignment="1" applyProtection="1">
      <alignment horizontal="center"/>
      <protection hidden="1"/>
    </xf>
    <xf numFmtId="0" fontId="12" fillId="0" borderId="23" xfId="9" applyFont="1" applyBorder="1" applyAlignment="1" applyProtection="1">
      <alignment horizontal="center"/>
      <protection hidden="1"/>
    </xf>
    <xf numFmtId="1" fontId="5" fillId="0" borderId="4" xfId="9" applyNumberFormat="1" applyFont="1" applyBorder="1" applyAlignment="1" applyProtection="1">
      <alignment horizontal="center"/>
      <protection hidden="1"/>
    </xf>
    <xf numFmtId="164" fontId="5" fillId="0" borderId="3" xfId="7" applyFont="1" applyBorder="1" applyAlignment="1" applyProtection="1">
      <alignment horizontal="center"/>
      <protection hidden="1"/>
    </xf>
    <xf numFmtId="164" fontId="5" fillId="0" borderId="1" xfId="7" applyFont="1" applyBorder="1" applyAlignment="1" applyProtection="1">
      <alignment horizontal="center"/>
      <protection hidden="1"/>
    </xf>
    <xf numFmtId="164" fontId="5" fillId="0" borderId="5" xfId="7" applyFont="1" applyBorder="1" applyAlignment="1" applyProtection="1">
      <alignment horizontal="center"/>
      <protection hidden="1"/>
    </xf>
    <xf numFmtId="164" fontId="5" fillId="0" borderId="3" xfId="6" applyFont="1" applyBorder="1" applyAlignment="1" applyProtection="1">
      <alignment horizontal="center"/>
      <protection hidden="1"/>
    </xf>
    <xf numFmtId="0" fontId="12" fillId="0" borderId="3" xfId="9" applyFont="1" applyBorder="1" applyAlignment="1" applyProtection="1">
      <alignment horizontal="center"/>
      <protection hidden="1"/>
    </xf>
    <xf numFmtId="164" fontId="5" fillId="0" borderId="4" xfId="6" applyFont="1" applyBorder="1" applyAlignment="1" applyProtection="1">
      <alignment horizontal="center"/>
      <protection hidden="1"/>
    </xf>
    <xf numFmtId="164" fontId="7" fillId="0" borderId="0" xfId="7" applyFont="1" applyProtection="1">
      <protection hidden="1"/>
    </xf>
    <xf numFmtId="164" fontId="16" fillId="0" borderId="0" xfId="7" applyFont="1" applyAlignment="1" applyProtection="1">
      <alignment horizontal="left"/>
      <protection hidden="1"/>
    </xf>
    <xf numFmtId="164" fontId="12" fillId="0" borderId="17" xfId="6" applyFont="1" applyBorder="1" applyAlignment="1" applyProtection="1">
      <alignment horizontal="center"/>
      <protection hidden="1"/>
    </xf>
    <xf numFmtId="164" fontId="5" fillId="0" borderId="24" xfId="7" applyFont="1" applyBorder="1" applyAlignment="1" applyProtection="1">
      <alignment horizontal="center"/>
      <protection hidden="1"/>
    </xf>
    <xf numFmtId="164" fontId="5" fillId="0" borderId="17" xfId="7" applyFont="1" applyBorder="1" applyAlignment="1" applyProtection="1">
      <alignment horizontal="center"/>
      <protection hidden="1"/>
    </xf>
    <xf numFmtId="164" fontId="5" fillId="0" borderId="21" xfId="7" applyFont="1" applyBorder="1" applyAlignment="1" applyProtection="1">
      <alignment horizontal="center"/>
      <protection hidden="1"/>
    </xf>
    <xf numFmtId="164" fontId="5" fillId="0" borderId="25" xfId="7" applyFont="1" applyBorder="1" applyAlignment="1" applyProtection="1">
      <alignment horizontal="center"/>
      <protection hidden="1"/>
    </xf>
    <xf numFmtId="164" fontId="5" fillId="0" borderId="26" xfId="7" applyFont="1" applyBorder="1" applyAlignment="1" applyProtection="1">
      <alignment horizontal="center"/>
      <protection hidden="1"/>
    </xf>
    <xf numFmtId="164" fontId="5" fillId="0" borderId="17" xfId="6" applyFont="1" applyBorder="1" applyAlignment="1" applyProtection="1">
      <alignment horizontal="center"/>
      <protection hidden="1"/>
    </xf>
    <xf numFmtId="164" fontId="5" fillId="0" borderId="17" xfId="5" applyFont="1" applyBorder="1" applyAlignment="1" applyProtection="1">
      <alignment horizontal="center"/>
      <protection hidden="1"/>
    </xf>
    <xf numFmtId="164" fontId="5" fillId="0" borderId="24" xfId="5" applyFont="1" applyBorder="1" applyAlignment="1" applyProtection="1">
      <alignment horizontal="center"/>
      <protection hidden="1"/>
    </xf>
    <xf numFmtId="2" fontId="9" fillId="0" borderId="4" xfId="7" applyNumberFormat="1" applyFont="1" applyBorder="1" applyAlignment="1" applyProtection="1">
      <alignment horizontal="center"/>
      <protection hidden="1"/>
    </xf>
    <xf numFmtId="2" fontId="9" fillId="0" borderId="3" xfId="7" applyNumberFormat="1" applyFont="1" applyBorder="1" applyAlignment="1" applyProtection="1">
      <alignment horizontal="center"/>
      <protection hidden="1"/>
    </xf>
    <xf numFmtId="165" fontId="9" fillId="0" borderId="0" xfId="7" applyNumberFormat="1" applyFont="1" applyAlignment="1" applyProtection="1">
      <alignment horizontal="center"/>
      <protection hidden="1"/>
    </xf>
    <xf numFmtId="2" fontId="9" fillId="0" borderId="0" xfId="7" applyNumberFormat="1" applyFont="1" applyAlignment="1" applyProtection="1">
      <alignment horizontal="center"/>
      <protection hidden="1"/>
    </xf>
    <xf numFmtId="164" fontId="9" fillId="0" borderId="0" xfId="7" applyFont="1" applyProtection="1">
      <protection hidden="1"/>
    </xf>
    <xf numFmtId="2" fontId="9" fillId="0" borderId="0" xfId="5" applyNumberFormat="1" applyFont="1" applyAlignment="1" applyProtection="1">
      <alignment horizontal="center"/>
      <protection hidden="1"/>
    </xf>
    <xf numFmtId="2" fontId="9" fillId="0" borderId="17" xfId="7" applyNumberFormat="1" applyFont="1" applyBorder="1" applyAlignment="1" applyProtection="1">
      <alignment horizontal="center"/>
      <protection hidden="1"/>
    </xf>
    <xf numFmtId="164" fontId="9" fillId="0" borderId="21" xfId="7" applyFont="1" applyBorder="1" applyAlignment="1" applyProtection="1">
      <alignment horizontal="center"/>
      <protection hidden="1"/>
    </xf>
    <xf numFmtId="164" fontId="9" fillId="0" borderId="27" xfId="7" applyFont="1" applyBorder="1" applyAlignment="1" applyProtection="1">
      <alignment horizontal="center"/>
      <protection hidden="1"/>
    </xf>
    <xf numFmtId="2" fontId="7" fillId="0" borderId="0" xfId="7" applyNumberFormat="1" applyFont="1" applyAlignment="1" applyProtection="1">
      <alignment horizontal="center"/>
      <protection hidden="1"/>
    </xf>
    <xf numFmtId="164" fontId="9" fillId="0" borderId="4" xfId="7" applyFont="1" applyBorder="1" applyAlignment="1" applyProtection="1">
      <alignment horizontal="center"/>
      <protection hidden="1"/>
    </xf>
    <xf numFmtId="164" fontId="8" fillId="0" borderId="0" xfId="7" applyFont="1" applyAlignment="1" applyProtection="1">
      <alignment horizontal="left"/>
      <protection hidden="1"/>
    </xf>
    <xf numFmtId="164" fontId="9" fillId="0" borderId="0" xfId="7" applyFont="1" applyAlignment="1" applyProtection="1">
      <alignment horizontal="left"/>
      <protection hidden="1"/>
    </xf>
    <xf numFmtId="164" fontId="7" fillId="0" borderId="0" xfId="7" applyFont="1" applyAlignment="1" applyProtection="1">
      <alignment horizontal="center"/>
      <protection hidden="1"/>
    </xf>
    <xf numFmtId="165" fontId="7" fillId="0" borderId="0" xfId="7" applyNumberFormat="1" applyFont="1" applyAlignment="1" applyProtection="1">
      <alignment horizontal="center"/>
      <protection hidden="1"/>
    </xf>
    <xf numFmtId="2" fontId="7" fillId="0" borderId="0" xfId="7" applyNumberFormat="1" applyFont="1" applyAlignment="1" applyProtection="1">
      <alignment horizontal="left"/>
      <protection hidden="1"/>
    </xf>
    <xf numFmtId="13" fontId="7" fillId="0" borderId="0" xfId="7" applyNumberFormat="1" applyFont="1" applyAlignment="1" applyProtection="1">
      <alignment horizontal="center"/>
      <protection hidden="1"/>
    </xf>
    <xf numFmtId="2" fontId="11" fillId="0" borderId="0" xfId="7" applyNumberFormat="1" applyFont="1" applyAlignment="1" applyProtection="1">
      <alignment horizontal="left"/>
      <protection hidden="1"/>
    </xf>
    <xf numFmtId="169" fontId="9" fillId="0" borderId="0" xfId="7" applyNumberFormat="1" applyFont="1" applyAlignment="1" applyProtection="1">
      <alignment horizontal="center"/>
      <protection hidden="1"/>
    </xf>
    <xf numFmtId="0" fontId="7" fillId="0" borderId="0" xfId="7" applyNumberFormat="1" applyFont="1" applyAlignment="1" applyProtection="1">
      <alignment horizontal="center"/>
      <protection hidden="1"/>
    </xf>
    <xf numFmtId="164" fontId="11" fillId="0" borderId="0" xfId="7" applyFont="1" applyProtection="1">
      <protection hidden="1"/>
    </xf>
    <xf numFmtId="8" fontId="9" fillId="0" borderId="0" xfId="2" applyFont="1" applyBorder="1" applyAlignment="1" applyProtection="1">
      <alignment horizontal="right"/>
      <protection hidden="1"/>
    </xf>
    <xf numFmtId="7" fontId="7" fillId="0" borderId="0" xfId="7" applyNumberFormat="1" applyFont="1" applyAlignment="1" applyProtection="1">
      <alignment horizontal="center"/>
      <protection hidden="1"/>
    </xf>
    <xf numFmtId="164" fontId="11" fillId="0" borderId="0" xfId="5" applyFont="1" applyAlignment="1" applyProtection="1">
      <alignment horizontal="center"/>
      <protection hidden="1"/>
    </xf>
    <xf numFmtId="165" fontId="11" fillId="0" borderId="0" xfId="5" applyNumberFormat="1" applyFont="1" applyProtection="1">
      <protection hidden="1"/>
    </xf>
    <xf numFmtId="164" fontId="9" fillId="0" borderId="0" xfId="5" applyFont="1" applyAlignment="1" applyProtection="1">
      <alignment horizontal="left"/>
      <protection hidden="1"/>
    </xf>
    <xf numFmtId="0" fontId="9" fillId="0" borderId="0" xfId="3" applyFont="1" applyProtection="1">
      <protection hidden="1"/>
    </xf>
    <xf numFmtId="164" fontId="9" fillId="0" borderId="0" xfId="6" applyFont="1" applyProtection="1">
      <protection hidden="1"/>
    </xf>
    <xf numFmtId="0" fontId="9" fillId="0" borderId="0" xfId="9" applyFont="1" applyProtection="1">
      <protection hidden="1"/>
    </xf>
    <xf numFmtId="164" fontId="11" fillId="0" borderId="0" xfId="8" applyFont="1" applyProtection="1">
      <protection hidden="1"/>
    </xf>
    <xf numFmtId="164" fontId="11" fillId="0" borderId="0" xfId="7" applyFont="1" applyAlignment="1" applyProtection="1">
      <alignment horizontal="center"/>
      <protection hidden="1"/>
    </xf>
    <xf numFmtId="164" fontId="9" fillId="0" borderId="0" xfId="8" applyFont="1" applyProtection="1">
      <protection hidden="1"/>
    </xf>
    <xf numFmtId="2" fontId="9" fillId="0" borderId="0" xfId="8" applyNumberFormat="1" applyFont="1" applyProtection="1">
      <protection hidden="1"/>
    </xf>
    <xf numFmtId="164" fontId="11" fillId="0" borderId="0" xfId="5" applyFont="1" applyAlignment="1" applyProtection="1">
      <alignment horizontal="left"/>
      <protection hidden="1"/>
    </xf>
    <xf numFmtId="0" fontId="9" fillId="0" borderId="0" xfId="0" applyFont="1" applyProtection="1"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164" fontId="7" fillId="0" borderId="0" xfId="8" applyFont="1" applyProtection="1">
      <protection hidden="1"/>
    </xf>
    <xf numFmtId="164" fontId="7" fillId="0" borderId="0" xfId="6" applyFont="1" applyProtection="1">
      <protection hidden="1"/>
    </xf>
    <xf numFmtId="0" fontId="7" fillId="0" borderId="0" xfId="0" applyFont="1" applyProtection="1">
      <protection hidden="1"/>
    </xf>
    <xf numFmtId="2" fontId="9" fillId="0" borderId="3" xfId="0" applyNumberFormat="1" applyFont="1" applyBorder="1" applyAlignment="1" applyProtection="1">
      <alignment horizontal="center"/>
      <protection hidden="1"/>
    </xf>
    <xf numFmtId="2" fontId="9" fillId="0" borderId="0" xfId="8" applyNumberFormat="1" applyFont="1" applyAlignment="1" applyProtection="1">
      <alignment horizontal="center"/>
      <protection hidden="1"/>
    </xf>
    <xf numFmtId="2" fontId="9" fillId="0" borderId="17" xfId="0" applyNumberFormat="1" applyFont="1" applyBorder="1" applyAlignment="1" applyProtection="1">
      <alignment horizontal="center"/>
      <protection hidden="1"/>
    </xf>
    <xf numFmtId="2" fontId="9" fillId="0" borderId="23" xfId="0" applyNumberFormat="1" applyFont="1" applyBorder="1" applyAlignment="1" applyProtection="1">
      <alignment horizontal="center"/>
      <protection hidden="1"/>
    </xf>
    <xf numFmtId="2" fontId="9" fillId="0" borderId="0" xfId="0" applyNumberFormat="1" applyFont="1" applyAlignment="1" applyProtection="1">
      <alignment horizontal="center"/>
      <protection hidden="1"/>
    </xf>
    <xf numFmtId="165" fontId="7" fillId="0" borderId="0" xfId="7" applyNumberFormat="1" applyFont="1" applyProtection="1">
      <protection hidden="1"/>
    </xf>
    <xf numFmtId="164" fontId="8" fillId="0" borderId="0" xfId="7" applyFont="1" applyAlignment="1" applyProtection="1">
      <alignment horizontal="center"/>
      <protection hidden="1"/>
    </xf>
    <xf numFmtId="164" fontId="8" fillId="0" borderId="0" xfId="7" applyFont="1" applyProtection="1">
      <protection hidden="1"/>
    </xf>
    <xf numFmtId="164" fontId="16" fillId="0" borderId="0" xfId="7" quotePrefix="1" applyFont="1" applyAlignment="1" applyProtection="1">
      <alignment horizontal="left"/>
      <protection hidden="1"/>
    </xf>
    <xf numFmtId="7" fontId="16" fillId="0" borderId="0" xfId="7" applyNumberFormat="1" applyFont="1" applyAlignment="1" applyProtection="1">
      <alignment horizontal="left"/>
      <protection hidden="1"/>
    </xf>
    <xf numFmtId="0" fontId="16" fillId="0" borderId="0" xfId="0" applyFont="1" applyProtection="1">
      <protection hidden="1"/>
    </xf>
    <xf numFmtId="10" fontId="16" fillId="0" borderId="0" xfId="7" applyNumberFormat="1" applyFont="1" applyAlignment="1" applyProtection="1">
      <alignment horizontal="right"/>
      <protection hidden="1"/>
    </xf>
    <xf numFmtId="164" fontId="16" fillId="0" borderId="0" xfId="7" applyFont="1" applyProtection="1">
      <protection hidden="1"/>
    </xf>
    <xf numFmtId="169" fontId="16" fillId="0" borderId="0" xfId="7" applyNumberFormat="1" applyFont="1" applyProtection="1">
      <protection hidden="1"/>
    </xf>
    <xf numFmtId="0" fontId="9" fillId="0" borderId="0" xfId="7" applyNumberFormat="1" applyFont="1" applyAlignment="1" applyProtection="1">
      <alignment horizontal="right"/>
      <protection hidden="1"/>
    </xf>
    <xf numFmtId="165" fontId="16" fillId="0" borderId="0" xfId="7" applyNumberFormat="1" applyFont="1" applyProtection="1">
      <protection hidden="1"/>
    </xf>
    <xf numFmtId="169" fontId="16" fillId="0" borderId="0" xfId="7" applyNumberFormat="1" applyFont="1" applyAlignment="1" applyProtection="1">
      <alignment horizontal="right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8" applyNumberFormat="1" applyFont="1" applyAlignment="1" applyProtection="1">
      <alignment horizontal="right"/>
      <protection hidden="1"/>
    </xf>
    <xf numFmtId="13" fontId="9" fillId="0" borderId="0" xfId="6" applyNumberFormat="1" applyFont="1" applyAlignment="1" applyProtection="1">
      <alignment horizontal="right"/>
      <protection hidden="1"/>
    </xf>
    <xf numFmtId="2" fontId="9" fillId="0" borderId="0" xfId="6" applyNumberFormat="1" applyFont="1" applyAlignment="1" applyProtection="1">
      <alignment horizontal="center"/>
      <protection hidden="1"/>
    </xf>
    <xf numFmtId="0" fontId="9" fillId="0" borderId="0" xfId="6" applyNumberFormat="1" applyFont="1" applyAlignment="1" applyProtection="1">
      <alignment horizontal="right"/>
      <protection hidden="1"/>
    </xf>
    <xf numFmtId="7" fontId="7" fillId="0" borderId="0" xfId="7" applyNumberFormat="1" applyFont="1" applyProtection="1">
      <protection hidden="1"/>
    </xf>
    <xf numFmtId="164" fontId="7" fillId="0" borderId="0" xfId="8" quotePrefix="1" applyFont="1" applyAlignment="1" applyProtection="1">
      <alignment horizontal="left"/>
      <protection hidden="1"/>
    </xf>
    <xf numFmtId="164" fontId="7" fillId="0" borderId="0" xfId="8" applyFont="1" applyAlignment="1" applyProtection="1">
      <alignment horizontal="center"/>
      <protection hidden="1"/>
    </xf>
    <xf numFmtId="8" fontId="9" fillId="0" borderId="0" xfId="9" applyNumberFormat="1" applyFont="1" applyAlignment="1" applyProtection="1">
      <alignment horizontal="right"/>
      <protection hidden="1"/>
    </xf>
    <xf numFmtId="0" fontId="7" fillId="0" borderId="0" xfId="9" applyFont="1" applyProtection="1">
      <protection hidden="1"/>
    </xf>
    <xf numFmtId="8" fontId="7" fillId="0" borderId="0" xfId="9" applyNumberFormat="1" applyFont="1" applyAlignment="1" applyProtection="1">
      <alignment horizontal="right"/>
      <protection hidden="1"/>
    </xf>
    <xf numFmtId="0" fontId="7" fillId="0" borderId="0" xfId="9" applyFont="1" applyAlignment="1" applyProtection="1">
      <alignment horizontal="left"/>
      <protection hidden="1"/>
    </xf>
    <xf numFmtId="164" fontId="7" fillId="5" borderId="0" xfId="8" applyFont="1" applyFill="1" applyAlignment="1" applyProtection="1">
      <alignment horizontal="centerContinuous"/>
      <protection hidden="1"/>
    </xf>
    <xf numFmtId="164" fontId="5" fillId="0" borderId="0" xfId="5" applyFont="1" applyAlignment="1" applyProtection="1">
      <alignment horizontal="center"/>
      <protection hidden="1"/>
    </xf>
    <xf numFmtId="165" fontId="5" fillId="0" borderId="0" xfId="5" applyNumberFormat="1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2" fontId="9" fillId="0" borderId="0" xfId="0" applyNumberFormat="1" applyFont="1" applyAlignment="1" applyProtection="1">
      <alignment horizontal="left"/>
      <protection hidden="1"/>
    </xf>
    <xf numFmtId="167" fontId="13" fillId="0" borderId="0" xfId="0" applyNumberFormat="1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right"/>
      <protection hidden="1"/>
    </xf>
    <xf numFmtId="2" fontId="9" fillId="0" borderId="0" xfId="0" applyNumberFormat="1" applyFont="1" applyProtection="1">
      <protection hidden="1"/>
    </xf>
    <xf numFmtId="15" fontId="9" fillId="0" borderId="0" xfId="0" applyNumberFormat="1" applyFont="1" applyAlignment="1" applyProtection="1">
      <alignment horizontal="center"/>
      <protection hidden="1"/>
    </xf>
    <xf numFmtId="164" fontId="5" fillId="0" borderId="29" xfId="7" applyFont="1" applyBorder="1" applyAlignment="1" applyProtection="1">
      <alignment horizontal="center"/>
      <protection hidden="1"/>
    </xf>
    <xf numFmtId="10" fontId="9" fillId="0" borderId="18" xfId="0" applyNumberFormat="1" applyFont="1" applyBorder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164" fontId="5" fillId="0" borderId="30" xfId="7" applyFont="1" applyBorder="1" applyAlignment="1" applyProtection="1">
      <alignment horizontal="center"/>
      <protection hidden="1"/>
    </xf>
    <xf numFmtId="0" fontId="20" fillId="0" borderId="0" xfId="0" applyFont="1" applyProtection="1">
      <protection hidden="1"/>
    </xf>
    <xf numFmtId="164" fontId="9" fillId="0" borderId="23" xfId="7" applyFont="1" applyBorder="1" applyAlignment="1" applyProtection="1">
      <alignment horizontal="center"/>
      <protection hidden="1"/>
    </xf>
    <xf numFmtId="2" fontId="9" fillId="0" borderId="31" xfId="0" applyNumberFormat="1" applyFont="1" applyBorder="1" applyAlignment="1" applyProtection="1">
      <alignment horizontal="center"/>
      <protection hidden="1"/>
    </xf>
    <xf numFmtId="164" fontId="9" fillId="0" borderId="32" xfId="7" applyFont="1" applyBorder="1" applyAlignment="1" applyProtection="1">
      <alignment horizontal="center"/>
      <protection hidden="1"/>
    </xf>
    <xf numFmtId="2" fontId="9" fillId="0" borderId="22" xfId="0" applyNumberFormat="1" applyFont="1" applyBorder="1" applyAlignment="1" applyProtection="1">
      <alignment horizontal="center"/>
      <protection hidden="1"/>
    </xf>
    <xf numFmtId="2" fontId="9" fillId="0" borderId="8" xfId="0" applyNumberFormat="1" applyFont="1" applyBorder="1" applyAlignment="1" applyProtection="1">
      <alignment horizontal="center"/>
      <protection hidden="1"/>
    </xf>
    <xf numFmtId="4" fontId="9" fillId="0" borderId="0" xfId="6" applyNumberFormat="1" applyFont="1" applyAlignment="1" applyProtection="1">
      <alignment horizontal="center"/>
      <protection hidden="1"/>
    </xf>
    <xf numFmtId="2" fontId="9" fillId="0" borderId="27" xfId="0" applyNumberFormat="1" applyFont="1" applyBorder="1" applyAlignment="1" applyProtection="1">
      <alignment horizontal="center"/>
      <protection hidden="1"/>
    </xf>
    <xf numFmtId="0" fontId="9" fillId="0" borderId="27" xfId="0" applyFont="1" applyBorder="1" applyAlignment="1" applyProtection="1">
      <alignment horizontal="center"/>
      <protection hidden="1"/>
    </xf>
    <xf numFmtId="164" fontId="9" fillId="0" borderId="3" xfId="7" applyFont="1" applyBorder="1" applyAlignment="1" applyProtection="1">
      <alignment horizontal="center"/>
      <protection hidden="1"/>
    </xf>
    <xf numFmtId="2" fontId="9" fillId="0" borderId="4" xfId="0" applyNumberFormat="1" applyFont="1" applyBorder="1" applyAlignment="1" applyProtection="1">
      <alignment horizontal="center"/>
      <protection hidden="1"/>
    </xf>
    <xf numFmtId="164" fontId="9" fillId="0" borderId="29" xfId="7" applyFont="1" applyBorder="1" applyAlignment="1" applyProtection="1">
      <alignment horizontal="center"/>
      <protection hidden="1"/>
    </xf>
    <xf numFmtId="2" fontId="9" fillId="0" borderId="5" xfId="0" applyNumberFormat="1" applyFont="1" applyBorder="1" applyAlignment="1" applyProtection="1">
      <alignment horizontal="center"/>
      <protection hidden="1"/>
    </xf>
    <xf numFmtId="2" fontId="9" fillId="0" borderId="33" xfId="0" applyNumberFormat="1" applyFont="1" applyBorder="1" applyAlignment="1" applyProtection="1">
      <alignment horizontal="center"/>
      <protection hidden="1"/>
    </xf>
    <xf numFmtId="166" fontId="9" fillId="0" borderId="0" xfId="0" applyNumberFormat="1" applyFont="1" applyAlignment="1" applyProtection="1">
      <alignment horizontal="center"/>
      <protection hidden="1"/>
    </xf>
    <xf numFmtId="4" fontId="9" fillId="0" borderId="3" xfId="0" applyNumberFormat="1" applyFont="1" applyBorder="1" applyAlignment="1" applyProtection="1">
      <alignment horizontal="center"/>
      <protection hidden="1"/>
    </xf>
    <xf numFmtId="2" fontId="9" fillId="0" borderId="29" xfId="0" applyNumberFormat="1" applyFont="1" applyBorder="1" applyAlignment="1" applyProtection="1">
      <alignment horizontal="centerContinuous"/>
      <protection hidden="1"/>
    </xf>
    <xf numFmtId="4" fontId="9" fillId="0" borderId="23" xfId="0" applyNumberFormat="1" applyFont="1" applyBorder="1" applyAlignment="1" applyProtection="1">
      <alignment horizontal="center"/>
      <protection hidden="1"/>
    </xf>
    <xf numFmtId="2" fontId="9" fillId="0" borderId="32" xfId="0" applyNumberFormat="1" applyFont="1" applyBorder="1" applyAlignment="1" applyProtection="1">
      <alignment horizontal="centerContinuous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17" xfId="0" applyFont="1" applyBorder="1" applyAlignment="1" applyProtection="1">
      <alignment horizontal="center"/>
      <protection hidden="1"/>
    </xf>
    <xf numFmtId="2" fontId="9" fillId="0" borderId="24" xfId="0" applyNumberFormat="1" applyFont="1" applyBorder="1" applyAlignment="1" applyProtection="1">
      <alignment horizontal="center"/>
      <protection hidden="1"/>
    </xf>
    <xf numFmtId="2" fontId="9" fillId="0" borderId="25" xfId="0" applyNumberFormat="1" applyFont="1" applyBorder="1" applyAlignment="1" applyProtection="1">
      <alignment horizontal="center"/>
      <protection hidden="1"/>
    </xf>
    <xf numFmtId="2" fontId="9" fillId="0" borderId="30" xfId="0" applyNumberFormat="1" applyFont="1" applyBorder="1" applyAlignment="1" applyProtection="1">
      <alignment horizontal="centerContinuous"/>
      <protection hidden="1"/>
    </xf>
    <xf numFmtId="2" fontId="9" fillId="0" borderId="26" xfId="0" applyNumberFormat="1" applyFont="1" applyBorder="1" applyAlignment="1" applyProtection="1">
      <alignment horizontal="center"/>
      <protection hidden="1"/>
    </xf>
    <xf numFmtId="2" fontId="9" fillId="0" borderId="21" xfId="0" applyNumberFormat="1" applyFont="1" applyBorder="1" applyAlignment="1" applyProtection="1">
      <alignment horizontal="center"/>
      <protection hidden="1"/>
    </xf>
    <xf numFmtId="2" fontId="9" fillId="0" borderId="1" xfId="0" applyNumberFormat="1" applyFont="1" applyBorder="1" applyAlignment="1" applyProtection="1">
      <alignment horizontal="center"/>
      <protection hidden="1"/>
    </xf>
    <xf numFmtId="0" fontId="9" fillId="0" borderId="23" xfId="0" applyFont="1" applyBorder="1" applyAlignment="1" applyProtection="1">
      <alignment horizontal="center"/>
      <protection hidden="1"/>
    </xf>
    <xf numFmtId="2" fontId="9" fillId="0" borderId="34" xfId="0" applyNumberFormat="1" applyFont="1" applyBorder="1" applyAlignment="1" applyProtection="1">
      <alignment horizontal="center"/>
      <protection hidden="1"/>
    </xf>
    <xf numFmtId="12" fontId="9" fillId="0" borderId="3" xfId="0" applyNumberFormat="1" applyFont="1" applyBorder="1" applyAlignment="1" applyProtection="1">
      <alignment horizontal="center"/>
      <protection hidden="1"/>
    </xf>
    <xf numFmtId="2" fontId="9" fillId="0" borderId="35" xfId="0" applyNumberFormat="1" applyFont="1" applyBorder="1" applyAlignment="1" applyProtection="1">
      <alignment horizontal="center"/>
      <protection hidden="1"/>
    </xf>
    <xf numFmtId="12" fontId="9" fillId="0" borderId="17" xfId="0" applyNumberFormat="1" applyFont="1" applyBorder="1" applyAlignment="1" applyProtection="1">
      <alignment horizontal="center"/>
      <protection hidden="1"/>
    </xf>
    <xf numFmtId="49" fontId="9" fillId="0" borderId="0" xfId="0" applyNumberFormat="1" applyFont="1" applyProtection="1">
      <protection hidden="1"/>
    </xf>
    <xf numFmtId="0" fontId="9" fillId="0" borderId="31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9" fillId="0" borderId="24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centerContinuous"/>
      <protection hidden="1"/>
    </xf>
    <xf numFmtId="7" fontId="16" fillId="0" borderId="0" xfId="7" applyNumberFormat="1" applyFont="1" applyAlignment="1" applyProtection="1">
      <alignment horizontal="center"/>
      <protection hidden="1"/>
    </xf>
    <xf numFmtId="7" fontId="16" fillId="0" borderId="0" xfId="7" applyNumberFormat="1" applyFont="1" applyProtection="1">
      <protection hidden="1"/>
    </xf>
    <xf numFmtId="4" fontId="9" fillId="0" borderId="0" xfId="0" applyNumberFormat="1" applyFont="1" applyAlignment="1" applyProtection="1">
      <alignment horizontal="center"/>
      <protection hidden="1"/>
    </xf>
    <xf numFmtId="9" fontId="16" fillId="0" borderId="0" xfId="7" applyNumberFormat="1" applyFont="1" applyAlignment="1" applyProtection="1">
      <alignment horizontal="right"/>
      <protection hidden="1"/>
    </xf>
    <xf numFmtId="0" fontId="19" fillId="0" borderId="0" xfId="7" applyNumberFormat="1" applyFont="1" applyAlignment="1" applyProtection="1">
      <alignment horizontal="center"/>
      <protection hidden="1"/>
    </xf>
    <xf numFmtId="10" fontId="16" fillId="0" borderId="0" xfId="7" applyNumberFormat="1" applyFont="1" applyAlignment="1" applyProtection="1">
      <alignment horizontal="left"/>
      <protection hidden="1"/>
    </xf>
    <xf numFmtId="164" fontId="9" fillId="0" borderId="36" xfId="8" applyFont="1" applyBorder="1" applyProtection="1">
      <protection hidden="1"/>
    </xf>
    <xf numFmtId="0" fontId="9" fillId="0" borderId="36" xfId="0" applyFont="1" applyBorder="1" applyAlignment="1" applyProtection="1">
      <alignment horizontal="left"/>
      <protection hidden="1"/>
    </xf>
    <xf numFmtId="0" fontId="9" fillId="0" borderId="36" xfId="0" applyFont="1" applyBorder="1" applyAlignment="1" applyProtection="1">
      <alignment horizontal="centerContinuous"/>
      <protection hidden="1"/>
    </xf>
    <xf numFmtId="0" fontId="9" fillId="0" borderId="36" xfId="0" applyFont="1" applyBorder="1" applyProtection="1">
      <protection hidden="1"/>
    </xf>
    <xf numFmtId="164" fontId="9" fillId="0" borderId="37" xfId="8" applyFont="1" applyBorder="1" applyProtection="1">
      <protection hidden="1"/>
    </xf>
    <xf numFmtId="0" fontId="0" fillId="0" borderId="37" xfId="0" applyBorder="1" applyProtection="1">
      <protection hidden="1"/>
    </xf>
    <xf numFmtId="1" fontId="9" fillId="0" borderId="0" xfId="0" applyNumberFormat="1" applyFont="1" applyProtection="1">
      <protection hidden="1"/>
    </xf>
    <xf numFmtId="164" fontId="6" fillId="0" borderId="19" xfId="7" applyFont="1" applyBorder="1" applyAlignment="1" applyProtection="1">
      <alignment horizontal="center"/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0" fontId="9" fillId="5" borderId="0" xfId="0" applyFont="1" applyFill="1" applyProtection="1">
      <protection hidden="1"/>
    </xf>
    <xf numFmtId="2" fontId="11" fillId="0" borderId="0" xfId="0" applyNumberFormat="1" applyFont="1" applyAlignment="1" applyProtection="1">
      <alignment horizontal="center"/>
      <protection hidden="1"/>
    </xf>
    <xf numFmtId="13" fontId="11" fillId="0" borderId="0" xfId="0" applyNumberFormat="1" applyFont="1" applyAlignment="1" applyProtection="1">
      <alignment horizontal="center"/>
      <protection hidden="1"/>
    </xf>
    <xf numFmtId="1" fontId="11" fillId="0" borderId="0" xfId="0" applyNumberFormat="1" applyFont="1" applyAlignment="1" applyProtection="1">
      <alignment horizontal="center"/>
      <protection hidden="1"/>
    </xf>
    <xf numFmtId="40" fontId="9" fillId="0" borderId="0" xfId="1" applyFont="1" applyBorder="1" applyAlignment="1" applyProtection="1">
      <alignment horizontal="center"/>
      <protection hidden="1"/>
    </xf>
    <xf numFmtId="0" fontId="9" fillId="0" borderId="21" xfId="0" applyFont="1" applyBorder="1" applyAlignment="1" applyProtection="1">
      <alignment horizontal="center"/>
      <protection hidden="1"/>
    </xf>
    <xf numFmtId="2" fontId="16" fillId="0" borderId="0" xfId="0" applyNumberFormat="1" applyFont="1" applyProtection="1">
      <protection hidden="1"/>
    </xf>
    <xf numFmtId="0" fontId="17" fillId="0" borderId="0" xfId="0" applyFont="1" applyProtection="1">
      <protection hidden="1"/>
    </xf>
    <xf numFmtId="2" fontId="9" fillId="0" borderId="0" xfId="0" applyNumberFormat="1" applyFont="1" applyAlignment="1" applyProtection="1">
      <alignment horizontal="right"/>
      <protection hidden="1"/>
    </xf>
    <xf numFmtId="1" fontId="17" fillId="0" borderId="0" xfId="0" applyNumberFormat="1" applyFont="1" applyProtection="1">
      <protection hidden="1"/>
    </xf>
    <xf numFmtId="2" fontId="17" fillId="0" borderId="0" xfId="0" applyNumberFormat="1" applyFont="1" applyProtection="1">
      <protection hidden="1"/>
    </xf>
    <xf numFmtId="0" fontId="9" fillId="0" borderId="37" xfId="0" applyFont="1" applyBorder="1" applyProtection="1">
      <protection hidden="1"/>
    </xf>
    <xf numFmtId="2" fontId="7" fillId="0" borderId="0" xfId="0" applyNumberFormat="1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169" fontId="16" fillId="0" borderId="0" xfId="7" applyNumberFormat="1" applyFont="1" applyAlignment="1" applyProtection="1">
      <alignment horizontal="left"/>
      <protection hidden="1"/>
    </xf>
    <xf numFmtId="0" fontId="0" fillId="0" borderId="21" xfId="0" applyBorder="1" applyProtection="1">
      <protection hidden="1"/>
    </xf>
    <xf numFmtId="0" fontId="19" fillId="0" borderId="0" xfId="0" applyFont="1" applyProtection="1">
      <protection hidden="1"/>
    </xf>
    <xf numFmtId="2" fontId="9" fillId="0" borderId="39" xfId="0" applyNumberFormat="1" applyFont="1" applyBorder="1" applyAlignment="1" applyProtection="1">
      <alignment horizontal="center"/>
      <protection hidden="1"/>
    </xf>
    <xf numFmtId="9" fontId="16" fillId="0" borderId="0" xfId="7" applyNumberFormat="1" applyFont="1" applyAlignment="1" applyProtection="1">
      <alignment horizontal="left"/>
      <protection hidden="1"/>
    </xf>
    <xf numFmtId="0" fontId="5" fillId="2" borderId="39" xfId="9" applyFont="1" applyFill="1" applyBorder="1" applyAlignment="1" applyProtection="1">
      <alignment horizontal="center"/>
      <protection hidden="1"/>
    </xf>
    <xf numFmtId="0" fontId="5" fillId="2" borderId="21" xfId="9" applyFont="1" applyFill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left" vertical="center"/>
      <protection hidden="1"/>
    </xf>
    <xf numFmtId="164" fontId="9" fillId="0" borderId="24" xfId="7" applyFont="1" applyBorder="1" applyAlignment="1" applyProtection="1">
      <alignment horizontal="center"/>
      <protection hidden="1"/>
    </xf>
    <xf numFmtId="2" fontId="9" fillId="0" borderId="0" xfId="11" applyNumberFormat="1" applyFont="1" applyAlignment="1" applyProtection="1">
      <alignment horizontal="center"/>
      <protection hidden="1"/>
    </xf>
    <xf numFmtId="0" fontId="9" fillId="0" borderId="37" xfId="0" applyFont="1" applyBorder="1" applyAlignment="1" applyProtection="1">
      <alignment horizontal="left"/>
      <protection hidden="1"/>
    </xf>
    <xf numFmtId="0" fontId="9" fillId="0" borderId="37" xfId="0" applyFont="1" applyBorder="1" applyAlignment="1" applyProtection="1">
      <alignment horizontal="centerContinuous"/>
      <protection hidden="1"/>
    </xf>
    <xf numFmtId="167" fontId="13" fillId="0" borderId="18" xfId="3" applyNumberFormat="1" applyFont="1" applyBorder="1" applyAlignment="1" applyProtection="1">
      <alignment horizontal="center"/>
      <protection locked="0"/>
    </xf>
    <xf numFmtId="2" fontId="9" fillId="0" borderId="6" xfId="0" applyNumberFormat="1" applyFont="1" applyBorder="1" applyAlignment="1" applyProtection="1">
      <alignment horizontal="center"/>
      <protection hidden="1"/>
    </xf>
    <xf numFmtId="0" fontId="5" fillId="0" borderId="43" xfId="0" applyFont="1" applyBorder="1" applyAlignment="1" applyProtection="1">
      <alignment horizontal="center"/>
      <protection hidden="1"/>
    </xf>
    <xf numFmtId="0" fontId="5" fillId="0" borderId="44" xfId="9" applyFont="1" applyBorder="1" applyProtection="1">
      <protection hidden="1"/>
    </xf>
    <xf numFmtId="164" fontId="7" fillId="0" borderId="45" xfId="7" applyFont="1" applyBorder="1" applyProtection="1">
      <protection hidden="1"/>
    </xf>
    <xf numFmtId="164" fontId="5" fillId="0" borderId="45" xfId="7" applyFont="1" applyBorder="1" applyAlignment="1" applyProtection="1">
      <alignment horizontal="center"/>
      <protection hidden="1"/>
    </xf>
    <xf numFmtId="164" fontId="5" fillId="0" borderId="46" xfId="7" applyFont="1" applyBorder="1" applyAlignment="1" applyProtection="1">
      <alignment horizontal="center"/>
      <protection hidden="1"/>
    </xf>
    <xf numFmtId="2" fontId="9" fillId="0" borderId="47" xfId="0" applyNumberFormat="1" applyFont="1" applyBorder="1" applyAlignment="1" applyProtection="1">
      <alignment horizontal="center"/>
      <protection hidden="1"/>
    </xf>
    <xf numFmtId="2" fontId="9" fillId="0" borderId="48" xfId="0" applyNumberFormat="1" applyFont="1" applyBorder="1" applyAlignment="1" applyProtection="1">
      <alignment horizontal="center"/>
      <protection hidden="1"/>
    </xf>
    <xf numFmtId="2" fontId="9" fillId="0" borderId="49" xfId="0" applyNumberFormat="1" applyFont="1" applyBorder="1" applyAlignment="1" applyProtection="1">
      <alignment horizontal="center"/>
      <protection hidden="1"/>
    </xf>
    <xf numFmtId="2" fontId="9" fillId="0" borderId="50" xfId="0" applyNumberFormat="1" applyFont="1" applyBorder="1" applyAlignment="1" applyProtection="1">
      <alignment horizontal="center"/>
      <protection hidden="1"/>
    </xf>
    <xf numFmtId="2" fontId="9" fillId="0" borderId="51" xfId="0" applyNumberFormat="1" applyFont="1" applyBorder="1" applyAlignment="1" applyProtection="1">
      <alignment horizontal="center"/>
      <protection hidden="1"/>
    </xf>
    <xf numFmtId="2" fontId="9" fillId="0" borderId="52" xfId="0" applyNumberFormat="1" applyFont="1" applyBorder="1" applyAlignment="1" applyProtection="1">
      <alignment horizontal="center"/>
      <protection hidden="1"/>
    </xf>
    <xf numFmtId="2" fontId="9" fillId="0" borderId="45" xfId="0" applyNumberFormat="1" applyFont="1" applyBorder="1" applyAlignment="1" applyProtection="1">
      <alignment horizontal="center"/>
      <protection hidden="1"/>
    </xf>
    <xf numFmtId="2" fontId="9" fillId="0" borderId="46" xfId="0" applyNumberFormat="1" applyFont="1" applyBorder="1" applyAlignment="1" applyProtection="1">
      <alignment horizontal="center"/>
      <protection hidden="1"/>
    </xf>
    <xf numFmtId="2" fontId="9" fillId="0" borderId="44" xfId="0" applyNumberFormat="1" applyFont="1" applyBorder="1" applyAlignment="1" applyProtection="1">
      <alignment horizontal="center"/>
      <protection hidden="1"/>
    </xf>
    <xf numFmtId="2" fontId="9" fillId="0" borderId="53" xfId="0" applyNumberFormat="1" applyFont="1" applyBorder="1" applyAlignment="1" applyProtection="1">
      <alignment horizontal="center"/>
      <protection hidden="1"/>
    </xf>
    <xf numFmtId="2" fontId="9" fillId="0" borderId="54" xfId="0" applyNumberFormat="1" applyFont="1" applyBorder="1" applyAlignment="1" applyProtection="1">
      <alignment horizontal="center"/>
      <protection hidden="1"/>
    </xf>
    <xf numFmtId="2" fontId="9" fillId="0" borderId="55" xfId="0" applyNumberFormat="1" applyFont="1" applyBorder="1" applyAlignment="1" applyProtection="1">
      <alignment horizontal="center"/>
      <protection hidden="1"/>
    </xf>
    <xf numFmtId="0" fontId="5" fillId="0" borderId="56" xfId="0" applyFont="1" applyBorder="1" applyAlignment="1" applyProtection="1">
      <alignment horizontal="center"/>
      <protection hidden="1"/>
    </xf>
    <xf numFmtId="12" fontId="9" fillId="0" borderId="47" xfId="0" applyNumberFormat="1" applyFont="1" applyBorder="1" applyAlignment="1" applyProtection="1">
      <alignment horizontal="center"/>
      <protection hidden="1"/>
    </xf>
    <xf numFmtId="2" fontId="9" fillId="0" borderId="57" xfId="0" applyNumberFormat="1" applyFont="1" applyBorder="1" applyAlignment="1" applyProtection="1">
      <alignment horizontal="center"/>
      <protection hidden="1"/>
    </xf>
    <xf numFmtId="2" fontId="9" fillId="0" borderId="58" xfId="0" applyNumberFormat="1" applyFont="1" applyBorder="1" applyAlignment="1" applyProtection="1">
      <alignment horizontal="center"/>
      <protection hidden="1"/>
    </xf>
    <xf numFmtId="2" fontId="9" fillId="0" borderId="59" xfId="0" applyNumberFormat="1" applyFont="1" applyBorder="1" applyAlignment="1" applyProtection="1">
      <alignment horizontal="center"/>
      <protection hidden="1"/>
    </xf>
    <xf numFmtId="2" fontId="9" fillId="0" borderId="60" xfId="0" applyNumberFormat="1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2" fontId="9" fillId="0" borderId="42" xfId="0" applyNumberFormat="1" applyFont="1" applyBorder="1" applyAlignment="1" applyProtection="1">
      <alignment horizontal="center"/>
      <protection hidden="1"/>
    </xf>
    <xf numFmtId="164" fontId="9" fillId="0" borderId="3" xfId="5" applyFont="1" applyBorder="1" applyAlignment="1" applyProtection="1">
      <alignment horizontal="center"/>
      <protection hidden="1"/>
    </xf>
    <xf numFmtId="164" fontId="9" fillId="0" borderId="45" xfId="7" applyFont="1" applyBorder="1" applyAlignment="1" applyProtection="1">
      <alignment horizontal="center"/>
      <protection hidden="1"/>
    </xf>
    <xf numFmtId="164" fontId="9" fillId="0" borderId="5" xfId="6" applyFont="1" applyBorder="1" applyAlignment="1" applyProtection="1">
      <alignment horizontal="center"/>
      <protection hidden="1"/>
    </xf>
    <xf numFmtId="164" fontId="9" fillId="0" borderId="33" xfId="6" applyFont="1" applyBorder="1" applyAlignment="1" applyProtection="1">
      <alignment horizontal="center"/>
      <protection hidden="1"/>
    </xf>
    <xf numFmtId="2" fontId="9" fillId="0" borderId="3" xfId="5" applyNumberFormat="1" applyFont="1" applyBorder="1" applyAlignment="1" applyProtection="1">
      <alignment horizontal="center"/>
      <protection hidden="1"/>
    </xf>
    <xf numFmtId="2" fontId="9" fillId="0" borderId="0" xfId="3" applyNumberFormat="1" applyFont="1" applyProtection="1">
      <protection hidden="1"/>
    </xf>
    <xf numFmtId="0" fontId="16" fillId="0" borderId="0" xfId="3" applyFont="1" applyProtection="1">
      <protection hidden="1"/>
    </xf>
    <xf numFmtId="0" fontId="9" fillId="0" borderId="0" xfId="3" applyFont="1" applyAlignment="1" applyProtection="1">
      <alignment horizontal="center"/>
      <protection hidden="1"/>
    </xf>
    <xf numFmtId="0" fontId="17" fillId="0" borderId="0" xfId="3" applyFont="1" applyProtection="1">
      <protection hidden="1"/>
    </xf>
    <xf numFmtId="0" fontId="17" fillId="0" borderId="0" xfId="3" applyFont="1" applyAlignment="1" applyProtection="1">
      <alignment horizontal="center"/>
      <protection hidden="1"/>
    </xf>
    <xf numFmtId="0" fontId="7" fillId="0" borderId="0" xfId="3" applyFont="1" applyProtection="1">
      <protection hidden="1"/>
    </xf>
    <xf numFmtId="2" fontId="7" fillId="0" borderId="0" xfId="12" applyNumberFormat="1" applyFont="1" applyAlignment="1" applyProtection="1">
      <alignment horizontal="left"/>
      <protection hidden="1"/>
    </xf>
    <xf numFmtId="2" fontId="17" fillId="0" borderId="0" xfId="12" applyNumberFormat="1" applyFont="1" applyAlignment="1" applyProtection="1">
      <alignment horizontal="center"/>
      <protection hidden="1"/>
    </xf>
    <xf numFmtId="164" fontId="7" fillId="0" borderId="0" xfId="12" applyFont="1" applyProtection="1">
      <protection hidden="1"/>
    </xf>
    <xf numFmtId="164" fontId="17" fillId="0" borderId="0" xfId="8" applyFont="1" applyProtection="1">
      <protection hidden="1"/>
    </xf>
    <xf numFmtId="164" fontId="17" fillId="0" borderId="0" xfId="10" applyFont="1" applyProtection="1">
      <protection hidden="1"/>
    </xf>
    <xf numFmtId="0" fontId="41" fillId="0" borderId="0" xfId="0" applyFont="1" applyProtection="1">
      <protection hidden="1"/>
    </xf>
    <xf numFmtId="0" fontId="5" fillId="0" borderId="18" xfId="3" applyFont="1" applyBorder="1" applyAlignment="1" applyProtection="1">
      <alignment horizontal="center"/>
      <protection hidden="1"/>
    </xf>
    <xf numFmtId="0" fontId="5" fillId="0" borderId="0" xfId="3" applyFont="1" applyAlignment="1" applyProtection="1">
      <alignment horizontal="center"/>
      <protection hidden="1"/>
    </xf>
    <xf numFmtId="164" fontId="44" fillId="0" borderId="0" xfId="12" applyFont="1" applyAlignment="1" applyProtection="1">
      <alignment horizontal="left"/>
      <protection hidden="1"/>
    </xf>
    <xf numFmtId="164" fontId="8" fillId="0" borderId="0" xfId="12" applyFont="1" applyAlignment="1" applyProtection="1">
      <alignment horizontal="left"/>
      <protection hidden="1"/>
    </xf>
    <xf numFmtId="0" fontId="8" fillId="0" borderId="0" xfId="3" applyFont="1" applyAlignment="1" applyProtection="1">
      <alignment horizontal="center"/>
      <protection hidden="1"/>
    </xf>
    <xf numFmtId="0" fontId="15" fillId="0" borderId="0" xfId="3" applyFont="1" applyProtection="1">
      <protection hidden="1"/>
    </xf>
    <xf numFmtId="2" fontId="17" fillId="0" borderId="0" xfId="3" applyNumberFormat="1" applyFont="1" applyAlignment="1" applyProtection="1">
      <alignment horizontal="center"/>
      <protection hidden="1"/>
    </xf>
    <xf numFmtId="0" fontId="9" fillId="0" borderId="4" xfId="3" applyFont="1" applyBorder="1" applyAlignment="1" applyProtection="1">
      <alignment horizontal="left"/>
      <protection hidden="1"/>
    </xf>
    <xf numFmtId="0" fontId="9" fillId="0" borderId="0" xfId="3" applyFont="1" applyAlignment="1" applyProtection="1">
      <alignment horizontal="left"/>
      <protection hidden="1"/>
    </xf>
    <xf numFmtId="0" fontId="9" fillId="0" borderId="33" xfId="3" applyFont="1" applyBorder="1" applyAlignment="1" applyProtection="1">
      <alignment horizontal="center"/>
      <protection hidden="1"/>
    </xf>
    <xf numFmtId="0" fontId="9" fillId="0" borderId="21" xfId="3" applyFont="1" applyBorder="1" applyAlignment="1" applyProtection="1">
      <alignment horizontal="left"/>
      <protection hidden="1"/>
    </xf>
    <xf numFmtId="0" fontId="15" fillId="0" borderId="34" xfId="3" applyFont="1" applyBorder="1" applyAlignment="1" applyProtection="1">
      <alignment horizontal="center"/>
      <protection hidden="1"/>
    </xf>
    <xf numFmtId="0" fontId="9" fillId="0" borderId="0" xfId="3" quotePrefix="1" applyFont="1" applyAlignment="1" applyProtection="1">
      <alignment horizontal="left"/>
      <protection hidden="1"/>
    </xf>
    <xf numFmtId="0" fontId="17" fillId="0" borderId="21" xfId="3" applyFont="1" applyBorder="1" applyAlignment="1" applyProtection="1">
      <alignment horizontal="center"/>
      <protection hidden="1"/>
    </xf>
    <xf numFmtId="0" fontId="17" fillId="0" borderId="0" xfId="3" quotePrefix="1" applyFont="1" applyAlignment="1" applyProtection="1">
      <alignment horizontal="left"/>
      <protection hidden="1"/>
    </xf>
    <xf numFmtId="0" fontId="18" fillId="0" borderId="0" xfId="3" applyFont="1" applyAlignment="1" applyProtection="1">
      <alignment horizontal="left"/>
      <protection hidden="1"/>
    </xf>
    <xf numFmtId="0" fontId="15" fillId="0" borderId="0" xfId="3" applyFont="1" applyAlignment="1" applyProtection="1">
      <alignment horizontal="left"/>
      <protection hidden="1"/>
    </xf>
    <xf numFmtId="0" fontId="15" fillId="0" borderId="0" xfId="3" applyFont="1" applyAlignment="1" applyProtection="1">
      <alignment horizontal="center"/>
      <protection hidden="1"/>
    </xf>
    <xf numFmtId="0" fontId="17" fillId="0" borderId="0" xfId="3" quotePrefix="1" applyFont="1" applyAlignment="1" applyProtection="1">
      <alignment horizontal="center"/>
      <protection hidden="1"/>
    </xf>
    <xf numFmtId="0" fontId="17" fillId="0" borderId="0" xfId="3" applyFont="1" applyAlignment="1" applyProtection="1">
      <alignment horizontal="left"/>
      <protection hidden="1"/>
    </xf>
    <xf numFmtId="9" fontId="17" fillId="0" borderId="0" xfId="3" applyNumberFormat="1" applyFont="1" applyAlignment="1" applyProtection="1">
      <alignment horizontal="left"/>
      <protection hidden="1"/>
    </xf>
    <xf numFmtId="9" fontId="17" fillId="0" borderId="0" xfId="3" applyNumberFormat="1" applyFont="1" applyAlignment="1" applyProtection="1">
      <alignment horizontal="right"/>
      <protection hidden="1"/>
    </xf>
    <xf numFmtId="169" fontId="17" fillId="0" borderId="0" xfId="3" applyNumberFormat="1" applyFont="1" applyAlignment="1" applyProtection="1">
      <alignment horizontal="left"/>
      <protection hidden="1"/>
    </xf>
    <xf numFmtId="0" fontId="17" fillId="0" borderId="8" xfId="3" quotePrefix="1" applyFont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15" fillId="0" borderId="31" xfId="3" applyFont="1" applyBorder="1" applyAlignment="1" applyProtection="1">
      <alignment horizontal="left"/>
      <protection hidden="1"/>
    </xf>
    <xf numFmtId="0" fontId="17" fillId="0" borderId="33" xfId="3" quotePrefix="1" applyFont="1" applyBorder="1" applyAlignment="1" applyProtection="1">
      <alignment horizontal="center"/>
      <protection hidden="1"/>
    </xf>
    <xf numFmtId="0" fontId="9" fillId="0" borderId="21" xfId="3" applyFont="1" applyBorder="1" applyProtection="1">
      <protection hidden="1"/>
    </xf>
    <xf numFmtId="0" fontId="17" fillId="0" borderId="21" xfId="3" quotePrefix="1" applyFont="1" applyBorder="1" applyAlignment="1" applyProtection="1">
      <alignment horizontal="center"/>
      <protection hidden="1"/>
    </xf>
    <xf numFmtId="0" fontId="17" fillId="0" borderId="34" xfId="3" quotePrefix="1" applyFont="1" applyBorder="1" applyAlignment="1" applyProtection="1">
      <alignment horizontal="center"/>
      <protection hidden="1"/>
    </xf>
    <xf numFmtId="169" fontId="17" fillId="0" borderId="0" xfId="3" applyNumberFormat="1" applyFont="1" applyProtection="1">
      <protection hidden="1"/>
    </xf>
    <xf numFmtId="164" fontId="17" fillId="0" borderId="0" xfId="12" applyFont="1" applyProtection="1">
      <protection hidden="1"/>
    </xf>
    <xf numFmtId="169" fontId="17" fillId="0" borderId="0" xfId="0" applyNumberFormat="1" applyFont="1" applyProtection="1">
      <protection hidden="1"/>
    </xf>
    <xf numFmtId="0" fontId="7" fillId="0" borderId="0" xfId="3" applyFont="1" applyAlignment="1" applyProtection="1">
      <alignment horizontal="center"/>
      <protection hidden="1"/>
    </xf>
    <xf numFmtId="9" fontId="17" fillId="0" borderId="0" xfId="0" applyNumberFormat="1" applyFont="1" applyProtection="1">
      <protection hidden="1"/>
    </xf>
    <xf numFmtId="164" fontId="17" fillId="0" borderId="0" xfId="8" applyFont="1" applyAlignment="1" applyProtection="1">
      <alignment horizontal="center"/>
      <protection hidden="1"/>
    </xf>
    <xf numFmtId="164" fontId="17" fillId="0" borderId="37" xfId="8" applyFont="1" applyBorder="1" applyProtection="1">
      <protection hidden="1"/>
    </xf>
    <xf numFmtId="167" fontId="40" fillId="0" borderId="56" xfId="0" applyNumberFormat="1" applyFont="1" applyBorder="1" applyAlignment="1" applyProtection="1">
      <alignment horizontal="center"/>
      <protection locked="0"/>
    </xf>
    <xf numFmtId="164" fontId="10" fillId="0" borderId="36" xfId="5" applyFont="1" applyBorder="1" applyAlignment="1" applyProtection="1">
      <alignment horizontal="left"/>
      <protection hidden="1"/>
    </xf>
    <xf numFmtId="0" fontId="7" fillId="0" borderId="24" xfId="0" applyFont="1" applyBorder="1" applyAlignment="1" applyProtection="1">
      <alignment horizontal="left" vertical="center"/>
      <protection hidden="1"/>
    </xf>
    <xf numFmtId="0" fontId="27" fillId="0" borderId="34" xfId="0" applyFont="1" applyBorder="1"/>
    <xf numFmtId="0" fontId="5" fillId="0" borderId="30" xfId="0" applyFont="1" applyBorder="1" applyAlignment="1" applyProtection="1">
      <alignment horizontal="left" vertical="center"/>
      <protection hidden="1"/>
    </xf>
    <xf numFmtId="164" fontId="5" fillId="0" borderId="26" xfId="6" applyFont="1" applyBorder="1" applyAlignment="1" applyProtection="1">
      <alignment horizontal="center"/>
      <protection hidden="1"/>
    </xf>
    <xf numFmtId="2" fontId="9" fillId="0" borderId="5" xfId="6" applyNumberFormat="1" applyFont="1" applyBorder="1" applyAlignment="1" applyProtection="1">
      <alignment horizontal="center"/>
      <protection hidden="1"/>
    </xf>
    <xf numFmtId="2" fontId="9" fillId="0" borderId="33" xfId="6" applyNumberFormat="1" applyFont="1" applyBorder="1" applyAlignment="1" applyProtection="1">
      <alignment horizontal="center"/>
      <protection hidden="1"/>
    </xf>
    <xf numFmtId="1" fontId="7" fillId="0" borderId="0" xfId="6" applyNumberFormat="1" applyFont="1" applyAlignment="1" applyProtection="1">
      <alignment horizontal="left"/>
      <protection hidden="1"/>
    </xf>
    <xf numFmtId="164" fontId="18" fillId="0" borderId="0" xfId="7" applyFont="1" applyProtection="1">
      <protection hidden="1"/>
    </xf>
    <xf numFmtId="164" fontId="26" fillId="0" borderId="0" xfId="7" applyFont="1" applyProtection="1">
      <protection hidden="1"/>
    </xf>
    <xf numFmtId="0" fontId="16" fillId="0" borderId="61" xfId="9" applyFont="1" applyBorder="1" applyAlignment="1" applyProtection="1">
      <alignment horizontal="left"/>
      <protection hidden="1"/>
    </xf>
    <xf numFmtId="164" fontId="16" fillId="0" borderId="61" xfId="7" applyFont="1" applyBorder="1" applyAlignment="1" applyProtection="1">
      <alignment horizontal="left"/>
      <protection hidden="1"/>
    </xf>
    <xf numFmtId="164" fontId="5" fillId="0" borderId="62" xfId="7" applyFont="1" applyBorder="1" applyAlignment="1" applyProtection="1">
      <alignment horizontal="center"/>
      <protection hidden="1"/>
    </xf>
    <xf numFmtId="164" fontId="5" fillId="0" borderId="63" xfId="7" applyFont="1" applyBorder="1" applyAlignment="1" applyProtection="1">
      <alignment horizontal="center"/>
      <protection hidden="1"/>
    </xf>
    <xf numFmtId="164" fontId="11" fillId="0" borderId="64" xfId="7" applyFont="1" applyBorder="1" applyAlignment="1" applyProtection="1">
      <alignment horizontal="center"/>
      <protection hidden="1"/>
    </xf>
    <xf numFmtId="164" fontId="11" fillId="0" borderId="63" xfId="7" applyFont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69" fontId="17" fillId="0" borderId="0" xfId="3" applyNumberFormat="1" applyFont="1" applyAlignment="1" applyProtection="1">
      <alignment horizontal="right"/>
      <protection hidden="1"/>
    </xf>
    <xf numFmtId="0" fontId="36" fillId="0" borderId="0" xfId="3" applyFont="1" applyAlignment="1" applyProtection="1">
      <alignment horizontal="left"/>
      <protection hidden="1"/>
    </xf>
    <xf numFmtId="0" fontId="45" fillId="0" borderId="0" xfId="0" applyFont="1" applyProtection="1">
      <protection hidden="1"/>
    </xf>
    <xf numFmtId="164" fontId="9" fillId="0" borderId="17" xfId="5" applyFont="1" applyBorder="1" applyAlignment="1" applyProtection="1">
      <alignment horizontal="center"/>
      <protection hidden="1"/>
    </xf>
    <xf numFmtId="2" fontId="9" fillId="0" borderId="23" xfId="5" applyNumberFormat="1" applyFont="1" applyBorder="1" applyAlignment="1" applyProtection="1">
      <alignment horizontal="center"/>
      <protection hidden="1"/>
    </xf>
    <xf numFmtId="2" fontId="9" fillId="0" borderId="17" xfId="5" applyNumberFormat="1" applyFont="1" applyBorder="1" applyAlignment="1" applyProtection="1">
      <alignment horizontal="center"/>
      <protection hidden="1"/>
    </xf>
    <xf numFmtId="2" fontId="9" fillId="0" borderId="65" xfId="0" applyNumberFormat="1" applyFont="1" applyBorder="1" applyAlignment="1" applyProtection="1">
      <alignment horizontal="center"/>
      <protection hidden="1"/>
    </xf>
    <xf numFmtId="2" fontId="9" fillId="0" borderId="65" xfId="5" applyNumberFormat="1" applyFont="1" applyBorder="1" applyAlignment="1" applyProtection="1">
      <alignment horizontal="center"/>
      <protection hidden="1"/>
    </xf>
    <xf numFmtId="2" fontId="9" fillId="0" borderId="47" xfId="5" applyNumberFormat="1" applyFont="1" applyBorder="1" applyAlignment="1" applyProtection="1">
      <alignment horizontal="center"/>
      <protection hidden="1"/>
    </xf>
    <xf numFmtId="9" fontId="16" fillId="0" borderId="0" xfId="13" applyFont="1" applyBorder="1" applyAlignment="1" applyProtection="1">
      <alignment horizontal="right"/>
      <protection hidden="1"/>
    </xf>
    <xf numFmtId="0" fontId="9" fillId="0" borderId="61" xfId="9" applyFont="1" applyBorder="1" applyAlignment="1" applyProtection="1">
      <alignment horizontal="left"/>
      <protection hidden="1"/>
    </xf>
    <xf numFmtId="164" fontId="9" fillId="0" borderId="61" xfId="7" applyFont="1" applyBorder="1" applyAlignment="1" applyProtection="1">
      <alignment horizontal="left"/>
      <protection hidden="1"/>
    </xf>
    <xf numFmtId="164" fontId="9" fillId="0" borderId="64" xfId="7" applyFont="1" applyBorder="1" applyAlignment="1" applyProtection="1">
      <alignment horizontal="left"/>
      <protection hidden="1"/>
    </xf>
    <xf numFmtId="164" fontId="5" fillId="0" borderId="64" xfId="7" applyFont="1" applyBorder="1" applyAlignment="1" applyProtection="1">
      <alignment horizontal="center"/>
      <protection hidden="1"/>
    </xf>
    <xf numFmtId="164" fontId="11" fillId="0" borderId="61" xfId="7" applyFont="1" applyBorder="1" applyAlignment="1" applyProtection="1">
      <alignment horizontal="center"/>
      <protection hidden="1"/>
    </xf>
    <xf numFmtId="0" fontId="11" fillId="0" borderId="61" xfId="0" applyFont="1" applyBorder="1" applyAlignment="1" applyProtection="1">
      <alignment horizontal="center"/>
      <protection hidden="1"/>
    </xf>
    <xf numFmtId="0" fontId="11" fillId="0" borderId="66" xfId="0" applyFont="1" applyBorder="1" applyAlignment="1" applyProtection="1">
      <alignment horizontal="center"/>
      <protection hidden="1"/>
    </xf>
    <xf numFmtId="0" fontId="11" fillId="0" borderId="67" xfId="0" applyFont="1" applyBorder="1" applyAlignment="1" applyProtection="1">
      <alignment horizontal="center"/>
      <protection hidden="1"/>
    </xf>
    <xf numFmtId="0" fontId="11" fillId="0" borderId="41" xfId="0" applyFont="1" applyBorder="1" applyAlignment="1" applyProtection="1">
      <alignment horizontal="center"/>
      <protection hidden="1"/>
    </xf>
    <xf numFmtId="49" fontId="22" fillId="0" borderId="68" xfId="0" applyNumberFormat="1" applyFont="1" applyBorder="1" applyAlignment="1" applyProtection="1">
      <alignment horizontal="left" vertical="center"/>
      <protection hidden="1"/>
    </xf>
    <xf numFmtId="0" fontId="11" fillId="0" borderId="40" xfId="0" applyFont="1" applyBorder="1" applyAlignment="1" applyProtection="1">
      <alignment horizontal="center"/>
      <protection hidden="1"/>
    </xf>
    <xf numFmtId="0" fontId="11" fillId="0" borderId="62" xfId="0" applyFont="1" applyBorder="1" applyAlignment="1" applyProtection="1">
      <alignment horizontal="center"/>
      <protection hidden="1"/>
    </xf>
    <xf numFmtId="0" fontId="11" fillId="0" borderId="64" xfId="0" applyFont="1" applyBorder="1" applyAlignment="1" applyProtection="1">
      <alignment horizontal="center"/>
      <protection hidden="1"/>
    </xf>
    <xf numFmtId="0" fontId="11" fillId="0" borderId="63" xfId="0" applyFont="1" applyBorder="1" applyAlignment="1" applyProtection="1">
      <alignment horizontal="center"/>
      <protection hidden="1"/>
    </xf>
    <xf numFmtId="0" fontId="11" fillId="0" borderId="69" xfId="0" applyFont="1" applyBorder="1" applyAlignment="1" applyProtection="1">
      <alignment horizontal="center"/>
      <protection hidden="1"/>
    </xf>
    <xf numFmtId="0" fontId="9" fillId="0" borderId="66" xfId="0" applyFont="1" applyBorder="1" applyAlignment="1" applyProtection="1">
      <alignment horizontal="center"/>
      <protection hidden="1"/>
    </xf>
    <xf numFmtId="0" fontId="9" fillId="0" borderId="61" xfId="0" applyFont="1" applyBorder="1" applyAlignment="1" applyProtection="1">
      <alignment horizontal="center"/>
      <protection hidden="1"/>
    </xf>
    <xf numFmtId="0" fontId="7" fillId="0" borderId="5" xfId="9" applyFont="1" applyBorder="1" applyAlignment="1">
      <alignment horizontal="center"/>
    </xf>
    <xf numFmtId="0" fontId="7" fillId="0" borderId="2" xfId="9" applyFont="1" applyBorder="1"/>
    <xf numFmtId="0" fontId="29" fillId="2" borderId="65" xfId="9" applyFont="1" applyFill="1" applyBorder="1" applyAlignment="1">
      <alignment horizontal="center" vertical="center"/>
    </xf>
    <xf numFmtId="0" fontId="29" fillId="2" borderId="70" xfId="9" applyFont="1" applyFill="1" applyBorder="1" applyAlignment="1">
      <alignment horizontal="center" vertical="center"/>
    </xf>
    <xf numFmtId="0" fontId="29" fillId="2" borderId="71" xfId="9" applyFont="1" applyFill="1" applyBorder="1"/>
    <xf numFmtId="0" fontId="29" fillId="2" borderId="65" xfId="9" applyFont="1" applyFill="1" applyBorder="1"/>
    <xf numFmtId="0" fontId="29" fillId="2" borderId="70" xfId="9" applyFont="1" applyFill="1" applyBorder="1"/>
    <xf numFmtId="0" fontId="25" fillId="2" borderId="71" xfId="0" applyFont="1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25" fillId="2" borderId="65" xfId="0" applyFont="1" applyFill="1" applyBorder="1" applyAlignment="1">
      <alignment horizontal="center"/>
    </xf>
    <xf numFmtId="0" fontId="0" fillId="2" borderId="72" xfId="0" applyFill="1" applyBorder="1"/>
    <xf numFmtId="164" fontId="7" fillId="0" borderId="73" xfId="6" applyFont="1" applyBorder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" fontId="7" fillId="0" borderId="0" xfId="0" applyNumberFormat="1" applyFont="1" applyProtection="1">
      <protection hidden="1"/>
    </xf>
    <xf numFmtId="164" fontId="14" fillId="0" borderId="74" xfId="7" applyFont="1" applyBorder="1" applyAlignment="1" applyProtection="1">
      <alignment horizontal="center"/>
      <protection hidden="1"/>
    </xf>
    <xf numFmtId="2" fontId="9" fillId="0" borderId="75" xfId="0" applyNumberFormat="1" applyFont="1" applyBorder="1" applyAlignment="1" applyProtection="1">
      <alignment horizontal="centerContinuous"/>
      <protection hidden="1"/>
    </xf>
    <xf numFmtId="2" fontId="9" fillId="0" borderId="24" xfId="3" applyNumberFormat="1" applyFont="1" applyBorder="1" applyAlignment="1" applyProtection="1">
      <alignment horizontal="left"/>
      <protection hidden="1"/>
    </xf>
    <xf numFmtId="0" fontId="9" fillId="0" borderId="34" xfId="3" applyFont="1" applyBorder="1" applyAlignment="1" applyProtection="1">
      <alignment horizontal="center"/>
      <protection hidden="1"/>
    </xf>
    <xf numFmtId="0" fontId="16" fillId="0" borderId="4" xfId="0" quotePrefix="1" applyFont="1" applyBorder="1" applyProtection="1">
      <protection hidden="1"/>
    </xf>
    <xf numFmtId="0" fontId="16" fillId="0" borderId="24" xfId="0" applyFont="1" applyBorder="1" applyProtection="1">
      <protection hidden="1"/>
    </xf>
    <xf numFmtId="2" fontId="9" fillId="0" borderId="4" xfId="3" quotePrefix="1" applyNumberFormat="1" applyFont="1" applyBorder="1" applyAlignment="1" applyProtection="1">
      <alignment horizontal="left"/>
      <protection hidden="1"/>
    </xf>
    <xf numFmtId="164" fontId="9" fillId="0" borderId="24" xfId="5" quotePrefix="1" applyFont="1" applyBorder="1" applyAlignment="1" applyProtection="1">
      <alignment horizontal="left"/>
      <protection hidden="1"/>
    </xf>
    <xf numFmtId="0" fontId="11" fillId="0" borderId="24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164" fontId="17" fillId="0" borderId="28" xfId="8" applyFont="1" applyBorder="1" applyProtection="1">
      <protection hidden="1"/>
    </xf>
    <xf numFmtId="164" fontId="17" fillId="0" borderId="28" xfId="8" applyFont="1" applyBorder="1" applyAlignment="1" applyProtection="1">
      <alignment horizontal="center"/>
      <protection hidden="1"/>
    </xf>
    <xf numFmtId="0" fontId="15" fillId="2" borderId="30" xfId="9" applyFont="1" applyFill="1" applyBorder="1" applyAlignment="1" applyProtection="1">
      <alignment horizontal="left"/>
      <protection hidden="1"/>
    </xf>
    <xf numFmtId="0" fontId="5" fillId="2" borderId="60" xfId="9" applyFont="1" applyFill="1" applyBorder="1" applyAlignment="1" applyProtection="1">
      <alignment horizontal="center"/>
      <protection hidden="1"/>
    </xf>
    <xf numFmtId="164" fontId="21" fillId="0" borderId="76" xfId="7" applyFont="1" applyBorder="1" applyAlignment="1" applyProtection="1">
      <alignment horizontal="center"/>
      <protection hidden="1"/>
    </xf>
    <xf numFmtId="2" fontId="9" fillId="0" borderId="77" xfId="6" applyNumberFormat="1" applyFont="1" applyBorder="1" applyAlignment="1" applyProtection="1">
      <alignment horizontal="center"/>
      <protection hidden="1"/>
    </xf>
    <xf numFmtId="8" fontId="9" fillId="0" borderId="77" xfId="2" applyFont="1" applyBorder="1" applyAlignment="1" applyProtection="1">
      <alignment horizontal="right"/>
      <protection hidden="1"/>
    </xf>
    <xf numFmtId="2" fontId="9" fillId="0" borderId="77" xfId="11" applyNumberFormat="1" applyFont="1" applyBorder="1" applyAlignment="1" applyProtection="1">
      <alignment horizontal="center"/>
      <protection hidden="1"/>
    </xf>
    <xf numFmtId="164" fontId="9" fillId="0" borderId="78" xfId="6" applyFont="1" applyBorder="1" applyProtection="1">
      <protection hidden="1"/>
    </xf>
    <xf numFmtId="2" fontId="9" fillId="0" borderId="79" xfId="6" applyNumberFormat="1" applyFont="1" applyBorder="1" applyAlignment="1" applyProtection="1">
      <alignment horizontal="center"/>
      <protection hidden="1"/>
    </xf>
    <xf numFmtId="0" fontId="9" fillId="0" borderId="79" xfId="9" applyFont="1" applyBorder="1" applyProtection="1">
      <protection hidden="1"/>
    </xf>
    <xf numFmtId="8" fontId="9" fillId="0" borderId="79" xfId="2" applyFont="1" applyBorder="1" applyAlignment="1" applyProtection="1">
      <alignment horizontal="right"/>
      <protection hidden="1"/>
    </xf>
    <xf numFmtId="2" fontId="9" fillId="0" borderId="79" xfId="11" applyNumberFormat="1" applyFont="1" applyBorder="1" applyAlignment="1" applyProtection="1">
      <alignment horizontal="center"/>
      <protection hidden="1"/>
    </xf>
    <xf numFmtId="164" fontId="15" fillId="0" borderId="0" xfId="8" applyFont="1" applyProtection="1">
      <protection hidden="1"/>
    </xf>
    <xf numFmtId="0" fontId="15" fillId="2" borderId="80" xfId="0" applyFont="1" applyFill="1" applyBorder="1" applyProtection="1">
      <protection hidden="1"/>
    </xf>
    <xf numFmtId="0" fontId="9" fillId="2" borderId="39" xfId="0" applyFont="1" applyFill="1" applyBorder="1" applyProtection="1">
      <protection hidden="1"/>
    </xf>
    <xf numFmtId="0" fontId="9" fillId="2" borderId="81" xfId="0" applyFont="1" applyFill="1" applyBorder="1" applyProtection="1">
      <protection hidden="1"/>
    </xf>
    <xf numFmtId="0" fontId="9" fillId="2" borderId="21" xfId="0" applyFont="1" applyFill="1" applyBorder="1" applyAlignment="1" applyProtection="1">
      <alignment horizontal="center"/>
      <protection hidden="1"/>
    </xf>
    <xf numFmtId="164" fontId="9" fillId="0" borderId="0" xfId="5" quotePrefix="1" applyFont="1" applyAlignment="1" applyProtection="1">
      <alignment horizontal="left"/>
      <protection hidden="1"/>
    </xf>
    <xf numFmtId="0" fontId="46" fillId="0" borderId="0" xfId="0" applyFont="1" applyProtection="1">
      <protection hidden="1"/>
    </xf>
    <xf numFmtId="164" fontId="2" fillId="0" borderId="0" xfId="7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11" fillId="0" borderId="31" xfId="0" applyFont="1" applyBorder="1" applyProtection="1">
      <protection hidden="1"/>
    </xf>
    <xf numFmtId="2" fontId="9" fillId="6" borderId="3" xfId="5" applyNumberFormat="1" applyFont="1" applyFill="1" applyBorder="1" applyAlignment="1" applyProtection="1">
      <alignment horizontal="center"/>
      <protection hidden="1"/>
    </xf>
    <xf numFmtId="2" fontId="9" fillId="6" borderId="47" xfId="5" applyNumberFormat="1" applyFont="1" applyFill="1" applyBorder="1" applyAlignment="1" applyProtection="1">
      <alignment horizontal="center"/>
      <protection hidden="1"/>
    </xf>
    <xf numFmtId="0" fontId="2" fillId="0" borderId="36" xfId="0" applyFont="1" applyBorder="1" applyProtection="1">
      <protection hidden="1"/>
    </xf>
    <xf numFmtId="0" fontId="2" fillId="3" borderId="37" xfId="0" applyFont="1" applyFill="1" applyBorder="1" applyProtection="1">
      <protection hidden="1"/>
    </xf>
    <xf numFmtId="0" fontId="2" fillId="0" borderId="37" xfId="0" applyFont="1" applyBorder="1" applyProtection="1">
      <protection hidden="1"/>
    </xf>
    <xf numFmtId="0" fontId="1" fillId="0" borderId="37" xfId="0" applyFont="1" applyBorder="1" applyProtection="1"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2" fontId="2" fillId="0" borderId="17" xfId="0" applyNumberFormat="1" applyFont="1" applyBorder="1" applyAlignment="1" applyProtection="1">
      <alignment horizontal="center"/>
      <protection hidden="1"/>
    </xf>
    <xf numFmtId="12" fontId="2" fillId="0" borderId="3" xfId="0" applyNumberFormat="1" applyFont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2" fontId="26" fillId="0" borderId="82" xfId="7" applyNumberFormat="1" applyFont="1" applyBorder="1" applyAlignment="1" applyProtection="1">
      <alignment horizontal="center"/>
      <protection hidden="1"/>
    </xf>
    <xf numFmtId="0" fontId="5" fillId="0" borderId="34" xfId="0" applyFont="1" applyBorder="1" applyProtection="1">
      <protection hidden="1"/>
    </xf>
    <xf numFmtId="164" fontId="10" fillId="0" borderId="36" xfId="4" applyFont="1" applyBorder="1" applyAlignment="1" applyProtection="1">
      <alignment horizontal="left"/>
      <protection hidden="1"/>
    </xf>
    <xf numFmtId="164" fontId="2" fillId="3" borderId="37" xfId="4" applyFont="1" applyFill="1" applyBorder="1" applyProtection="1">
      <protection hidden="1"/>
    </xf>
    <xf numFmtId="0" fontId="2" fillId="0" borderId="0" xfId="0" applyFont="1"/>
    <xf numFmtId="164" fontId="2" fillId="0" borderId="4" xfId="7" applyFont="1" applyBorder="1" applyAlignment="1" applyProtection="1">
      <alignment horizontal="center"/>
      <protection hidden="1"/>
    </xf>
    <xf numFmtId="2" fontId="2" fillId="0" borderId="0" xfId="7" applyNumberFormat="1" applyFont="1" applyAlignment="1" applyProtection="1">
      <alignment horizontal="left"/>
      <protection hidden="1"/>
    </xf>
    <xf numFmtId="0" fontId="2" fillId="0" borderId="77" xfId="9" applyFont="1" applyBorder="1" applyProtection="1">
      <protection hidden="1"/>
    </xf>
    <xf numFmtId="2" fontId="2" fillId="0" borderId="83" xfId="6" applyNumberFormat="1" applyFont="1" applyBorder="1" applyAlignment="1" applyProtection="1">
      <alignment horizontal="center"/>
      <protection hidden="1"/>
    </xf>
    <xf numFmtId="2" fontId="2" fillId="0" borderId="77" xfId="7" applyNumberFormat="1" applyFont="1" applyBorder="1" applyAlignment="1" applyProtection="1">
      <alignment horizontal="left"/>
      <protection hidden="1"/>
    </xf>
    <xf numFmtId="2" fontId="2" fillId="0" borderId="84" xfId="6" applyNumberFormat="1" applyFont="1" applyBorder="1" applyAlignment="1" applyProtection="1">
      <alignment horizontal="center"/>
      <protection hidden="1"/>
    </xf>
    <xf numFmtId="2" fontId="2" fillId="0" borderId="79" xfId="7" applyNumberFormat="1" applyFont="1" applyBorder="1" applyAlignment="1" applyProtection="1">
      <alignment horizontal="left"/>
      <protection hidden="1"/>
    </xf>
    <xf numFmtId="164" fontId="9" fillId="0" borderId="79" xfId="6" applyFont="1" applyBorder="1" applyProtection="1">
      <protection hidden="1"/>
    </xf>
    <xf numFmtId="164" fontId="9" fillId="0" borderId="93" xfId="6" applyFont="1" applyBorder="1" applyProtection="1">
      <protection hidden="1"/>
    </xf>
    <xf numFmtId="164" fontId="9" fillId="0" borderId="94" xfId="6" applyFont="1" applyBorder="1" applyProtection="1">
      <protection hidden="1"/>
    </xf>
    <xf numFmtId="164" fontId="9" fillId="0" borderId="85" xfId="6" applyFont="1" applyBorder="1" applyProtection="1">
      <protection hidden="1"/>
    </xf>
    <xf numFmtId="164" fontId="9" fillId="0" borderId="80" xfId="7" applyFont="1" applyBorder="1" applyAlignment="1" applyProtection="1">
      <alignment horizontal="center"/>
      <protection hidden="1"/>
    </xf>
    <xf numFmtId="164" fontId="9" fillId="0" borderId="26" xfId="6" applyFont="1" applyBorder="1" applyAlignment="1" applyProtection="1">
      <alignment horizontal="center"/>
      <protection hidden="1"/>
    </xf>
    <xf numFmtId="164" fontId="9" fillId="0" borderId="34" xfId="6" applyFont="1" applyBorder="1" applyAlignment="1" applyProtection="1">
      <alignment horizontal="center"/>
      <protection hidden="1"/>
    </xf>
    <xf numFmtId="2" fontId="9" fillId="0" borderId="21" xfId="5" applyNumberFormat="1" applyFont="1" applyBorder="1" applyAlignment="1" applyProtection="1">
      <alignment horizontal="center"/>
      <protection hidden="1"/>
    </xf>
    <xf numFmtId="164" fontId="9" fillId="0" borderId="46" xfId="7" applyFont="1" applyBorder="1" applyAlignment="1" applyProtection="1">
      <alignment horizontal="center"/>
      <protection hidden="1"/>
    </xf>
    <xf numFmtId="164" fontId="2" fillId="0" borderId="24" xfId="7" applyFont="1" applyBorder="1" applyAlignment="1" applyProtection="1">
      <alignment horizontal="center"/>
      <protection hidden="1"/>
    </xf>
    <xf numFmtId="164" fontId="2" fillId="0" borderId="3" xfId="7" applyFont="1" applyBorder="1" applyAlignment="1" applyProtection="1">
      <alignment horizontal="center"/>
      <protection hidden="1"/>
    </xf>
    <xf numFmtId="2" fontId="2" fillId="0" borderId="4" xfId="0" applyNumberFormat="1" applyFont="1" applyBorder="1" applyAlignment="1" applyProtection="1">
      <alignment horizontal="center"/>
      <protection hidden="1"/>
    </xf>
    <xf numFmtId="2" fontId="2" fillId="0" borderId="24" xfId="0" applyNumberFormat="1" applyFont="1" applyBorder="1" applyAlignment="1" applyProtection="1">
      <alignment horizontal="center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2" fontId="2" fillId="0" borderId="25" xfId="0" applyNumberFormat="1" applyFont="1" applyBorder="1" applyAlignment="1" applyProtection="1">
      <alignment horizontal="center"/>
      <protection hidden="1"/>
    </xf>
    <xf numFmtId="2" fontId="9" fillId="0" borderId="86" xfId="0" applyNumberFormat="1" applyFont="1" applyBorder="1" applyAlignment="1" applyProtection="1">
      <alignment horizontal="centerContinuous"/>
      <protection hidden="1"/>
    </xf>
    <xf numFmtId="2" fontId="9" fillId="0" borderId="48" xfId="5" applyNumberFormat="1" applyFont="1" applyBorder="1" applyAlignment="1" applyProtection="1">
      <alignment horizontal="center"/>
      <protection hidden="1"/>
    </xf>
    <xf numFmtId="0" fontId="2" fillId="0" borderId="49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1" xfId="0" applyFont="1" applyBorder="1" applyAlignment="1" applyProtection="1">
      <alignment horizontal="center"/>
      <protection hidden="1"/>
    </xf>
    <xf numFmtId="0" fontId="2" fillId="0" borderId="67" xfId="0" applyFont="1" applyBorder="1" applyAlignment="1" applyProtection="1">
      <alignment horizontal="center"/>
      <protection hidden="1"/>
    </xf>
    <xf numFmtId="164" fontId="2" fillId="0" borderId="0" xfId="8" applyFont="1" applyProtection="1">
      <protection hidden="1"/>
    </xf>
    <xf numFmtId="164" fontId="14" fillId="0" borderId="28" xfId="7" applyFont="1" applyBorder="1" applyAlignment="1" applyProtection="1">
      <alignment horizontal="center"/>
      <protection hidden="1"/>
    </xf>
    <xf numFmtId="164" fontId="6" fillId="0" borderId="0" xfId="7" applyFont="1" applyAlignment="1" applyProtection="1">
      <alignment horizontal="center"/>
      <protection hidden="1"/>
    </xf>
    <xf numFmtId="164" fontId="21" fillId="0" borderId="21" xfId="7" applyFont="1" applyBorder="1" applyAlignment="1" applyProtection="1">
      <alignment horizontal="center"/>
      <protection hidden="1"/>
    </xf>
    <xf numFmtId="164" fontId="21" fillId="0" borderId="34" xfId="7" applyFont="1" applyBorder="1" applyAlignment="1" applyProtection="1">
      <alignment horizontal="center"/>
      <protection hidden="1"/>
    </xf>
    <xf numFmtId="164" fontId="14" fillId="0" borderId="28" xfId="7" applyFont="1" applyBorder="1" applyAlignment="1" applyProtection="1">
      <alignment horizontal="center" vertical="center"/>
      <protection hidden="1"/>
    </xf>
    <xf numFmtId="164" fontId="14" fillId="0" borderId="87" xfId="7" applyFont="1" applyBorder="1" applyAlignment="1" applyProtection="1">
      <alignment horizontal="center" vertical="center"/>
      <protection hidden="1"/>
    </xf>
    <xf numFmtId="164" fontId="24" fillId="0" borderId="0" xfId="7" applyFont="1" applyAlignment="1" applyProtection="1">
      <alignment horizontal="center"/>
      <protection hidden="1"/>
    </xf>
    <xf numFmtId="164" fontId="24" fillId="0" borderId="33" xfId="7" applyFont="1" applyBorder="1" applyAlignment="1" applyProtection="1">
      <alignment horizontal="center"/>
      <protection hidden="1"/>
    </xf>
    <xf numFmtId="164" fontId="21" fillId="0" borderId="6" xfId="7" applyFont="1" applyBorder="1" applyAlignment="1" applyProtection="1">
      <alignment horizontal="center"/>
      <protection hidden="1"/>
    </xf>
    <xf numFmtId="2" fontId="15" fillId="0" borderId="88" xfId="0" applyNumberFormat="1" applyFont="1" applyBorder="1" applyAlignment="1" applyProtection="1">
      <alignment horizontal="right"/>
      <protection hidden="1"/>
    </xf>
    <xf numFmtId="167" fontId="40" fillId="0" borderId="89" xfId="0" applyNumberFormat="1" applyFont="1" applyBorder="1" applyAlignment="1" applyProtection="1">
      <alignment horizontal="center"/>
      <protection locked="0"/>
    </xf>
    <xf numFmtId="1" fontId="5" fillId="0" borderId="90" xfId="0" applyNumberFormat="1" applyFont="1" applyBorder="1" applyAlignment="1" applyProtection="1">
      <alignment horizontal="center"/>
      <protection hidden="1"/>
    </xf>
    <xf numFmtId="164" fontId="2" fillId="0" borderId="4" xfId="7" quotePrefix="1" applyFont="1" applyBorder="1" applyAlignment="1" applyProtection="1">
      <alignment horizontal="center"/>
      <protection hidden="1"/>
    </xf>
    <xf numFmtId="2" fontId="17" fillId="0" borderId="0" xfId="7" applyNumberFormat="1" applyFont="1" applyAlignment="1" applyProtection="1">
      <alignment horizontal="left"/>
      <protection hidden="1"/>
    </xf>
    <xf numFmtId="0" fontId="5" fillId="0" borderId="43" xfId="9" applyFont="1" applyBorder="1" applyAlignment="1" applyProtection="1">
      <alignment horizontal="center"/>
      <protection hidden="1"/>
    </xf>
    <xf numFmtId="164" fontId="5" fillId="0" borderId="4" xfId="7" applyFont="1" applyBorder="1" applyAlignment="1" applyProtection="1">
      <alignment horizontal="center"/>
      <protection hidden="1"/>
    </xf>
    <xf numFmtId="164" fontId="47" fillId="0" borderId="0" xfId="7" applyFont="1" applyProtection="1">
      <protection hidden="1"/>
    </xf>
    <xf numFmtId="167" fontId="48" fillId="0" borderId="56" xfId="9" applyNumberFormat="1" applyFont="1" applyBorder="1" applyAlignment="1" applyProtection="1">
      <alignment horizontal="center"/>
      <protection locked="0"/>
    </xf>
    <xf numFmtId="1" fontId="47" fillId="0" borderId="56" xfId="9" applyNumberFormat="1" applyFont="1" applyBorder="1" applyAlignment="1" applyProtection="1">
      <alignment horizontal="center"/>
      <protection hidden="1"/>
    </xf>
    <xf numFmtId="164" fontId="49" fillId="0" borderId="0" xfId="7" applyFont="1" applyAlignment="1" applyProtection="1">
      <alignment horizontal="center"/>
      <protection hidden="1"/>
    </xf>
    <xf numFmtId="0" fontId="47" fillId="0" borderId="0" xfId="9" applyFont="1" applyProtection="1">
      <protection hidden="1"/>
    </xf>
    <xf numFmtId="0" fontId="49" fillId="0" borderId="0" xfId="9" applyFont="1" applyAlignment="1" applyProtection="1">
      <alignment horizontal="center"/>
      <protection hidden="1"/>
    </xf>
    <xf numFmtId="1" fontId="49" fillId="0" borderId="0" xfId="9" applyNumberFormat="1" applyFont="1" applyAlignment="1" applyProtection="1">
      <alignment horizontal="center"/>
      <protection hidden="1"/>
    </xf>
    <xf numFmtId="0" fontId="50" fillId="0" borderId="61" xfId="9" applyFont="1" applyBorder="1" applyAlignment="1" applyProtection="1">
      <alignment horizontal="left"/>
      <protection hidden="1"/>
    </xf>
    <xf numFmtId="164" fontId="50" fillId="0" borderId="61" xfId="7" applyFont="1" applyBorder="1" applyAlignment="1" applyProtection="1">
      <alignment horizontal="left"/>
      <protection hidden="1"/>
    </xf>
    <xf numFmtId="164" fontId="52" fillId="0" borderId="0" xfId="7" applyFont="1" applyProtection="1">
      <protection hidden="1"/>
    </xf>
    <xf numFmtId="164" fontId="49" fillId="0" borderId="0" xfId="5" applyFont="1" applyAlignment="1" applyProtection="1">
      <alignment horizontal="center"/>
      <protection hidden="1"/>
    </xf>
    <xf numFmtId="164" fontId="47" fillId="0" borderId="62" xfId="7" applyFont="1" applyBorder="1" applyAlignment="1" applyProtection="1">
      <alignment horizontal="center"/>
      <protection hidden="1"/>
    </xf>
    <xf numFmtId="164" fontId="47" fillId="0" borderId="63" xfId="7" applyFont="1" applyBorder="1" applyAlignment="1" applyProtection="1">
      <alignment horizontal="center"/>
      <protection hidden="1"/>
    </xf>
    <xf numFmtId="164" fontId="47" fillId="0" borderId="24" xfId="7" applyFont="1" applyBorder="1" applyAlignment="1" applyProtection="1">
      <alignment horizontal="center"/>
      <protection hidden="1"/>
    </xf>
    <xf numFmtId="164" fontId="53" fillId="0" borderId="64" xfId="7" applyFont="1" applyBorder="1" applyAlignment="1" applyProtection="1">
      <alignment horizontal="center"/>
      <protection hidden="1"/>
    </xf>
    <xf numFmtId="164" fontId="49" fillId="0" borderId="4" xfId="7" applyFont="1" applyBorder="1" applyAlignment="1" applyProtection="1">
      <alignment horizontal="center"/>
      <protection hidden="1"/>
    </xf>
    <xf numFmtId="2" fontId="49" fillId="0" borderId="4" xfId="7" applyNumberFormat="1" applyFont="1" applyBorder="1" applyAlignment="1" applyProtection="1">
      <alignment horizontal="center"/>
      <protection hidden="1"/>
    </xf>
    <xf numFmtId="2" fontId="49" fillId="0" borderId="3" xfId="7" applyNumberFormat="1" applyFont="1" applyBorder="1" applyAlignment="1" applyProtection="1">
      <alignment horizontal="center"/>
      <protection hidden="1"/>
    </xf>
    <xf numFmtId="165" fontId="49" fillId="0" borderId="0" xfId="7" applyNumberFormat="1" applyFont="1" applyAlignment="1" applyProtection="1">
      <alignment horizontal="center"/>
      <protection hidden="1"/>
    </xf>
    <xf numFmtId="2" fontId="49" fillId="0" borderId="23" xfId="7" applyNumberFormat="1" applyFont="1" applyBorder="1" applyAlignment="1" applyProtection="1">
      <alignment horizontal="center"/>
      <protection hidden="1"/>
    </xf>
    <xf numFmtId="2" fontId="49" fillId="0" borderId="0" xfId="7" applyNumberFormat="1" applyFont="1" applyAlignment="1" applyProtection="1">
      <alignment horizontal="center"/>
      <protection hidden="1"/>
    </xf>
    <xf numFmtId="164" fontId="49" fillId="0" borderId="0" xfId="7" applyFont="1" applyProtection="1">
      <protection hidden="1"/>
    </xf>
    <xf numFmtId="164" fontId="53" fillId="0" borderId="64" xfId="7" quotePrefix="1" applyFont="1" applyBorder="1" applyAlignment="1" applyProtection="1">
      <alignment horizontal="center"/>
      <protection hidden="1"/>
    </xf>
    <xf numFmtId="164" fontId="53" fillId="0" borderId="63" xfId="7" applyFont="1" applyBorder="1" applyAlignment="1" applyProtection="1">
      <alignment horizontal="center"/>
      <protection hidden="1"/>
    </xf>
    <xf numFmtId="2" fontId="49" fillId="0" borderId="24" xfId="7" applyNumberFormat="1" applyFont="1" applyBorder="1" applyAlignment="1" applyProtection="1">
      <alignment horizontal="center"/>
      <protection hidden="1"/>
    </xf>
    <xf numFmtId="2" fontId="49" fillId="0" borderId="17" xfId="7" applyNumberFormat="1" applyFont="1" applyBorder="1" applyAlignment="1" applyProtection="1">
      <alignment horizontal="center"/>
      <protection hidden="1"/>
    </xf>
    <xf numFmtId="164" fontId="53" fillId="0" borderId="62" xfId="7" applyFont="1" applyBorder="1" applyAlignment="1" applyProtection="1">
      <alignment horizontal="center"/>
      <protection hidden="1"/>
    </xf>
    <xf numFmtId="2" fontId="49" fillId="0" borderId="31" xfId="7" applyNumberFormat="1" applyFont="1" applyBorder="1" applyAlignment="1" applyProtection="1">
      <alignment horizontal="center"/>
      <protection hidden="1"/>
    </xf>
    <xf numFmtId="168" fontId="49" fillId="0" borderId="0" xfId="5" applyNumberFormat="1" applyFont="1" applyAlignment="1" applyProtection="1">
      <alignment horizontal="center"/>
      <protection hidden="1"/>
    </xf>
    <xf numFmtId="2" fontId="52" fillId="0" borderId="0" xfId="7" applyNumberFormat="1" applyFont="1" applyAlignment="1" applyProtection="1">
      <alignment horizontal="center"/>
      <protection hidden="1"/>
    </xf>
    <xf numFmtId="1" fontId="52" fillId="0" borderId="0" xfId="6" applyNumberFormat="1" applyFont="1" applyAlignment="1" applyProtection="1">
      <alignment horizontal="left"/>
      <protection hidden="1"/>
    </xf>
    <xf numFmtId="2" fontId="49" fillId="0" borderId="0" xfId="6" applyNumberFormat="1" applyFont="1" applyAlignment="1" applyProtection="1">
      <alignment horizontal="center"/>
      <protection hidden="1"/>
    </xf>
    <xf numFmtId="2" fontId="49" fillId="0" borderId="0" xfId="11" applyNumberFormat="1" applyFont="1" applyAlignment="1" applyProtection="1">
      <alignment horizontal="center"/>
      <protection hidden="1"/>
    </xf>
    <xf numFmtId="2" fontId="53" fillId="0" borderId="0" xfId="7" applyNumberFormat="1" applyFont="1" applyAlignment="1" applyProtection="1">
      <alignment horizontal="left"/>
      <protection hidden="1"/>
    </xf>
    <xf numFmtId="164" fontId="53" fillId="0" borderId="0" xfId="7" applyFont="1" applyProtection="1">
      <protection hidden="1"/>
    </xf>
    <xf numFmtId="2" fontId="54" fillId="0" borderId="82" xfId="7" applyNumberFormat="1" applyFont="1" applyBorder="1" applyAlignment="1" applyProtection="1">
      <alignment horizontal="center"/>
      <protection hidden="1"/>
    </xf>
    <xf numFmtId="2" fontId="49" fillId="0" borderId="83" xfId="6" applyNumberFormat="1" applyFont="1" applyBorder="1" applyAlignment="1" applyProtection="1">
      <alignment horizontal="center"/>
      <protection hidden="1"/>
    </xf>
    <xf numFmtId="2" fontId="49" fillId="0" borderId="0" xfId="7" applyNumberFormat="1" applyFont="1" applyAlignment="1" applyProtection="1">
      <alignment horizontal="left"/>
      <protection hidden="1"/>
    </xf>
    <xf numFmtId="2" fontId="49" fillId="0" borderId="84" xfId="6" applyNumberFormat="1" applyFont="1" applyBorder="1" applyAlignment="1" applyProtection="1">
      <alignment horizontal="center"/>
      <protection hidden="1"/>
    </xf>
    <xf numFmtId="2" fontId="49" fillId="0" borderId="79" xfId="7" applyNumberFormat="1" applyFont="1" applyBorder="1" applyAlignment="1" applyProtection="1">
      <alignment horizontal="left"/>
      <protection hidden="1"/>
    </xf>
    <xf numFmtId="2" fontId="56" fillId="0" borderId="0" xfId="7" applyNumberFormat="1" applyFont="1" applyAlignment="1" applyProtection="1">
      <alignment horizontal="left"/>
      <protection hidden="1"/>
    </xf>
    <xf numFmtId="2" fontId="56" fillId="0" borderId="0" xfId="7" applyNumberFormat="1" applyFont="1" applyAlignment="1" applyProtection="1">
      <alignment horizontal="center"/>
      <protection hidden="1"/>
    </xf>
    <xf numFmtId="164" fontId="57" fillId="0" borderId="0" xfId="6" applyFont="1" applyProtection="1">
      <protection hidden="1"/>
    </xf>
    <xf numFmtId="0" fontId="57" fillId="0" borderId="0" xfId="9" applyFont="1" applyProtection="1">
      <protection hidden="1"/>
    </xf>
    <xf numFmtId="164" fontId="56" fillId="0" borderId="0" xfId="6" applyFont="1" applyProtection="1">
      <protection hidden="1"/>
    </xf>
    <xf numFmtId="2" fontId="57" fillId="0" borderId="0" xfId="7" applyNumberFormat="1" applyFont="1" applyAlignment="1" applyProtection="1">
      <alignment horizontal="left"/>
      <protection hidden="1"/>
    </xf>
    <xf numFmtId="164" fontId="57" fillId="0" borderId="0" xfId="8" applyFont="1" applyProtection="1">
      <protection hidden="1"/>
    </xf>
    <xf numFmtId="169" fontId="56" fillId="0" borderId="0" xfId="7" applyNumberFormat="1" applyFont="1" applyProtection="1">
      <protection hidden="1"/>
    </xf>
    <xf numFmtId="164" fontId="55" fillId="0" borderId="0" xfId="6" applyFont="1" applyProtection="1">
      <protection hidden="1"/>
    </xf>
    <xf numFmtId="0" fontId="55" fillId="0" borderId="0" xfId="9" applyFont="1" applyProtection="1">
      <protection hidden="1"/>
    </xf>
    <xf numFmtId="8" fontId="56" fillId="0" borderId="0" xfId="2" applyFont="1" applyBorder="1" applyAlignment="1" applyProtection="1">
      <alignment horizontal="right"/>
      <protection hidden="1"/>
    </xf>
    <xf numFmtId="164" fontId="57" fillId="0" borderId="0" xfId="7" applyFont="1" applyAlignment="1" applyProtection="1">
      <alignment horizontal="center"/>
      <protection hidden="1"/>
    </xf>
    <xf numFmtId="164" fontId="57" fillId="0" borderId="0" xfId="7" applyFont="1" applyProtection="1">
      <protection hidden="1"/>
    </xf>
    <xf numFmtId="165" fontId="57" fillId="0" borderId="0" xfId="7" applyNumberFormat="1" applyFont="1" applyProtection="1">
      <protection hidden="1"/>
    </xf>
    <xf numFmtId="164" fontId="56" fillId="0" borderId="0" xfId="7" applyFont="1" applyAlignment="1" applyProtection="1">
      <alignment horizontal="left"/>
      <protection hidden="1"/>
    </xf>
    <xf numFmtId="165" fontId="57" fillId="0" borderId="0" xfId="5" applyNumberFormat="1" applyFont="1" applyProtection="1">
      <protection hidden="1"/>
    </xf>
    <xf numFmtId="164" fontId="57" fillId="0" borderId="0" xfId="5" applyFont="1" applyAlignment="1" applyProtection="1">
      <alignment horizontal="center"/>
      <protection hidden="1"/>
    </xf>
    <xf numFmtId="9" fontId="57" fillId="0" borderId="0" xfId="13" applyFont="1" applyBorder="1" applyProtection="1">
      <protection hidden="1"/>
    </xf>
    <xf numFmtId="0" fontId="53" fillId="0" borderId="0" xfId="9" applyFont="1" applyProtection="1">
      <protection hidden="1"/>
    </xf>
    <xf numFmtId="164" fontId="53" fillId="0" borderId="0" xfId="7" applyFont="1" applyAlignment="1" applyProtection="1">
      <alignment horizontal="center"/>
      <protection hidden="1"/>
    </xf>
    <xf numFmtId="0" fontId="49" fillId="0" borderId="0" xfId="7" applyNumberFormat="1" applyFont="1" applyAlignment="1" applyProtection="1">
      <alignment horizontal="left"/>
      <protection hidden="1"/>
    </xf>
    <xf numFmtId="164" fontId="47" fillId="0" borderId="4" xfId="7" applyFont="1" applyBorder="1" applyProtection="1">
      <protection hidden="1"/>
    </xf>
    <xf numFmtId="164" fontId="49" fillId="0" borderId="3" xfId="7" applyFont="1" applyBorder="1" applyAlignment="1" applyProtection="1">
      <alignment horizontal="center"/>
      <protection hidden="1"/>
    </xf>
    <xf numFmtId="164" fontId="11" fillId="0" borderId="5" xfId="7" applyFont="1" applyBorder="1" applyAlignment="1" applyProtection="1">
      <alignment horizontal="center"/>
      <protection hidden="1"/>
    </xf>
    <xf numFmtId="164" fontId="49" fillId="0" borderId="33" xfId="7" applyFont="1" applyBorder="1" applyAlignment="1" applyProtection="1">
      <alignment horizontal="center"/>
      <protection hidden="1"/>
    </xf>
    <xf numFmtId="8" fontId="17" fillId="0" borderId="0" xfId="2" applyFont="1" applyBorder="1" applyAlignment="1" applyProtection="1">
      <alignment horizontal="left"/>
      <protection hidden="1"/>
    </xf>
    <xf numFmtId="164" fontId="2" fillId="0" borderId="31" xfId="7" quotePrefix="1" applyFont="1" applyBorder="1" applyAlignment="1" applyProtection="1">
      <alignment horizontal="center"/>
      <protection hidden="1"/>
    </xf>
    <xf numFmtId="164" fontId="2" fillId="0" borderId="31" xfId="7" applyFont="1" applyBorder="1" applyAlignment="1" applyProtection="1">
      <alignment horizontal="center"/>
      <protection hidden="1"/>
    </xf>
    <xf numFmtId="164" fontId="2" fillId="0" borderId="96" xfId="7" applyFont="1" applyBorder="1" applyAlignment="1" applyProtection="1">
      <alignment horizontal="center"/>
      <protection hidden="1"/>
    </xf>
    <xf numFmtId="2" fontId="49" fillId="0" borderId="96" xfId="7" applyNumberFormat="1" applyFont="1" applyBorder="1" applyAlignment="1" applyProtection="1">
      <alignment horizontal="center"/>
      <protection hidden="1"/>
    </xf>
    <xf numFmtId="164" fontId="53" fillId="0" borderId="5" xfId="7" applyFont="1" applyBorder="1" applyAlignment="1" applyProtection="1">
      <alignment horizontal="center"/>
      <protection hidden="1"/>
    </xf>
    <xf numFmtId="164" fontId="53" fillId="0" borderId="26" xfId="7" applyFont="1" applyBorder="1" applyAlignment="1" applyProtection="1">
      <alignment horizontal="center"/>
      <protection hidden="1"/>
    </xf>
    <xf numFmtId="164" fontId="53" fillId="0" borderId="95" xfId="7" applyFont="1" applyBorder="1" applyAlignment="1" applyProtection="1">
      <alignment horizontal="center"/>
      <protection hidden="1"/>
    </xf>
    <xf numFmtId="0" fontId="47" fillId="0" borderId="4" xfId="9" applyFont="1" applyBorder="1" applyAlignment="1" applyProtection="1">
      <alignment horizontal="center"/>
      <protection hidden="1"/>
    </xf>
    <xf numFmtId="164" fontId="47" fillId="0" borderId="4" xfId="7" applyFont="1" applyBorder="1" applyAlignment="1" applyProtection="1">
      <alignment horizontal="center"/>
      <protection hidden="1"/>
    </xf>
    <xf numFmtId="164" fontId="2" fillId="0" borderId="33" xfId="7" applyFont="1" applyBorder="1" applyAlignment="1" applyProtection="1">
      <alignment horizontal="center"/>
      <protection hidden="1"/>
    </xf>
    <xf numFmtId="2" fontId="26" fillId="0" borderId="83" xfId="6" applyNumberFormat="1" applyFont="1" applyBorder="1" applyAlignment="1" applyProtection="1">
      <alignment horizontal="center"/>
      <protection hidden="1"/>
    </xf>
    <xf numFmtId="2" fontId="19" fillId="0" borderId="84" xfId="6" applyNumberFormat="1" applyFont="1" applyBorder="1" applyAlignment="1" applyProtection="1">
      <alignment horizontal="left"/>
      <protection hidden="1"/>
    </xf>
    <xf numFmtId="0" fontId="2" fillId="0" borderId="0" xfId="0" applyFont="1" applyAlignment="1">
      <alignment horizontal="center"/>
    </xf>
    <xf numFmtId="164" fontId="49" fillId="0" borderId="31" xfId="7" applyFont="1" applyBorder="1" applyAlignment="1" applyProtection="1">
      <alignment horizontal="center"/>
      <protection hidden="1"/>
    </xf>
    <xf numFmtId="164" fontId="47" fillId="0" borderId="0" xfId="7" applyFont="1" applyAlignment="1" applyProtection="1">
      <alignment horizontal="center"/>
      <protection hidden="1"/>
    </xf>
    <xf numFmtId="2" fontId="53" fillId="0" borderId="0" xfId="7" applyNumberFormat="1" applyFont="1" applyAlignment="1" applyProtection="1">
      <alignment horizontal="center"/>
      <protection hidden="1"/>
    </xf>
    <xf numFmtId="2" fontId="26" fillId="0" borderId="82" xfId="7" applyNumberFormat="1" applyFont="1" applyBorder="1" applyProtection="1">
      <protection hidden="1"/>
    </xf>
    <xf numFmtId="2" fontId="26" fillId="0" borderId="77" xfId="7" applyNumberFormat="1" applyFont="1" applyBorder="1" applyProtection="1">
      <protection hidden="1"/>
    </xf>
    <xf numFmtId="164" fontId="52" fillId="0" borderId="97" xfId="7" applyFont="1" applyBorder="1" applyProtection="1">
      <protection hidden="1"/>
    </xf>
    <xf numFmtId="164" fontId="52" fillId="0" borderId="94" xfId="7" applyFont="1" applyBorder="1" applyProtection="1">
      <protection hidden="1"/>
    </xf>
    <xf numFmtId="164" fontId="52" fillId="0" borderId="93" xfId="7" applyFont="1" applyBorder="1" applyProtection="1">
      <protection hidden="1"/>
    </xf>
    <xf numFmtId="2" fontId="49" fillId="0" borderId="45" xfId="7" applyNumberFormat="1" applyFont="1" applyBorder="1" applyAlignment="1" applyProtection="1">
      <alignment horizontal="center"/>
      <protection hidden="1"/>
    </xf>
    <xf numFmtId="2" fontId="49" fillId="0" borderId="46" xfId="7" applyNumberFormat="1" applyFont="1" applyBorder="1" applyAlignment="1" applyProtection="1">
      <alignment horizontal="center"/>
      <protection hidden="1"/>
    </xf>
    <xf numFmtId="2" fontId="49" fillId="0" borderId="44" xfId="7" applyNumberFormat="1" applyFont="1" applyBorder="1" applyAlignment="1" applyProtection="1">
      <alignment horizontal="center"/>
      <protection hidden="1"/>
    </xf>
    <xf numFmtId="2" fontId="49" fillId="0" borderId="98" xfId="7" applyNumberFormat="1" applyFont="1" applyBorder="1" applyAlignment="1" applyProtection="1">
      <alignment horizontal="center"/>
      <protection hidden="1"/>
    </xf>
    <xf numFmtId="2" fontId="2" fillId="0" borderId="4" xfId="7" applyNumberFormat="1" applyFont="1" applyBorder="1" applyAlignment="1" applyProtection="1">
      <alignment horizontal="center"/>
      <protection hidden="1"/>
    </xf>
    <xf numFmtId="2" fontId="2" fillId="0" borderId="0" xfId="7" applyNumberFormat="1" applyFont="1" applyAlignment="1" applyProtection="1">
      <alignment horizontal="center"/>
      <protection hidden="1"/>
    </xf>
    <xf numFmtId="2" fontId="2" fillId="0" borderId="31" xfId="7" applyNumberFormat="1" applyFont="1" applyBorder="1" applyAlignment="1" applyProtection="1">
      <alignment horizontal="center"/>
      <protection hidden="1"/>
    </xf>
    <xf numFmtId="2" fontId="2" fillId="0" borderId="24" xfId="7" applyNumberFormat="1" applyFont="1" applyBorder="1" applyAlignment="1" applyProtection="1">
      <alignment horizontal="center"/>
      <protection hidden="1"/>
    </xf>
    <xf numFmtId="164" fontId="52" fillId="0" borderId="100" xfId="7" applyFont="1" applyBorder="1" applyProtection="1">
      <protection hidden="1"/>
    </xf>
    <xf numFmtId="2" fontId="19" fillId="0" borderId="0" xfId="6" applyNumberFormat="1" applyFont="1" applyAlignment="1" applyProtection="1">
      <alignment horizontal="left"/>
      <protection hidden="1"/>
    </xf>
    <xf numFmtId="164" fontId="53" fillId="0" borderId="69" xfId="7" applyFont="1" applyBorder="1" applyAlignment="1" applyProtection="1">
      <alignment horizontal="center"/>
      <protection hidden="1"/>
    </xf>
    <xf numFmtId="164" fontId="49" fillId="0" borderId="54" xfId="7" applyFont="1" applyBorder="1" applyAlignment="1" applyProtection="1">
      <alignment horizontal="center"/>
      <protection hidden="1"/>
    </xf>
    <xf numFmtId="164" fontId="2" fillId="0" borderId="54" xfId="7" applyFont="1" applyBorder="1" applyAlignment="1" applyProtection="1">
      <alignment horizontal="center"/>
      <protection hidden="1"/>
    </xf>
    <xf numFmtId="2" fontId="49" fillId="0" borderId="54" xfId="7" applyNumberFormat="1" applyFont="1" applyBorder="1" applyAlignment="1" applyProtection="1">
      <alignment horizontal="center"/>
      <protection hidden="1"/>
    </xf>
    <xf numFmtId="2" fontId="49" fillId="0" borderId="55" xfId="7" applyNumberFormat="1" applyFont="1" applyBorder="1" applyAlignment="1" applyProtection="1">
      <alignment horizontal="center"/>
      <protection hidden="1"/>
    </xf>
    <xf numFmtId="2" fontId="49" fillId="0" borderId="94" xfId="7" applyNumberFormat="1" applyFont="1" applyBorder="1" applyAlignment="1" applyProtection="1">
      <alignment horizontal="left"/>
      <protection hidden="1"/>
    </xf>
    <xf numFmtId="0" fontId="47" fillId="0" borderId="31" xfId="9" applyFont="1" applyBorder="1" applyAlignment="1" applyProtection="1">
      <alignment horizontal="center"/>
      <protection hidden="1"/>
    </xf>
    <xf numFmtId="2" fontId="49" fillId="0" borderId="67" xfId="7" applyNumberFormat="1" applyFont="1" applyBorder="1" applyAlignment="1" applyProtection="1">
      <alignment horizontal="center"/>
      <protection hidden="1"/>
    </xf>
    <xf numFmtId="2" fontId="49" fillId="0" borderId="66" xfId="7" applyNumberFormat="1" applyFont="1" applyBorder="1" applyAlignment="1" applyProtection="1">
      <alignment horizontal="center"/>
      <protection hidden="1"/>
    </xf>
    <xf numFmtId="2" fontId="49" fillId="0" borderId="61" xfId="7" applyNumberFormat="1" applyFont="1" applyBorder="1" applyAlignment="1" applyProtection="1">
      <alignment horizontal="center"/>
      <protection hidden="1"/>
    </xf>
    <xf numFmtId="164" fontId="53" fillId="0" borderId="53" xfId="7" applyFont="1" applyBorder="1" applyAlignment="1" applyProtection="1">
      <alignment horizontal="center"/>
      <protection hidden="1"/>
    </xf>
    <xf numFmtId="2" fontId="49" fillId="0" borderId="47" xfId="7" applyNumberFormat="1" applyFont="1" applyBorder="1" applyAlignment="1" applyProtection="1">
      <alignment horizontal="center"/>
      <protection hidden="1"/>
    </xf>
    <xf numFmtId="9" fontId="17" fillId="0" borderId="0" xfId="7" applyNumberFormat="1" applyFont="1" applyAlignment="1" applyProtection="1">
      <alignment horizontal="right"/>
      <protection hidden="1"/>
    </xf>
    <xf numFmtId="2" fontId="52" fillId="0" borderId="97" xfId="7" applyNumberFormat="1" applyFont="1" applyBorder="1" applyAlignment="1" applyProtection="1">
      <alignment horizontal="center"/>
      <protection hidden="1"/>
    </xf>
    <xf numFmtId="2" fontId="52" fillId="0" borderId="94" xfId="7" applyNumberFormat="1" applyFont="1" applyBorder="1" applyAlignment="1" applyProtection="1">
      <alignment horizontal="center"/>
      <protection hidden="1"/>
    </xf>
    <xf numFmtId="2" fontId="52" fillId="0" borderId="93" xfId="7" applyNumberFormat="1" applyFont="1" applyBorder="1" applyAlignment="1" applyProtection="1">
      <alignment horizontal="center"/>
      <protection hidden="1"/>
    </xf>
    <xf numFmtId="2" fontId="15" fillId="0" borderId="0" xfId="7" applyNumberFormat="1" applyFont="1" applyAlignment="1" applyProtection="1">
      <alignment horizontal="left"/>
      <protection hidden="1"/>
    </xf>
    <xf numFmtId="2" fontId="57" fillId="0" borderId="0" xfId="7" applyNumberFormat="1" applyFont="1" applyAlignment="1" applyProtection="1">
      <alignment horizontal="center"/>
      <protection hidden="1"/>
    </xf>
    <xf numFmtId="164" fontId="57" fillId="0" borderId="0" xfId="8" applyFont="1" applyAlignment="1" applyProtection="1">
      <alignment horizontal="center"/>
      <protection hidden="1"/>
    </xf>
    <xf numFmtId="164" fontId="15" fillId="0" borderId="0" xfId="6" applyFont="1" applyProtection="1">
      <protection hidden="1"/>
    </xf>
    <xf numFmtId="0" fontId="0" fillId="7" borderId="0" xfId="0" applyFill="1"/>
    <xf numFmtId="0" fontId="0" fillId="7" borderId="0" xfId="0" applyFill="1" applyAlignment="1">
      <alignment horizontal="center"/>
    </xf>
    <xf numFmtId="2" fontId="26" fillId="0" borderId="101" xfId="7" applyNumberFormat="1" applyFont="1" applyBorder="1" applyProtection="1">
      <protection hidden="1"/>
    </xf>
    <xf numFmtId="2" fontId="49" fillId="0" borderId="102" xfId="7" applyNumberFormat="1" applyFont="1" applyBorder="1" applyAlignment="1" applyProtection="1">
      <alignment horizontal="left"/>
      <protection hidden="1"/>
    </xf>
    <xf numFmtId="0" fontId="5" fillId="0" borderId="44" xfId="9" applyFont="1" applyBorder="1" applyAlignment="1" applyProtection="1">
      <alignment horizontal="center"/>
      <protection hidden="1"/>
    </xf>
    <xf numFmtId="0" fontId="55" fillId="0" borderId="0" xfId="9" applyFont="1" applyAlignment="1" applyProtection="1">
      <alignment horizontal="right"/>
      <protection hidden="1"/>
    </xf>
    <xf numFmtId="164" fontId="17" fillId="0" borderId="0" xfId="7" quotePrefix="1" applyFont="1" applyAlignment="1" applyProtection="1">
      <alignment horizontal="left"/>
      <protection hidden="1"/>
    </xf>
    <xf numFmtId="164" fontId="17" fillId="0" borderId="0" xfId="7" applyFont="1" applyProtection="1">
      <protection hidden="1"/>
    </xf>
    <xf numFmtId="0" fontId="55" fillId="0" borderId="0" xfId="9" applyFont="1" applyAlignment="1" applyProtection="1">
      <alignment horizontal="center"/>
      <protection hidden="1"/>
    </xf>
    <xf numFmtId="167" fontId="48" fillId="0" borderId="0" xfId="9" applyNumberFormat="1" applyFont="1" applyAlignment="1" applyProtection="1">
      <alignment horizontal="center"/>
      <protection locked="0"/>
    </xf>
    <xf numFmtId="1" fontId="47" fillId="0" borderId="0" xfId="9" applyNumberFormat="1" applyFont="1" applyAlignment="1" applyProtection="1">
      <alignment horizontal="center"/>
      <protection hidden="1"/>
    </xf>
    <xf numFmtId="2" fontId="49" fillId="0" borderId="7" xfId="7" applyNumberFormat="1" applyFont="1" applyBorder="1" applyAlignment="1" applyProtection="1">
      <alignment horizontal="center"/>
      <protection hidden="1"/>
    </xf>
    <xf numFmtId="2" fontId="49" fillId="0" borderId="105" xfId="7" applyNumberFormat="1" applyFont="1" applyBorder="1" applyAlignment="1" applyProtection="1">
      <alignment horizontal="center"/>
      <protection hidden="1"/>
    </xf>
    <xf numFmtId="2" fontId="49" fillId="0" borderId="104" xfId="7" applyNumberFormat="1" applyFont="1" applyBorder="1" applyAlignment="1" applyProtection="1">
      <alignment horizontal="center"/>
      <protection hidden="1"/>
    </xf>
    <xf numFmtId="2" fontId="49" fillId="0" borderId="106" xfId="7" applyNumberFormat="1" applyFont="1" applyBorder="1" applyAlignment="1" applyProtection="1">
      <alignment horizontal="center"/>
      <protection hidden="1"/>
    </xf>
    <xf numFmtId="1" fontId="47" fillId="0" borderId="44" xfId="9" applyNumberFormat="1" applyFont="1" applyBorder="1" applyAlignment="1" applyProtection="1">
      <alignment horizontal="center"/>
      <protection hidden="1"/>
    </xf>
    <xf numFmtId="2" fontId="49" fillId="0" borderId="28" xfId="11" applyNumberFormat="1" applyFont="1" applyBorder="1" applyAlignment="1" applyProtection="1">
      <alignment horizontal="center"/>
      <protection hidden="1"/>
    </xf>
    <xf numFmtId="164" fontId="52" fillId="0" borderId="0" xfId="7" applyFont="1" applyAlignment="1" applyProtection="1">
      <alignment horizontal="center"/>
      <protection hidden="1"/>
    </xf>
    <xf numFmtId="0" fontId="52" fillId="0" borderId="0" xfId="7" applyNumberFormat="1" applyFont="1" applyAlignment="1" applyProtection="1">
      <alignment horizontal="left"/>
      <protection hidden="1"/>
    </xf>
    <xf numFmtId="164" fontId="52" fillId="0" borderId="0" xfId="7" applyFont="1" applyAlignment="1" applyProtection="1">
      <alignment horizontal="left"/>
      <protection hidden="1"/>
    </xf>
    <xf numFmtId="0" fontId="61" fillId="0" borderId="0" xfId="0" applyFont="1" applyAlignment="1" applyProtection="1">
      <alignment horizontal="left"/>
      <protection locked="0"/>
    </xf>
    <xf numFmtId="164" fontId="61" fillId="0" borderId="0" xfId="7" applyFont="1" applyAlignment="1" applyProtection="1">
      <alignment horizontal="left"/>
      <protection hidden="1"/>
    </xf>
    <xf numFmtId="0" fontId="61" fillId="0" borderId="0" xfId="7" applyNumberFormat="1" applyFont="1" applyAlignment="1" applyProtection="1">
      <alignment horizontal="left"/>
      <protection hidden="1"/>
    </xf>
    <xf numFmtId="2" fontId="26" fillId="0" borderId="107" xfId="7" applyNumberFormat="1" applyFont="1" applyBorder="1" applyProtection="1">
      <protection hidden="1"/>
    </xf>
    <xf numFmtId="2" fontId="49" fillId="0" borderId="108" xfId="7" applyNumberFormat="1" applyFont="1" applyBorder="1" applyAlignment="1" applyProtection="1">
      <alignment horizontal="left"/>
      <protection hidden="1"/>
    </xf>
    <xf numFmtId="2" fontId="26" fillId="0" borderId="83" xfId="6" applyNumberFormat="1" applyFont="1" applyBorder="1" applyAlignment="1" applyProtection="1">
      <alignment horizontal="left"/>
      <protection hidden="1"/>
    </xf>
    <xf numFmtId="0" fontId="5" fillId="0" borderId="111" xfId="9" applyFont="1" applyBorder="1" applyAlignment="1" applyProtection="1">
      <alignment horizontal="center"/>
      <protection hidden="1"/>
    </xf>
    <xf numFmtId="167" fontId="48" fillId="0" borderId="81" xfId="9" applyNumberFormat="1" applyFont="1" applyBorder="1" applyAlignment="1" applyProtection="1">
      <alignment horizontal="center"/>
      <protection locked="0"/>
    </xf>
    <xf numFmtId="1" fontId="47" fillId="0" borderId="81" xfId="9" applyNumberFormat="1" applyFont="1" applyBorder="1" applyAlignment="1" applyProtection="1">
      <alignment horizontal="center"/>
      <protection hidden="1"/>
    </xf>
    <xf numFmtId="0" fontId="47" fillId="0" borderId="0" xfId="9" applyFont="1" applyAlignment="1" applyProtection="1">
      <alignment horizontal="center" vertical="center"/>
      <protection hidden="1"/>
    </xf>
    <xf numFmtId="2" fontId="26" fillId="0" borderId="83" xfId="6" applyNumberFormat="1" applyFont="1" applyBorder="1" applyProtection="1">
      <protection hidden="1"/>
    </xf>
    <xf numFmtId="2" fontId="26" fillId="0" borderId="0" xfId="6" applyNumberFormat="1" applyFont="1" applyProtection="1">
      <protection hidden="1"/>
    </xf>
    <xf numFmtId="2" fontId="26" fillId="0" borderId="78" xfId="7" applyNumberFormat="1" applyFont="1" applyBorder="1" applyProtection="1">
      <protection hidden="1"/>
    </xf>
    <xf numFmtId="2" fontId="26" fillId="0" borderId="112" xfId="6" applyNumberFormat="1" applyFont="1" applyBorder="1" applyProtection="1">
      <protection hidden="1"/>
    </xf>
    <xf numFmtId="2" fontId="19" fillId="0" borderId="84" xfId="6" applyNumberFormat="1" applyFont="1" applyBorder="1" applyProtection="1">
      <protection hidden="1"/>
    </xf>
    <xf numFmtId="2" fontId="19" fillId="0" borderId="79" xfId="6" applyNumberFormat="1" applyFont="1" applyBorder="1" applyProtection="1">
      <protection hidden="1"/>
    </xf>
    <xf numFmtId="2" fontId="19" fillId="0" borderId="113" xfId="6" applyNumberFormat="1" applyFont="1" applyBorder="1" applyProtection="1">
      <protection hidden="1"/>
    </xf>
    <xf numFmtId="0" fontId="52" fillId="0" borderId="0" xfId="7" applyNumberFormat="1" applyFont="1" applyAlignment="1" applyProtection="1">
      <alignment horizontal="center"/>
      <protection hidden="1"/>
    </xf>
    <xf numFmtId="0" fontId="5" fillId="0" borderId="81" xfId="9" applyFont="1" applyBorder="1" applyAlignment="1" applyProtection="1">
      <alignment horizontal="center"/>
      <protection hidden="1"/>
    </xf>
    <xf numFmtId="1" fontId="47" fillId="0" borderId="58" xfId="9" applyNumberFormat="1" applyFont="1" applyBorder="1" applyAlignment="1" applyProtection="1">
      <alignment horizontal="center"/>
      <protection hidden="1"/>
    </xf>
    <xf numFmtId="164" fontId="49" fillId="0" borderId="0" xfId="7" applyFont="1" applyAlignment="1" applyProtection="1">
      <alignment horizontal="left"/>
      <protection hidden="1"/>
    </xf>
    <xf numFmtId="164" fontId="2" fillId="0" borderId="0" xfId="7" applyFont="1" applyAlignment="1" applyProtection="1">
      <alignment horizontal="left"/>
      <protection hidden="1"/>
    </xf>
    <xf numFmtId="2" fontId="49" fillId="0" borderId="52" xfId="7" applyNumberFormat="1" applyFont="1" applyBorder="1" applyAlignment="1" applyProtection="1">
      <alignment horizontal="center"/>
      <protection hidden="1"/>
    </xf>
    <xf numFmtId="2" fontId="49" fillId="0" borderId="49" xfId="7" applyNumberFormat="1" applyFont="1" applyBorder="1" applyAlignment="1" applyProtection="1">
      <alignment horizontal="center"/>
      <protection hidden="1"/>
    </xf>
    <xf numFmtId="2" fontId="49" fillId="0" borderId="48" xfId="7" applyNumberFormat="1" applyFont="1" applyBorder="1" applyAlignment="1" applyProtection="1">
      <alignment horizontal="center"/>
      <protection hidden="1"/>
    </xf>
    <xf numFmtId="2" fontId="49" fillId="0" borderId="40" xfId="7" applyNumberFormat="1" applyFont="1" applyBorder="1" applyAlignment="1" applyProtection="1">
      <alignment horizontal="center"/>
      <protection hidden="1"/>
    </xf>
    <xf numFmtId="2" fontId="49" fillId="0" borderId="124" xfId="7" applyNumberFormat="1" applyFont="1" applyBorder="1" applyAlignment="1" applyProtection="1">
      <alignment horizontal="center"/>
      <protection hidden="1"/>
    </xf>
    <xf numFmtId="2" fontId="26" fillId="0" borderId="83" xfId="6" applyNumberFormat="1" applyFont="1" applyBorder="1" applyAlignment="1" applyProtection="1">
      <alignment horizontal="left" vertical="center"/>
      <protection hidden="1"/>
    </xf>
    <xf numFmtId="164" fontId="53" fillId="0" borderId="125" xfId="7" applyFont="1" applyBorder="1" applyAlignment="1" applyProtection="1">
      <alignment horizontal="center"/>
      <protection hidden="1"/>
    </xf>
    <xf numFmtId="164" fontId="2" fillId="0" borderId="48" xfId="7" applyFont="1" applyBorder="1" applyAlignment="1" applyProtection="1">
      <alignment horizontal="center"/>
      <protection hidden="1"/>
    </xf>
    <xf numFmtId="164" fontId="2" fillId="0" borderId="49" xfId="7" applyFont="1" applyBorder="1" applyAlignment="1" applyProtection="1">
      <alignment horizontal="center"/>
      <protection hidden="1"/>
    </xf>
    <xf numFmtId="0" fontId="47" fillId="0" borderId="59" xfId="9" applyFont="1" applyBorder="1" applyProtection="1">
      <protection hidden="1"/>
    </xf>
    <xf numFmtId="1" fontId="47" fillId="0" borderId="121" xfId="9" applyNumberFormat="1" applyFont="1" applyBorder="1" applyAlignment="1" applyProtection="1">
      <alignment horizontal="center"/>
      <protection hidden="1"/>
    </xf>
    <xf numFmtId="0" fontId="47" fillId="0" borderId="38" xfId="9" applyFont="1" applyBorder="1" applyAlignment="1" applyProtection="1">
      <alignment vertical="center"/>
      <protection hidden="1"/>
    </xf>
    <xf numFmtId="0" fontId="5" fillId="0" borderId="59" xfId="9" applyFont="1" applyBorder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left"/>
      <protection locked="0"/>
    </xf>
    <xf numFmtId="164" fontId="49" fillId="0" borderId="24" xfId="7" applyFont="1" applyBorder="1" applyAlignment="1" applyProtection="1">
      <alignment horizontal="center"/>
      <protection hidden="1"/>
    </xf>
    <xf numFmtId="164" fontId="52" fillId="0" borderId="77" xfId="7" applyFont="1" applyBorder="1" applyProtection="1">
      <protection hidden="1"/>
    </xf>
    <xf numFmtId="164" fontId="52" fillId="0" borderId="78" xfId="7" applyFont="1" applyBorder="1" applyProtection="1">
      <protection hidden="1"/>
    </xf>
    <xf numFmtId="164" fontId="52" fillId="0" borderId="112" xfId="7" applyFont="1" applyBorder="1" applyProtection="1">
      <protection hidden="1"/>
    </xf>
    <xf numFmtId="164" fontId="52" fillId="0" borderId="79" xfId="7" applyFont="1" applyBorder="1" applyProtection="1">
      <protection hidden="1"/>
    </xf>
    <xf numFmtId="164" fontId="52" fillId="0" borderId="113" xfId="7" applyFont="1" applyBorder="1" applyProtection="1">
      <protection hidden="1"/>
    </xf>
    <xf numFmtId="164" fontId="2" fillId="0" borderId="49" xfId="7" quotePrefix="1" applyFont="1" applyBorder="1" applyAlignment="1" applyProtection="1">
      <alignment horizontal="center"/>
      <protection hidden="1"/>
    </xf>
    <xf numFmtId="164" fontId="2" fillId="0" borderId="0" xfId="7" quotePrefix="1" applyFont="1" applyAlignment="1" applyProtection="1">
      <alignment horizontal="center"/>
      <protection hidden="1"/>
    </xf>
    <xf numFmtId="164" fontId="2" fillId="0" borderId="99" xfId="7" applyFont="1" applyBorder="1" applyAlignment="1" applyProtection="1">
      <alignment horizontal="center"/>
      <protection hidden="1"/>
    </xf>
    <xf numFmtId="164" fontId="53" fillId="0" borderId="61" xfId="7" applyFont="1" applyBorder="1" applyAlignment="1" applyProtection="1">
      <alignment horizontal="center"/>
      <protection hidden="1"/>
    </xf>
    <xf numFmtId="164" fontId="53" fillId="0" borderId="66" xfId="7" applyFont="1" applyBorder="1" applyAlignment="1" applyProtection="1">
      <alignment horizontal="center"/>
      <protection hidden="1"/>
    </xf>
    <xf numFmtId="164" fontId="53" fillId="0" borderId="61" xfId="7" quotePrefix="1" applyFont="1" applyBorder="1" applyAlignment="1" applyProtection="1">
      <alignment horizontal="center"/>
      <protection hidden="1"/>
    </xf>
    <xf numFmtId="164" fontId="53" fillId="0" borderId="67" xfId="7" quotePrefix="1" applyFont="1" applyBorder="1" applyAlignment="1" applyProtection="1">
      <alignment horizontal="center"/>
      <protection hidden="1"/>
    </xf>
    <xf numFmtId="164" fontId="53" fillId="0" borderId="67" xfId="7" applyFont="1" applyBorder="1" applyAlignment="1" applyProtection="1">
      <alignment horizontal="center"/>
      <protection hidden="1"/>
    </xf>
    <xf numFmtId="164" fontId="53" fillId="0" borderId="41" xfId="7" applyFont="1" applyBorder="1" applyAlignment="1" applyProtection="1">
      <alignment horizontal="center"/>
      <protection hidden="1"/>
    </xf>
    <xf numFmtId="164" fontId="2" fillId="0" borderId="23" xfId="7" quotePrefix="1" applyFont="1" applyBorder="1" applyAlignment="1" applyProtection="1">
      <alignment horizontal="center"/>
      <protection hidden="1"/>
    </xf>
    <xf numFmtId="164" fontId="2" fillId="0" borderId="3" xfId="7" quotePrefix="1" applyFont="1" applyBorder="1" applyAlignment="1" applyProtection="1">
      <alignment horizontal="center"/>
      <protection hidden="1"/>
    </xf>
    <xf numFmtId="164" fontId="2" fillId="0" borderId="17" xfId="7" applyFont="1" applyBorder="1" applyAlignment="1" applyProtection="1">
      <alignment horizontal="center"/>
      <protection hidden="1"/>
    </xf>
    <xf numFmtId="164" fontId="2" fillId="0" borderId="47" xfId="7" applyFont="1" applyBorder="1" applyAlignment="1" applyProtection="1">
      <alignment horizontal="center"/>
      <protection hidden="1"/>
    </xf>
    <xf numFmtId="164" fontId="53" fillId="0" borderId="40" xfId="7" applyFont="1" applyBorder="1" applyAlignment="1" applyProtection="1">
      <alignment horizontal="center"/>
      <protection hidden="1"/>
    </xf>
    <xf numFmtId="49" fontId="7" fillId="0" borderId="0" xfId="0" applyNumberFormat="1" applyFont="1" applyAlignment="1" applyProtection="1">
      <alignment horizontal="left"/>
      <protection locked="0"/>
    </xf>
    <xf numFmtId="164" fontId="47" fillId="0" borderId="0" xfId="7" applyFont="1" applyAlignment="1" applyProtection="1">
      <alignment horizontal="left"/>
      <protection hidden="1"/>
    </xf>
    <xf numFmtId="0" fontId="49" fillId="0" borderId="0" xfId="9" applyFont="1" applyAlignment="1" applyProtection="1">
      <alignment horizontal="left"/>
      <protection hidden="1"/>
    </xf>
    <xf numFmtId="2" fontId="52" fillId="0" borderId="0" xfId="7" applyNumberFormat="1" applyFont="1" applyAlignment="1" applyProtection="1">
      <alignment horizontal="left"/>
      <protection hidden="1"/>
    </xf>
    <xf numFmtId="164" fontId="57" fillId="0" borderId="0" xfId="6" applyFont="1" applyAlignment="1" applyProtection="1">
      <alignment horizontal="left"/>
      <protection hidden="1"/>
    </xf>
    <xf numFmtId="164" fontId="57" fillId="0" borderId="0" xfId="7" applyFont="1" applyAlignment="1" applyProtection="1">
      <alignment horizontal="left"/>
      <protection hidden="1"/>
    </xf>
    <xf numFmtId="9" fontId="57" fillId="0" borderId="0" xfId="13" applyFont="1" applyBorder="1" applyAlignment="1" applyProtection="1">
      <alignment horizontal="left"/>
      <protection hidden="1"/>
    </xf>
    <xf numFmtId="164" fontId="7" fillId="0" borderId="0" xfId="7" applyFont="1" applyAlignment="1" applyProtection="1">
      <alignment horizontal="left"/>
      <protection hidden="1"/>
    </xf>
    <xf numFmtId="164" fontId="15" fillId="0" borderId="0" xfId="6" quotePrefix="1" applyFont="1" applyProtection="1">
      <protection hidden="1"/>
    </xf>
    <xf numFmtId="0" fontId="63" fillId="0" borderId="0" xfId="9" applyFont="1" applyProtection="1">
      <protection hidden="1"/>
    </xf>
    <xf numFmtId="2" fontId="49" fillId="0" borderId="128" xfId="11" applyNumberFormat="1" applyFont="1" applyBorder="1" applyAlignment="1" applyProtection="1">
      <alignment horizontal="center"/>
      <protection hidden="1"/>
    </xf>
    <xf numFmtId="2" fontId="49" fillId="0" borderId="129" xfId="11" applyNumberFormat="1" applyFont="1" applyBorder="1" applyAlignment="1" applyProtection="1">
      <alignment horizontal="center"/>
      <protection hidden="1"/>
    </xf>
    <xf numFmtId="164" fontId="2" fillId="0" borderId="24" xfId="7" quotePrefix="1" applyFont="1" applyBorder="1" applyAlignment="1" applyProtection="1">
      <alignment horizontal="center"/>
      <protection hidden="1"/>
    </xf>
    <xf numFmtId="164" fontId="18" fillId="0" borderId="0" xfId="6" applyFont="1" applyProtection="1">
      <protection hidden="1"/>
    </xf>
    <xf numFmtId="169" fontId="65" fillId="0" borderId="0" xfId="0" applyNumberFormat="1" applyFont="1" applyProtection="1">
      <protection hidden="1"/>
    </xf>
    <xf numFmtId="0" fontId="65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58" fillId="0" borderId="0" xfId="0" applyFont="1"/>
    <xf numFmtId="0" fontId="17" fillId="0" borderId="0" xfId="0" applyFont="1"/>
    <xf numFmtId="0" fontId="36" fillId="0" borderId="0" xfId="0" applyFont="1" applyProtection="1">
      <protection hidden="1"/>
    </xf>
    <xf numFmtId="169" fontId="17" fillId="0" borderId="0" xfId="7" applyNumberFormat="1" applyFont="1" applyProtection="1">
      <protection hidden="1"/>
    </xf>
    <xf numFmtId="2" fontId="17" fillId="0" borderId="0" xfId="7" applyNumberFormat="1" applyFont="1" applyAlignment="1" applyProtection="1">
      <alignment horizontal="center"/>
      <protection hidden="1"/>
    </xf>
    <xf numFmtId="0" fontId="15" fillId="0" borderId="0" xfId="9" applyFont="1" applyProtection="1">
      <protection hidden="1"/>
    </xf>
    <xf numFmtId="164" fontId="15" fillId="0" borderId="0" xfId="7" applyFont="1" applyProtection="1">
      <protection hidden="1"/>
    </xf>
    <xf numFmtId="164" fontId="2" fillId="0" borderId="0" xfId="8" applyFont="1" applyAlignment="1" applyProtection="1">
      <alignment horizontal="left"/>
      <protection hidden="1"/>
    </xf>
    <xf numFmtId="164" fontId="15" fillId="0" borderId="0" xfId="5" applyFont="1" applyAlignment="1" applyProtection="1">
      <alignment horizontal="center"/>
      <protection hidden="1"/>
    </xf>
    <xf numFmtId="165" fontId="15" fillId="0" borderId="0" xfId="5" applyNumberFormat="1" applyFont="1" applyProtection="1">
      <protection hidden="1"/>
    </xf>
    <xf numFmtId="164" fontId="2" fillId="0" borderId="36" xfId="8" applyFont="1" applyBorder="1" applyProtection="1">
      <protection hidden="1"/>
    </xf>
    <xf numFmtId="164" fontId="2" fillId="0" borderId="36" xfId="8" applyFont="1" applyBorder="1" applyAlignment="1" applyProtection="1">
      <alignment horizontal="center"/>
      <protection hidden="1"/>
    </xf>
    <xf numFmtId="164" fontId="2" fillId="0" borderId="0" xfId="8" applyFont="1" applyAlignment="1" applyProtection="1">
      <alignment horizontal="center"/>
      <protection hidden="1"/>
    </xf>
    <xf numFmtId="164" fontId="2" fillId="0" borderId="0" xfId="10" applyFont="1" applyProtection="1">
      <protection hidden="1"/>
    </xf>
    <xf numFmtId="164" fontId="2" fillId="0" borderId="37" xfId="8" applyFont="1" applyBorder="1" applyProtection="1">
      <protection hidden="1"/>
    </xf>
    <xf numFmtId="164" fontId="2" fillId="0" borderId="37" xfId="8" applyFont="1" applyBorder="1" applyAlignment="1" applyProtection="1">
      <alignment horizontal="center"/>
      <protection hidden="1"/>
    </xf>
    <xf numFmtId="9" fontId="2" fillId="0" borderId="0" xfId="0" applyNumberFormat="1" applyFont="1" applyProtection="1">
      <protection hidden="1"/>
    </xf>
    <xf numFmtId="169" fontId="2" fillId="0" borderId="0" xfId="0" applyNumberFormat="1" applyFont="1" applyProtection="1">
      <protection hidden="1"/>
    </xf>
    <xf numFmtId="2" fontId="56" fillId="0" borderId="130" xfId="7" applyNumberFormat="1" applyFont="1" applyBorder="1" applyAlignment="1" applyProtection="1">
      <alignment horizontal="left"/>
      <protection hidden="1"/>
    </xf>
    <xf numFmtId="164" fontId="57" fillId="0" borderId="130" xfId="5" applyFont="1" applyBorder="1" applyAlignment="1" applyProtection="1">
      <alignment horizontal="center"/>
      <protection hidden="1"/>
    </xf>
    <xf numFmtId="165" fontId="57" fillId="0" borderId="130" xfId="5" applyNumberFormat="1" applyFont="1" applyBorder="1" applyProtection="1">
      <protection hidden="1"/>
    </xf>
    <xf numFmtId="164" fontId="57" fillId="0" borderId="130" xfId="8" applyFont="1" applyBorder="1" applyProtection="1">
      <protection hidden="1"/>
    </xf>
    <xf numFmtId="164" fontId="57" fillId="0" borderId="130" xfId="7" applyFont="1" applyBorder="1" applyProtection="1">
      <protection hidden="1"/>
    </xf>
    <xf numFmtId="2" fontId="56" fillId="0" borderId="131" xfId="7" applyNumberFormat="1" applyFont="1" applyBorder="1" applyAlignment="1" applyProtection="1">
      <alignment horizontal="left"/>
      <protection hidden="1"/>
    </xf>
    <xf numFmtId="164" fontId="57" fillId="0" borderId="131" xfId="7" applyFont="1" applyBorder="1" applyProtection="1">
      <protection hidden="1"/>
    </xf>
    <xf numFmtId="164" fontId="57" fillId="0" borderId="131" xfId="7" applyFont="1" applyBorder="1" applyAlignment="1" applyProtection="1">
      <alignment horizontal="center"/>
      <protection hidden="1"/>
    </xf>
    <xf numFmtId="9" fontId="57" fillId="0" borderId="131" xfId="13" applyFont="1" applyBorder="1" applyProtection="1">
      <protection hidden="1"/>
    </xf>
    <xf numFmtId="169" fontId="56" fillId="0" borderId="0" xfId="7" applyNumberFormat="1" applyFont="1" applyAlignment="1" applyProtection="1">
      <alignment horizontal="right"/>
      <protection hidden="1"/>
    </xf>
    <xf numFmtId="169" fontId="56" fillId="0" borderId="0" xfId="7" applyNumberFormat="1" applyFont="1" applyAlignment="1" applyProtection="1">
      <alignment horizontal="left"/>
      <protection hidden="1"/>
    </xf>
    <xf numFmtId="164" fontId="47" fillId="0" borderId="131" xfId="7" applyFont="1" applyBorder="1" applyProtection="1">
      <protection hidden="1"/>
    </xf>
    <xf numFmtId="2" fontId="56" fillId="0" borderId="130" xfId="7" applyNumberFormat="1" applyFont="1" applyBorder="1" applyAlignment="1" applyProtection="1">
      <alignment horizontal="center"/>
      <protection hidden="1"/>
    </xf>
    <xf numFmtId="2" fontId="57" fillId="0" borderId="130" xfId="7" applyNumberFormat="1" applyFont="1" applyBorder="1" applyAlignment="1" applyProtection="1">
      <alignment horizontal="center"/>
      <protection hidden="1"/>
    </xf>
    <xf numFmtId="164" fontId="57" fillId="0" borderId="130" xfId="8" applyFont="1" applyBorder="1" applyAlignment="1" applyProtection="1">
      <alignment horizontal="left"/>
      <protection hidden="1"/>
    </xf>
    <xf numFmtId="0" fontId="57" fillId="0" borderId="130" xfId="9" applyFont="1" applyBorder="1" applyProtection="1">
      <protection hidden="1"/>
    </xf>
    <xf numFmtId="9" fontId="57" fillId="0" borderId="130" xfId="13" applyFont="1" applyBorder="1" applyProtection="1">
      <protection hidden="1"/>
    </xf>
    <xf numFmtId="2" fontId="15" fillId="0" borderId="0" xfId="7" applyNumberFormat="1" applyFont="1" applyProtection="1">
      <protection hidden="1"/>
    </xf>
    <xf numFmtId="164" fontId="56" fillId="0" borderId="0" xfId="8" applyFont="1" applyProtection="1">
      <protection hidden="1"/>
    </xf>
    <xf numFmtId="2" fontId="57" fillId="0" borderId="130" xfId="7" applyNumberFormat="1" applyFont="1" applyBorder="1" applyAlignment="1" applyProtection="1">
      <alignment horizontal="left"/>
      <protection hidden="1"/>
    </xf>
    <xf numFmtId="164" fontId="47" fillId="0" borderId="130" xfId="7" applyFont="1" applyBorder="1" applyProtection="1">
      <protection hidden="1"/>
    </xf>
    <xf numFmtId="2" fontId="2" fillId="0" borderId="46" xfId="7" applyNumberFormat="1" applyFont="1" applyBorder="1" applyAlignment="1" applyProtection="1">
      <alignment horizontal="center"/>
      <protection hidden="1"/>
    </xf>
    <xf numFmtId="164" fontId="47" fillId="0" borderId="131" xfId="7" applyFont="1" applyBorder="1" applyAlignment="1" applyProtection="1">
      <alignment horizontal="left"/>
      <protection hidden="1"/>
    </xf>
    <xf numFmtId="164" fontId="47" fillId="0" borderId="131" xfId="7" applyFont="1" applyBorder="1" applyAlignment="1" applyProtection="1">
      <alignment horizontal="center"/>
      <protection hidden="1"/>
    </xf>
    <xf numFmtId="164" fontId="53" fillId="0" borderId="131" xfId="7" applyFont="1" applyBorder="1" applyProtection="1">
      <protection hidden="1"/>
    </xf>
    <xf numFmtId="0" fontId="5" fillId="0" borderId="52" xfId="9" applyFont="1" applyBorder="1" applyAlignment="1" applyProtection="1">
      <alignment horizontal="center" vertical="center" wrapText="1"/>
      <protection hidden="1"/>
    </xf>
    <xf numFmtId="0" fontId="5" fillId="0" borderId="45" xfId="9" applyFont="1" applyBorder="1" applyAlignment="1" applyProtection="1">
      <alignment horizontal="center" vertical="center" wrapText="1"/>
      <protection hidden="1"/>
    </xf>
    <xf numFmtId="0" fontId="5" fillId="0" borderId="55" xfId="9" applyFont="1" applyBorder="1" applyAlignment="1" applyProtection="1">
      <alignment horizontal="center" vertical="center" wrapText="1"/>
      <protection hidden="1"/>
    </xf>
    <xf numFmtId="0" fontId="5" fillId="0" borderId="40" xfId="9" applyFont="1" applyBorder="1" applyAlignment="1" applyProtection="1">
      <alignment horizontal="center" vertical="center"/>
      <protection hidden="1"/>
    </xf>
    <xf numFmtId="0" fontId="5" fillId="0" borderId="28" xfId="9" applyFont="1" applyBorder="1" applyAlignment="1" applyProtection="1">
      <alignment horizontal="center" vertical="center"/>
      <protection hidden="1"/>
    </xf>
    <xf numFmtId="2" fontId="54" fillId="0" borderId="85" xfId="7" applyNumberFormat="1" applyFont="1" applyBorder="1" applyAlignment="1" applyProtection="1">
      <alignment horizontal="center" vertical="center"/>
      <protection hidden="1"/>
    </xf>
    <xf numFmtId="2" fontId="54" fillId="0" borderId="109" xfId="7" applyNumberFormat="1" applyFont="1" applyBorder="1" applyAlignment="1" applyProtection="1">
      <alignment horizontal="center" vertical="center"/>
      <protection hidden="1"/>
    </xf>
    <xf numFmtId="2" fontId="54" fillId="0" borderId="110" xfId="7" applyNumberFormat="1" applyFont="1" applyBorder="1" applyAlignment="1" applyProtection="1">
      <alignment horizontal="center" vertical="center"/>
      <protection hidden="1"/>
    </xf>
    <xf numFmtId="164" fontId="64" fillId="0" borderId="40" xfId="7" applyFont="1" applyBorder="1" applyAlignment="1" applyProtection="1">
      <alignment horizontal="center"/>
      <protection hidden="1"/>
    </xf>
    <xf numFmtId="164" fontId="64" fillId="0" borderId="28" xfId="7" applyFont="1" applyBorder="1" applyAlignment="1" applyProtection="1">
      <alignment horizontal="center"/>
      <protection hidden="1"/>
    </xf>
    <xf numFmtId="164" fontId="64" fillId="0" borderId="87" xfId="7" applyFont="1" applyBorder="1" applyAlignment="1" applyProtection="1">
      <alignment horizontal="center"/>
      <protection hidden="1"/>
    </xf>
    <xf numFmtId="164" fontId="60" fillId="0" borderId="61" xfId="7" applyFont="1" applyBorder="1" applyAlignment="1" applyProtection="1">
      <alignment horizontal="center" vertical="center"/>
      <protection hidden="1"/>
    </xf>
    <xf numFmtId="164" fontId="60" fillId="0" borderId="0" xfId="7" applyFont="1" applyAlignment="1" applyProtection="1">
      <alignment horizontal="center" vertical="center"/>
      <protection hidden="1"/>
    </xf>
    <xf numFmtId="164" fontId="60" fillId="0" borderId="33" xfId="7" applyFont="1" applyBorder="1" applyAlignment="1" applyProtection="1">
      <alignment horizontal="center" vertical="center"/>
      <protection hidden="1"/>
    </xf>
    <xf numFmtId="164" fontId="60" fillId="0" borderId="41" xfId="7" applyFont="1" applyBorder="1" applyAlignment="1" applyProtection="1">
      <alignment horizontal="center" vertical="center"/>
      <protection hidden="1"/>
    </xf>
    <xf numFmtId="164" fontId="60" fillId="0" borderId="99" xfId="7" applyFont="1" applyBorder="1" applyAlignment="1" applyProtection="1">
      <alignment horizontal="center" vertical="center"/>
      <protection hidden="1"/>
    </xf>
    <xf numFmtId="164" fontId="60" fillId="0" borderId="126" xfId="7" applyFont="1" applyBorder="1" applyAlignment="1" applyProtection="1">
      <alignment horizontal="center" vertical="center"/>
      <protection hidden="1"/>
    </xf>
    <xf numFmtId="164" fontId="47" fillId="0" borderId="125" xfId="7" applyFont="1" applyBorder="1" applyAlignment="1" applyProtection="1">
      <alignment horizontal="center" vertical="center"/>
      <protection hidden="1"/>
    </xf>
    <xf numFmtId="164" fontId="47" fillId="0" borderId="64" xfId="7" applyFont="1" applyBorder="1" applyAlignment="1" applyProtection="1">
      <alignment horizontal="center" vertical="center"/>
      <protection hidden="1"/>
    </xf>
    <xf numFmtId="164" fontId="47" fillId="0" borderId="69" xfId="7" applyFont="1" applyBorder="1" applyAlignment="1" applyProtection="1">
      <alignment horizontal="center" vertical="center"/>
      <protection hidden="1"/>
    </xf>
    <xf numFmtId="164" fontId="5" fillId="0" borderId="48" xfId="7" applyFont="1" applyBorder="1" applyAlignment="1" applyProtection="1">
      <alignment horizontal="center" vertical="center"/>
      <protection hidden="1"/>
    </xf>
    <xf numFmtId="164" fontId="5" fillId="0" borderId="3" xfId="7" applyFont="1" applyBorder="1" applyAlignment="1" applyProtection="1">
      <alignment horizontal="center" vertical="center"/>
      <protection hidden="1"/>
    </xf>
    <xf numFmtId="164" fontId="5" fillId="0" borderId="47" xfId="7" applyFont="1" applyBorder="1" applyAlignment="1" applyProtection="1">
      <alignment horizontal="center" vertical="center"/>
      <protection hidden="1"/>
    </xf>
    <xf numFmtId="164" fontId="5" fillId="0" borderId="48" xfId="7" applyFont="1" applyBorder="1" applyAlignment="1" applyProtection="1">
      <alignment horizontal="center" vertical="center" wrapText="1"/>
      <protection hidden="1"/>
    </xf>
    <xf numFmtId="164" fontId="5" fillId="0" borderId="3" xfId="7" applyFont="1" applyBorder="1" applyAlignment="1" applyProtection="1">
      <alignment horizontal="center" vertical="center" wrapText="1"/>
      <protection hidden="1"/>
    </xf>
    <xf numFmtId="164" fontId="5" fillId="0" borderId="47" xfId="7" applyFont="1" applyBorder="1" applyAlignment="1" applyProtection="1">
      <alignment horizontal="center" vertical="center" wrapText="1"/>
      <protection hidden="1"/>
    </xf>
    <xf numFmtId="0" fontId="5" fillId="0" borderId="48" xfId="9" applyFont="1" applyBorder="1" applyAlignment="1" applyProtection="1">
      <alignment horizontal="center" vertical="center"/>
      <protection hidden="1"/>
    </xf>
    <xf numFmtId="0" fontId="5" fillId="0" borderId="3" xfId="9" applyFont="1" applyBorder="1" applyAlignment="1" applyProtection="1">
      <alignment horizontal="center" vertical="center"/>
      <protection hidden="1"/>
    </xf>
    <xf numFmtId="0" fontId="5" fillId="0" borderId="47" xfId="9" applyFont="1" applyBorder="1" applyAlignment="1" applyProtection="1">
      <alignment horizontal="center" vertical="center"/>
      <protection hidden="1"/>
    </xf>
    <xf numFmtId="0" fontId="5" fillId="0" borderId="48" xfId="9" applyFont="1" applyBorder="1" applyAlignment="1" applyProtection="1">
      <alignment horizontal="center" vertical="center" wrapText="1"/>
      <protection hidden="1"/>
    </xf>
    <xf numFmtId="0" fontId="5" fillId="0" borderId="3" xfId="9" applyFont="1" applyBorder="1" applyAlignment="1" applyProtection="1">
      <alignment horizontal="center" vertical="center" wrapText="1"/>
      <protection hidden="1"/>
    </xf>
    <xf numFmtId="0" fontId="5" fillId="0" borderId="47" xfId="9" applyFont="1" applyBorder="1" applyAlignment="1" applyProtection="1">
      <alignment horizontal="center" vertical="center" wrapText="1"/>
      <protection hidden="1"/>
    </xf>
    <xf numFmtId="0" fontId="15" fillId="0" borderId="31" xfId="3" applyFont="1" applyBorder="1" applyAlignment="1" applyProtection="1">
      <alignment horizontal="center"/>
      <protection hidden="1"/>
    </xf>
    <xf numFmtId="0" fontId="15" fillId="0" borderId="27" xfId="3" applyFont="1" applyBorder="1" applyAlignment="1" applyProtection="1">
      <alignment horizontal="center"/>
      <protection hidden="1"/>
    </xf>
    <xf numFmtId="0" fontId="15" fillId="0" borderId="8" xfId="3" applyFont="1" applyBorder="1" applyAlignment="1" applyProtection="1">
      <alignment horizontal="center"/>
      <protection hidden="1"/>
    </xf>
    <xf numFmtId="2" fontId="15" fillId="0" borderId="31" xfId="3" applyNumberFormat="1" applyFont="1" applyBorder="1" applyAlignment="1" applyProtection="1">
      <alignment horizontal="center"/>
      <protection hidden="1"/>
    </xf>
    <xf numFmtId="2" fontId="15" fillId="0" borderId="27" xfId="3" applyNumberFormat="1" applyFont="1" applyBorder="1" applyAlignment="1" applyProtection="1">
      <alignment horizontal="center"/>
      <protection hidden="1"/>
    </xf>
    <xf numFmtId="2" fontId="15" fillId="0" borderId="8" xfId="3" applyNumberFormat="1" applyFont="1" applyBorder="1" applyAlignment="1" applyProtection="1">
      <alignment horizontal="center"/>
      <protection hidden="1"/>
    </xf>
    <xf numFmtId="0" fontId="15" fillId="0" borderId="0" xfId="3" applyFont="1" applyAlignment="1" applyProtection="1">
      <alignment horizontal="center"/>
      <protection hidden="1"/>
    </xf>
    <xf numFmtId="0" fontId="14" fillId="0" borderId="31" xfId="3" applyFont="1" applyBorder="1" applyAlignment="1" applyProtection="1">
      <alignment horizontal="center" vertical="center"/>
      <protection hidden="1"/>
    </xf>
    <xf numFmtId="0" fontId="14" fillId="0" borderId="27" xfId="3" applyFont="1" applyBorder="1" applyAlignment="1" applyProtection="1">
      <alignment horizontal="center" vertical="center"/>
      <protection hidden="1"/>
    </xf>
    <xf numFmtId="0" fontId="14" fillId="0" borderId="8" xfId="3" applyFont="1" applyBorder="1" applyAlignment="1" applyProtection="1">
      <alignment horizontal="center" vertical="center"/>
      <protection hidden="1"/>
    </xf>
    <xf numFmtId="0" fontId="6" fillId="0" borderId="4" xfId="3" applyFont="1" applyBorder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0" fontId="6" fillId="0" borderId="33" xfId="3" applyFont="1" applyBorder="1" applyAlignment="1" applyProtection="1">
      <alignment horizontal="center"/>
      <protection hidden="1"/>
    </xf>
    <xf numFmtId="0" fontId="21" fillId="0" borderId="24" xfId="3" applyFont="1" applyBorder="1" applyAlignment="1" applyProtection="1">
      <alignment horizontal="center"/>
      <protection hidden="1"/>
    </xf>
    <xf numFmtId="0" fontId="21" fillId="0" borderId="21" xfId="3" applyFont="1" applyBorder="1" applyAlignment="1" applyProtection="1">
      <alignment horizontal="center"/>
      <protection hidden="1"/>
    </xf>
    <xf numFmtId="0" fontId="21" fillId="0" borderId="34" xfId="3" applyFont="1" applyBorder="1" applyAlignment="1" applyProtection="1">
      <alignment horizontal="center"/>
      <protection hidden="1"/>
    </xf>
    <xf numFmtId="2" fontId="26" fillId="0" borderId="83" xfId="6" applyNumberFormat="1" applyFont="1" applyBorder="1" applyAlignment="1" applyProtection="1">
      <alignment horizontal="left"/>
      <protection hidden="1"/>
    </xf>
    <xf numFmtId="2" fontId="26" fillId="0" borderId="0" xfId="6" applyNumberFormat="1" applyFont="1" applyAlignment="1" applyProtection="1">
      <alignment horizontal="left"/>
      <protection hidden="1"/>
    </xf>
    <xf numFmtId="2" fontId="26" fillId="0" borderId="94" xfId="6" applyNumberFormat="1" applyFont="1" applyBorder="1" applyAlignment="1" applyProtection="1">
      <alignment horizontal="left"/>
      <protection hidden="1"/>
    </xf>
    <xf numFmtId="2" fontId="19" fillId="0" borderId="84" xfId="6" applyNumberFormat="1" applyFont="1" applyBorder="1" applyAlignment="1" applyProtection="1">
      <alignment horizontal="left"/>
      <protection hidden="1"/>
    </xf>
    <xf numFmtId="2" fontId="19" fillId="0" borderId="79" xfId="6" applyNumberFormat="1" applyFont="1" applyBorder="1" applyAlignment="1" applyProtection="1">
      <alignment horizontal="left"/>
      <protection hidden="1"/>
    </xf>
    <xf numFmtId="2" fontId="19" fillId="0" borderId="108" xfId="6" applyNumberFormat="1" applyFont="1" applyBorder="1" applyAlignment="1" applyProtection="1">
      <alignment horizontal="left"/>
      <protection hidden="1"/>
    </xf>
    <xf numFmtId="164" fontId="11" fillId="0" borderId="0" xfId="7" applyFont="1" applyAlignment="1" applyProtection="1">
      <alignment horizontal="center"/>
      <protection hidden="1"/>
    </xf>
    <xf numFmtId="164" fontId="7" fillId="0" borderId="0" xfId="7" applyFont="1" applyAlignment="1" applyProtection="1">
      <alignment horizontal="center" wrapText="1"/>
      <protection hidden="1"/>
    </xf>
    <xf numFmtId="164" fontId="5" fillId="0" borderId="48" xfId="7" applyFont="1" applyBorder="1" applyAlignment="1" applyProtection="1">
      <alignment horizontal="center"/>
      <protection hidden="1"/>
    </xf>
    <xf numFmtId="164" fontId="5" fillId="0" borderId="3" xfId="7" applyFont="1" applyBorder="1" applyAlignment="1" applyProtection="1">
      <alignment horizontal="center"/>
      <protection hidden="1"/>
    </xf>
    <xf numFmtId="164" fontId="5" fillId="0" borderId="47" xfId="7" applyFont="1" applyBorder="1" applyAlignment="1" applyProtection="1">
      <alignment horizontal="center"/>
      <protection hidden="1"/>
    </xf>
    <xf numFmtId="164" fontId="5" fillId="0" borderId="48" xfId="7" applyFont="1" applyBorder="1" applyAlignment="1" applyProtection="1">
      <alignment horizontal="center" wrapText="1"/>
      <protection hidden="1"/>
    </xf>
    <xf numFmtId="164" fontId="5" fillId="0" borderId="3" xfId="7" applyFont="1" applyBorder="1" applyAlignment="1" applyProtection="1">
      <alignment horizontal="center" wrapText="1"/>
      <protection hidden="1"/>
    </xf>
    <xf numFmtId="164" fontId="5" fillId="0" borderId="47" xfId="7" applyFont="1" applyBorder="1" applyAlignment="1" applyProtection="1">
      <alignment horizontal="center" wrapText="1"/>
      <protection hidden="1"/>
    </xf>
    <xf numFmtId="0" fontId="5" fillId="0" borderId="48" xfId="9" applyFont="1" applyBorder="1" applyAlignment="1" applyProtection="1">
      <alignment horizontal="center"/>
      <protection hidden="1"/>
    </xf>
    <xf numFmtId="0" fontId="5" fillId="0" borderId="3" xfId="9" applyFont="1" applyBorder="1" applyAlignment="1" applyProtection="1">
      <alignment horizontal="center"/>
      <protection hidden="1"/>
    </xf>
    <xf numFmtId="0" fontId="5" fillId="0" borderId="47" xfId="9" applyFont="1" applyBorder="1" applyAlignment="1" applyProtection="1">
      <alignment horizontal="center"/>
      <protection hidden="1"/>
    </xf>
    <xf numFmtId="0" fontId="5" fillId="0" borderId="48" xfId="9" applyFont="1" applyBorder="1" applyAlignment="1" applyProtection="1">
      <alignment horizontal="center" wrapText="1"/>
      <protection hidden="1"/>
    </xf>
    <xf numFmtId="0" fontId="5" fillId="0" borderId="3" xfId="9" applyFont="1" applyBorder="1" applyAlignment="1" applyProtection="1">
      <alignment horizontal="center" wrapText="1"/>
      <protection hidden="1"/>
    </xf>
    <xf numFmtId="0" fontId="5" fillId="0" borderId="47" xfId="9" applyFont="1" applyBorder="1" applyAlignment="1" applyProtection="1">
      <alignment horizontal="center" wrapText="1"/>
      <protection hidden="1"/>
    </xf>
    <xf numFmtId="0" fontId="5" fillId="0" borderId="52" xfId="9" applyFont="1" applyBorder="1" applyAlignment="1" applyProtection="1">
      <alignment horizontal="center" wrapText="1"/>
      <protection hidden="1"/>
    </xf>
    <xf numFmtId="0" fontId="5" fillId="0" borderId="45" xfId="9" applyFont="1" applyBorder="1" applyAlignment="1" applyProtection="1">
      <alignment horizontal="center" wrapText="1"/>
      <protection hidden="1"/>
    </xf>
    <xf numFmtId="0" fontId="5" fillId="0" borderId="55" xfId="9" applyFont="1" applyBorder="1" applyAlignment="1" applyProtection="1">
      <alignment horizontal="center" wrapText="1"/>
      <protection hidden="1"/>
    </xf>
    <xf numFmtId="164" fontId="47" fillId="0" borderId="125" xfId="7" applyFont="1" applyBorder="1" applyAlignment="1" applyProtection="1">
      <alignment horizontal="center"/>
      <protection hidden="1"/>
    </xf>
    <xf numFmtId="164" fontId="47" fillId="0" borderId="64" xfId="7" applyFont="1" applyBorder="1" applyAlignment="1" applyProtection="1">
      <alignment horizontal="center"/>
      <protection hidden="1"/>
    </xf>
    <xf numFmtId="164" fontId="47" fillId="0" borderId="69" xfId="7" applyFont="1" applyBorder="1" applyAlignment="1" applyProtection="1">
      <alignment horizontal="center"/>
      <protection hidden="1"/>
    </xf>
    <xf numFmtId="0" fontId="5" fillId="0" borderId="127" xfId="9" applyFont="1" applyBorder="1" applyAlignment="1" applyProtection="1">
      <alignment horizontal="center" vertical="center"/>
      <protection hidden="1"/>
    </xf>
    <xf numFmtId="0" fontId="5" fillId="0" borderId="65" xfId="9" applyFont="1" applyBorder="1" applyAlignment="1" applyProtection="1">
      <alignment horizontal="center" vertical="center"/>
      <protection hidden="1"/>
    </xf>
    <xf numFmtId="2" fontId="26" fillId="0" borderId="82" xfId="7" applyNumberFormat="1" applyFont="1" applyBorder="1" applyAlignment="1" applyProtection="1">
      <alignment horizontal="left"/>
      <protection hidden="1"/>
    </xf>
    <xf numFmtId="2" fontId="26" fillId="0" borderId="77" xfId="7" applyNumberFormat="1" applyFont="1" applyBorder="1" applyAlignment="1" applyProtection="1">
      <alignment horizontal="left"/>
      <protection hidden="1"/>
    </xf>
    <xf numFmtId="2" fontId="26" fillId="0" borderId="107" xfId="7" applyNumberFormat="1" applyFont="1" applyBorder="1" applyAlignment="1" applyProtection="1">
      <alignment horizontal="left"/>
      <protection hidden="1"/>
    </xf>
    <xf numFmtId="164" fontId="2" fillId="0" borderId="0" xfId="7" applyFont="1" applyAlignment="1" applyProtection="1">
      <alignment horizontal="center"/>
      <protection hidden="1"/>
    </xf>
    <xf numFmtId="164" fontId="49" fillId="0" borderId="0" xfId="7" applyFont="1" applyAlignment="1" applyProtection="1">
      <alignment horizontal="center"/>
      <protection hidden="1"/>
    </xf>
    <xf numFmtId="164" fontId="60" fillId="0" borderId="61" xfId="7" applyFont="1" applyBorder="1" applyAlignment="1" applyProtection="1">
      <alignment horizontal="center"/>
      <protection hidden="1"/>
    </xf>
    <xf numFmtId="164" fontId="60" fillId="0" borderId="0" xfId="7" applyFont="1" applyAlignment="1" applyProtection="1">
      <alignment horizontal="center"/>
      <protection hidden="1"/>
    </xf>
    <xf numFmtId="164" fontId="60" fillId="0" borderId="33" xfId="7" applyFont="1" applyBorder="1" applyAlignment="1" applyProtection="1">
      <alignment horizontal="center"/>
      <protection hidden="1"/>
    </xf>
    <xf numFmtId="164" fontId="60" fillId="0" borderId="41" xfId="7" applyFont="1" applyBorder="1" applyAlignment="1" applyProtection="1">
      <alignment horizontal="center"/>
      <protection hidden="1"/>
    </xf>
    <xf numFmtId="164" fontId="60" fillId="0" borderId="99" xfId="7" applyFont="1" applyBorder="1" applyAlignment="1" applyProtection="1">
      <alignment horizontal="center"/>
      <protection hidden="1"/>
    </xf>
    <xf numFmtId="164" fontId="60" fillId="0" borderId="126" xfId="7" applyFont="1" applyBorder="1" applyAlignment="1" applyProtection="1">
      <alignment horizontal="center"/>
      <protection hidden="1"/>
    </xf>
    <xf numFmtId="0" fontId="47" fillId="0" borderId="28" xfId="9" applyFont="1" applyBorder="1" applyAlignment="1" applyProtection="1">
      <alignment horizontal="center" vertical="center"/>
      <protection hidden="1"/>
    </xf>
    <xf numFmtId="0" fontId="47" fillId="0" borderId="38" xfId="9" applyFont="1" applyBorder="1" applyAlignment="1" applyProtection="1">
      <alignment horizontal="center" vertical="center"/>
      <protection hidden="1"/>
    </xf>
    <xf numFmtId="164" fontId="64" fillId="0" borderId="31" xfId="7" applyFont="1" applyBorder="1" applyAlignment="1" applyProtection="1">
      <alignment horizontal="center"/>
      <protection hidden="1"/>
    </xf>
    <xf numFmtId="164" fontId="64" fillId="0" borderId="27" xfId="7" applyFont="1" applyBorder="1" applyAlignment="1" applyProtection="1">
      <alignment horizontal="center"/>
      <protection hidden="1"/>
    </xf>
    <xf numFmtId="164" fontId="64" fillId="0" borderId="8" xfId="7" applyFont="1" applyBorder="1" applyAlignment="1" applyProtection="1">
      <alignment horizontal="center"/>
      <protection hidden="1"/>
    </xf>
    <xf numFmtId="164" fontId="60" fillId="0" borderId="4" xfId="7" applyFont="1" applyBorder="1" applyAlignment="1" applyProtection="1">
      <alignment horizontal="center" vertical="center"/>
      <protection hidden="1"/>
    </xf>
    <xf numFmtId="164" fontId="60" fillId="0" borderId="24" xfId="7" applyFont="1" applyBorder="1" applyAlignment="1" applyProtection="1">
      <alignment horizontal="center" vertical="center"/>
      <protection hidden="1"/>
    </xf>
    <xf numFmtId="164" fontId="60" fillId="0" borderId="21" xfId="7" applyFont="1" applyBorder="1" applyAlignment="1" applyProtection="1">
      <alignment horizontal="center" vertical="center"/>
      <protection hidden="1"/>
    </xf>
    <xf numFmtId="164" fontId="60" fillId="0" borderId="34" xfId="7" applyFont="1" applyBorder="1" applyAlignment="1" applyProtection="1">
      <alignment horizontal="center" vertical="center"/>
      <protection hidden="1"/>
    </xf>
    <xf numFmtId="0" fontId="5" fillId="0" borderId="68" xfId="9" applyFont="1" applyBorder="1" applyAlignment="1" applyProtection="1">
      <alignment horizontal="center" vertical="center"/>
      <protection hidden="1"/>
    </xf>
    <xf numFmtId="0" fontId="5" fillId="0" borderId="39" xfId="9" applyFont="1" applyBorder="1" applyAlignment="1" applyProtection="1">
      <alignment horizontal="center" vertical="center"/>
      <protection hidden="1"/>
    </xf>
    <xf numFmtId="0" fontId="51" fillId="0" borderId="3" xfId="9" applyFont="1" applyBorder="1" applyAlignment="1" applyProtection="1">
      <alignment horizontal="center" vertical="center" wrapText="1"/>
      <protection hidden="1"/>
    </xf>
    <xf numFmtId="0" fontId="51" fillId="0" borderId="17" xfId="9" applyFont="1" applyBorder="1" applyAlignment="1" applyProtection="1">
      <alignment horizontal="center" vertical="center" wrapText="1"/>
      <protection hidden="1"/>
    </xf>
    <xf numFmtId="164" fontId="14" fillId="0" borderId="40" xfId="7" applyFont="1" applyBorder="1" applyAlignment="1" applyProtection="1">
      <alignment horizontal="center" vertical="center"/>
      <protection hidden="1"/>
    </xf>
    <xf numFmtId="164" fontId="14" fillId="0" borderId="28" xfId="7" applyFont="1" applyBorder="1" applyAlignment="1" applyProtection="1">
      <alignment horizontal="center" vertical="center"/>
      <protection hidden="1"/>
    </xf>
    <xf numFmtId="164" fontId="24" fillId="0" borderId="61" xfId="7" applyFont="1" applyBorder="1" applyAlignment="1" applyProtection="1">
      <alignment horizontal="center"/>
      <protection hidden="1"/>
    </xf>
    <xf numFmtId="164" fontId="24" fillId="0" borderId="0" xfId="7" applyFont="1" applyAlignment="1" applyProtection="1">
      <alignment horizontal="center"/>
      <protection hidden="1"/>
    </xf>
    <xf numFmtId="164" fontId="21" fillId="0" borderId="67" xfId="7" applyFont="1" applyBorder="1" applyAlignment="1" applyProtection="1">
      <alignment horizontal="center"/>
      <protection hidden="1"/>
    </xf>
    <xf numFmtId="164" fontId="21" fillId="0" borderId="21" xfId="7" applyFont="1" applyBorder="1" applyAlignment="1" applyProtection="1">
      <alignment horizontal="center"/>
      <protection hidden="1"/>
    </xf>
    <xf numFmtId="0" fontId="12" fillId="0" borderId="3" xfId="9" applyFont="1" applyBorder="1" applyAlignment="1" applyProtection="1">
      <alignment horizontal="center" vertical="center" wrapText="1"/>
      <protection hidden="1"/>
    </xf>
    <xf numFmtId="0" fontId="12" fillId="0" borderId="17" xfId="9" applyFont="1" applyBorder="1" applyAlignment="1" applyProtection="1">
      <alignment horizontal="center" vertical="center" wrapText="1"/>
      <protection hidden="1"/>
    </xf>
    <xf numFmtId="0" fontId="9" fillId="0" borderId="31" xfId="9" applyFont="1" applyBorder="1" applyAlignment="1" applyProtection="1">
      <alignment horizontal="center" vertical="top"/>
      <protection hidden="1"/>
    </xf>
    <xf numFmtId="0" fontId="9" fillId="0" borderId="8" xfId="9" applyFont="1" applyBorder="1" applyAlignment="1" applyProtection="1">
      <alignment horizontal="center" vertical="top"/>
      <protection hidden="1"/>
    </xf>
    <xf numFmtId="0" fontId="9" fillId="0" borderId="30" xfId="0" applyFont="1" applyBorder="1" applyAlignment="1" applyProtection="1">
      <alignment horizontal="center" vertical="center"/>
      <protection hidden="1"/>
    </xf>
    <xf numFmtId="0" fontId="9" fillId="0" borderId="34" xfId="0" applyFont="1" applyBorder="1" applyAlignment="1" applyProtection="1">
      <alignment horizontal="center" vertical="center"/>
      <protection hidden="1"/>
    </xf>
    <xf numFmtId="0" fontId="5" fillId="0" borderId="32" xfId="9" applyFont="1" applyBorder="1" applyAlignment="1" applyProtection="1">
      <alignment horizontal="center" vertical="top"/>
      <protection hidden="1"/>
    </xf>
    <xf numFmtId="0" fontId="5" fillId="0" borderId="8" xfId="0" applyFont="1" applyBorder="1" applyAlignment="1" applyProtection="1">
      <alignment horizontal="center" vertical="top"/>
      <protection hidden="1"/>
    </xf>
    <xf numFmtId="0" fontId="5" fillId="2" borderId="68" xfId="9" applyFont="1" applyFill="1" applyBorder="1" applyAlignment="1" applyProtection="1">
      <alignment horizontal="center" vertical="center"/>
      <protection hidden="1"/>
    </xf>
    <xf numFmtId="0" fontId="5" fillId="2" borderId="39" xfId="9" applyFont="1" applyFill="1" applyBorder="1" applyAlignment="1" applyProtection="1">
      <alignment horizontal="center" vertical="center"/>
      <protection hidden="1"/>
    </xf>
    <xf numFmtId="164" fontId="14" fillId="0" borderId="40" xfId="7" applyFont="1" applyBorder="1" applyAlignment="1" applyProtection="1">
      <alignment horizontal="center"/>
      <protection hidden="1"/>
    </xf>
    <xf numFmtId="164" fontId="14" fillId="0" borderId="28" xfId="7" applyFont="1" applyBorder="1" applyAlignment="1" applyProtection="1">
      <alignment horizontal="center"/>
      <protection hidden="1"/>
    </xf>
    <xf numFmtId="164" fontId="6" fillId="0" borderId="61" xfId="7" applyFont="1" applyBorder="1" applyAlignment="1" applyProtection="1">
      <alignment horizontal="center"/>
      <protection hidden="1"/>
    </xf>
    <xf numFmtId="164" fontId="6" fillId="0" borderId="0" xfId="7" applyFont="1" applyAlignment="1" applyProtection="1">
      <alignment horizontal="center"/>
      <protection hidden="1"/>
    </xf>
    <xf numFmtId="164" fontId="21" fillId="0" borderId="41" xfId="7" applyFont="1" applyBorder="1" applyAlignment="1" applyProtection="1">
      <alignment horizontal="center"/>
      <protection hidden="1"/>
    </xf>
    <xf numFmtId="164" fontId="21" fillId="0" borderId="6" xfId="7" applyFont="1" applyBorder="1" applyAlignment="1" applyProtection="1">
      <alignment horizontal="center"/>
      <protection hidden="1"/>
    </xf>
    <xf numFmtId="0" fontId="9" fillId="0" borderId="3" xfId="9" applyFont="1" applyBorder="1" applyAlignment="1" applyProtection="1">
      <alignment horizontal="center" vertical="center" wrapText="1"/>
      <protection hidden="1"/>
    </xf>
    <xf numFmtId="0" fontId="9" fillId="0" borderId="17" xfId="9" applyFont="1" applyBorder="1" applyAlignment="1" applyProtection="1">
      <alignment horizontal="center" vertical="center" wrapText="1"/>
      <protection hidden="1"/>
    </xf>
    <xf numFmtId="0" fontId="9" fillId="0" borderId="24" xfId="0" applyFont="1" applyBorder="1" applyAlignment="1" applyProtection="1">
      <alignment horizontal="center" vertical="center"/>
      <protection hidden="1"/>
    </xf>
    <xf numFmtId="0" fontId="5" fillId="0" borderId="31" xfId="9" applyFont="1" applyBorder="1" applyAlignment="1" applyProtection="1">
      <alignment horizontal="center" vertical="top"/>
      <protection hidden="1"/>
    </xf>
    <xf numFmtId="0" fontId="5" fillId="2" borderId="67" xfId="9" applyFont="1" applyFill="1" applyBorder="1" applyAlignment="1" applyProtection="1">
      <alignment horizontal="center" vertical="center"/>
      <protection hidden="1"/>
    </xf>
    <xf numFmtId="0" fontId="5" fillId="2" borderId="21" xfId="9" applyFont="1" applyFill="1" applyBorder="1" applyAlignment="1" applyProtection="1">
      <alignment horizontal="center" vertical="center"/>
      <protection hidden="1"/>
    </xf>
    <xf numFmtId="0" fontId="5" fillId="0" borderId="67" xfId="9" applyFont="1" applyBorder="1" applyAlignment="1" applyProtection="1">
      <alignment horizontal="center" vertical="center"/>
      <protection hidden="1"/>
    </xf>
    <xf numFmtId="0" fontId="5" fillId="0" borderId="21" xfId="9" applyFont="1" applyBorder="1" applyAlignment="1" applyProtection="1">
      <alignment horizontal="center" vertical="center"/>
      <protection hidden="1"/>
    </xf>
    <xf numFmtId="164" fontId="5" fillId="0" borderId="103" xfId="7" applyFont="1" applyBorder="1" applyAlignment="1" applyProtection="1">
      <alignment horizontal="center" vertical="center" wrapText="1"/>
      <protection hidden="1"/>
    </xf>
    <xf numFmtId="164" fontId="5" fillId="0" borderId="123" xfId="7" applyFont="1" applyBorder="1" applyAlignment="1" applyProtection="1">
      <alignment horizontal="center" vertical="center" wrapText="1"/>
      <protection hidden="1"/>
    </xf>
    <xf numFmtId="164" fontId="5" fillId="0" borderId="18" xfId="7" applyFont="1" applyBorder="1" applyAlignment="1" applyProtection="1">
      <alignment horizontal="center" vertical="center" wrapText="1"/>
      <protection hidden="1"/>
    </xf>
    <xf numFmtId="164" fontId="5" fillId="0" borderId="120" xfId="7" applyFont="1" applyBorder="1" applyAlignment="1" applyProtection="1">
      <alignment horizontal="center" vertical="center" wrapText="1"/>
      <protection hidden="1"/>
    </xf>
    <xf numFmtId="164" fontId="47" fillId="0" borderId="116" xfId="7" applyFont="1" applyBorder="1" applyAlignment="1" applyProtection="1">
      <alignment horizontal="center" vertical="center"/>
      <protection hidden="1"/>
    </xf>
    <xf numFmtId="164" fontId="47" fillId="0" borderId="118" xfId="7" applyFont="1" applyBorder="1" applyAlignment="1" applyProtection="1">
      <alignment horizontal="center" vertical="center"/>
      <protection hidden="1"/>
    </xf>
    <xf numFmtId="164" fontId="47" fillId="0" borderId="119" xfId="7" applyFont="1" applyBorder="1" applyAlignment="1" applyProtection="1">
      <alignment horizontal="center" vertical="center"/>
      <protection hidden="1"/>
    </xf>
    <xf numFmtId="164" fontId="5" fillId="0" borderId="117" xfId="7" applyFont="1" applyBorder="1" applyAlignment="1" applyProtection="1">
      <alignment horizontal="center" vertical="center"/>
      <protection hidden="1"/>
    </xf>
    <xf numFmtId="164" fontId="5" fillId="0" borderId="18" xfId="7" applyFont="1" applyBorder="1" applyAlignment="1" applyProtection="1">
      <alignment horizontal="center" vertical="center"/>
      <protection hidden="1"/>
    </xf>
    <xf numFmtId="164" fontId="5" fillId="0" borderId="120" xfId="7" applyFont="1" applyBorder="1" applyAlignment="1" applyProtection="1">
      <alignment horizontal="center" vertical="center"/>
      <protection hidden="1"/>
    </xf>
    <xf numFmtId="164" fontId="5" fillId="0" borderId="43" xfId="7" applyFont="1" applyBorder="1" applyAlignment="1" applyProtection="1">
      <alignment horizontal="center" vertical="center" wrapText="1"/>
      <protection hidden="1"/>
    </xf>
    <xf numFmtId="164" fontId="5" fillId="0" borderId="56" xfId="7" applyFont="1" applyBorder="1" applyAlignment="1" applyProtection="1">
      <alignment horizontal="center" vertical="center" wrapText="1"/>
      <protection hidden="1"/>
    </xf>
    <xf numFmtId="164" fontId="5" fillId="0" borderId="121" xfId="7" applyFont="1" applyBorder="1" applyAlignment="1" applyProtection="1">
      <alignment horizontal="center" vertical="center" wrapText="1"/>
      <protection hidden="1"/>
    </xf>
    <xf numFmtId="0" fontId="5" fillId="0" borderId="18" xfId="9" applyFont="1" applyBorder="1" applyAlignment="1" applyProtection="1">
      <alignment horizontal="center" vertical="center" wrapText="1"/>
      <protection hidden="1"/>
    </xf>
    <xf numFmtId="0" fontId="5" fillId="0" borderId="120" xfId="9" applyFont="1" applyBorder="1" applyAlignment="1" applyProtection="1">
      <alignment horizontal="center" vertical="center" wrapText="1"/>
      <protection hidden="1"/>
    </xf>
    <xf numFmtId="0" fontId="5" fillId="0" borderId="56" xfId="9" applyFont="1" applyBorder="1" applyAlignment="1" applyProtection="1">
      <alignment horizontal="center" vertical="center" wrapText="1"/>
      <protection hidden="1"/>
    </xf>
    <xf numFmtId="0" fontId="5" fillId="0" borderId="121" xfId="9" applyFont="1" applyBorder="1" applyAlignment="1" applyProtection="1">
      <alignment horizontal="center" vertical="center" wrapText="1"/>
      <protection hidden="1"/>
    </xf>
    <xf numFmtId="0" fontId="5" fillId="0" borderId="114" xfId="9" applyFont="1" applyBorder="1" applyAlignment="1" applyProtection="1">
      <alignment horizontal="center" vertical="center"/>
      <protection hidden="1"/>
    </xf>
    <xf numFmtId="0" fontId="5" fillId="0" borderId="115" xfId="9" applyFont="1" applyBorder="1" applyAlignment="1" applyProtection="1">
      <alignment horizontal="center" vertical="center"/>
      <protection hidden="1"/>
    </xf>
    <xf numFmtId="0" fontId="5" fillId="0" borderId="111" xfId="9" applyFont="1" applyBorder="1" applyAlignment="1" applyProtection="1">
      <alignment horizontal="center" vertical="center"/>
      <protection hidden="1"/>
    </xf>
    <xf numFmtId="164" fontId="5" fillId="0" borderId="118" xfId="7" applyFont="1" applyBorder="1" applyAlignment="1" applyProtection="1">
      <alignment horizontal="center" vertical="center" wrapText="1"/>
      <protection hidden="1"/>
    </xf>
    <xf numFmtId="164" fontId="5" fillId="0" borderId="119" xfId="7" applyFont="1" applyBorder="1" applyAlignment="1" applyProtection="1">
      <alignment horizontal="center" vertical="center" wrapText="1"/>
      <protection hidden="1"/>
    </xf>
    <xf numFmtId="0" fontId="55" fillId="0" borderId="0" xfId="9" applyFont="1" applyAlignment="1" applyProtection="1">
      <alignment horizontal="left"/>
      <protection hidden="1"/>
    </xf>
    <xf numFmtId="164" fontId="62" fillId="0" borderId="61" xfId="7" applyFont="1" applyBorder="1" applyAlignment="1" applyProtection="1">
      <alignment horizontal="center" vertical="center"/>
      <protection hidden="1"/>
    </xf>
    <xf numFmtId="164" fontId="62" fillId="0" borderId="0" xfId="7" applyFont="1" applyAlignment="1" applyProtection="1">
      <alignment horizontal="center" vertical="center"/>
      <protection hidden="1"/>
    </xf>
    <xf numFmtId="164" fontId="62" fillId="0" borderId="33" xfId="7" applyFont="1" applyBorder="1" applyAlignment="1" applyProtection="1">
      <alignment horizontal="center" vertical="center"/>
      <protection hidden="1"/>
    </xf>
    <xf numFmtId="164" fontId="5" fillId="0" borderId="122" xfId="7" applyFont="1" applyBorder="1" applyAlignment="1" applyProtection="1">
      <alignment horizontal="center" vertical="center" wrapText="1"/>
      <protection hidden="1"/>
    </xf>
    <xf numFmtId="164" fontId="5" fillId="0" borderId="117" xfId="7" applyFont="1" applyBorder="1" applyAlignment="1" applyProtection="1">
      <alignment horizontal="center" vertical="center" wrapText="1"/>
      <protection hidden="1"/>
    </xf>
    <xf numFmtId="164" fontId="5" fillId="0" borderId="74" xfId="7" applyFont="1" applyBorder="1" applyAlignment="1" applyProtection="1">
      <alignment horizontal="center" vertical="center" wrapText="1"/>
      <protection hidden="1"/>
    </xf>
    <xf numFmtId="0" fontId="5" fillId="0" borderId="19" xfId="9" applyFont="1" applyBorder="1" applyAlignment="1" applyProtection="1">
      <alignment horizontal="center" vertical="center" wrapText="1"/>
      <protection hidden="1"/>
    </xf>
    <xf numFmtId="0" fontId="5" fillId="0" borderId="76" xfId="9" applyFont="1" applyBorder="1" applyAlignment="1" applyProtection="1">
      <alignment horizontal="center" vertical="center" wrapText="1"/>
      <protection hidden="1"/>
    </xf>
    <xf numFmtId="164" fontId="5" fillId="0" borderId="67" xfId="7" applyFont="1" applyBorder="1" applyAlignment="1" applyProtection="1">
      <alignment horizontal="center" vertical="center"/>
      <protection hidden="1"/>
    </xf>
    <xf numFmtId="164" fontId="5" fillId="0" borderId="21" xfId="7" applyFont="1" applyBorder="1" applyAlignment="1" applyProtection="1">
      <alignment horizontal="center" vertical="center"/>
      <protection hidden="1"/>
    </xf>
    <xf numFmtId="164" fontId="5" fillId="0" borderId="34" xfId="7" applyFont="1" applyBorder="1" applyAlignment="1" applyProtection="1">
      <alignment horizontal="center" vertical="center"/>
      <protection hidden="1"/>
    </xf>
    <xf numFmtId="2" fontId="26" fillId="0" borderId="85" xfId="7" applyNumberFormat="1" applyFont="1" applyBorder="1" applyAlignment="1" applyProtection="1">
      <alignment horizontal="center" vertical="center"/>
      <protection hidden="1"/>
    </xf>
    <xf numFmtId="2" fontId="26" fillId="0" borderId="109" xfId="7" applyNumberFormat="1" applyFont="1" applyBorder="1" applyAlignment="1" applyProtection="1">
      <alignment horizontal="center" vertical="center"/>
      <protection hidden="1"/>
    </xf>
    <xf numFmtId="2" fontId="26" fillId="0" borderId="110" xfId="7" applyNumberFormat="1" applyFont="1" applyBorder="1" applyAlignment="1" applyProtection="1">
      <alignment horizontal="center" vertical="center"/>
      <protection hidden="1"/>
    </xf>
    <xf numFmtId="164" fontId="15" fillId="0" borderId="0" xfId="6" applyFont="1" applyAlignment="1" applyProtection="1">
      <alignment horizontal="left"/>
      <protection hidden="1"/>
    </xf>
    <xf numFmtId="0" fontId="5" fillId="0" borderId="41" xfId="9" applyFont="1" applyBorder="1" applyAlignment="1" applyProtection="1">
      <alignment horizontal="center" vertical="center"/>
      <protection hidden="1"/>
    </xf>
    <xf numFmtId="0" fontId="5" fillId="0" borderId="99" xfId="9" applyFont="1" applyBorder="1" applyAlignment="1" applyProtection="1">
      <alignment horizontal="center" vertical="center"/>
      <protection hidden="1"/>
    </xf>
    <xf numFmtId="0" fontId="5" fillId="0" borderId="42" xfId="9" applyFont="1" applyBorder="1" applyAlignment="1" applyProtection="1">
      <alignment horizontal="center" vertical="center"/>
      <protection hidden="1"/>
    </xf>
    <xf numFmtId="164" fontId="60" fillId="0" borderId="59" xfId="7" applyFont="1" applyBorder="1" applyAlignment="1" applyProtection="1">
      <alignment horizontal="center"/>
      <protection hidden="1"/>
    </xf>
    <xf numFmtId="164" fontId="64" fillId="0" borderId="38" xfId="7" applyFont="1" applyBorder="1" applyAlignment="1" applyProtection="1">
      <alignment horizontal="center"/>
      <protection hidden="1"/>
    </xf>
    <xf numFmtId="164" fontId="5" fillId="0" borderId="52" xfId="7" applyFont="1" applyBorder="1" applyAlignment="1" applyProtection="1">
      <alignment horizontal="center" vertical="center" wrapText="1"/>
      <protection hidden="1"/>
    </xf>
    <xf numFmtId="164" fontId="5" fillId="0" borderId="45" xfId="7" applyFont="1" applyBorder="1" applyAlignment="1" applyProtection="1">
      <alignment horizontal="center" vertical="center" wrapText="1"/>
      <protection hidden="1"/>
    </xf>
    <xf numFmtId="164" fontId="5" fillId="0" borderId="55" xfId="7" applyFont="1" applyBorder="1" applyAlignment="1" applyProtection="1">
      <alignment horizontal="center" vertical="center" wrapText="1"/>
      <protection hidden="1"/>
    </xf>
    <xf numFmtId="2" fontId="26" fillId="0" borderId="78" xfId="7" applyNumberFormat="1" applyFont="1" applyBorder="1" applyAlignment="1" applyProtection="1">
      <alignment horizontal="left"/>
      <protection hidden="1"/>
    </xf>
    <xf numFmtId="2" fontId="26" fillId="0" borderId="112" xfId="6" applyNumberFormat="1" applyFont="1" applyBorder="1" applyAlignment="1" applyProtection="1">
      <alignment horizontal="left"/>
      <protection hidden="1"/>
    </xf>
    <xf numFmtId="2" fontId="19" fillId="0" borderId="113" xfId="6" applyNumberFormat="1" applyFont="1" applyBorder="1" applyAlignment="1" applyProtection="1">
      <alignment horizontal="left"/>
      <protection hidden="1"/>
    </xf>
    <xf numFmtId="0" fontId="5" fillId="0" borderId="17" xfId="9" applyFont="1" applyBorder="1" applyAlignment="1" applyProtection="1">
      <alignment horizontal="center" vertical="center" wrapText="1"/>
      <protection hidden="1"/>
    </xf>
    <xf numFmtId="0" fontId="5" fillId="0" borderId="46" xfId="9" applyFont="1" applyBorder="1" applyAlignment="1" applyProtection="1">
      <alignment horizontal="center" vertical="center" wrapText="1"/>
      <protection hidden="1"/>
    </xf>
    <xf numFmtId="0" fontId="5" fillId="0" borderId="126" xfId="9" applyFont="1" applyBorder="1" applyAlignment="1" applyProtection="1">
      <alignment horizontal="center" vertical="center"/>
      <protection hidden="1"/>
    </xf>
    <xf numFmtId="164" fontId="47" fillId="0" borderId="63" xfId="7" applyFont="1" applyBorder="1" applyAlignment="1" applyProtection="1">
      <alignment horizontal="center" vertical="center"/>
      <protection hidden="1"/>
    </xf>
    <xf numFmtId="164" fontId="5" fillId="0" borderId="17" xfId="7" applyFont="1" applyBorder="1" applyAlignment="1" applyProtection="1">
      <alignment horizontal="center" vertical="center"/>
      <protection hidden="1"/>
    </xf>
    <xf numFmtId="0" fontId="5" fillId="0" borderId="17" xfId="9" applyFont="1" applyBorder="1" applyAlignment="1" applyProtection="1">
      <alignment horizontal="center" vertical="center"/>
      <protection hidden="1"/>
    </xf>
    <xf numFmtId="0" fontId="5" fillId="0" borderId="61" xfId="9" applyFont="1" applyBorder="1" applyAlignment="1" applyProtection="1">
      <alignment horizontal="center" vertical="center"/>
      <protection hidden="1"/>
    </xf>
    <xf numFmtId="0" fontId="5" fillId="0" borderId="0" xfId="9" applyFont="1" applyAlignment="1" applyProtection="1">
      <alignment horizontal="center" vertical="center"/>
      <protection hidden="1"/>
    </xf>
    <xf numFmtId="0" fontId="5" fillId="0" borderId="33" xfId="9" applyFont="1" applyBorder="1" applyAlignment="1" applyProtection="1">
      <alignment horizontal="center" vertical="center"/>
      <protection hidden="1"/>
    </xf>
    <xf numFmtId="164" fontId="5" fillId="0" borderId="52" xfId="7" applyFont="1" applyBorder="1" applyAlignment="1" applyProtection="1">
      <alignment horizontal="center" vertical="center"/>
      <protection hidden="1"/>
    </xf>
    <xf numFmtId="164" fontId="5" fillId="0" borderId="45" xfId="7" applyFont="1" applyBorder="1" applyAlignment="1" applyProtection="1">
      <alignment horizontal="center" vertical="center"/>
      <protection hidden="1"/>
    </xf>
    <xf numFmtId="164" fontId="5" fillId="0" borderId="55" xfId="7" applyFont="1" applyBorder="1" applyAlignment="1" applyProtection="1">
      <alignment horizontal="center" vertical="center"/>
      <protection hidden="1"/>
    </xf>
    <xf numFmtId="164" fontId="5" fillId="0" borderId="87" xfId="7" applyFont="1" applyBorder="1" applyAlignment="1" applyProtection="1">
      <alignment horizontal="center" vertical="center" wrapText="1"/>
      <protection hidden="1"/>
    </xf>
    <xf numFmtId="164" fontId="5" fillId="0" borderId="33" xfId="7" applyFont="1" applyBorder="1" applyAlignment="1" applyProtection="1">
      <alignment horizontal="center" vertical="center" wrapText="1"/>
      <protection hidden="1"/>
    </xf>
    <xf numFmtId="164" fontId="5" fillId="0" borderId="126" xfId="7" applyFont="1" applyBorder="1" applyAlignment="1" applyProtection="1">
      <alignment horizontal="center" vertical="center" wrapText="1"/>
      <protection hidden="1"/>
    </xf>
    <xf numFmtId="164" fontId="60" fillId="0" borderId="67" xfId="7" applyFont="1" applyBorder="1" applyAlignment="1" applyProtection="1">
      <alignment horizontal="center"/>
      <protection hidden="1"/>
    </xf>
    <xf numFmtId="164" fontId="60" fillId="0" borderId="21" xfId="7" applyFont="1" applyBorder="1" applyAlignment="1" applyProtection="1">
      <alignment horizontal="center"/>
      <protection hidden="1"/>
    </xf>
    <xf numFmtId="164" fontId="60" fillId="0" borderId="34" xfId="7" applyFont="1" applyBorder="1" applyAlignment="1" applyProtection="1">
      <alignment horizontal="center"/>
      <protection hidden="1"/>
    </xf>
    <xf numFmtId="0" fontId="5" fillId="0" borderId="66" xfId="9" applyFont="1" applyBorder="1" applyAlignment="1" applyProtection="1">
      <alignment horizontal="center" vertical="center"/>
      <protection hidden="1"/>
    </xf>
    <xf numFmtId="0" fontId="5" fillId="0" borderId="27" xfId="9" applyFont="1" applyBorder="1" applyAlignment="1" applyProtection="1">
      <alignment horizontal="center" vertical="center"/>
      <protection hidden="1"/>
    </xf>
    <xf numFmtId="164" fontId="5" fillId="0" borderId="41" xfId="7" applyFont="1" applyBorder="1" applyAlignment="1" applyProtection="1">
      <alignment horizontal="center"/>
      <protection hidden="1"/>
    </xf>
    <xf numFmtId="164" fontId="5" fillId="0" borderId="99" xfId="7" applyFont="1" applyBorder="1" applyAlignment="1" applyProtection="1">
      <alignment horizontal="center"/>
      <protection hidden="1"/>
    </xf>
    <xf numFmtId="164" fontId="5" fillId="0" borderId="42" xfId="7" applyFont="1" applyBorder="1" applyAlignment="1" applyProtection="1">
      <alignment horizontal="center"/>
      <protection hidden="1"/>
    </xf>
    <xf numFmtId="164" fontId="60" fillId="0" borderId="67" xfId="7" applyFont="1" applyBorder="1" applyAlignment="1" applyProtection="1">
      <alignment horizontal="center" vertical="center"/>
      <protection hidden="1"/>
    </xf>
    <xf numFmtId="164" fontId="59" fillId="0" borderId="40" xfId="7" applyFont="1" applyBorder="1" applyAlignment="1" applyProtection="1">
      <alignment horizontal="center"/>
      <protection hidden="1"/>
    </xf>
    <xf numFmtId="164" fontId="59" fillId="0" borderId="28" xfId="7" applyFont="1" applyBorder="1" applyAlignment="1" applyProtection="1">
      <alignment horizontal="center"/>
      <protection hidden="1"/>
    </xf>
    <xf numFmtId="164" fontId="59" fillId="0" borderId="87" xfId="7" applyFont="1" applyBorder="1" applyAlignment="1" applyProtection="1">
      <alignment horizontal="center"/>
      <protection hidden="1"/>
    </xf>
    <xf numFmtId="164" fontId="59" fillId="0" borderId="38" xfId="7" applyFont="1" applyBorder="1" applyAlignment="1" applyProtection="1">
      <alignment horizontal="center"/>
      <protection hidden="1"/>
    </xf>
    <xf numFmtId="164" fontId="60" fillId="0" borderId="59" xfId="7" applyFont="1" applyBorder="1" applyAlignment="1" applyProtection="1">
      <alignment horizontal="center" vertical="center"/>
      <protection hidden="1"/>
    </xf>
    <xf numFmtId="164" fontId="60" fillId="0" borderId="42" xfId="7" applyFont="1" applyBorder="1" applyAlignment="1" applyProtection="1">
      <alignment horizontal="center" vertical="center"/>
      <protection hidden="1"/>
    </xf>
    <xf numFmtId="164" fontId="47" fillId="0" borderId="62" xfId="7" applyFont="1" applyBorder="1" applyAlignment="1" applyProtection="1">
      <alignment horizontal="center" vertical="center"/>
      <protection hidden="1"/>
    </xf>
    <xf numFmtId="164" fontId="5" fillId="0" borderId="23" xfId="7" applyFont="1" applyBorder="1" applyAlignment="1" applyProtection="1">
      <alignment horizontal="center" vertical="center"/>
      <protection hidden="1"/>
    </xf>
    <xf numFmtId="0" fontId="5" fillId="0" borderId="44" xfId="9" applyFont="1" applyBorder="1" applyAlignment="1" applyProtection="1">
      <alignment horizontal="center" vertical="center" wrapText="1"/>
      <protection hidden="1"/>
    </xf>
    <xf numFmtId="164" fontId="5" fillId="0" borderId="23" xfId="7" applyFont="1" applyBorder="1" applyAlignment="1" applyProtection="1">
      <alignment horizontal="center" vertical="center" wrapText="1"/>
      <protection hidden="1"/>
    </xf>
    <xf numFmtId="164" fontId="5" fillId="0" borderId="17" xfId="7" applyFont="1" applyBorder="1" applyAlignment="1" applyProtection="1">
      <alignment horizontal="center" vertical="center" wrapText="1"/>
      <protection hidden="1"/>
    </xf>
    <xf numFmtId="0" fontId="16" fillId="0" borderId="3" xfId="9" applyFont="1" applyBorder="1" applyAlignment="1">
      <alignment horizontal="center" wrapText="1"/>
    </xf>
    <xf numFmtId="0" fontId="16" fillId="0" borderId="17" xfId="9" applyFont="1" applyBorder="1" applyAlignment="1">
      <alignment horizontal="center" wrapText="1"/>
    </xf>
    <xf numFmtId="0" fontId="9" fillId="0" borderId="4" xfId="9" applyFont="1" applyBorder="1" applyAlignment="1" applyProtection="1">
      <alignment horizontal="center" vertical="top"/>
      <protection hidden="1"/>
    </xf>
    <xf numFmtId="0" fontId="9" fillId="0" borderId="33" xfId="9" applyFont="1" applyBorder="1" applyAlignment="1" applyProtection="1">
      <alignment horizontal="center" vertical="top"/>
      <protection hidden="1"/>
    </xf>
    <xf numFmtId="0" fontId="7" fillId="0" borderId="31" xfId="9" applyFont="1" applyBorder="1" applyAlignment="1" applyProtection="1">
      <alignment horizontal="center" vertical="top"/>
      <protection hidden="1"/>
    </xf>
    <xf numFmtId="0" fontId="27" fillId="0" borderId="8" xfId="0" applyFont="1" applyBorder="1" applyAlignment="1" applyProtection="1">
      <alignment horizontal="center" vertical="top"/>
      <protection hidden="1"/>
    </xf>
    <xf numFmtId="0" fontId="30" fillId="0" borderId="0" xfId="0" applyFont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8" fillId="0" borderId="6" xfId="0" applyFon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5" fillId="2" borderId="71" xfId="9" applyFont="1" applyFill="1" applyBorder="1" applyAlignment="1">
      <alignment horizontal="center" vertical="center"/>
    </xf>
    <xf numFmtId="0" fontId="15" fillId="2" borderId="65" xfId="9" applyFont="1" applyFill="1" applyBorder="1" applyAlignment="1">
      <alignment horizontal="center" vertical="center"/>
    </xf>
    <xf numFmtId="169" fontId="39" fillId="2" borderId="28" xfId="0" applyNumberFormat="1" applyFont="1" applyFill="1" applyBorder="1" applyProtection="1">
      <protection locked="0"/>
    </xf>
    <xf numFmtId="0" fontId="35" fillId="0" borderId="28" xfId="0" applyFont="1" applyBorder="1"/>
    <xf numFmtId="0" fontId="35" fillId="0" borderId="0" xfId="0" applyFont="1"/>
    <xf numFmtId="169" fontId="34" fillId="0" borderId="40" xfId="0" applyNumberFormat="1" applyFont="1" applyBorder="1"/>
    <xf numFmtId="0" fontId="34" fillId="0" borderId="38" xfId="0" applyFont="1" applyBorder="1"/>
    <xf numFmtId="0" fontId="34" fillId="0" borderId="41" xfId="0" applyFont="1" applyBorder="1"/>
    <xf numFmtId="0" fontId="34" fillId="0" borderId="42" xfId="0" applyFont="1" applyBorder="1"/>
    <xf numFmtId="0" fontId="25" fillId="2" borderId="91" xfId="0" applyFont="1" applyFill="1" applyBorder="1" applyAlignment="1">
      <alignment horizontal="center" wrapText="1"/>
    </xf>
    <xf numFmtId="0" fontId="0" fillId="0" borderId="91" xfId="0" applyBorder="1" applyAlignment="1">
      <alignment horizontal="center" wrapText="1"/>
    </xf>
    <xf numFmtId="0" fontId="0" fillId="0" borderId="92" xfId="0" applyBorder="1" applyAlignment="1">
      <alignment horizontal="center" wrapText="1"/>
    </xf>
  </cellXfs>
  <cellStyles count="15">
    <cellStyle name="Comma" xfId="1" builtinId="3"/>
    <cellStyle name="Currency" xfId="2" builtinId="4"/>
    <cellStyle name="Normal" xfId="0" builtinId="0"/>
    <cellStyle name="Normal_1450 Pro" xfId="3" xr:uid="{00000000-0005-0000-0000-000003000000}"/>
    <cellStyle name="Normal_150.XLT" xfId="4" xr:uid="{00000000-0005-0000-0000-000004000000}"/>
    <cellStyle name="Normal_8500.XLT" xfId="5" xr:uid="{00000000-0005-0000-0000-000006000000}"/>
    <cellStyle name="Normal_8500P.XLT" xfId="6" xr:uid="{00000000-0005-0000-0000-000007000000}"/>
    <cellStyle name="Normal_9500.XLT" xfId="7" xr:uid="{00000000-0005-0000-0000-000008000000}"/>
    <cellStyle name="Normal_9500P.XLT" xfId="8" xr:uid="{00000000-0005-0000-0000-000009000000}"/>
    <cellStyle name="Normal_9550 NEW LIST" xfId="9" xr:uid="{00000000-0005-0000-0000-00000A000000}"/>
    <cellStyle name="Normal_9700P.XLT" xfId="10" xr:uid="{00000000-0005-0000-0000-00000B000000}"/>
    <cellStyle name="Normal_Sheet3" xfId="11" xr:uid="{00000000-0005-0000-0000-00000C000000}"/>
    <cellStyle name="Normal_WINDOW.XLS" xfId="12" xr:uid="{00000000-0005-0000-0000-00000D000000}"/>
    <cellStyle name="Percent" xfId="13" builtinId="5"/>
    <cellStyle name="price" xfId="14" xr:uid="{00000000-0005-0000-0000-00000F000000}"/>
  </cellStyles>
  <dxfs count="0"/>
  <tableStyles count="0" defaultTableStyle="TableStyleMedium9" defaultPivotStyle="PivotStyleLight16"/>
  <colors>
    <mruColors>
      <color rgb="FFFF00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0</xdr:row>
      <xdr:rowOff>52917</xdr:rowOff>
    </xdr:from>
    <xdr:to>
      <xdr:col>1</xdr:col>
      <xdr:colOff>718728</xdr:colOff>
      <xdr:row>1</xdr:row>
      <xdr:rowOff>132004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F909EB-1794-4C86-A305-78B22117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335" y="52917"/>
          <a:ext cx="1396060" cy="3648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42333</xdr:rowOff>
    </xdr:from>
    <xdr:to>
      <xdr:col>1</xdr:col>
      <xdr:colOff>412750</xdr:colOff>
      <xdr:row>1</xdr:row>
      <xdr:rowOff>118900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E80E4D-861D-4B3E-A4EA-56159DB2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916" y="42333"/>
          <a:ext cx="1386417" cy="3623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42333</xdr:rowOff>
    </xdr:from>
    <xdr:to>
      <xdr:col>1</xdr:col>
      <xdr:colOff>381897</xdr:colOff>
      <xdr:row>1</xdr:row>
      <xdr:rowOff>110837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847BD-F4F5-474E-9C66-80A7ADC7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916" y="42333"/>
          <a:ext cx="1355564" cy="3542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52917</xdr:rowOff>
    </xdr:from>
    <xdr:to>
      <xdr:col>1</xdr:col>
      <xdr:colOff>401227</xdr:colOff>
      <xdr:row>1</xdr:row>
      <xdr:rowOff>132004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FA392B-F625-4ADD-92BB-EA5977A97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750" y="52917"/>
          <a:ext cx="1396060" cy="36483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84666</xdr:colOff>
      <xdr:row>0</xdr:row>
      <xdr:rowOff>84667</xdr:rowOff>
    </xdr:from>
    <xdr:to>
      <xdr:col>1</xdr:col>
      <xdr:colOff>423334</xdr:colOff>
      <xdr:row>1</xdr:row>
      <xdr:rowOff>155703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AA68F-78C2-473F-91BA-7C886436A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666" y="84667"/>
          <a:ext cx="1365251" cy="3567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74083</xdr:rowOff>
    </xdr:from>
    <xdr:to>
      <xdr:col>1</xdr:col>
      <xdr:colOff>443560</xdr:colOff>
      <xdr:row>1</xdr:row>
      <xdr:rowOff>153170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4F97DB-CE0A-4DAA-854B-426BEBF4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4083" y="74083"/>
          <a:ext cx="1396060" cy="36483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95249</xdr:rowOff>
    </xdr:from>
    <xdr:to>
      <xdr:col>1</xdr:col>
      <xdr:colOff>320191</xdr:colOff>
      <xdr:row>1</xdr:row>
      <xdr:rowOff>146520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F8796-C897-4DE6-8141-90B7DC69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1" y="95249"/>
          <a:ext cx="1289623" cy="337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84667</xdr:rowOff>
    </xdr:from>
    <xdr:to>
      <xdr:col>1</xdr:col>
      <xdr:colOff>940972</xdr:colOff>
      <xdr:row>1</xdr:row>
      <xdr:rowOff>163753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94CB4D-BCEB-4A23-93DE-E78B36A6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4083" y="84667"/>
          <a:ext cx="1396056" cy="3648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84668</xdr:colOff>
      <xdr:row>0</xdr:row>
      <xdr:rowOff>84667</xdr:rowOff>
    </xdr:from>
    <xdr:to>
      <xdr:col>1</xdr:col>
      <xdr:colOff>454145</xdr:colOff>
      <xdr:row>1</xdr:row>
      <xdr:rowOff>163754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9CA8CF-1E00-4F77-963B-F96058A8E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668" y="84667"/>
          <a:ext cx="1396060" cy="3648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74085</xdr:rowOff>
    </xdr:from>
    <xdr:to>
      <xdr:col>1</xdr:col>
      <xdr:colOff>381000</xdr:colOff>
      <xdr:row>1</xdr:row>
      <xdr:rowOff>136823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4738D8-3014-4162-89C4-7E4845175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4083" y="74085"/>
          <a:ext cx="1333500" cy="348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0</xdr:row>
      <xdr:rowOff>42333</xdr:rowOff>
    </xdr:from>
    <xdr:to>
      <xdr:col>1</xdr:col>
      <xdr:colOff>370417</xdr:colOff>
      <xdr:row>1</xdr:row>
      <xdr:rowOff>110603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12F3B7-71A6-40D1-B761-9E5EE372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333" y="42333"/>
          <a:ext cx="1354667" cy="3540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74083</xdr:rowOff>
    </xdr:from>
    <xdr:to>
      <xdr:col>2</xdr:col>
      <xdr:colOff>48306</xdr:colOff>
      <xdr:row>1</xdr:row>
      <xdr:rowOff>174337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DA84C-7FF4-4FE4-A66A-8B086BA57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4083" y="74083"/>
          <a:ext cx="1477056" cy="386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63500</xdr:rowOff>
    </xdr:from>
    <xdr:to>
      <xdr:col>1</xdr:col>
      <xdr:colOff>769805</xdr:colOff>
      <xdr:row>1</xdr:row>
      <xdr:rowOff>153170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4BC7A6-BC56-4437-8DAF-A8AE10BD1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916" y="63500"/>
          <a:ext cx="1436556" cy="3754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95250</xdr:rowOff>
    </xdr:from>
    <xdr:to>
      <xdr:col>1</xdr:col>
      <xdr:colOff>719666</xdr:colOff>
      <xdr:row>1</xdr:row>
      <xdr:rowOff>166285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A3EBCC-8ECA-4372-B928-BC66446D5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4083" y="95250"/>
          <a:ext cx="1365250" cy="3567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74083</xdr:rowOff>
    </xdr:from>
    <xdr:to>
      <xdr:col>1</xdr:col>
      <xdr:colOff>730250</xdr:colOff>
      <xdr:row>1</xdr:row>
      <xdr:rowOff>150650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0298E-B97D-4976-B7FF-978929D6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00" y="74083"/>
          <a:ext cx="1386417" cy="3623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TAIL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9550&amp;PW'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7500STO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TAIL_1"/>
      <sheetName val="#REF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9550&amp;PW'97"/>
      <sheetName val="9550DH"/>
      <sheetName val="9550PW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7500STOCK"/>
      <sheetName val="#REF"/>
      <sheetName val="7500 STOCK"/>
      <sheetName val="9550DH"/>
      <sheetName val="9550PW"/>
      <sheetName val="TX 8800 SLDR "/>
      <sheetName val="TX 8800 PW"/>
      <sheetName val="Constance"/>
      <sheetName val="BAYS BOWS"/>
      <sheetName val="HEATLOCK CUSTOM VINYL REPL WDW"/>
      <sheetName val="STOCK 1050 DH  "/>
      <sheetName val="M FITS"/>
      <sheetName val="ALUM"/>
      <sheetName val="WOODCORE"/>
      <sheetName val="STOCK GEORG"/>
      <sheetName val="Winlock Storm Wdws"/>
      <sheetName val="Transoms"/>
      <sheetName val="Constant"/>
      <sheetName val="SIDELITES OR FLANKER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Q82"/>
  <sheetViews>
    <sheetView topLeftCell="A24" workbookViewId="0">
      <selection activeCell="D52" sqref="D52"/>
    </sheetView>
  </sheetViews>
  <sheetFormatPr defaultRowHeight="12.75" x14ac:dyDescent="0.2"/>
  <cols>
    <col min="1" max="1" width="100.42578125" style="417" bestFit="1" customWidth="1"/>
    <col min="2" max="2" width="9.140625" style="417"/>
    <col min="3" max="3" width="16.85546875" style="417" customWidth="1"/>
    <col min="4" max="4" width="19.28515625" style="417" bestFit="1" customWidth="1"/>
    <col min="5" max="16384" width="9.140625" style="417"/>
  </cols>
  <sheetData>
    <row r="1" spans="1:7" ht="15" x14ac:dyDescent="0.25">
      <c r="A1" s="689" t="s">
        <v>49</v>
      </c>
      <c r="B1" s="690"/>
      <c r="C1" s="691"/>
      <c r="D1" s="224"/>
    </row>
    <row r="2" spans="1:7" ht="14.25" x14ac:dyDescent="0.2">
      <c r="A2" s="480" t="s">
        <v>541</v>
      </c>
      <c r="B2" s="480">
        <v>21</v>
      </c>
      <c r="C2" s="548" t="s">
        <v>117</v>
      </c>
      <c r="D2" s="224"/>
      <c r="E2" s="480"/>
      <c r="F2" s="430"/>
      <c r="G2" s="430"/>
    </row>
    <row r="3" spans="1:7" ht="14.25" x14ac:dyDescent="0.2">
      <c r="A3" s="480" t="s">
        <v>1215</v>
      </c>
      <c r="B3" s="480">
        <v>1.89</v>
      </c>
      <c r="C3" s="480" t="s">
        <v>519</v>
      </c>
      <c r="D3" s="224"/>
      <c r="E3" s="480"/>
      <c r="F3" s="430"/>
    </row>
    <row r="4" spans="1:7" ht="14.25" x14ac:dyDescent="0.2">
      <c r="A4" s="480" t="s">
        <v>1139</v>
      </c>
      <c r="B4" s="480">
        <v>14</v>
      </c>
      <c r="C4" s="480" t="s">
        <v>117</v>
      </c>
      <c r="D4" s="224"/>
      <c r="E4" s="480"/>
      <c r="F4" s="430"/>
      <c r="G4" s="430"/>
    </row>
    <row r="5" spans="1:7" ht="15" x14ac:dyDescent="0.25">
      <c r="A5" s="480" t="s">
        <v>1216</v>
      </c>
      <c r="B5" s="480">
        <v>1.89</v>
      </c>
      <c r="C5" s="480" t="s">
        <v>1214</v>
      </c>
      <c r="D5" s="692"/>
      <c r="E5" s="480"/>
      <c r="F5" s="430"/>
    </row>
    <row r="6" spans="1:7" ht="15" x14ac:dyDescent="0.25">
      <c r="A6" s="480" t="s">
        <v>1096</v>
      </c>
      <c r="B6" s="480">
        <v>-1.28</v>
      </c>
      <c r="C6" s="480" t="s">
        <v>519</v>
      </c>
      <c r="D6" s="692"/>
      <c r="E6" s="480"/>
      <c r="F6" s="430"/>
    </row>
    <row r="7" spans="1:7" ht="15" x14ac:dyDescent="0.25">
      <c r="A7" s="480" t="s">
        <v>1036</v>
      </c>
      <c r="B7" s="480">
        <v>17.600000000000001</v>
      </c>
      <c r="C7" s="480" t="s">
        <v>519</v>
      </c>
      <c r="D7" s="692"/>
      <c r="E7" s="480"/>
      <c r="F7" s="430"/>
    </row>
    <row r="8" spans="1:7" ht="14.25" x14ac:dyDescent="0.2">
      <c r="A8" s="480" t="s">
        <v>1034</v>
      </c>
      <c r="B8" s="480">
        <v>2.3199999999999998</v>
      </c>
      <c r="C8" s="480" t="s">
        <v>519</v>
      </c>
      <c r="D8" s="224"/>
      <c r="E8" s="480"/>
      <c r="F8" s="430"/>
    </row>
    <row r="9" spans="1:7" ht="14.25" x14ac:dyDescent="0.2">
      <c r="A9" s="480" t="s">
        <v>1035</v>
      </c>
      <c r="B9" s="480">
        <v>32.93</v>
      </c>
      <c r="C9" s="480" t="s">
        <v>519</v>
      </c>
      <c r="D9" s="224"/>
      <c r="E9" s="480"/>
      <c r="F9" s="430"/>
    </row>
    <row r="10" spans="1:7" ht="14.25" x14ac:dyDescent="0.2">
      <c r="A10" s="480" t="s">
        <v>1028</v>
      </c>
      <c r="B10" s="480">
        <v>3.6</v>
      </c>
      <c r="C10" s="480" t="s">
        <v>519</v>
      </c>
      <c r="D10" s="224"/>
      <c r="E10" s="480"/>
      <c r="F10" s="430"/>
    </row>
    <row r="11" spans="1:7" ht="14.25" x14ac:dyDescent="0.2">
      <c r="A11" s="480" t="s">
        <v>1029</v>
      </c>
      <c r="B11" s="480">
        <v>20.41</v>
      </c>
      <c r="C11" s="480" t="s">
        <v>519</v>
      </c>
      <c r="D11" s="224"/>
      <c r="E11" s="480"/>
      <c r="F11" s="430"/>
    </row>
    <row r="12" spans="1:7" ht="14.25" x14ac:dyDescent="0.2">
      <c r="A12" s="480" t="s">
        <v>1030</v>
      </c>
      <c r="B12" s="480">
        <v>35.729999999999997</v>
      </c>
      <c r="C12" s="480" t="s">
        <v>519</v>
      </c>
      <c r="D12" s="224"/>
      <c r="E12" s="480"/>
      <c r="F12" s="430"/>
    </row>
    <row r="13" spans="1:7" ht="14.25" x14ac:dyDescent="0.2">
      <c r="A13" s="480" t="s">
        <v>1031</v>
      </c>
      <c r="B13" s="480">
        <v>3.86</v>
      </c>
      <c r="C13" s="480" t="s">
        <v>519</v>
      </c>
      <c r="D13" s="224"/>
      <c r="E13" s="480"/>
      <c r="F13" s="430"/>
    </row>
    <row r="14" spans="1:7" ht="14.25" x14ac:dyDescent="0.2">
      <c r="A14" s="480" t="s">
        <v>1027</v>
      </c>
      <c r="B14" s="480">
        <v>6.18</v>
      </c>
      <c r="C14" s="480" t="s">
        <v>519</v>
      </c>
      <c r="D14" s="224"/>
      <c r="E14" s="480"/>
      <c r="F14" s="430"/>
    </row>
    <row r="15" spans="1:7" s="436" customFormat="1" ht="14.25" x14ac:dyDescent="0.2">
      <c r="A15" s="480" t="s">
        <v>1033</v>
      </c>
      <c r="B15" s="480">
        <v>39.81</v>
      </c>
      <c r="C15" s="480" t="s">
        <v>519</v>
      </c>
      <c r="D15" s="693"/>
      <c r="E15" s="480"/>
      <c r="F15" s="430"/>
    </row>
    <row r="16" spans="1:7" s="436" customFormat="1" ht="14.25" x14ac:dyDescent="0.2">
      <c r="A16" s="480" t="s">
        <v>1032</v>
      </c>
      <c r="B16" s="480">
        <v>24.49</v>
      </c>
      <c r="C16" s="480" t="s">
        <v>519</v>
      </c>
      <c r="D16" s="694"/>
      <c r="E16" s="480"/>
      <c r="F16" s="430"/>
    </row>
    <row r="17" spans="1:6" s="436" customFormat="1" ht="14.25" x14ac:dyDescent="0.2">
      <c r="A17" s="480" t="s">
        <v>1129</v>
      </c>
      <c r="B17" s="480">
        <v>4.54</v>
      </c>
      <c r="C17" s="480" t="s">
        <v>519</v>
      </c>
      <c r="D17" s="694"/>
      <c r="E17" s="480"/>
      <c r="F17" s="430"/>
    </row>
    <row r="18" spans="1:6" s="436" customFormat="1" ht="14.25" x14ac:dyDescent="0.2">
      <c r="A18" s="480" t="s">
        <v>1130</v>
      </c>
      <c r="B18" s="480">
        <v>6.86</v>
      </c>
      <c r="C18" s="480" t="s">
        <v>519</v>
      </c>
      <c r="D18" s="694"/>
      <c r="E18" s="480"/>
      <c r="F18" s="430"/>
    </row>
    <row r="19" spans="1:6" s="436" customFormat="1" ht="14.25" x14ac:dyDescent="0.2">
      <c r="A19" s="480" t="s">
        <v>1131</v>
      </c>
      <c r="B19" s="480">
        <v>40.49</v>
      </c>
      <c r="C19" s="480" t="s">
        <v>519</v>
      </c>
      <c r="D19" s="694"/>
      <c r="E19" s="480"/>
      <c r="F19" s="430"/>
    </row>
    <row r="20" spans="1:6" ht="14.25" x14ac:dyDescent="0.2">
      <c r="A20" s="480" t="s">
        <v>1132</v>
      </c>
      <c r="B20" s="480">
        <v>25.16</v>
      </c>
      <c r="C20" s="480" t="s">
        <v>519</v>
      </c>
      <c r="D20" s="695"/>
      <c r="E20" s="480"/>
      <c r="F20" s="430"/>
    </row>
    <row r="21" spans="1:6" ht="14.25" x14ac:dyDescent="0.2">
      <c r="A21" s="480" t="s">
        <v>1037</v>
      </c>
      <c r="B21" s="480">
        <v>5.64</v>
      </c>
      <c r="C21" s="480" t="s">
        <v>519</v>
      </c>
      <c r="D21" s="224"/>
      <c r="E21" s="480"/>
      <c r="F21" s="430"/>
    </row>
    <row r="22" spans="1:6" ht="14.25" x14ac:dyDescent="0.2">
      <c r="A22" s="480" t="s">
        <v>1043</v>
      </c>
      <c r="B22" s="480">
        <v>25.19</v>
      </c>
      <c r="C22" s="480" t="s">
        <v>519</v>
      </c>
      <c r="D22" s="224"/>
      <c r="E22" s="480"/>
      <c r="F22" s="430"/>
    </row>
    <row r="23" spans="1:6" ht="14.25" x14ac:dyDescent="0.2">
      <c r="A23" s="480" t="s">
        <v>1038</v>
      </c>
      <c r="B23" s="480">
        <v>10.8</v>
      </c>
      <c r="C23" s="480" t="s">
        <v>519</v>
      </c>
      <c r="D23" s="224"/>
      <c r="E23" s="480"/>
      <c r="F23" s="430"/>
    </row>
    <row r="24" spans="1:6" ht="15" x14ac:dyDescent="0.25">
      <c r="A24" s="480" t="s">
        <v>1044</v>
      </c>
      <c r="B24" s="480">
        <v>30.9</v>
      </c>
      <c r="C24" s="480" t="s">
        <v>519</v>
      </c>
      <c r="D24" s="692"/>
      <c r="E24" s="480"/>
      <c r="F24" s="430"/>
    </row>
    <row r="25" spans="1:6" ht="15" x14ac:dyDescent="0.25">
      <c r="A25" s="480" t="s">
        <v>1040</v>
      </c>
      <c r="B25" s="480">
        <v>23.13</v>
      </c>
      <c r="C25" s="480" t="s">
        <v>519</v>
      </c>
      <c r="D25" s="692"/>
      <c r="E25" s="480"/>
      <c r="F25" s="430"/>
    </row>
    <row r="26" spans="1:6" ht="15" x14ac:dyDescent="0.25">
      <c r="A26" s="480" t="s">
        <v>1045</v>
      </c>
      <c r="B26" s="480">
        <v>43.83</v>
      </c>
      <c r="C26" s="480" t="s">
        <v>519</v>
      </c>
      <c r="D26" s="692"/>
      <c r="E26" s="480"/>
      <c r="F26" s="430"/>
    </row>
    <row r="27" spans="1:6" ht="14.25" x14ac:dyDescent="0.2">
      <c r="A27" s="480" t="s">
        <v>1039</v>
      </c>
      <c r="B27" s="480">
        <v>17.97</v>
      </c>
      <c r="C27" s="480" t="s">
        <v>519</v>
      </c>
      <c r="D27" s="224"/>
      <c r="E27" s="480"/>
      <c r="F27" s="430"/>
    </row>
    <row r="28" spans="1:6" ht="14.25" x14ac:dyDescent="0.2">
      <c r="A28" s="480" t="s">
        <v>1046</v>
      </c>
      <c r="B28" s="480">
        <v>38.08</v>
      </c>
      <c r="C28" s="480" t="s">
        <v>519</v>
      </c>
      <c r="D28" s="224"/>
      <c r="E28" s="480"/>
      <c r="F28" s="430"/>
    </row>
    <row r="29" spans="1:6" ht="14.25" x14ac:dyDescent="0.2">
      <c r="A29" s="480" t="s">
        <v>1041</v>
      </c>
      <c r="B29" s="480">
        <v>11.14</v>
      </c>
      <c r="C29" s="480" t="s">
        <v>519</v>
      </c>
      <c r="D29" s="224"/>
      <c r="E29" s="480"/>
      <c r="F29" s="430"/>
    </row>
    <row r="30" spans="1:6" ht="14.25" x14ac:dyDescent="0.2">
      <c r="A30" s="480" t="s">
        <v>1047</v>
      </c>
      <c r="B30" s="480">
        <v>31.89</v>
      </c>
      <c r="C30" s="480" t="s">
        <v>519</v>
      </c>
      <c r="D30" s="224"/>
      <c r="E30" s="480"/>
      <c r="F30" s="430"/>
    </row>
    <row r="31" spans="1:6" s="436" customFormat="1" ht="14.25" x14ac:dyDescent="0.2">
      <c r="A31" s="480" t="s">
        <v>1042</v>
      </c>
      <c r="B31" s="480">
        <v>23.46</v>
      </c>
      <c r="C31" s="480" t="s">
        <v>519</v>
      </c>
      <c r="D31" s="693"/>
      <c r="E31" s="480"/>
      <c r="F31" s="430"/>
    </row>
    <row r="32" spans="1:6" s="436" customFormat="1" ht="14.25" x14ac:dyDescent="0.2">
      <c r="A32" s="480" t="s">
        <v>1048</v>
      </c>
      <c r="B32" s="480">
        <v>44.78</v>
      </c>
      <c r="C32" s="480" t="s">
        <v>519</v>
      </c>
      <c r="D32" s="694"/>
      <c r="E32" s="480"/>
      <c r="F32" s="430"/>
    </row>
    <row r="33" spans="1:7" s="436" customFormat="1" ht="14.25" x14ac:dyDescent="0.2">
      <c r="A33" s="480" t="s">
        <v>1133</v>
      </c>
      <c r="B33" s="480">
        <v>11.81</v>
      </c>
      <c r="C33" s="480" t="s">
        <v>519</v>
      </c>
      <c r="D33" s="694"/>
      <c r="E33" s="480"/>
      <c r="F33" s="430"/>
    </row>
    <row r="34" spans="1:7" ht="14.25" x14ac:dyDescent="0.2">
      <c r="A34" s="480" t="s">
        <v>1134</v>
      </c>
      <c r="B34" s="480">
        <v>32.56</v>
      </c>
      <c r="C34" s="480" t="s">
        <v>519</v>
      </c>
      <c r="D34" s="224"/>
      <c r="E34" s="480"/>
      <c r="F34" s="430"/>
    </row>
    <row r="35" spans="1:7" ht="14.25" x14ac:dyDescent="0.2">
      <c r="A35" s="480" t="s">
        <v>1135</v>
      </c>
      <c r="B35" s="480">
        <v>24.14</v>
      </c>
      <c r="C35" s="480" t="s">
        <v>519</v>
      </c>
      <c r="D35" s="224"/>
      <c r="E35" s="480"/>
      <c r="F35" s="430"/>
    </row>
    <row r="36" spans="1:7" ht="14.25" x14ac:dyDescent="0.2">
      <c r="A36" s="480" t="s">
        <v>1136</v>
      </c>
      <c r="B36" s="480">
        <v>45.45</v>
      </c>
      <c r="C36" s="480" t="s">
        <v>519</v>
      </c>
      <c r="D36" s="224"/>
      <c r="E36" s="480"/>
      <c r="F36" s="430"/>
    </row>
    <row r="37" spans="1:7" ht="14.25" x14ac:dyDescent="0.2">
      <c r="A37" s="480" t="s">
        <v>1103</v>
      </c>
      <c r="B37" s="480">
        <v>8.51</v>
      </c>
      <c r="C37" s="480" t="s">
        <v>519</v>
      </c>
      <c r="D37" s="224"/>
      <c r="E37" s="480"/>
      <c r="F37" s="430"/>
    </row>
    <row r="38" spans="1:7" ht="14.25" x14ac:dyDescent="0.2">
      <c r="A38" s="480" t="s">
        <v>535</v>
      </c>
      <c r="B38" s="480">
        <v>6.48</v>
      </c>
      <c r="C38" s="480" t="s">
        <v>519</v>
      </c>
      <c r="D38" s="224"/>
      <c r="E38" s="480"/>
      <c r="F38" s="430"/>
    </row>
    <row r="39" spans="1:7" ht="14.25" x14ac:dyDescent="0.2">
      <c r="A39" s="480" t="s">
        <v>542</v>
      </c>
      <c r="B39" s="480">
        <v>1.49</v>
      </c>
      <c r="C39" s="480" t="s">
        <v>519</v>
      </c>
      <c r="D39" s="224"/>
      <c r="E39" s="480"/>
      <c r="F39" s="430"/>
      <c r="G39" s="430"/>
    </row>
    <row r="40" spans="1:7" ht="14.25" x14ac:dyDescent="0.2">
      <c r="A40" s="480" t="s">
        <v>534</v>
      </c>
      <c r="B40" s="480">
        <v>13</v>
      </c>
      <c r="C40" s="224" t="s">
        <v>117</v>
      </c>
      <c r="D40" s="224"/>
      <c r="E40" s="480"/>
      <c r="F40" s="430"/>
      <c r="G40" s="430"/>
    </row>
    <row r="41" spans="1:7" ht="14.25" x14ac:dyDescent="0.2">
      <c r="A41" s="480" t="s">
        <v>1049</v>
      </c>
      <c r="B41" s="480">
        <v>33</v>
      </c>
      <c r="C41" s="224" t="s">
        <v>117</v>
      </c>
      <c r="D41" s="224"/>
      <c r="E41" s="480"/>
      <c r="F41" s="430"/>
      <c r="G41" s="430"/>
    </row>
    <row r="42" spans="1:7" ht="14.25" x14ac:dyDescent="0.2">
      <c r="A42" s="480" t="s">
        <v>1050</v>
      </c>
      <c r="B42" s="480">
        <v>44</v>
      </c>
      <c r="C42" s="224" t="s">
        <v>117</v>
      </c>
      <c r="D42" s="224"/>
      <c r="E42" s="480"/>
      <c r="F42" s="430"/>
      <c r="G42" s="430"/>
    </row>
    <row r="43" spans="1:7" ht="14.25" x14ac:dyDescent="0.2">
      <c r="A43" s="480" t="s">
        <v>536</v>
      </c>
      <c r="B43" s="480">
        <v>6.55</v>
      </c>
      <c r="C43" s="480" t="s">
        <v>519</v>
      </c>
      <c r="D43" s="224"/>
      <c r="E43" s="480"/>
      <c r="F43" s="430"/>
    </row>
    <row r="44" spans="1:7" ht="14.25" x14ac:dyDescent="0.2">
      <c r="A44" s="480" t="s">
        <v>537</v>
      </c>
      <c r="B44" s="480">
        <v>17.02</v>
      </c>
      <c r="C44" s="480" t="s">
        <v>519</v>
      </c>
      <c r="D44" s="224"/>
      <c r="E44" s="480"/>
      <c r="F44" s="430"/>
    </row>
    <row r="45" spans="1:7" ht="14.25" x14ac:dyDescent="0.2">
      <c r="A45" s="480" t="s">
        <v>538</v>
      </c>
      <c r="B45" s="480">
        <v>17.02</v>
      </c>
      <c r="C45" s="480" t="s">
        <v>519</v>
      </c>
      <c r="D45" s="224"/>
      <c r="E45" s="480"/>
      <c r="F45" s="430"/>
    </row>
    <row r="46" spans="1:7" ht="14.25" x14ac:dyDescent="0.2">
      <c r="A46" s="480" t="s">
        <v>539</v>
      </c>
      <c r="B46" s="480">
        <v>34.06</v>
      </c>
      <c r="C46" s="480" t="s">
        <v>519</v>
      </c>
      <c r="D46" s="224"/>
      <c r="E46" s="480"/>
      <c r="F46" s="430"/>
    </row>
    <row r="47" spans="1:7" ht="15" x14ac:dyDescent="0.25">
      <c r="A47" s="480" t="s">
        <v>540</v>
      </c>
      <c r="B47" s="480">
        <v>21.8</v>
      </c>
      <c r="C47" s="480" t="s">
        <v>519</v>
      </c>
      <c r="D47" s="684" t="s">
        <v>1217</v>
      </c>
      <c r="E47" s="480"/>
      <c r="F47" s="430"/>
    </row>
    <row r="48" spans="1:7" ht="15" x14ac:dyDescent="0.25">
      <c r="A48" s="480" t="s">
        <v>840</v>
      </c>
      <c r="B48" s="480">
        <v>27.51</v>
      </c>
      <c r="C48" s="480" t="s">
        <v>519</v>
      </c>
      <c r="D48" s="684" t="s">
        <v>1217</v>
      </c>
      <c r="E48" s="480"/>
      <c r="F48" s="430"/>
    </row>
    <row r="49" spans="1:17" ht="15" x14ac:dyDescent="0.25">
      <c r="A49" s="480" t="s">
        <v>1143</v>
      </c>
      <c r="B49" s="480">
        <v>102</v>
      </c>
      <c r="C49" s="480" t="s">
        <v>1144</v>
      </c>
      <c r="D49" s="684"/>
      <c r="E49" s="480"/>
      <c r="F49" s="430"/>
    </row>
    <row r="50" spans="1:17" s="599" customFormat="1" ht="15" customHeight="1" x14ac:dyDescent="0.25">
      <c r="A50" s="480" t="s">
        <v>1220</v>
      </c>
      <c r="B50" s="696">
        <v>61</v>
      </c>
      <c r="C50" s="480" t="s">
        <v>117</v>
      </c>
      <c r="D50" s="696"/>
      <c r="J50" s="596"/>
      <c r="K50" s="596"/>
      <c r="L50" s="596"/>
      <c r="M50" s="596"/>
      <c r="N50" s="697"/>
      <c r="P50" s="698"/>
      <c r="Q50" s="698"/>
    </row>
    <row r="51" spans="1:17" ht="14.25" x14ac:dyDescent="0.2">
      <c r="A51" s="480" t="s">
        <v>534</v>
      </c>
      <c r="B51" s="480">
        <v>129</v>
      </c>
      <c r="C51" s="224" t="s">
        <v>117</v>
      </c>
      <c r="D51" s="224" t="s">
        <v>1223</v>
      </c>
      <c r="E51" s="480"/>
      <c r="F51" s="430"/>
      <c r="G51" s="430"/>
    </row>
    <row r="52" spans="1:17" ht="14.25" x14ac:dyDescent="0.2">
      <c r="A52" s="606" t="s">
        <v>1145</v>
      </c>
      <c r="B52" s="480">
        <v>154</v>
      </c>
      <c r="C52" s="548" t="s">
        <v>1207</v>
      </c>
      <c r="D52" s="224"/>
      <c r="E52" s="480"/>
      <c r="F52" s="430"/>
      <c r="G52" s="430"/>
    </row>
    <row r="53" spans="1:17" ht="14.25" x14ac:dyDescent="0.2">
      <c r="A53" s="606" t="s">
        <v>1137</v>
      </c>
      <c r="B53" s="480">
        <v>6.24</v>
      </c>
      <c r="C53" s="548" t="s">
        <v>1138</v>
      </c>
      <c r="D53" s="224"/>
      <c r="E53" s="480"/>
      <c r="F53" s="430"/>
    </row>
    <row r="54" spans="1:17" ht="15" x14ac:dyDescent="0.25">
      <c r="A54" s="606"/>
      <c r="B54" s="596"/>
      <c r="C54" s="224"/>
      <c r="D54" s="224"/>
      <c r="F54" s="430"/>
    </row>
    <row r="55" spans="1:17" ht="15" x14ac:dyDescent="0.25">
      <c r="A55" s="596" t="s">
        <v>1218</v>
      </c>
      <c r="B55" s="699"/>
      <c r="C55" s="224"/>
      <c r="D55" s="224"/>
      <c r="F55" s="430"/>
      <c r="G55" s="430"/>
    </row>
    <row r="56" spans="1:17" ht="15" x14ac:dyDescent="0.25">
      <c r="A56" s="596" t="s">
        <v>1219</v>
      </c>
      <c r="B56" s="699"/>
      <c r="C56" s="224"/>
      <c r="D56" s="224"/>
      <c r="F56" s="430"/>
      <c r="G56" s="430"/>
    </row>
    <row r="57" spans="1:17" ht="15" x14ac:dyDescent="0.25">
      <c r="A57" s="596" t="s">
        <v>1221</v>
      </c>
      <c r="B57" s="699"/>
      <c r="F57" s="430"/>
      <c r="G57" s="430"/>
    </row>
    <row r="58" spans="1:17" ht="15" x14ac:dyDescent="0.25">
      <c r="A58" s="728" t="s">
        <v>1222</v>
      </c>
      <c r="B58" s="699"/>
      <c r="F58" s="430"/>
      <c r="G58" s="430"/>
    </row>
    <row r="59" spans="1:17" ht="15" x14ac:dyDescent="0.25">
      <c r="A59" s="700" t="s">
        <v>20</v>
      </c>
      <c r="B59" s="699"/>
      <c r="C59" s="699"/>
      <c r="D59" s="699"/>
      <c r="E59" s="699"/>
      <c r="F59" s="699"/>
      <c r="G59" s="699"/>
      <c r="H59" s="699"/>
      <c r="I59" s="699"/>
      <c r="J59" s="699"/>
      <c r="K59" s="699"/>
    </row>
    <row r="60" spans="1:17" ht="16.5" thickBot="1" x14ac:dyDescent="0.3">
      <c r="A60" s="466" t="s">
        <v>21</v>
      </c>
      <c r="B60" s="701"/>
      <c r="C60" s="701"/>
      <c r="D60" s="702"/>
      <c r="E60" s="702"/>
      <c r="F60" s="702"/>
      <c r="G60" s="702"/>
      <c r="H60" s="702"/>
      <c r="I60" s="702"/>
      <c r="J60" s="409"/>
      <c r="K60" s="699"/>
      <c r="L60" s="150"/>
      <c r="M60" s="145"/>
      <c r="N60" s="145"/>
      <c r="O60" s="118"/>
      <c r="P60" s="118"/>
    </row>
    <row r="61" spans="1:17" ht="13.5" thickTop="1" x14ac:dyDescent="0.2">
      <c r="A61" s="703" t="s">
        <v>240</v>
      </c>
      <c r="B61" s="703"/>
      <c r="C61" s="703"/>
      <c r="D61" s="703"/>
      <c r="E61" s="703"/>
      <c r="F61" s="704"/>
      <c r="G61" s="705"/>
      <c r="H61" s="466"/>
      <c r="I61" s="466"/>
      <c r="J61" s="466"/>
      <c r="K61" s="466"/>
      <c r="L61" s="466"/>
      <c r="M61" s="466"/>
      <c r="N61" s="706"/>
      <c r="O61" s="466"/>
      <c r="P61" s="466"/>
    </row>
    <row r="62" spans="1:17" ht="13.5" thickBot="1" x14ac:dyDescent="0.25">
      <c r="A62" s="706" t="s">
        <v>19</v>
      </c>
      <c r="B62" s="466"/>
      <c r="C62" s="466"/>
      <c r="D62" s="466"/>
      <c r="E62" s="466"/>
      <c r="F62" s="705"/>
      <c r="G62" s="705"/>
      <c r="H62" s="466"/>
      <c r="I62" s="466"/>
      <c r="J62" s="466"/>
      <c r="K62" s="466"/>
      <c r="L62" s="466"/>
      <c r="M62" s="466"/>
      <c r="N62" s="706"/>
      <c r="O62" s="466"/>
      <c r="P62" s="466"/>
    </row>
    <row r="63" spans="1:17" ht="13.5" thickTop="1" x14ac:dyDescent="0.2">
      <c r="A63" s="703" t="s">
        <v>22</v>
      </c>
      <c r="B63" s="703"/>
      <c r="C63" s="703"/>
      <c r="D63" s="703"/>
      <c r="E63" s="703"/>
      <c r="F63" s="704"/>
      <c r="G63" s="705"/>
      <c r="H63" s="466"/>
      <c r="I63" s="466"/>
      <c r="J63" s="466"/>
      <c r="K63" s="466"/>
      <c r="L63" s="466"/>
      <c r="M63" s="466"/>
      <c r="N63" s="706"/>
      <c r="O63" s="466"/>
      <c r="P63" s="466"/>
    </row>
    <row r="64" spans="1:17" x14ac:dyDescent="0.2">
      <c r="A64" s="466" t="s">
        <v>45</v>
      </c>
      <c r="B64" s="466"/>
      <c r="C64" s="466"/>
      <c r="D64" s="466"/>
      <c r="E64" s="466"/>
      <c r="F64" s="705"/>
      <c r="G64" s="705"/>
      <c r="H64" s="466"/>
      <c r="I64" s="466"/>
      <c r="J64" s="466"/>
      <c r="K64" s="466"/>
      <c r="L64" s="466"/>
      <c r="M64" s="466"/>
      <c r="N64" s="706"/>
      <c r="O64" s="466"/>
      <c r="P64" s="466"/>
    </row>
    <row r="65" spans="1:16" ht="13.5" thickBot="1" x14ac:dyDescent="0.25">
      <c r="A65" s="707" t="s">
        <v>23</v>
      </c>
      <c r="B65" s="707"/>
      <c r="C65" s="707"/>
      <c r="D65" s="707"/>
      <c r="E65" s="707"/>
      <c r="F65" s="708"/>
      <c r="G65" s="705"/>
      <c r="H65" s="466"/>
      <c r="I65" s="466"/>
      <c r="J65" s="466"/>
      <c r="K65" s="466"/>
      <c r="L65" s="466"/>
      <c r="M65" s="466"/>
      <c r="N65" s="706"/>
      <c r="O65" s="466"/>
      <c r="P65" s="466"/>
    </row>
    <row r="66" spans="1:16" ht="13.5" thickTop="1" x14ac:dyDescent="0.2"/>
    <row r="69" spans="1:16" x14ac:dyDescent="0.2">
      <c r="B69" s="709"/>
    </row>
    <row r="81" spans="1:4" x14ac:dyDescent="0.2">
      <c r="A81" s="232"/>
    </row>
    <row r="82" spans="1:4" x14ac:dyDescent="0.2">
      <c r="A82" s="466"/>
      <c r="B82" s="710"/>
      <c r="D82" s="415"/>
    </row>
  </sheetData>
  <phoneticPr fontId="0" type="noConversion"/>
  <printOptions horizontalCentered="1"/>
  <pageMargins left="0.25" right="0.25" top="0.5" bottom="0.5" header="0.25" footer="0.25"/>
  <pageSetup scale="65" orientation="portrait" r:id="rId1"/>
  <headerFooter alignWithMargins="0">
    <oddHeader>&amp;F</oddHeader>
    <oddFooter>&amp;LEFFECTIVE DATE: 01/02/06</oddFooter>
  </headerFooter>
  <rowBreaks count="1" manualBreakCount="1">
    <brk id="66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54B1-9938-4C18-94D5-C85F8393E77F}">
  <sheetPr>
    <pageSetUpPr fitToPage="1"/>
  </sheetPr>
  <dimension ref="A1:AB557"/>
  <sheetViews>
    <sheetView showGridLines="0" showRowColHeaders="0" zoomScale="90" zoomScaleNormal="90" workbookViewId="0">
      <selection activeCell="M1" sqref="M1"/>
    </sheetView>
  </sheetViews>
  <sheetFormatPr defaultColWidth="16.140625" defaultRowHeight="15.75" x14ac:dyDescent="0.25"/>
  <cols>
    <col min="1" max="1" width="8.42578125" style="544" customWidth="1"/>
    <col min="2" max="2" width="14.140625" style="483" customWidth="1"/>
    <col min="3" max="3" width="12.28515625" style="483" customWidth="1"/>
    <col min="4" max="4" width="7.85546875" style="483" customWidth="1"/>
    <col min="5" max="5" width="9" style="483" customWidth="1"/>
    <col min="6" max="6" width="14" style="483" customWidth="1"/>
    <col min="7" max="8" width="16.28515625" style="483" customWidth="1"/>
    <col min="9" max="9" width="8.85546875" style="483" customWidth="1"/>
    <col min="10" max="10" width="9.140625" style="483" customWidth="1"/>
    <col min="11" max="11" width="8.7109375" style="483" customWidth="1"/>
    <col min="12" max="12" width="17.5703125" style="483" customWidth="1"/>
    <col min="13" max="13" width="16.42578125" style="483" customWidth="1"/>
    <col min="14" max="14" width="12.28515625" style="483" customWidth="1"/>
    <col min="15" max="15" width="9.140625" style="483" hidden="1" customWidth="1"/>
    <col min="16" max="16" width="6" style="563" hidden="1" customWidth="1"/>
    <col min="17" max="17" width="14.140625" style="563" hidden="1" customWidth="1"/>
    <col min="18" max="18" width="6.85546875" style="563" hidden="1" customWidth="1"/>
    <col min="19" max="19" width="12.140625" style="563" hidden="1" customWidth="1"/>
    <col min="20" max="22" width="14.140625" style="563" hidden="1" customWidth="1"/>
    <col min="23" max="23" width="15.28515625" style="483" hidden="1" customWidth="1"/>
    <col min="24" max="24" width="7.28515625" style="483" hidden="1" customWidth="1"/>
    <col min="25" max="25" width="9.5703125" style="483" hidden="1" customWidth="1"/>
    <col min="26" max="26" width="10.85546875" style="483" hidden="1" customWidth="1"/>
    <col min="27" max="28" width="16.140625" style="483" hidden="1" customWidth="1"/>
    <col min="29" max="29" width="16.140625" style="483" customWidth="1"/>
    <col min="30" max="16384" width="16.140625" style="483"/>
  </cols>
  <sheetData>
    <row r="1" spans="1:28" ht="22.5" customHeight="1" x14ac:dyDescent="0.4">
      <c r="A1" s="744" t="s">
        <v>1209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6"/>
      <c r="M1" s="626" t="s">
        <v>880</v>
      </c>
      <c r="N1" s="59"/>
      <c r="T1" s="563" t="s">
        <v>241</v>
      </c>
    </row>
    <row r="2" spans="1:28" ht="22.5" customHeight="1" x14ac:dyDescent="0.25">
      <c r="A2" s="889" t="s">
        <v>881</v>
      </c>
      <c r="B2" s="890"/>
      <c r="C2" s="890"/>
      <c r="D2" s="890"/>
      <c r="E2" s="890"/>
      <c r="F2" s="890"/>
      <c r="G2" s="890"/>
      <c r="H2" s="890"/>
      <c r="I2" s="890"/>
      <c r="J2" s="890"/>
      <c r="K2" s="890"/>
      <c r="L2" s="891"/>
      <c r="M2" s="627">
        <v>1</v>
      </c>
      <c r="N2" s="609"/>
    </row>
    <row r="3" spans="1:28" ht="22.5" customHeight="1" thickBot="1" x14ac:dyDescent="0.3">
      <c r="A3" s="897" t="s">
        <v>544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9"/>
      <c r="M3" s="485">
        <v>174</v>
      </c>
      <c r="N3" s="610"/>
      <c r="O3" s="640"/>
      <c r="P3" s="486"/>
      <c r="Q3" s="641"/>
      <c r="R3" s="486"/>
      <c r="S3" s="486"/>
      <c r="T3" s="486"/>
      <c r="U3" s="486"/>
      <c r="V3" s="486"/>
      <c r="W3" s="486"/>
      <c r="X3" s="486"/>
      <c r="Y3" s="486"/>
      <c r="Z3" s="486"/>
      <c r="AA3" s="486"/>
    </row>
    <row r="4" spans="1:28" s="487" customFormat="1" ht="15.75" customHeight="1" x14ac:dyDescent="0.25">
      <c r="A4" s="870" t="s">
        <v>7</v>
      </c>
      <c r="B4" s="873" t="s">
        <v>560</v>
      </c>
      <c r="C4" s="876" t="s">
        <v>1159</v>
      </c>
      <c r="D4" s="892" t="s">
        <v>1160</v>
      </c>
      <c r="E4" s="893"/>
      <c r="F4" s="893"/>
      <c r="G4" s="893"/>
      <c r="H4" s="894"/>
      <c r="I4" s="883" t="s">
        <v>1164</v>
      </c>
      <c r="J4" s="884"/>
      <c r="K4" s="884"/>
      <c r="L4" s="884"/>
      <c r="M4" s="885"/>
      <c r="N4" s="629"/>
      <c r="O4" s="488"/>
      <c r="P4" s="488"/>
      <c r="Q4" s="488"/>
      <c r="R4" s="488"/>
      <c r="S4" s="488"/>
      <c r="T4" s="488"/>
      <c r="U4" s="488"/>
      <c r="V4" s="488"/>
      <c r="W4" s="489"/>
      <c r="X4" s="488"/>
      <c r="Y4" s="488"/>
      <c r="Z4" s="488"/>
      <c r="AA4" s="488"/>
    </row>
    <row r="5" spans="1:28" s="487" customFormat="1" ht="9" customHeight="1" x14ac:dyDescent="0.25">
      <c r="A5" s="871"/>
      <c r="B5" s="874"/>
      <c r="C5" s="877"/>
      <c r="D5" s="866" t="s">
        <v>308</v>
      </c>
      <c r="E5" s="868" t="s">
        <v>1161</v>
      </c>
      <c r="F5" s="868" t="s">
        <v>545</v>
      </c>
      <c r="G5" s="879" t="s">
        <v>1162</v>
      </c>
      <c r="H5" s="895" t="s">
        <v>1163</v>
      </c>
      <c r="I5" s="886" t="s">
        <v>308</v>
      </c>
      <c r="J5" s="868" t="s">
        <v>1161</v>
      </c>
      <c r="K5" s="868" t="s">
        <v>545</v>
      </c>
      <c r="L5" s="879" t="s">
        <v>1162</v>
      </c>
      <c r="M5" s="881" t="s">
        <v>1163</v>
      </c>
      <c r="N5" s="59"/>
      <c r="O5" s="488"/>
      <c r="P5" s="488"/>
      <c r="Q5" s="488"/>
      <c r="R5" s="488"/>
      <c r="S5" s="488"/>
      <c r="T5" s="488"/>
      <c r="U5" s="488"/>
      <c r="V5" s="488"/>
      <c r="W5" s="488"/>
      <c r="X5" s="488"/>
      <c r="Y5" s="488"/>
      <c r="Z5" s="488"/>
      <c r="AA5" s="488"/>
    </row>
    <row r="6" spans="1:28" s="492" customFormat="1" ht="7.5" customHeight="1" x14ac:dyDescent="0.25">
      <c r="A6" s="871"/>
      <c r="B6" s="874"/>
      <c r="C6" s="877"/>
      <c r="D6" s="866"/>
      <c r="E6" s="868"/>
      <c r="F6" s="868"/>
      <c r="G6" s="879"/>
      <c r="H6" s="895"/>
      <c r="I6" s="886"/>
      <c r="J6" s="868"/>
      <c r="K6" s="868"/>
      <c r="L6" s="879"/>
      <c r="M6" s="881"/>
      <c r="N6" s="55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8"/>
      <c r="Z6" s="486"/>
      <c r="AA6" s="486"/>
    </row>
    <row r="7" spans="1:28" s="492" customFormat="1" ht="6" customHeight="1" x14ac:dyDescent="0.25">
      <c r="A7" s="871"/>
      <c r="B7" s="874"/>
      <c r="C7" s="877"/>
      <c r="D7" s="866"/>
      <c r="E7" s="868"/>
      <c r="F7" s="868"/>
      <c r="G7" s="879"/>
      <c r="H7" s="895"/>
      <c r="I7" s="886"/>
      <c r="J7" s="868"/>
      <c r="K7" s="868"/>
      <c r="L7" s="879"/>
      <c r="M7" s="881"/>
      <c r="N7" s="55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</row>
    <row r="8" spans="1:28" s="492" customFormat="1" ht="9.75" customHeight="1" x14ac:dyDescent="0.25">
      <c r="A8" s="871"/>
      <c r="B8" s="874"/>
      <c r="C8" s="877"/>
      <c r="D8" s="866"/>
      <c r="E8" s="868"/>
      <c r="F8" s="868"/>
      <c r="G8" s="879"/>
      <c r="H8" s="895"/>
      <c r="I8" s="886"/>
      <c r="J8" s="868"/>
      <c r="K8" s="868"/>
      <c r="L8" s="879"/>
      <c r="M8" s="881"/>
      <c r="N8" s="55"/>
      <c r="O8" s="486"/>
      <c r="P8" s="416" t="s">
        <v>907</v>
      </c>
      <c r="Q8" s="416" t="s">
        <v>932</v>
      </c>
      <c r="R8" s="416" t="s">
        <v>908</v>
      </c>
      <c r="S8" s="416" t="s">
        <v>910</v>
      </c>
      <c r="T8" s="416" t="s">
        <v>908</v>
      </c>
      <c r="U8" s="416" t="s">
        <v>1123</v>
      </c>
      <c r="V8" s="416" t="s">
        <v>1156</v>
      </c>
      <c r="W8" s="815" t="s">
        <v>1158</v>
      </c>
      <c r="X8" s="816"/>
      <c r="Y8" s="816"/>
      <c r="Z8" s="816"/>
      <c r="AA8" s="416" t="s">
        <v>1123</v>
      </c>
      <c r="AB8" s="94" t="s">
        <v>1156</v>
      </c>
    </row>
    <row r="9" spans="1:28" s="492" customFormat="1" ht="11.25" customHeight="1" thickBot="1" x14ac:dyDescent="0.3">
      <c r="A9" s="872"/>
      <c r="B9" s="875"/>
      <c r="C9" s="878"/>
      <c r="D9" s="867"/>
      <c r="E9" s="869"/>
      <c r="F9" s="869"/>
      <c r="G9" s="880"/>
      <c r="H9" s="896"/>
      <c r="I9" s="887"/>
      <c r="J9" s="869"/>
      <c r="K9" s="869"/>
      <c r="L9" s="880"/>
      <c r="M9" s="882"/>
      <c r="N9" s="55"/>
      <c r="O9" s="416" t="s">
        <v>308</v>
      </c>
      <c r="P9" s="416" t="s">
        <v>559</v>
      </c>
      <c r="Q9" s="416" t="s">
        <v>545</v>
      </c>
      <c r="R9" s="416" t="s">
        <v>909</v>
      </c>
      <c r="S9" s="416" t="s">
        <v>909</v>
      </c>
      <c r="T9" s="416" t="s">
        <v>545</v>
      </c>
      <c r="U9" s="416" t="s">
        <v>1140</v>
      </c>
      <c r="V9" s="416" t="s">
        <v>1140</v>
      </c>
      <c r="W9" s="416" t="s">
        <v>57</v>
      </c>
      <c r="X9" s="416" t="s">
        <v>58</v>
      </c>
      <c r="Y9" s="416" t="s">
        <v>517</v>
      </c>
      <c r="Z9" s="416" t="s">
        <v>546</v>
      </c>
      <c r="AA9" s="416" t="s">
        <v>1141</v>
      </c>
      <c r="AB9" s="94" t="s">
        <v>1141</v>
      </c>
    </row>
    <row r="10" spans="1:28" s="492" customFormat="1" ht="15" customHeight="1" x14ac:dyDescent="0.2">
      <c r="A10" s="497">
        <v>2016</v>
      </c>
      <c r="B10" s="437" t="s">
        <v>461</v>
      </c>
      <c r="C10" s="437" t="s">
        <v>636</v>
      </c>
      <c r="D10" s="645">
        <f t="shared" ref="D10:D51" si="0">$M$2*O10</f>
        <v>374</v>
      </c>
      <c r="E10" s="643">
        <f t="shared" ref="E10:E51" si="1">$M$2*P10</f>
        <v>401</v>
      </c>
      <c r="F10" s="643">
        <f t="shared" ref="F10:F51" si="2">$M$2*Q10</f>
        <v>22</v>
      </c>
      <c r="G10" s="646">
        <f>$M$2*U10</f>
        <v>515</v>
      </c>
      <c r="H10" s="646">
        <f>$M$2*V10</f>
        <v>478</v>
      </c>
      <c r="I10" s="645">
        <f t="shared" ref="I10:I51" si="3">$M$2*R10</f>
        <v>478</v>
      </c>
      <c r="J10" s="644">
        <f t="shared" ref="J10:J51" si="4">$M$2*S10</f>
        <v>512</v>
      </c>
      <c r="K10" s="643">
        <f t="shared" ref="K10:K51" si="5">$M$2*T10</f>
        <v>22</v>
      </c>
      <c r="L10" s="644">
        <f>$M$2*AA10</f>
        <v>551</v>
      </c>
      <c r="M10" s="642">
        <f>$M$2*AB10</f>
        <v>380</v>
      </c>
      <c r="N10" s="503"/>
      <c r="O10" s="503">
        <v>374</v>
      </c>
      <c r="P10" s="5">
        <v>401</v>
      </c>
      <c r="Q10" s="5">
        <v>22</v>
      </c>
      <c r="R10" s="5">
        <v>478</v>
      </c>
      <c r="S10" s="5">
        <v>512</v>
      </c>
      <c r="T10" s="5">
        <v>22</v>
      </c>
      <c r="U10" s="5">
        <v>515</v>
      </c>
      <c r="V10" s="5">
        <v>478</v>
      </c>
      <c r="W10" s="493">
        <v>24</v>
      </c>
      <c r="X10" s="493">
        <v>24</v>
      </c>
      <c r="Y10" s="486">
        <f t="shared" ref="Y10" si="6">W10*X10/144</f>
        <v>4</v>
      </c>
      <c r="Z10" s="504">
        <f t="shared" ref="Z10" si="7">W10+X10</f>
        <v>48</v>
      </c>
      <c r="AA10" s="5">
        <v>551</v>
      </c>
      <c r="AB10" s="637">
        <v>380</v>
      </c>
    </row>
    <row r="11" spans="1:28" s="492" customFormat="1" ht="15" customHeight="1" x14ac:dyDescent="0.2">
      <c r="A11" s="497">
        <v>2020</v>
      </c>
      <c r="B11" s="437" t="s">
        <v>159</v>
      </c>
      <c r="C11" s="437" t="s">
        <v>580</v>
      </c>
      <c r="D11" s="589">
        <f t="shared" si="0"/>
        <v>400</v>
      </c>
      <c r="E11" s="499">
        <f t="shared" si="1"/>
        <v>431</v>
      </c>
      <c r="F11" s="570">
        <f t="shared" si="2"/>
        <v>22</v>
      </c>
      <c r="G11" s="611">
        <f>$M$2*U11</f>
        <v>523</v>
      </c>
      <c r="H11" s="611">
        <f>$M$2*V11</f>
        <v>485</v>
      </c>
      <c r="I11" s="589">
        <f t="shared" si="3"/>
        <v>505</v>
      </c>
      <c r="J11" s="499">
        <f t="shared" si="4"/>
        <v>543</v>
      </c>
      <c r="K11" s="499">
        <f t="shared" si="5"/>
        <v>22</v>
      </c>
      <c r="L11" s="500">
        <f t="shared" ref="L11:M73" si="8">$M$2*AA11</f>
        <v>562</v>
      </c>
      <c r="M11" s="570">
        <f t="shared" si="8"/>
        <v>384</v>
      </c>
      <c r="N11" s="503"/>
      <c r="O11" s="503">
        <v>400</v>
      </c>
      <c r="P11" s="5">
        <v>431</v>
      </c>
      <c r="Q11" s="5">
        <v>22</v>
      </c>
      <c r="R11" s="5">
        <v>505</v>
      </c>
      <c r="S11" s="5">
        <v>543</v>
      </c>
      <c r="T11" s="5">
        <v>22</v>
      </c>
      <c r="U11" s="5">
        <v>523</v>
      </c>
      <c r="V11" s="5">
        <v>485</v>
      </c>
      <c r="W11" s="493">
        <v>24</v>
      </c>
      <c r="X11" s="493">
        <v>24</v>
      </c>
      <c r="Y11" s="486">
        <f t="shared" ref="Y11:Y31" si="9">W11*X11/144</f>
        <v>4</v>
      </c>
      <c r="Z11" s="504">
        <f t="shared" ref="Z11:Z35" si="10">W11+X11</f>
        <v>48</v>
      </c>
      <c r="AA11" s="5">
        <v>562</v>
      </c>
      <c r="AB11" s="637">
        <v>384</v>
      </c>
    </row>
    <row r="12" spans="1:28" s="492" customFormat="1" ht="15" customHeight="1" x14ac:dyDescent="0.2">
      <c r="A12" s="505">
        <v>2026</v>
      </c>
      <c r="B12" s="479" t="s">
        <v>521</v>
      </c>
      <c r="C12" s="479" t="s">
        <v>581</v>
      </c>
      <c r="D12" s="589">
        <f t="shared" si="0"/>
        <v>428</v>
      </c>
      <c r="E12" s="499">
        <f t="shared" si="1"/>
        <v>462</v>
      </c>
      <c r="F12" s="570">
        <f t="shared" si="2"/>
        <v>22</v>
      </c>
      <c r="G12" s="611">
        <f t="shared" ref="G12:H73" si="11">$M$2*U12</f>
        <v>535</v>
      </c>
      <c r="H12" s="611">
        <f t="shared" si="11"/>
        <v>496</v>
      </c>
      <c r="I12" s="589">
        <f t="shared" si="3"/>
        <v>543</v>
      </c>
      <c r="J12" s="499">
        <f t="shared" si="4"/>
        <v>585</v>
      </c>
      <c r="K12" s="499">
        <f t="shared" si="5"/>
        <v>22</v>
      </c>
      <c r="L12" s="500">
        <f t="shared" si="8"/>
        <v>574</v>
      </c>
      <c r="M12" s="570">
        <f t="shared" si="8"/>
        <v>388</v>
      </c>
      <c r="N12" s="503"/>
      <c r="O12" s="503">
        <v>428</v>
      </c>
      <c r="P12" s="5">
        <v>462</v>
      </c>
      <c r="Q12" s="5">
        <v>22</v>
      </c>
      <c r="R12" s="5">
        <v>543</v>
      </c>
      <c r="S12" s="5">
        <v>585</v>
      </c>
      <c r="T12" s="5">
        <v>22</v>
      </c>
      <c r="U12" s="5">
        <v>535</v>
      </c>
      <c r="V12" s="5">
        <v>496</v>
      </c>
      <c r="W12" s="511">
        <v>24</v>
      </c>
      <c r="X12" s="493">
        <v>30</v>
      </c>
      <c r="Y12" s="486">
        <f t="shared" si="9"/>
        <v>5</v>
      </c>
      <c r="Z12" s="504">
        <f t="shared" si="10"/>
        <v>54</v>
      </c>
      <c r="AA12" s="5">
        <v>574</v>
      </c>
      <c r="AB12" s="637">
        <v>388</v>
      </c>
    </row>
    <row r="13" spans="1:28" s="492" customFormat="1" ht="15" customHeight="1" x14ac:dyDescent="0.2">
      <c r="A13" s="505">
        <v>2030</v>
      </c>
      <c r="B13" s="479" t="s">
        <v>124</v>
      </c>
      <c r="C13" s="479" t="s">
        <v>582</v>
      </c>
      <c r="D13" s="589">
        <f t="shared" si="0"/>
        <v>472</v>
      </c>
      <c r="E13" s="499">
        <f t="shared" si="1"/>
        <v>509</v>
      </c>
      <c r="F13" s="570">
        <f t="shared" si="2"/>
        <v>22</v>
      </c>
      <c r="G13" s="611">
        <f t="shared" si="11"/>
        <v>549</v>
      </c>
      <c r="H13" s="611">
        <f t="shared" si="11"/>
        <v>507</v>
      </c>
      <c r="I13" s="589">
        <f t="shared" si="3"/>
        <v>604</v>
      </c>
      <c r="J13" s="500">
        <f t="shared" si="4"/>
        <v>650</v>
      </c>
      <c r="K13" s="499">
        <f t="shared" si="5"/>
        <v>22</v>
      </c>
      <c r="L13" s="500">
        <f t="shared" si="8"/>
        <v>596</v>
      </c>
      <c r="M13" s="570">
        <f t="shared" si="8"/>
        <v>396</v>
      </c>
      <c r="N13" s="503"/>
      <c r="O13" s="503">
        <v>472</v>
      </c>
      <c r="P13" s="5">
        <v>509</v>
      </c>
      <c r="Q13" s="5">
        <v>22</v>
      </c>
      <c r="R13" s="5">
        <v>604</v>
      </c>
      <c r="S13" s="5">
        <v>650</v>
      </c>
      <c r="T13" s="5">
        <v>22</v>
      </c>
      <c r="U13" s="5">
        <v>549</v>
      </c>
      <c r="V13" s="5">
        <v>507</v>
      </c>
      <c r="W13" s="511">
        <v>24</v>
      </c>
      <c r="X13" s="493">
        <v>30</v>
      </c>
      <c r="Y13" s="486">
        <f t="shared" ref="Y13:Y17" si="12">W13*X13/144</f>
        <v>5</v>
      </c>
      <c r="Z13" s="504">
        <f t="shared" ref="Z13:Z17" si="13">W13+X13</f>
        <v>54</v>
      </c>
      <c r="AA13" s="5">
        <v>596</v>
      </c>
      <c r="AB13" s="637">
        <v>396</v>
      </c>
    </row>
    <row r="14" spans="1:28" s="492" customFormat="1" ht="15" customHeight="1" x14ac:dyDescent="0.2">
      <c r="A14" s="497">
        <v>2036</v>
      </c>
      <c r="B14" s="437" t="s">
        <v>428</v>
      </c>
      <c r="C14" s="437" t="s">
        <v>1069</v>
      </c>
      <c r="D14" s="589">
        <f t="shared" ref="D14:D17" si="14">$M$2*O14</f>
        <v>578</v>
      </c>
      <c r="E14" s="499">
        <f t="shared" ref="E14:E17" si="15">$M$2*P14</f>
        <v>628</v>
      </c>
      <c r="F14" s="570">
        <f t="shared" ref="F14:F17" si="16">$M$2*Q14</f>
        <v>34</v>
      </c>
      <c r="G14" s="611">
        <f t="shared" si="11"/>
        <v>588</v>
      </c>
      <c r="H14" s="611">
        <f t="shared" si="11"/>
        <v>539</v>
      </c>
      <c r="I14" s="589">
        <f t="shared" ref="I14:I17" si="17">$M$2*R14</f>
        <v>624</v>
      </c>
      <c r="J14" s="500">
        <f t="shared" ref="J14:J17" si="18">$M$2*S14</f>
        <v>674</v>
      </c>
      <c r="K14" s="499">
        <f t="shared" ref="K14:K17" si="19">$M$2*T14</f>
        <v>22</v>
      </c>
      <c r="L14" s="500">
        <f t="shared" si="8"/>
        <v>613</v>
      </c>
      <c r="M14" s="570">
        <f t="shared" si="8"/>
        <v>399</v>
      </c>
      <c r="N14" s="503"/>
      <c r="O14" s="503">
        <v>578</v>
      </c>
      <c r="P14" s="5">
        <v>628</v>
      </c>
      <c r="Q14" s="5">
        <v>34</v>
      </c>
      <c r="R14" s="5">
        <v>624</v>
      </c>
      <c r="S14" s="5">
        <v>674</v>
      </c>
      <c r="T14" s="5">
        <v>22</v>
      </c>
      <c r="U14" s="5">
        <v>588</v>
      </c>
      <c r="V14" s="5">
        <v>539</v>
      </c>
      <c r="W14" s="493">
        <v>36</v>
      </c>
      <c r="X14" s="493">
        <v>54</v>
      </c>
      <c r="Y14" s="486">
        <f t="shared" si="12"/>
        <v>13.5</v>
      </c>
      <c r="Z14" s="504">
        <f t="shared" si="13"/>
        <v>90</v>
      </c>
      <c r="AA14" s="5">
        <v>613</v>
      </c>
      <c r="AB14" s="637">
        <v>399</v>
      </c>
    </row>
    <row r="15" spans="1:28" s="492" customFormat="1" ht="15" customHeight="1" x14ac:dyDescent="0.2">
      <c r="A15" s="497">
        <v>2040</v>
      </c>
      <c r="B15" s="437" t="s">
        <v>126</v>
      </c>
      <c r="C15" s="437" t="s">
        <v>584</v>
      </c>
      <c r="D15" s="589">
        <f t="shared" si="14"/>
        <v>616</v>
      </c>
      <c r="E15" s="499">
        <f t="shared" si="15"/>
        <v>669</v>
      </c>
      <c r="F15" s="570">
        <f t="shared" si="16"/>
        <v>34</v>
      </c>
      <c r="G15" s="611">
        <f t="shared" si="11"/>
        <v>603</v>
      </c>
      <c r="H15" s="611">
        <f t="shared" si="11"/>
        <v>551</v>
      </c>
      <c r="I15" s="589">
        <f t="shared" si="17"/>
        <v>815</v>
      </c>
      <c r="J15" s="500">
        <f t="shared" si="18"/>
        <v>882</v>
      </c>
      <c r="K15" s="499">
        <f t="shared" si="19"/>
        <v>22</v>
      </c>
      <c r="L15" s="500">
        <f t="shared" si="8"/>
        <v>636</v>
      </c>
      <c r="M15" s="570">
        <f t="shared" si="8"/>
        <v>424</v>
      </c>
      <c r="N15" s="503"/>
      <c r="O15" s="503">
        <v>616</v>
      </c>
      <c r="P15" s="5">
        <v>669</v>
      </c>
      <c r="Q15" s="5">
        <v>34</v>
      </c>
      <c r="R15" s="5">
        <v>815</v>
      </c>
      <c r="S15" s="5">
        <v>882</v>
      </c>
      <c r="T15" s="5">
        <v>22</v>
      </c>
      <c r="U15" s="5">
        <v>603</v>
      </c>
      <c r="V15" s="5">
        <v>551</v>
      </c>
      <c r="W15" s="493">
        <v>36</v>
      </c>
      <c r="X15" s="493">
        <v>60</v>
      </c>
      <c r="Y15" s="486">
        <f t="shared" si="12"/>
        <v>15</v>
      </c>
      <c r="Z15" s="504">
        <f t="shared" si="13"/>
        <v>96</v>
      </c>
      <c r="AA15" s="5">
        <v>636</v>
      </c>
      <c r="AB15" s="637">
        <v>424</v>
      </c>
    </row>
    <row r="16" spans="1:28" s="492" customFormat="1" ht="15" customHeight="1" x14ac:dyDescent="0.2">
      <c r="A16" s="497">
        <v>2050</v>
      </c>
      <c r="B16" s="437" t="s">
        <v>1181</v>
      </c>
      <c r="C16" s="437" t="s">
        <v>1124</v>
      </c>
      <c r="D16" s="589">
        <f t="shared" si="14"/>
        <v>777</v>
      </c>
      <c r="E16" s="499">
        <f t="shared" si="15"/>
        <v>844</v>
      </c>
      <c r="F16" s="570">
        <f t="shared" si="16"/>
        <v>42</v>
      </c>
      <c r="G16" s="611">
        <f t="shared" si="11"/>
        <v>707</v>
      </c>
      <c r="H16" s="611">
        <f t="shared" si="11"/>
        <v>646</v>
      </c>
      <c r="I16" s="589">
        <f t="shared" si="17"/>
        <v>910</v>
      </c>
      <c r="J16" s="500">
        <f t="shared" si="18"/>
        <v>986</v>
      </c>
      <c r="K16" s="499">
        <f t="shared" si="19"/>
        <v>34</v>
      </c>
      <c r="L16" s="500">
        <f t="shared" si="8"/>
        <v>636</v>
      </c>
      <c r="M16" s="570">
        <f t="shared" si="8"/>
        <v>504</v>
      </c>
      <c r="N16" s="503"/>
      <c r="O16" s="503">
        <v>777</v>
      </c>
      <c r="P16" s="5">
        <v>844</v>
      </c>
      <c r="Q16" s="5">
        <v>42</v>
      </c>
      <c r="R16" s="5">
        <v>910</v>
      </c>
      <c r="S16" s="5">
        <v>986</v>
      </c>
      <c r="T16" s="5">
        <v>34</v>
      </c>
      <c r="U16" s="5">
        <v>707</v>
      </c>
      <c r="V16" s="5">
        <v>646</v>
      </c>
      <c r="W16" s="493">
        <v>36</v>
      </c>
      <c r="X16" s="493">
        <v>60</v>
      </c>
      <c r="Y16" s="486">
        <f t="shared" si="12"/>
        <v>15</v>
      </c>
      <c r="Z16" s="504">
        <f t="shared" si="13"/>
        <v>96</v>
      </c>
      <c r="AA16" s="5">
        <v>636</v>
      </c>
      <c r="AB16" s="637">
        <v>504</v>
      </c>
    </row>
    <row r="17" spans="1:28" s="492" customFormat="1" ht="15" customHeight="1" x14ac:dyDescent="0.2">
      <c r="A17" s="506">
        <v>2060</v>
      </c>
      <c r="B17" s="453" t="s">
        <v>129</v>
      </c>
      <c r="C17" s="453" t="s">
        <v>587</v>
      </c>
      <c r="D17" s="587">
        <f t="shared" si="14"/>
        <v>832</v>
      </c>
      <c r="E17" s="507">
        <f t="shared" si="15"/>
        <v>908</v>
      </c>
      <c r="F17" s="571">
        <f t="shared" si="16"/>
        <v>42</v>
      </c>
      <c r="G17" s="611">
        <f t="shared" si="11"/>
        <v>785</v>
      </c>
      <c r="H17" s="611">
        <f t="shared" si="11"/>
        <v>717</v>
      </c>
      <c r="I17" s="587">
        <f t="shared" si="17"/>
        <v>1222</v>
      </c>
      <c r="J17" s="508">
        <f t="shared" si="18"/>
        <v>1313</v>
      </c>
      <c r="K17" s="507">
        <f t="shared" si="19"/>
        <v>42</v>
      </c>
      <c r="L17" s="508">
        <f t="shared" si="8"/>
        <v>636</v>
      </c>
      <c r="M17" s="571">
        <f t="shared" si="8"/>
        <v>644</v>
      </c>
      <c r="N17" s="503"/>
      <c r="O17" s="503">
        <v>832</v>
      </c>
      <c r="P17" s="5">
        <v>908</v>
      </c>
      <c r="Q17" s="5">
        <v>42</v>
      </c>
      <c r="R17" s="5">
        <v>1222</v>
      </c>
      <c r="S17" s="5">
        <v>1313</v>
      </c>
      <c r="T17" s="5">
        <v>42</v>
      </c>
      <c r="U17" s="5">
        <v>785</v>
      </c>
      <c r="V17" s="5">
        <v>717</v>
      </c>
      <c r="W17" s="493">
        <v>36</v>
      </c>
      <c r="X17" s="493">
        <v>60</v>
      </c>
      <c r="Y17" s="486">
        <f t="shared" si="12"/>
        <v>15</v>
      </c>
      <c r="Z17" s="504">
        <f t="shared" si="13"/>
        <v>96</v>
      </c>
      <c r="AA17" s="5">
        <v>636</v>
      </c>
      <c r="AB17" s="637">
        <v>644</v>
      </c>
    </row>
    <row r="18" spans="1:28" s="492" customFormat="1" ht="15" customHeight="1" x14ac:dyDescent="0.2">
      <c r="A18" s="509">
        <v>2616</v>
      </c>
      <c r="B18" s="550" t="s">
        <v>463</v>
      </c>
      <c r="C18" s="550" t="s">
        <v>638</v>
      </c>
      <c r="D18" s="588">
        <f t="shared" si="0"/>
        <v>396</v>
      </c>
      <c r="E18" s="510">
        <f t="shared" si="1"/>
        <v>427</v>
      </c>
      <c r="F18" s="570">
        <f t="shared" si="2"/>
        <v>22</v>
      </c>
      <c r="G18" s="613">
        <f t="shared" si="11"/>
        <v>523</v>
      </c>
      <c r="H18" s="613">
        <f t="shared" si="11"/>
        <v>484</v>
      </c>
      <c r="I18" s="589">
        <f t="shared" si="3"/>
        <v>478</v>
      </c>
      <c r="J18" s="499">
        <f t="shared" si="4"/>
        <v>512</v>
      </c>
      <c r="K18" s="499">
        <f t="shared" si="5"/>
        <v>22</v>
      </c>
      <c r="L18" s="500">
        <f t="shared" si="8"/>
        <v>551</v>
      </c>
      <c r="M18" s="570">
        <f t="shared" si="8"/>
        <v>484</v>
      </c>
      <c r="N18" s="503"/>
      <c r="O18" s="503">
        <v>396</v>
      </c>
      <c r="P18" s="5">
        <v>427</v>
      </c>
      <c r="Q18" s="5">
        <v>22</v>
      </c>
      <c r="R18" s="5">
        <v>478</v>
      </c>
      <c r="S18" s="5">
        <v>512</v>
      </c>
      <c r="T18" s="5">
        <v>22</v>
      </c>
      <c r="U18" s="5">
        <v>523</v>
      </c>
      <c r="V18" s="5">
        <v>484</v>
      </c>
      <c r="W18" s="511">
        <v>30</v>
      </c>
      <c r="X18" s="493">
        <v>30</v>
      </c>
      <c r="Y18" s="486">
        <f t="shared" ref="Y18:Y19" si="20">W18*X18/144</f>
        <v>6.25</v>
      </c>
      <c r="Z18" s="504">
        <f t="shared" ref="Z18:Z19" si="21">W18+X18</f>
        <v>60</v>
      </c>
      <c r="AA18" s="5">
        <v>551</v>
      </c>
      <c r="AB18" s="617">
        <v>484</v>
      </c>
    </row>
    <row r="19" spans="1:28" s="492" customFormat="1" ht="15" customHeight="1" x14ac:dyDescent="0.2">
      <c r="A19" s="497">
        <v>2620</v>
      </c>
      <c r="B19" s="437" t="s">
        <v>166</v>
      </c>
      <c r="C19" s="437" t="s">
        <v>675</v>
      </c>
      <c r="D19" s="589">
        <f t="shared" si="0"/>
        <v>423</v>
      </c>
      <c r="E19" s="499">
        <f t="shared" si="1"/>
        <v>457</v>
      </c>
      <c r="F19" s="570">
        <f t="shared" si="2"/>
        <v>22</v>
      </c>
      <c r="G19" s="611">
        <f t="shared" si="11"/>
        <v>532</v>
      </c>
      <c r="H19" s="611">
        <f t="shared" si="11"/>
        <v>493</v>
      </c>
      <c r="I19" s="589">
        <f t="shared" si="3"/>
        <v>505</v>
      </c>
      <c r="J19" s="499">
        <f t="shared" si="4"/>
        <v>543</v>
      </c>
      <c r="K19" s="499">
        <f t="shared" si="5"/>
        <v>22</v>
      </c>
      <c r="L19" s="500">
        <f t="shared" si="8"/>
        <v>562</v>
      </c>
      <c r="M19" s="570">
        <f t="shared" si="8"/>
        <v>493</v>
      </c>
      <c r="N19" s="503"/>
      <c r="O19" s="503">
        <v>423</v>
      </c>
      <c r="P19" s="5">
        <v>457</v>
      </c>
      <c r="Q19" s="5">
        <v>22</v>
      </c>
      <c r="R19" s="5">
        <v>505</v>
      </c>
      <c r="S19" s="5">
        <v>543</v>
      </c>
      <c r="T19" s="5">
        <v>22</v>
      </c>
      <c r="U19" s="5">
        <v>532</v>
      </c>
      <c r="V19" s="5">
        <v>493</v>
      </c>
      <c r="W19" s="511">
        <v>30</v>
      </c>
      <c r="X19" s="493">
        <v>30</v>
      </c>
      <c r="Y19" s="486">
        <f t="shared" si="20"/>
        <v>6.25</v>
      </c>
      <c r="Z19" s="504">
        <f t="shared" si="21"/>
        <v>60</v>
      </c>
      <c r="AA19" s="5">
        <v>562</v>
      </c>
      <c r="AB19" s="617">
        <v>493</v>
      </c>
    </row>
    <row r="20" spans="1:28" s="492" customFormat="1" ht="15" customHeight="1" x14ac:dyDescent="0.2">
      <c r="A20" s="497">
        <v>2626</v>
      </c>
      <c r="B20" s="437" t="s">
        <v>231</v>
      </c>
      <c r="C20" s="437" t="s">
        <v>591</v>
      </c>
      <c r="D20" s="589">
        <f t="shared" si="0"/>
        <v>457</v>
      </c>
      <c r="E20" s="499">
        <f t="shared" si="1"/>
        <v>495</v>
      </c>
      <c r="F20" s="570">
        <f t="shared" si="2"/>
        <v>22</v>
      </c>
      <c r="G20" s="611">
        <f t="shared" si="11"/>
        <v>545</v>
      </c>
      <c r="H20" s="611">
        <f t="shared" si="11"/>
        <v>503</v>
      </c>
      <c r="I20" s="589">
        <f t="shared" si="3"/>
        <v>543</v>
      </c>
      <c r="J20" s="499">
        <f t="shared" si="4"/>
        <v>585</v>
      </c>
      <c r="K20" s="499">
        <f t="shared" si="5"/>
        <v>22</v>
      </c>
      <c r="L20" s="500">
        <f t="shared" si="8"/>
        <v>574</v>
      </c>
      <c r="M20" s="570">
        <f t="shared" si="8"/>
        <v>503</v>
      </c>
      <c r="N20" s="503"/>
      <c r="O20" s="503">
        <v>457</v>
      </c>
      <c r="P20" s="5">
        <v>495</v>
      </c>
      <c r="Q20" s="5">
        <v>22</v>
      </c>
      <c r="R20" s="5">
        <v>543</v>
      </c>
      <c r="S20" s="5">
        <v>585</v>
      </c>
      <c r="T20" s="5">
        <v>22</v>
      </c>
      <c r="U20" s="5">
        <v>545</v>
      </c>
      <c r="V20" s="5">
        <v>503</v>
      </c>
      <c r="W20" s="511">
        <v>30</v>
      </c>
      <c r="X20" s="493">
        <v>30</v>
      </c>
      <c r="Y20" s="486">
        <f t="shared" si="9"/>
        <v>6.25</v>
      </c>
      <c r="Z20" s="504">
        <f t="shared" si="10"/>
        <v>60</v>
      </c>
      <c r="AA20" s="5">
        <v>574</v>
      </c>
      <c r="AB20" s="617">
        <v>503</v>
      </c>
    </row>
    <row r="21" spans="1:28" s="492" customFormat="1" ht="15" customHeight="1" x14ac:dyDescent="0.2">
      <c r="A21" s="497">
        <v>2630</v>
      </c>
      <c r="B21" s="498" t="s">
        <v>130</v>
      </c>
      <c r="C21" s="437" t="s">
        <v>592</v>
      </c>
      <c r="D21" s="589">
        <f t="shared" si="0"/>
        <v>519</v>
      </c>
      <c r="E21" s="499">
        <f t="shared" si="1"/>
        <v>561</v>
      </c>
      <c r="F21" s="570">
        <f t="shared" si="2"/>
        <v>22</v>
      </c>
      <c r="G21" s="611">
        <f t="shared" si="11"/>
        <v>567</v>
      </c>
      <c r="H21" s="611">
        <f t="shared" si="11"/>
        <v>523</v>
      </c>
      <c r="I21" s="589">
        <f t="shared" si="3"/>
        <v>604</v>
      </c>
      <c r="J21" s="499">
        <f t="shared" si="4"/>
        <v>650</v>
      </c>
      <c r="K21" s="499">
        <f t="shared" si="5"/>
        <v>22</v>
      </c>
      <c r="L21" s="500">
        <f t="shared" si="8"/>
        <v>596</v>
      </c>
      <c r="M21" s="570">
        <f t="shared" si="8"/>
        <v>523</v>
      </c>
      <c r="N21" s="503"/>
      <c r="O21" s="503">
        <v>519</v>
      </c>
      <c r="P21" s="5">
        <v>561</v>
      </c>
      <c r="Q21" s="5">
        <v>22</v>
      </c>
      <c r="R21" s="5">
        <v>604</v>
      </c>
      <c r="S21" s="5">
        <v>650</v>
      </c>
      <c r="T21" s="5">
        <v>22</v>
      </c>
      <c r="U21" s="5">
        <v>567</v>
      </c>
      <c r="V21" s="5">
        <v>523</v>
      </c>
      <c r="W21" s="511">
        <v>30</v>
      </c>
      <c r="X21" s="493">
        <v>36</v>
      </c>
      <c r="Y21" s="486">
        <f t="shared" si="9"/>
        <v>7.5</v>
      </c>
      <c r="Z21" s="504">
        <f t="shared" si="10"/>
        <v>66</v>
      </c>
      <c r="AA21" s="5">
        <v>596</v>
      </c>
      <c r="AB21" s="617">
        <v>523</v>
      </c>
    </row>
    <row r="22" spans="1:28" s="492" customFormat="1" ht="15" customHeight="1" x14ac:dyDescent="0.2">
      <c r="A22" s="497">
        <v>2636</v>
      </c>
      <c r="B22" s="437" t="s">
        <v>1052</v>
      </c>
      <c r="C22" s="437" t="s">
        <v>969</v>
      </c>
      <c r="D22" s="589">
        <f t="shared" ref="D22:D25" si="22">$M$2*O22</f>
        <v>578</v>
      </c>
      <c r="E22" s="500">
        <f t="shared" ref="E22:E25" si="23">$M$2*P22</f>
        <v>628</v>
      </c>
      <c r="F22" s="570">
        <f t="shared" ref="F22:F25" si="24">$M$2*Q22</f>
        <v>34</v>
      </c>
      <c r="G22" s="611">
        <f t="shared" si="11"/>
        <v>588</v>
      </c>
      <c r="H22" s="611">
        <f t="shared" si="11"/>
        <v>539</v>
      </c>
      <c r="I22" s="589">
        <f t="shared" ref="I22:I25" si="25">$M$2*R22</f>
        <v>624</v>
      </c>
      <c r="J22" s="500">
        <f t="shared" ref="J22:J25" si="26">$M$2*S22</f>
        <v>674</v>
      </c>
      <c r="K22" s="499">
        <f t="shared" ref="K22:K25" si="27">$M$2*T22</f>
        <v>22</v>
      </c>
      <c r="L22" s="500">
        <f t="shared" si="8"/>
        <v>613</v>
      </c>
      <c r="M22" s="570">
        <f t="shared" si="8"/>
        <v>539</v>
      </c>
      <c r="N22" s="503"/>
      <c r="O22" s="503">
        <v>578</v>
      </c>
      <c r="P22" s="5">
        <v>628</v>
      </c>
      <c r="Q22" s="5">
        <v>34</v>
      </c>
      <c r="R22" s="5">
        <v>624</v>
      </c>
      <c r="S22" s="5">
        <v>674</v>
      </c>
      <c r="T22" s="5">
        <v>22</v>
      </c>
      <c r="U22" s="5">
        <v>588</v>
      </c>
      <c r="V22" s="5">
        <v>539</v>
      </c>
      <c r="W22" s="493">
        <v>36</v>
      </c>
      <c r="X22" s="493">
        <v>54</v>
      </c>
      <c r="Y22" s="486">
        <f t="shared" ref="Y22:Y25" si="28">W22*X22/144</f>
        <v>13.5</v>
      </c>
      <c r="Z22" s="504">
        <f t="shared" ref="Z22:Z25" si="29">W22+X22</f>
        <v>90</v>
      </c>
      <c r="AA22" s="5">
        <v>613</v>
      </c>
      <c r="AB22" s="617">
        <v>539</v>
      </c>
    </row>
    <row r="23" spans="1:28" s="492" customFormat="1" ht="15" customHeight="1" x14ac:dyDescent="0.2">
      <c r="A23" s="497">
        <v>2640</v>
      </c>
      <c r="B23" s="437" t="s">
        <v>131</v>
      </c>
      <c r="C23" s="437" t="s">
        <v>594</v>
      </c>
      <c r="D23" s="589">
        <f t="shared" si="22"/>
        <v>616</v>
      </c>
      <c r="E23" s="499">
        <f t="shared" si="23"/>
        <v>669</v>
      </c>
      <c r="F23" s="570">
        <f t="shared" si="24"/>
        <v>34</v>
      </c>
      <c r="G23" s="611">
        <f t="shared" si="11"/>
        <v>628</v>
      </c>
      <c r="H23" s="611">
        <f t="shared" si="11"/>
        <v>551</v>
      </c>
      <c r="I23" s="589">
        <f t="shared" si="25"/>
        <v>815</v>
      </c>
      <c r="J23" s="500">
        <f t="shared" si="26"/>
        <v>882</v>
      </c>
      <c r="K23" s="499">
        <f t="shared" si="27"/>
        <v>22</v>
      </c>
      <c r="L23" s="500">
        <f t="shared" si="8"/>
        <v>636</v>
      </c>
      <c r="M23" s="570">
        <f t="shared" si="8"/>
        <v>551</v>
      </c>
      <c r="N23" s="503"/>
      <c r="O23" s="503">
        <v>616</v>
      </c>
      <c r="P23" s="5">
        <v>669</v>
      </c>
      <c r="Q23" s="5">
        <v>34</v>
      </c>
      <c r="R23" s="5">
        <v>815</v>
      </c>
      <c r="S23" s="5">
        <v>882</v>
      </c>
      <c r="T23" s="5">
        <v>22</v>
      </c>
      <c r="U23" s="5">
        <v>628</v>
      </c>
      <c r="V23" s="5">
        <v>551</v>
      </c>
      <c r="W23" s="493">
        <v>36</v>
      </c>
      <c r="X23" s="493">
        <v>60</v>
      </c>
      <c r="Y23" s="486">
        <f t="shared" si="28"/>
        <v>15</v>
      </c>
      <c r="Z23" s="504">
        <f t="shared" si="29"/>
        <v>96</v>
      </c>
      <c r="AA23" s="5">
        <v>636</v>
      </c>
      <c r="AB23" s="617">
        <v>551</v>
      </c>
    </row>
    <row r="24" spans="1:28" s="492" customFormat="1" ht="15" customHeight="1" x14ac:dyDescent="0.2">
      <c r="A24" s="497">
        <v>2650</v>
      </c>
      <c r="B24" s="437" t="s">
        <v>1182</v>
      </c>
      <c r="C24" s="437" t="s">
        <v>1125</v>
      </c>
      <c r="D24" s="589">
        <f t="shared" si="22"/>
        <v>777</v>
      </c>
      <c r="E24" s="499">
        <f t="shared" si="23"/>
        <v>844</v>
      </c>
      <c r="F24" s="570">
        <f t="shared" si="24"/>
        <v>42</v>
      </c>
      <c r="G24" s="611">
        <f t="shared" si="11"/>
        <v>707</v>
      </c>
      <c r="H24" s="611">
        <f t="shared" si="11"/>
        <v>646</v>
      </c>
      <c r="I24" s="589">
        <f t="shared" si="25"/>
        <v>910</v>
      </c>
      <c r="J24" s="500">
        <f t="shared" si="26"/>
        <v>986</v>
      </c>
      <c r="K24" s="499">
        <f t="shared" si="27"/>
        <v>34</v>
      </c>
      <c r="L24" s="500">
        <f t="shared" si="8"/>
        <v>636</v>
      </c>
      <c r="M24" s="570">
        <f t="shared" si="8"/>
        <v>646</v>
      </c>
      <c r="N24" s="503"/>
      <c r="O24" s="503">
        <v>777</v>
      </c>
      <c r="P24" s="5">
        <v>844</v>
      </c>
      <c r="Q24" s="5">
        <v>42</v>
      </c>
      <c r="R24" s="5">
        <v>910</v>
      </c>
      <c r="S24" s="5">
        <v>986</v>
      </c>
      <c r="T24" s="5">
        <v>34</v>
      </c>
      <c r="U24" s="5">
        <v>707</v>
      </c>
      <c r="V24" s="5">
        <v>646</v>
      </c>
      <c r="W24" s="493">
        <v>36</v>
      </c>
      <c r="X24" s="493">
        <v>60</v>
      </c>
      <c r="Y24" s="486">
        <f t="shared" si="28"/>
        <v>15</v>
      </c>
      <c r="Z24" s="504">
        <f t="shared" si="29"/>
        <v>96</v>
      </c>
      <c r="AA24" s="5">
        <v>636</v>
      </c>
      <c r="AB24" s="617">
        <v>646</v>
      </c>
    </row>
    <row r="25" spans="1:28" s="492" customFormat="1" ht="15" customHeight="1" x14ac:dyDescent="0.2">
      <c r="A25" s="506">
        <v>2660</v>
      </c>
      <c r="B25" s="453" t="s">
        <v>134</v>
      </c>
      <c r="C25" s="453" t="s">
        <v>597</v>
      </c>
      <c r="D25" s="587">
        <f t="shared" si="22"/>
        <v>832</v>
      </c>
      <c r="E25" s="507">
        <f t="shared" si="23"/>
        <v>908</v>
      </c>
      <c r="F25" s="571">
        <f t="shared" si="24"/>
        <v>42</v>
      </c>
      <c r="G25" s="614">
        <f t="shared" si="11"/>
        <v>785</v>
      </c>
      <c r="H25" s="614">
        <f t="shared" si="11"/>
        <v>717</v>
      </c>
      <c r="I25" s="587">
        <f t="shared" si="25"/>
        <v>1222</v>
      </c>
      <c r="J25" s="508">
        <f t="shared" si="26"/>
        <v>1313</v>
      </c>
      <c r="K25" s="499">
        <f t="shared" si="27"/>
        <v>42</v>
      </c>
      <c r="L25" s="508">
        <f t="shared" si="8"/>
        <v>636</v>
      </c>
      <c r="M25" s="571">
        <f t="shared" si="8"/>
        <v>717</v>
      </c>
      <c r="N25" s="503"/>
      <c r="O25" s="503">
        <v>832</v>
      </c>
      <c r="P25" s="5">
        <v>908</v>
      </c>
      <c r="Q25" s="5">
        <v>42</v>
      </c>
      <c r="R25" s="5">
        <v>1222</v>
      </c>
      <c r="S25" s="5">
        <v>1313</v>
      </c>
      <c r="T25" s="5">
        <v>42</v>
      </c>
      <c r="U25" s="5">
        <v>785</v>
      </c>
      <c r="V25" s="5">
        <v>717</v>
      </c>
      <c r="W25" s="493">
        <v>36</v>
      </c>
      <c r="X25" s="493">
        <v>60</v>
      </c>
      <c r="Y25" s="486">
        <f t="shared" si="28"/>
        <v>15</v>
      </c>
      <c r="Z25" s="504">
        <f t="shared" si="29"/>
        <v>96</v>
      </c>
      <c r="AA25" s="5">
        <v>636</v>
      </c>
      <c r="AB25" s="617">
        <v>717</v>
      </c>
    </row>
    <row r="26" spans="1:28" s="492" customFormat="1" ht="15" customHeight="1" x14ac:dyDescent="0.2">
      <c r="A26" s="497">
        <v>3016</v>
      </c>
      <c r="B26" s="437" t="s">
        <v>1112</v>
      </c>
      <c r="C26" s="437" t="s">
        <v>640</v>
      </c>
      <c r="D26" s="589">
        <f t="shared" si="0"/>
        <v>420</v>
      </c>
      <c r="E26" s="499">
        <f t="shared" si="1"/>
        <v>454</v>
      </c>
      <c r="F26" s="572">
        <f t="shared" si="2"/>
        <v>22</v>
      </c>
      <c r="G26" s="611">
        <f t="shared" si="11"/>
        <v>532</v>
      </c>
      <c r="H26" s="611">
        <f t="shared" si="11"/>
        <v>493</v>
      </c>
      <c r="I26" s="588">
        <f t="shared" si="3"/>
        <v>478</v>
      </c>
      <c r="J26" s="502">
        <f t="shared" si="4"/>
        <v>512</v>
      </c>
      <c r="K26" s="510">
        <f t="shared" si="5"/>
        <v>22</v>
      </c>
      <c r="L26" s="500">
        <f t="shared" si="8"/>
        <v>551</v>
      </c>
      <c r="M26" s="570">
        <f t="shared" si="8"/>
        <v>509</v>
      </c>
      <c r="N26" s="503"/>
      <c r="O26" s="503">
        <v>420</v>
      </c>
      <c r="P26" s="5">
        <v>454</v>
      </c>
      <c r="Q26" s="5">
        <v>22</v>
      </c>
      <c r="R26" s="5">
        <v>478</v>
      </c>
      <c r="S26" s="5">
        <v>512</v>
      </c>
      <c r="T26" s="5">
        <v>22</v>
      </c>
      <c r="U26" s="5">
        <v>532</v>
      </c>
      <c r="V26" s="5">
        <v>493</v>
      </c>
      <c r="W26" s="493">
        <v>36</v>
      </c>
      <c r="X26" s="493">
        <v>30</v>
      </c>
      <c r="Y26" s="486">
        <f t="shared" si="9"/>
        <v>7.5</v>
      </c>
      <c r="Z26" s="504">
        <f t="shared" si="10"/>
        <v>66</v>
      </c>
      <c r="AA26" s="5">
        <v>551</v>
      </c>
      <c r="AB26" s="617">
        <v>509</v>
      </c>
    </row>
    <row r="27" spans="1:28" s="492" customFormat="1" ht="15" customHeight="1" x14ac:dyDescent="0.2">
      <c r="A27" s="497">
        <v>3020</v>
      </c>
      <c r="B27" s="437" t="s">
        <v>1113</v>
      </c>
      <c r="C27" s="437" t="s">
        <v>676</v>
      </c>
      <c r="D27" s="589">
        <f t="shared" si="0"/>
        <v>447</v>
      </c>
      <c r="E27" s="499">
        <f t="shared" si="1"/>
        <v>485</v>
      </c>
      <c r="F27" s="570">
        <f t="shared" si="2"/>
        <v>22</v>
      </c>
      <c r="G27" s="611">
        <f t="shared" si="11"/>
        <v>542</v>
      </c>
      <c r="H27" s="611">
        <f t="shared" si="11"/>
        <v>501</v>
      </c>
      <c r="I27" s="589">
        <f t="shared" si="3"/>
        <v>505</v>
      </c>
      <c r="J27" s="500">
        <f t="shared" si="4"/>
        <v>543</v>
      </c>
      <c r="K27" s="499">
        <f t="shared" si="5"/>
        <v>22</v>
      </c>
      <c r="L27" s="500">
        <f t="shared" si="8"/>
        <v>562</v>
      </c>
      <c r="M27" s="570">
        <f t="shared" si="8"/>
        <v>518</v>
      </c>
      <c r="N27" s="503"/>
      <c r="O27" s="503">
        <v>447</v>
      </c>
      <c r="P27" s="5">
        <v>485</v>
      </c>
      <c r="Q27" s="5">
        <v>22</v>
      </c>
      <c r="R27" s="5">
        <v>505</v>
      </c>
      <c r="S27" s="5">
        <v>543</v>
      </c>
      <c r="T27" s="5">
        <v>22</v>
      </c>
      <c r="U27" s="5">
        <v>542</v>
      </c>
      <c r="V27" s="5">
        <v>501</v>
      </c>
      <c r="W27" s="493">
        <v>36</v>
      </c>
      <c r="X27" s="493">
        <v>36</v>
      </c>
      <c r="Y27" s="486">
        <f t="shared" si="9"/>
        <v>9</v>
      </c>
      <c r="Z27" s="504">
        <f t="shared" si="10"/>
        <v>72</v>
      </c>
      <c r="AA27" s="5">
        <v>562</v>
      </c>
      <c r="AB27" s="617">
        <v>518</v>
      </c>
    </row>
    <row r="28" spans="1:28" s="492" customFormat="1" ht="15" customHeight="1" x14ac:dyDescent="0.2">
      <c r="A28" s="497">
        <v>3026</v>
      </c>
      <c r="B28" s="437" t="s">
        <v>1104</v>
      </c>
      <c r="C28" s="437" t="s">
        <v>1108</v>
      </c>
      <c r="D28" s="589">
        <f t="shared" si="0"/>
        <v>485</v>
      </c>
      <c r="E28" s="499">
        <f t="shared" si="1"/>
        <v>527</v>
      </c>
      <c r="F28" s="570">
        <f t="shared" si="2"/>
        <v>22</v>
      </c>
      <c r="G28" s="611">
        <f t="shared" si="11"/>
        <v>555</v>
      </c>
      <c r="H28" s="611">
        <f t="shared" si="11"/>
        <v>512</v>
      </c>
      <c r="I28" s="589">
        <f t="shared" si="3"/>
        <v>543</v>
      </c>
      <c r="J28" s="500">
        <f t="shared" si="4"/>
        <v>585</v>
      </c>
      <c r="K28" s="499">
        <f t="shared" si="5"/>
        <v>22</v>
      </c>
      <c r="L28" s="500">
        <f t="shared" si="8"/>
        <v>574</v>
      </c>
      <c r="M28" s="570">
        <f t="shared" si="8"/>
        <v>528</v>
      </c>
      <c r="N28" s="503"/>
      <c r="O28" s="503">
        <v>485</v>
      </c>
      <c r="P28" s="5">
        <v>527</v>
      </c>
      <c r="Q28" s="5">
        <v>22</v>
      </c>
      <c r="R28" s="5">
        <v>543</v>
      </c>
      <c r="S28" s="5">
        <v>585</v>
      </c>
      <c r="T28" s="5">
        <v>22</v>
      </c>
      <c r="U28" s="5">
        <v>555</v>
      </c>
      <c r="V28" s="5">
        <v>512</v>
      </c>
      <c r="W28" s="511">
        <v>36</v>
      </c>
      <c r="X28" s="493">
        <v>38</v>
      </c>
      <c r="Y28" s="486">
        <f t="shared" si="9"/>
        <v>9.5</v>
      </c>
      <c r="Z28" s="504">
        <f t="shared" si="10"/>
        <v>74</v>
      </c>
      <c r="AA28" s="5">
        <v>574</v>
      </c>
      <c r="AB28" s="617">
        <v>528</v>
      </c>
    </row>
    <row r="29" spans="1:28" s="492" customFormat="1" ht="15" customHeight="1" x14ac:dyDescent="0.2">
      <c r="A29" s="497">
        <v>3030</v>
      </c>
      <c r="B29" s="437" t="s">
        <v>960</v>
      </c>
      <c r="C29" s="437" t="s">
        <v>962</v>
      </c>
      <c r="D29" s="589">
        <f t="shared" si="0"/>
        <v>547</v>
      </c>
      <c r="E29" s="499">
        <f t="shared" si="1"/>
        <v>593</v>
      </c>
      <c r="F29" s="570">
        <f t="shared" si="2"/>
        <v>22</v>
      </c>
      <c r="G29" s="611">
        <f t="shared" si="11"/>
        <v>577</v>
      </c>
      <c r="H29" s="611">
        <f t="shared" si="11"/>
        <v>530</v>
      </c>
      <c r="I29" s="589">
        <f t="shared" si="3"/>
        <v>604</v>
      </c>
      <c r="J29" s="500">
        <f t="shared" si="4"/>
        <v>650</v>
      </c>
      <c r="K29" s="499">
        <f t="shared" si="5"/>
        <v>22</v>
      </c>
      <c r="L29" s="500">
        <f t="shared" si="8"/>
        <v>596</v>
      </c>
      <c r="M29" s="570">
        <f t="shared" si="8"/>
        <v>546</v>
      </c>
      <c r="N29" s="503"/>
      <c r="O29" s="503">
        <v>547</v>
      </c>
      <c r="P29" s="5">
        <v>593</v>
      </c>
      <c r="Q29" s="5">
        <v>22</v>
      </c>
      <c r="R29" s="5">
        <v>604</v>
      </c>
      <c r="S29" s="5">
        <v>650</v>
      </c>
      <c r="T29" s="5">
        <v>22</v>
      </c>
      <c r="U29" s="5">
        <v>577</v>
      </c>
      <c r="V29" s="5">
        <v>530</v>
      </c>
      <c r="W29" s="493">
        <v>36</v>
      </c>
      <c r="X29" s="493">
        <v>48</v>
      </c>
      <c r="Y29" s="486">
        <f t="shared" si="9"/>
        <v>12</v>
      </c>
      <c r="Z29" s="504">
        <f t="shared" si="10"/>
        <v>84</v>
      </c>
      <c r="AA29" s="5">
        <v>596</v>
      </c>
      <c r="AB29" s="617">
        <v>546</v>
      </c>
    </row>
    <row r="30" spans="1:28" s="492" customFormat="1" ht="15" customHeight="1" x14ac:dyDescent="0.2">
      <c r="A30" s="497">
        <v>3036</v>
      </c>
      <c r="B30" s="437" t="s">
        <v>1105</v>
      </c>
      <c r="C30" s="437" t="s">
        <v>974</v>
      </c>
      <c r="D30" s="589">
        <f t="shared" si="0"/>
        <v>578</v>
      </c>
      <c r="E30" s="499">
        <f t="shared" si="1"/>
        <v>628</v>
      </c>
      <c r="F30" s="570">
        <f t="shared" si="2"/>
        <v>34</v>
      </c>
      <c r="G30" s="611">
        <f t="shared" si="11"/>
        <v>588</v>
      </c>
      <c r="H30" s="611">
        <f t="shared" si="11"/>
        <v>539</v>
      </c>
      <c r="I30" s="589">
        <f t="shared" si="3"/>
        <v>624</v>
      </c>
      <c r="J30" s="500">
        <f t="shared" si="4"/>
        <v>674</v>
      </c>
      <c r="K30" s="499">
        <f t="shared" si="5"/>
        <v>22</v>
      </c>
      <c r="L30" s="500">
        <f t="shared" si="8"/>
        <v>604</v>
      </c>
      <c r="M30" s="570">
        <f t="shared" si="8"/>
        <v>553</v>
      </c>
      <c r="N30" s="503"/>
      <c r="O30" s="503">
        <v>578</v>
      </c>
      <c r="P30" s="5">
        <v>628</v>
      </c>
      <c r="Q30" s="5">
        <v>34</v>
      </c>
      <c r="R30" s="5">
        <v>624</v>
      </c>
      <c r="S30" s="5">
        <v>674</v>
      </c>
      <c r="T30" s="5">
        <v>22</v>
      </c>
      <c r="U30" s="5">
        <v>588</v>
      </c>
      <c r="V30" s="5">
        <v>539</v>
      </c>
      <c r="W30" s="493">
        <v>36</v>
      </c>
      <c r="X30" s="493">
        <v>54</v>
      </c>
      <c r="Y30" s="486">
        <f t="shared" si="9"/>
        <v>13.5</v>
      </c>
      <c r="Z30" s="504">
        <f t="shared" si="10"/>
        <v>90</v>
      </c>
      <c r="AA30" s="5">
        <v>604</v>
      </c>
      <c r="AB30" s="617">
        <v>553</v>
      </c>
    </row>
    <row r="31" spans="1:28" s="492" customFormat="1" ht="15" customHeight="1" x14ac:dyDescent="0.2">
      <c r="A31" s="497">
        <v>3040</v>
      </c>
      <c r="B31" s="437" t="s">
        <v>1106</v>
      </c>
      <c r="C31" s="437" t="s">
        <v>975</v>
      </c>
      <c r="D31" s="589">
        <f t="shared" si="0"/>
        <v>616</v>
      </c>
      <c r="E31" s="499">
        <f t="shared" si="1"/>
        <v>669</v>
      </c>
      <c r="F31" s="570">
        <f t="shared" si="2"/>
        <v>34</v>
      </c>
      <c r="G31" s="611">
        <f t="shared" si="11"/>
        <v>603</v>
      </c>
      <c r="H31" s="611">
        <f t="shared" si="11"/>
        <v>551</v>
      </c>
      <c r="I31" s="589">
        <f t="shared" si="3"/>
        <v>815</v>
      </c>
      <c r="J31" s="500">
        <f t="shared" si="4"/>
        <v>882</v>
      </c>
      <c r="K31" s="499">
        <f t="shared" si="5"/>
        <v>22</v>
      </c>
      <c r="L31" s="500">
        <f t="shared" si="8"/>
        <v>673</v>
      </c>
      <c r="M31" s="570">
        <f t="shared" si="8"/>
        <v>611</v>
      </c>
      <c r="N31" s="503"/>
      <c r="O31" s="503">
        <v>616</v>
      </c>
      <c r="P31" s="5">
        <v>669</v>
      </c>
      <c r="Q31" s="5">
        <v>34</v>
      </c>
      <c r="R31" s="5">
        <v>815</v>
      </c>
      <c r="S31" s="5">
        <v>882</v>
      </c>
      <c r="T31" s="5">
        <v>22</v>
      </c>
      <c r="U31" s="5">
        <v>603</v>
      </c>
      <c r="V31" s="5">
        <v>551</v>
      </c>
      <c r="W31" s="493">
        <v>36</v>
      </c>
      <c r="X31" s="493">
        <v>60</v>
      </c>
      <c r="Y31" s="486">
        <f t="shared" si="9"/>
        <v>15</v>
      </c>
      <c r="Z31" s="504">
        <f t="shared" si="10"/>
        <v>96</v>
      </c>
      <c r="AA31" s="5">
        <v>673</v>
      </c>
      <c r="AB31" s="617">
        <v>611</v>
      </c>
    </row>
    <row r="32" spans="1:28" s="492" customFormat="1" ht="15" customHeight="1" x14ac:dyDescent="0.2">
      <c r="A32" s="497">
        <v>3050</v>
      </c>
      <c r="B32" s="437" t="s">
        <v>1061</v>
      </c>
      <c r="C32" s="437" t="s">
        <v>1021</v>
      </c>
      <c r="D32" s="589">
        <f t="shared" ref="D32" si="30">$M$2*O32</f>
        <v>777</v>
      </c>
      <c r="E32" s="499">
        <f t="shared" ref="E32" si="31">$M$2*P32</f>
        <v>844</v>
      </c>
      <c r="F32" s="570">
        <f t="shared" ref="F32" si="32">$M$2*Q32</f>
        <v>42</v>
      </c>
      <c r="G32" s="611">
        <f t="shared" si="11"/>
        <v>707</v>
      </c>
      <c r="H32" s="611">
        <f t="shared" si="11"/>
        <v>646</v>
      </c>
      <c r="I32" s="589">
        <f t="shared" ref="I32" si="33">$M$2*R32</f>
        <v>910</v>
      </c>
      <c r="J32" s="500">
        <f t="shared" ref="J32" si="34">$M$2*S32</f>
        <v>986</v>
      </c>
      <c r="K32" s="499">
        <f t="shared" ref="K32" si="35">$M$2*T32</f>
        <v>34</v>
      </c>
      <c r="L32" s="500">
        <f t="shared" si="8"/>
        <v>788</v>
      </c>
      <c r="M32" s="570">
        <f t="shared" si="8"/>
        <v>717</v>
      </c>
      <c r="N32" s="503"/>
      <c r="O32" s="503">
        <v>777</v>
      </c>
      <c r="P32" s="5">
        <v>844</v>
      </c>
      <c r="Q32" s="5">
        <v>42</v>
      </c>
      <c r="R32" s="5">
        <v>910</v>
      </c>
      <c r="S32" s="5">
        <v>986</v>
      </c>
      <c r="T32" s="5">
        <v>34</v>
      </c>
      <c r="U32" s="5">
        <v>707</v>
      </c>
      <c r="V32" s="5">
        <v>646</v>
      </c>
      <c r="W32" s="493">
        <v>36</v>
      </c>
      <c r="X32" s="493">
        <v>60</v>
      </c>
      <c r="Y32" s="486">
        <f t="shared" ref="Y32" si="36">W32*X32/144</f>
        <v>15</v>
      </c>
      <c r="Z32" s="504">
        <f t="shared" ref="Z32" si="37">W32+X32</f>
        <v>96</v>
      </c>
      <c r="AA32" s="5">
        <v>788</v>
      </c>
      <c r="AB32" s="617">
        <v>717</v>
      </c>
    </row>
    <row r="33" spans="1:28" s="492" customFormat="1" ht="15" customHeight="1" x14ac:dyDescent="0.2">
      <c r="A33" s="506">
        <v>3060</v>
      </c>
      <c r="B33" s="453" t="s">
        <v>1063</v>
      </c>
      <c r="C33" s="453" t="s">
        <v>978</v>
      </c>
      <c r="D33" s="587">
        <f t="shared" ref="D33" si="38">$M$2*O33</f>
        <v>832</v>
      </c>
      <c r="E33" s="507">
        <f t="shared" ref="E33" si="39">$M$2*P33</f>
        <v>908</v>
      </c>
      <c r="F33" s="571">
        <f t="shared" ref="F33" si="40">$M$2*Q33</f>
        <v>42</v>
      </c>
      <c r="G33" s="614">
        <f t="shared" si="11"/>
        <v>785</v>
      </c>
      <c r="H33" s="614">
        <f t="shared" ref="H33:H47" si="41">$M$2*V33</f>
        <v>717</v>
      </c>
      <c r="I33" s="587">
        <f t="shared" ref="I33" si="42">$M$2*R33</f>
        <v>1222</v>
      </c>
      <c r="J33" s="508">
        <f t="shared" ref="J33" si="43">$M$2*S33</f>
        <v>1313</v>
      </c>
      <c r="K33" s="499">
        <f t="shared" ref="K33" si="44">$M$2*T33</f>
        <v>42</v>
      </c>
      <c r="L33" s="508">
        <f t="shared" si="8"/>
        <v>1018</v>
      </c>
      <c r="M33" s="571">
        <f t="shared" si="8"/>
        <v>758</v>
      </c>
      <c r="N33" s="503"/>
      <c r="O33" s="503">
        <v>832</v>
      </c>
      <c r="P33" s="5">
        <v>908</v>
      </c>
      <c r="Q33" s="5">
        <v>42</v>
      </c>
      <c r="R33" s="5">
        <v>1222</v>
      </c>
      <c r="S33" s="5">
        <v>1313</v>
      </c>
      <c r="T33" s="5">
        <v>42</v>
      </c>
      <c r="U33" s="5">
        <v>785</v>
      </c>
      <c r="V33" s="5">
        <v>717</v>
      </c>
      <c r="W33" s="493">
        <v>36</v>
      </c>
      <c r="X33" s="493">
        <v>60</v>
      </c>
      <c r="Y33" s="486">
        <f t="shared" ref="Y33" si="45">W33*X33/144</f>
        <v>15</v>
      </c>
      <c r="Z33" s="504">
        <f t="shared" ref="Z33" si="46">W33+X33</f>
        <v>96</v>
      </c>
      <c r="AA33" s="5">
        <v>1018</v>
      </c>
      <c r="AB33" s="617">
        <v>758</v>
      </c>
    </row>
    <row r="34" spans="1:28" s="492" customFormat="1" ht="15" customHeight="1" x14ac:dyDescent="0.2">
      <c r="A34" s="497">
        <v>4016</v>
      </c>
      <c r="B34" s="437" t="s">
        <v>469</v>
      </c>
      <c r="C34" s="437" t="s">
        <v>652</v>
      </c>
      <c r="D34" s="589">
        <f t="shared" si="0"/>
        <v>468</v>
      </c>
      <c r="E34" s="499">
        <f t="shared" si="1"/>
        <v>509</v>
      </c>
      <c r="F34" s="570">
        <f t="shared" si="2"/>
        <v>22</v>
      </c>
      <c r="G34" s="611">
        <f t="shared" si="11"/>
        <v>549</v>
      </c>
      <c r="H34" s="611">
        <f t="shared" si="41"/>
        <v>505</v>
      </c>
      <c r="I34" s="589">
        <f t="shared" si="3"/>
        <v>524</v>
      </c>
      <c r="J34" s="500">
        <f t="shared" si="4"/>
        <v>566</v>
      </c>
      <c r="K34" s="510">
        <f t="shared" si="5"/>
        <v>22</v>
      </c>
      <c r="L34" s="500">
        <f t="shared" si="8"/>
        <v>569</v>
      </c>
      <c r="M34" s="570">
        <f t="shared" si="8"/>
        <v>524</v>
      </c>
      <c r="N34" s="503"/>
      <c r="O34" s="503">
        <v>468</v>
      </c>
      <c r="P34" s="5">
        <v>509</v>
      </c>
      <c r="Q34" s="5">
        <v>22</v>
      </c>
      <c r="R34" s="5">
        <v>524</v>
      </c>
      <c r="S34" s="5">
        <v>566</v>
      </c>
      <c r="T34" s="5">
        <v>22</v>
      </c>
      <c r="U34" s="5">
        <v>549</v>
      </c>
      <c r="V34" s="5">
        <v>505</v>
      </c>
      <c r="W34" s="493">
        <v>48</v>
      </c>
      <c r="X34" s="493">
        <v>30</v>
      </c>
      <c r="Y34" s="486">
        <f t="shared" ref="Y34:Y41" si="47">W34*X34/144</f>
        <v>10</v>
      </c>
      <c r="Z34" s="504">
        <f t="shared" si="10"/>
        <v>78</v>
      </c>
      <c r="AA34" s="5">
        <v>569</v>
      </c>
      <c r="AB34" s="617">
        <v>524</v>
      </c>
    </row>
    <row r="35" spans="1:28" s="492" customFormat="1" ht="15" customHeight="1" x14ac:dyDescent="0.2">
      <c r="A35" s="497">
        <v>4020</v>
      </c>
      <c r="B35" s="437" t="s">
        <v>178</v>
      </c>
      <c r="C35" s="437" t="s">
        <v>678</v>
      </c>
      <c r="D35" s="589">
        <f t="shared" si="0"/>
        <v>489</v>
      </c>
      <c r="E35" s="499">
        <f t="shared" si="1"/>
        <v>535</v>
      </c>
      <c r="F35" s="570">
        <f t="shared" si="2"/>
        <v>22</v>
      </c>
      <c r="G35" s="611">
        <f t="shared" si="11"/>
        <v>557</v>
      </c>
      <c r="H35" s="611">
        <f t="shared" si="41"/>
        <v>513</v>
      </c>
      <c r="I35" s="589">
        <f t="shared" si="3"/>
        <v>549</v>
      </c>
      <c r="J35" s="500">
        <f t="shared" si="4"/>
        <v>594</v>
      </c>
      <c r="K35" s="499">
        <f t="shared" si="5"/>
        <v>22</v>
      </c>
      <c r="L35" s="500">
        <f t="shared" si="8"/>
        <v>577</v>
      </c>
      <c r="M35" s="570">
        <f t="shared" si="8"/>
        <v>531</v>
      </c>
      <c r="N35" s="503"/>
      <c r="O35" s="503">
        <v>489</v>
      </c>
      <c r="P35" s="5">
        <v>535</v>
      </c>
      <c r="Q35" s="5">
        <v>22</v>
      </c>
      <c r="R35" s="5">
        <v>549</v>
      </c>
      <c r="S35" s="5">
        <v>594</v>
      </c>
      <c r="T35" s="5">
        <v>22</v>
      </c>
      <c r="U35" s="5">
        <v>557</v>
      </c>
      <c r="V35" s="5">
        <v>513</v>
      </c>
      <c r="W35" s="493">
        <v>48</v>
      </c>
      <c r="X35" s="493">
        <v>36</v>
      </c>
      <c r="Y35" s="486">
        <f t="shared" si="47"/>
        <v>12</v>
      </c>
      <c r="Z35" s="504">
        <f t="shared" si="10"/>
        <v>84</v>
      </c>
      <c r="AA35" s="5">
        <v>577</v>
      </c>
      <c r="AB35" s="617">
        <v>531</v>
      </c>
    </row>
    <row r="36" spans="1:28" s="492" customFormat="1" ht="15" customHeight="1" x14ac:dyDescent="0.2">
      <c r="A36" s="497">
        <v>4026</v>
      </c>
      <c r="B36" s="437" t="s">
        <v>528</v>
      </c>
      <c r="C36" s="437" t="s">
        <v>613</v>
      </c>
      <c r="D36" s="589">
        <f t="shared" si="0"/>
        <v>553</v>
      </c>
      <c r="E36" s="499">
        <f t="shared" si="1"/>
        <v>603</v>
      </c>
      <c r="F36" s="570">
        <f t="shared" si="2"/>
        <v>34</v>
      </c>
      <c r="G36" s="611">
        <f t="shared" si="11"/>
        <v>578</v>
      </c>
      <c r="H36" s="611">
        <f t="shared" si="41"/>
        <v>531</v>
      </c>
      <c r="I36" s="589">
        <f t="shared" si="3"/>
        <v>599</v>
      </c>
      <c r="J36" s="500">
        <f t="shared" si="4"/>
        <v>648</v>
      </c>
      <c r="K36" s="499">
        <f t="shared" si="5"/>
        <v>22</v>
      </c>
      <c r="L36" s="500">
        <f t="shared" si="8"/>
        <v>596</v>
      </c>
      <c r="M36" s="570">
        <f t="shared" si="8"/>
        <v>546</v>
      </c>
      <c r="N36" s="503"/>
      <c r="O36" s="503">
        <v>553</v>
      </c>
      <c r="P36" s="5">
        <v>603</v>
      </c>
      <c r="Q36" s="5">
        <v>34</v>
      </c>
      <c r="R36" s="5">
        <v>599</v>
      </c>
      <c r="S36" s="5">
        <v>648</v>
      </c>
      <c r="T36" s="5">
        <v>22</v>
      </c>
      <c r="U36" s="5">
        <v>578</v>
      </c>
      <c r="V36" s="5">
        <v>531</v>
      </c>
      <c r="W36" s="493">
        <v>48</v>
      </c>
      <c r="X36" s="493">
        <v>44</v>
      </c>
      <c r="Y36" s="486">
        <f t="shared" si="47"/>
        <v>14.6666666666667</v>
      </c>
      <c r="Z36" s="504">
        <f t="shared" ref="Z36:Z43" si="48">W36+X36</f>
        <v>92</v>
      </c>
      <c r="AA36" s="5">
        <v>596</v>
      </c>
      <c r="AB36" s="617">
        <v>546</v>
      </c>
    </row>
    <row r="37" spans="1:28" s="492" customFormat="1" ht="15" customHeight="1" x14ac:dyDescent="0.2">
      <c r="A37" s="497">
        <v>4030</v>
      </c>
      <c r="B37" s="437" t="s">
        <v>426</v>
      </c>
      <c r="C37" s="437" t="s">
        <v>614</v>
      </c>
      <c r="D37" s="589">
        <f t="shared" si="0"/>
        <v>607</v>
      </c>
      <c r="E37" s="499">
        <f t="shared" si="1"/>
        <v>659</v>
      </c>
      <c r="F37" s="570">
        <f t="shared" si="2"/>
        <v>34</v>
      </c>
      <c r="G37" s="611">
        <f t="shared" si="11"/>
        <v>597</v>
      </c>
      <c r="H37" s="611">
        <f t="shared" si="41"/>
        <v>547</v>
      </c>
      <c r="I37" s="589">
        <f t="shared" si="3"/>
        <v>653</v>
      </c>
      <c r="J37" s="500">
        <f t="shared" si="4"/>
        <v>705</v>
      </c>
      <c r="K37" s="499">
        <f t="shared" si="5"/>
        <v>22</v>
      </c>
      <c r="L37" s="500">
        <f t="shared" si="8"/>
        <v>615</v>
      </c>
      <c r="M37" s="570">
        <f t="shared" si="8"/>
        <v>562</v>
      </c>
      <c r="N37" s="503"/>
      <c r="O37" s="503">
        <v>607</v>
      </c>
      <c r="P37" s="5">
        <v>659</v>
      </c>
      <c r="Q37" s="5">
        <v>34</v>
      </c>
      <c r="R37" s="5">
        <v>653</v>
      </c>
      <c r="S37" s="5">
        <v>705</v>
      </c>
      <c r="T37" s="5">
        <v>22</v>
      </c>
      <c r="U37" s="5">
        <v>597</v>
      </c>
      <c r="V37" s="5">
        <v>547</v>
      </c>
      <c r="W37" s="493">
        <v>48</v>
      </c>
      <c r="X37" s="493">
        <v>48</v>
      </c>
      <c r="Y37" s="486">
        <f t="shared" si="47"/>
        <v>16</v>
      </c>
      <c r="Z37" s="504">
        <f t="shared" si="48"/>
        <v>96</v>
      </c>
      <c r="AA37" s="5">
        <v>615</v>
      </c>
      <c r="AB37" s="617">
        <v>562</v>
      </c>
    </row>
    <row r="38" spans="1:28" s="492" customFormat="1" ht="15" customHeight="1" x14ac:dyDescent="0.2">
      <c r="A38" s="497">
        <v>4036</v>
      </c>
      <c r="B38" s="437" t="s">
        <v>416</v>
      </c>
      <c r="C38" s="437" t="s">
        <v>882</v>
      </c>
      <c r="D38" s="589">
        <f t="shared" si="0"/>
        <v>643</v>
      </c>
      <c r="E38" s="499">
        <f t="shared" si="1"/>
        <v>700</v>
      </c>
      <c r="F38" s="570">
        <f t="shared" si="2"/>
        <v>34</v>
      </c>
      <c r="G38" s="611">
        <f t="shared" si="11"/>
        <v>612</v>
      </c>
      <c r="H38" s="611">
        <f t="shared" si="41"/>
        <v>561</v>
      </c>
      <c r="I38" s="589">
        <f t="shared" si="3"/>
        <v>689</v>
      </c>
      <c r="J38" s="500">
        <f t="shared" si="4"/>
        <v>746</v>
      </c>
      <c r="K38" s="499">
        <f t="shared" si="5"/>
        <v>22</v>
      </c>
      <c r="L38" s="500">
        <f t="shared" si="8"/>
        <v>655</v>
      </c>
      <c r="M38" s="570">
        <f t="shared" si="8"/>
        <v>573</v>
      </c>
      <c r="N38" s="503"/>
      <c r="O38" s="503">
        <v>643</v>
      </c>
      <c r="P38" s="5">
        <v>700</v>
      </c>
      <c r="Q38" s="5">
        <v>34</v>
      </c>
      <c r="R38" s="5">
        <v>689</v>
      </c>
      <c r="S38" s="5">
        <v>746</v>
      </c>
      <c r="T38" s="5">
        <v>22</v>
      </c>
      <c r="U38" s="5">
        <v>612</v>
      </c>
      <c r="V38" s="5">
        <v>561</v>
      </c>
      <c r="W38" s="493">
        <v>48</v>
      </c>
      <c r="X38" s="493">
        <v>52</v>
      </c>
      <c r="Y38" s="486">
        <f t="shared" si="47"/>
        <v>17.3333333333333</v>
      </c>
      <c r="Z38" s="504">
        <f t="shared" si="48"/>
        <v>100</v>
      </c>
      <c r="AA38" s="5">
        <v>655</v>
      </c>
      <c r="AB38" s="617">
        <v>573</v>
      </c>
    </row>
    <row r="39" spans="1:28" s="492" customFormat="1" ht="15" customHeight="1" x14ac:dyDescent="0.2">
      <c r="A39" s="497">
        <v>4040</v>
      </c>
      <c r="B39" s="437" t="s">
        <v>138</v>
      </c>
      <c r="C39" s="437" t="s">
        <v>616</v>
      </c>
      <c r="D39" s="589">
        <f t="shared" si="0"/>
        <v>689</v>
      </c>
      <c r="E39" s="499">
        <f t="shared" si="1"/>
        <v>750</v>
      </c>
      <c r="F39" s="570">
        <f t="shared" si="2"/>
        <v>34</v>
      </c>
      <c r="G39" s="611">
        <f t="shared" si="11"/>
        <v>628</v>
      </c>
      <c r="H39" s="611">
        <f t="shared" si="41"/>
        <v>573</v>
      </c>
      <c r="I39" s="589">
        <f t="shared" si="3"/>
        <v>815</v>
      </c>
      <c r="J39" s="500">
        <f t="shared" si="4"/>
        <v>882</v>
      </c>
      <c r="K39" s="499">
        <f t="shared" si="5"/>
        <v>22</v>
      </c>
      <c r="L39" s="500">
        <f t="shared" si="8"/>
        <v>673</v>
      </c>
      <c r="M39" s="570">
        <f t="shared" si="8"/>
        <v>611</v>
      </c>
      <c r="N39" s="503"/>
      <c r="O39" s="503">
        <v>689</v>
      </c>
      <c r="P39" s="5">
        <v>750</v>
      </c>
      <c r="Q39" s="5">
        <v>34</v>
      </c>
      <c r="R39" s="5">
        <v>815</v>
      </c>
      <c r="S39" s="5">
        <v>882</v>
      </c>
      <c r="T39" s="5">
        <v>22</v>
      </c>
      <c r="U39" s="5">
        <v>628</v>
      </c>
      <c r="V39" s="5">
        <v>573</v>
      </c>
      <c r="W39" s="493">
        <v>48</v>
      </c>
      <c r="X39" s="493">
        <v>54</v>
      </c>
      <c r="Y39" s="486">
        <f t="shared" si="47"/>
        <v>18</v>
      </c>
      <c r="Z39" s="504">
        <f t="shared" si="48"/>
        <v>102</v>
      </c>
      <c r="AA39" s="5">
        <v>673</v>
      </c>
      <c r="AB39" s="617">
        <v>611</v>
      </c>
    </row>
    <row r="40" spans="1:28" s="492" customFormat="1" ht="15" customHeight="1" x14ac:dyDescent="0.2">
      <c r="A40" s="497">
        <v>4050</v>
      </c>
      <c r="B40" s="437" t="s">
        <v>1067</v>
      </c>
      <c r="C40" s="437" t="s">
        <v>883</v>
      </c>
      <c r="D40" s="589">
        <f t="shared" si="0"/>
        <v>777</v>
      </c>
      <c r="E40" s="499">
        <f t="shared" si="1"/>
        <v>844</v>
      </c>
      <c r="F40" s="570">
        <f t="shared" si="2"/>
        <v>42</v>
      </c>
      <c r="G40" s="611">
        <f t="shared" si="11"/>
        <v>707</v>
      </c>
      <c r="H40" s="611">
        <f t="shared" si="41"/>
        <v>646</v>
      </c>
      <c r="I40" s="589">
        <f t="shared" si="3"/>
        <v>1029</v>
      </c>
      <c r="J40" s="500">
        <f t="shared" si="4"/>
        <v>1112</v>
      </c>
      <c r="K40" s="499">
        <f t="shared" si="5"/>
        <v>22</v>
      </c>
      <c r="L40" s="500">
        <f t="shared" si="8"/>
        <v>788</v>
      </c>
      <c r="M40" s="570">
        <f t="shared" si="8"/>
        <v>582</v>
      </c>
      <c r="N40" s="503"/>
      <c r="O40" s="503">
        <v>777</v>
      </c>
      <c r="P40" s="5">
        <v>844</v>
      </c>
      <c r="Q40" s="5">
        <v>42</v>
      </c>
      <c r="R40" s="5">
        <v>1029</v>
      </c>
      <c r="S40" s="5">
        <v>1112</v>
      </c>
      <c r="T40" s="5">
        <v>22</v>
      </c>
      <c r="U40" s="5">
        <v>707</v>
      </c>
      <c r="V40" s="5">
        <v>646</v>
      </c>
      <c r="W40" s="493">
        <v>48</v>
      </c>
      <c r="X40" s="493">
        <v>66</v>
      </c>
      <c r="Y40" s="486">
        <f t="shared" si="47"/>
        <v>22</v>
      </c>
      <c r="Z40" s="504">
        <f t="shared" si="48"/>
        <v>114</v>
      </c>
      <c r="AA40" s="5">
        <v>788</v>
      </c>
      <c r="AB40" s="617">
        <v>582</v>
      </c>
    </row>
    <row r="41" spans="1:28" s="492" customFormat="1" ht="15" customHeight="1" x14ac:dyDescent="0.2">
      <c r="A41" s="506">
        <v>4060</v>
      </c>
      <c r="B41" s="453" t="s">
        <v>139</v>
      </c>
      <c r="C41" s="453" t="s">
        <v>619</v>
      </c>
      <c r="D41" s="587">
        <f t="shared" si="0"/>
        <v>832</v>
      </c>
      <c r="E41" s="507">
        <f t="shared" si="1"/>
        <v>908</v>
      </c>
      <c r="F41" s="570">
        <f t="shared" si="2"/>
        <v>42</v>
      </c>
      <c r="G41" s="611">
        <f t="shared" si="11"/>
        <v>785</v>
      </c>
      <c r="H41" s="611">
        <f t="shared" si="41"/>
        <v>717</v>
      </c>
      <c r="I41" s="589">
        <f t="shared" si="3"/>
        <v>1222</v>
      </c>
      <c r="J41" s="500">
        <f t="shared" si="4"/>
        <v>1313</v>
      </c>
      <c r="K41" s="499">
        <f t="shared" si="5"/>
        <v>22</v>
      </c>
      <c r="L41" s="508">
        <f t="shared" si="8"/>
        <v>1018</v>
      </c>
      <c r="M41" s="571">
        <f t="shared" si="8"/>
        <v>925</v>
      </c>
      <c r="N41" s="503"/>
      <c r="O41" s="503">
        <v>832</v>
      </c>
      <c r="P41" s="5">
        <v>908</v>
      </c>
      <c r="Q41" s="5">
        <v>42</v>
      </c>
      <c r="R41" s="5">
        <v>1222</v>
      </c>
      <c r="S41" s="5">
        <v>1313</v>
      </c>
      <c r="T41" s="5">
        <v>22</v>
      </c>
      <c r="U41" s="5">
        <v>785</v>
      </c>
      <c r="V41" s="5">
        <v>717</v>
      </c>
      <c r="W41" s="493">
        <v>48</v>
      </c>
      <c r="X41" s="493">
        <v>72</v>
      </c>
      <c r="Y41" s="486">
        <f t="shared" si="47"/>
        <v>24</v>
      </c>
      <c r="Z41" s="504">
        <f t="shared" si="48"/>
        <v>120</v>
      </c>
      <c r="AA41" s="5">
        <v>1018</v>
      </c>
      <c r="AB41" s="617">
        <v>925</v>
      </c>
    </row>
    <row r="42" spans="1:28" s="492" customFormat="1" ht="15" customHeight="1" x14ac:dyDescent="0.2">
      <c r="A42" s="497">
        <v>5016</v>
      </c>
      <c r="B42" s="437" t="s">
        <v>471</v>
      </c>
      <c r="C42" s="437" t="s">
        <v>684</v>
      </c>
      <c r="D42" s="589">
        <f t="shared" si="0"/>
        <v>524</v>
      </c>
      <c r="E42" s="499">
        <f t="shared" si="1"/>
        <v>574</v>
      </c>
      <c r="F42" s="572">
        <f t="shared" si="2"/>
        <v>22</v>
      </c>
      <c r="G42" s="613">
        <f t="shared" si="11"/>
        <v>569</v>
      </c>
      <c r="H42" s="613">
        <f t="shared" si="41"/>
        <v>524</v>
      </c>
      <c r="I42" s="588">
        <f t="shared" si="3"/>
        <v>582</v>
      </c>
      <c r="J42" s="502">
        <f t="shared" si="4"/>
        <v>632</v>
      </c>
      <c r="K42" s="510">
        <f t="shared" si="5"/>
        <v>22</v>
      </c>
      <c r="L42" s="500">
        <f t="shared" si="8"/>
        <v>589</v>
      </c>
      <c r="M42" s="570">
        <f t="shared" si="8"/>
        <v>540</v>
      </c>
      <c r="N42" s="503"/>
      <c r="O42" s="503">
        <v>524</v>
      </c>
      <c r="P42" s="5">
        <v>574</v>
      </c>
      <c r="Q42" s="5">
        <v>22</v>
      </c>
      <c r="R42" s="5">
        <v>582</v>
      </c>
      <c r="S42" s="5">
        <v>632</v>
      </c>
      <c r="T42" s="5">
        <v>22</v>
      </c>
      <c r="U42" s="5">
        <v>569</v>
      </c>
      <c r="V42" s="5">
        <v>524</v>
      </c>
      <c r="W42" s="493">
        <v>48</v>
      </c>
      <c r="X42" s="493">
        <v>30</v>
      </c>
      <c r="Y42" s="486">
        <f t="shared" ref="Y42:Y49" si="49">W42*X42/144</f>
        <v>10</v>
      </c>
      <c r="Z42" s="504">
        <f t="shared" si="48"/>
        <v>78</v>
      </c>
      <c r="AA42" s="5">
        <v>589</v>
      </c>
      <c r="AB42" s="617">
        <v>540</v>
      </c>
    </row>
    <row r="43" spans="1:28" s="492" customFormat="1" ht="15" customHeight="1" x14ac:dyDescent="0.2">
      <c r="A43" s="497">
        <v>5020</v>
      </c>
      <c r="B43" s="437" t="s">
        <v>1190</v>
      </c>
      <c r="C43" s="437" t="s">
        <v>685</v>
      </c>
      <c r="D43" s="589">
        <f t="shared" si="0"/>
        <v>553</v>
      </c>
      <c r="E43" s="499">
        <f t="shared" si="1"/>
        <v>605</v>
      </c>
      <c r="F43" s="570">
        <f t="shared" si="2"/>
        <v>34</v>
      </c>
      <c r="G43" s="611">
        <f t="shared" si="11"/>
        <v>578</v>
      </c>
      <c r="H43" s="611">
        <f t="shared" si="41"/>
        <v>531</v>
      </c>
      <c r="I43" s="589">
        <f t="shared" si="3"/>
        <v>599</v>
      </c>
      <c r="J43" s="500">
        <f t="shared" si="4"/>
        <v>651</v>
      </c>
      <c r="K43" s="499">
        <f t="shared" si="5"/>
        <v>22</v>
      </c>
      <c r="L43" s="500">
        <f t="shared" si="8"/>
        <v>596</v>
      </c>
      <c r="M43" s="570">
        <f t="shared" si="8"/>
        <v>546</v>
      </c>
      <c r="N43" s="503"/>
      <c r="O43" s="503">
        <v>553</v>
      </c>
      <c r="P43" s="5">
        <v>605</v>
      </c>
      <c r="Q43" s="5">
        <v>34</v>
      </c>
      <c r="R43" s="5">
        <v>599</v>
      </c>
      <c r="S43" s="5">
        <v>651</v>
      </c>
      <c r="T43" s="5">
        <v>22</v>
      </c>
      <c r="U43" s="5">
        <v>578</v>
      </c>
      <c r="V43" s="5">
        <v>531</v>
      </c>
      <c r="W43" s="493">
        <v>48</v>
      </c>
      <c r="X43" s="493">
        <v>36</v>
      </c>
      <c r="Y43" s="486">
        <f t="shared" si="49"/>
        <v>12</v>
      </c>
      <c r="Z43" s="504">
        <f t="shared" si="48"/>
        <v>84</v>
      </c>
      <c r="AA43" s="5">
        <v>596</v>
      </c>
      <c r="AB43" s="617">
        <v>546</v>
      </c>
    </row>
    <row r="44" spans="1:28" s="492" customFormat="1" ht="15" customHeight="1" x14ac:dyDescent="0.2">
      <c r="A44" s="497">
        <v>5026</v>
      </c>
      <c r="B44" s="437" t="s">
        <v>1191</v>
      </c>
      <c r="C44" s="437" t="s">
        <v>686</v>
      </c>
      <c r="D44" s="589">
        <f t="shared" si="0"/>
        <v>607</v>
      </c>
      <c r="E44" s="499">
        <f t="shared" si="1"/>
        <v>663</v>
      </c>
      <c r="F44" s="570">
        <f t="shared" si="2"/>
        <v>34</v>
      </c>
      <c r="G44" s="611">
        <f t="shared" si="11"/>
        <v>597</v>
      </c>
      <c r="H44" s="611">
        <f t="shared" si="41"/>
        <v>547</v>
      </c>
      <c r="I44" s="589">
        <f t="shared" si="3"/>
        <v>651</v>
      </c>
      <c r="J44" s="500">
        <f t="shared" si="4"/>
        <v>708</v>
      </c>
      <c r="K44" s="499">
        <f t="shared" si="5"/>
        <v>22</v>
      </c>
      <c r="L44" s="500">
        <f t="shared" si="8"/>
        <v>613</v>
      </c>
      <c r="M44" s="570">
        <f t="shared" si="8"/>
        <v>561</v>
      </c>
      <c r="N44" s="503"/>
      <c r="O44" s="503">
        <v>607</v>
      </c>
      <c r="P44" s="5">
        <v>663</v>
      </c>
      <c r="Q44" s="5">
        <v>34</v>
      </c>
      <c r="R44" s="5">
        <v>651</v>
      </c>
      <c r="S44" s="5">
        <v>708</v>
      </c>
      <c r="T44" s="5">
        <v>22</v>
      </c>
      <c r="U44" s="5">
        <v>597</v>
      </c>
      <c r="V44" s="5">
        <v>547</v>
      </c>
      <c r="W44" s="493">
        <v>48</v>
      </c>
      <c r="X44" s="493">
        <v>44</v>
      </c>
      <c r="Y44" s="486">
        <f t="shared" si="49"/>
        <v>14.6666666666667</v>
      </c>
      <c r="Z44" s="504">
        <f t="shared" ref="Z44:Z51" si="50">W44+X44</f>
        <v>92</v>
      </c>
      <c r="AA44" s="5">
        <v>613</v>
      </c>
      <c r="AB44" s="617">
        <v>561</v>
      </c>
    </row>
    <row r="45" spans="1:28" s="492" customFormat="1" ht="15" customHeight="1" x14ac:dyDescent="0.2">
      <c r="A45" s="497">
        <v>5030</v>
      </c>
      <c r="B45" s="437" t="s">
        <v>1192</v>
      </c>
      <c r="C45" s="437" t="s">
        <v>687</v>
      </c>
      <c r="D45" s="589">
        <f t="shared" si="0"/>
        <v>655</v>
      </c>
      <c r="E45" s="499">
        <f t="shared" si="1"/>
        <v>716</v>
      </c>
      <c r="F45" s="570">
        <f t="shared" si="2"/>
        <v>34</v>
      </c>
      <c r="G45" s="611">
        <f t="shared" si="11"/>
        <v>615</v>
      </c>
      <c r="H45" s="611">
        <f t="shared" si="41"/>
        <v>562</v>
      </c>
      <c r="I45" s="589">
        <f t="shared" si="3"/>
        <v>713</v>
      </c>
      <c r="J45" s="500">
        <f t="shared" si="4"/>
        <v>774</v>
      </c>
      <c r="K45" s="499">
        <f t="shared" si="5"/>
        <v>34</v>
      </c>
      <c r="L45" s="500">
        <f t="shared" si="8"/>
        <v>636</v>
      </c>
      <c r="M45" s="570">
        <f t="shared" si="8"/>
        <v>580</v>
      </c>
      <c r="N45" s="503"/>
      <c r="O45" s="503">
        <v>655</v>
      </c>
      <c r="P45" s="5">
        <v>716</v>
      </c>
      <c r="Q45" s="5">
        <v>34</v>
      </c>
      <c r="R45" s="5">
        <v>713</v>
      </c>
      <c r="S45" s="5">
        <v>774</v>
      </c>
      <c r="T45" s="5">
        <v>34</v>
      </c>
      <c r="U45" s="5">
        <v>615</v>
      </c>
      <c r="V45" s="5">
        <v>562</v>
      </c>
      <c r="W45" s="493">
        <v>48</v>
      </c>
      <c r="X45" s="493">
        <v>48</v>
      </c>
      <c r="Y45" s="486">
        <f t="shared" si="49"/>
        <v>16</v>
      </c>
      <c r="Z45" s="504">
        <f t="shared" si="50"/>
        <v>96</v>
      </c>
      <c r="AA45" s="5">
        <v>636</v>
      </c>
      <c r="AB45" s="617">
        <v>580</v>
      </c>
    </row>
    <row r="46" spans="1:28" s="492" customFormat="1" ht="15" customHeight="1" x14ac:dyDescent="0.2">
      <c r="A46" s="497">
        <v>5036</v>
      </c>
      <c r="B46" s="437" t="s">
        <v>1193</v>
      </c>
      <c r="C46" s="437" t="s">
        <v>991</v>
      </c>
      <c r="D46" s="589">
        <f t="shared" si="0"/>
        <v>712</v>
      </c>
      <c r="E46" s="499">
        <f t="shared" si="1"/>
        <v>777</v>
      </c>
      <c r="F46" s="570">
        <f t="shared" si="2"/>
        <v>34</v>
      </c>
      <c r="G46" s="611">
        <f t="shared" si="11"/>
        <v>638</v>
      </c>
      <c r="H46" s="611">
        <f t="shared" si="41"/>
        <v>581</v>
      </c>
      <c r="I46" s="589">
        <f t="shared" si="3"/>
        <v>769</v>
      </c>
      <c r="J46" s="500">
        <f t="shared" si="4"/>
        <v>833</v>
      </c>
      <c r="K46" s="499">
        <f t="shared" si="5"/>
        <v>34</v>
      </c>
      <c r="L46" s="500">
        <f t="shared" si="8"/>
        <v>655</v>
      </c>
      <c r="M46" s="570">
        <f t="shared" si="8"/>
        <v>596</v>
      </c>
      <c r="N46" s="503"/>
      <c r="O46" s="503">
        <v>712</v>
      </c>
      <c r="P46" s="5">
        <v>777</v>
      </c>
      <c r="Q46" s="5">
        <v>34</v>
      </c>
      <c r="R46" s="5">
        <v>769</v>
      </c>
      <c r="S46" s="5">
        <v>833</v>
      </c>
      <c r="T46" s="5">
        <v>34</v>
      </c>
      <c r="U46" s="5">
        <v>638</v>
      </c>
      <c r="V46" s="5">
        <v>581</v>
      </c>
      <c r="W46" s="493">
        <v>48</v>
      </c>
      <c r="X46" s="493">
        <v>52</v>
      </c>
      <c r="Y46" s="486">
        <f t="shared" si="49"/>
        <v>17.3333333333333</v>
      </c>
      <c r="Z46" s="504">
        <f t="shared" si="50"/>
        <v>100</v>
      </c>
      <c r="AA46" s="5">
        <v>655</v>
      </c>
      <c r="AB46" s="617">
        <v>596</v>
      </c>
    </row>
    <row r="47" spans="1:28" s="492" customFormat="1" ht="15" customHeight="1" x14ac:dyDescent="0.2">
      <c r="A47" s="497">
        <v>5040</v>
      </c>
      <c r="B47" s="437" t="s">
        <v>1194</v>
      </c>
      <c r="C47" s="437" t="s">
        <v>688</v>
      </c>
      <c r="D47" s="589">
        <f t="shared" si="0"/>
        <v>765</v>
      </c>
      <c r="E47" s="499">
        <f t="shared" si="1"/>
        <v>832</v>
      </c>
      <c r="F47" s="570">
        <f t="shared" si="2"/>
        <v>42</v>
      </c>
      <c r="G47" s="611">
        <f t="shared" si="11"/>
        <v>654</v>
      </c>
      <c r="H47" s="611">
        <f t="shared" si="41"/>
        <v>596</v>
      </c>
      <c r="I47" s="589">
        <f t="shared" si="3"/>
        <v>815</v>
      </c>
      <c r="J47" s="500">
        <f t="shared" si="4"/>
        <v>882</v>
      </c>
      <c r="K47" s="499">
        <f t="shared" si="5"/>
        <v>34</v>
      </c>
      <c r="L47" s="500">
        <f t="shared" si="8"/>
        <v>673</v>
      </c>
      <c r="M47" s="570">
        <f t="shared" si="8"/>
        <v>611</v>
      </c>
      <c r="N47" s="503"/>
      <c r="O47" s="503">
        <v>765</v>
      </c>
      <c r="P47" s="5">
        <v>832</v>
      </c>
      <c r="Q47" s="5">
        <v>42</v>
      </c>
      <c r="R47" s="5">
        <v>815</v>
      </c>
      <c r="S47" s="5">
        <v>882</v>
      </c>
      <c r="T47" s="5">
        <v>34</v>
      </c>
      <c r="U47" s="5">
        <v>654</v>
      </c>
      <c r="V47" s="5">
        <v>596</v>
      </c>
      <c r="W47" s="493">
        <v>48</v>
      </c>
      <c r="X47" s="493">
        <v>54</v>
      </c>
      <c r="Y47" s="486">
        <f t="shared" si="49"/>
        <v>18</v>
      </c>
      <c r="Z47" s="504">
        <f t="shared" si="50"/>
        <v>102</v>
      </c>
      <c r="AA47" s="5">
        <v>673</v>
      </c>
      <c r="AB47" s="617">
        <v>611</v>
      </c>
    </row>
    <row r="48" spans="1:28" s="492" customFormat="1" ht="15" customHeight="1" x14ac:dyDescent="0.2">
      <c r="A48" s="497">
        <v>5050</v>
      </c>
      <c r="B48" s="437" t="s">
        <v>1195</v>
      </c>
      <c r="C48" s="437" t="s">
        <v>964</v>
      </c>
      <c r="D48" s="589">
        <f t="shared" si="0"/>
        <v>862</v>
      </c>
      <c r="E48" s="499">
        <f t="shared" si="1"/>
        <v>937</v>
      </c>
      <c r="F48" s="570">
        <f t="shared" si="2"/>
        <v>42</v>
      </c>
      <c r="G48" s="611">
        <f t="shared" si="11"/>
        <v>771</v>
      </c>
      <c r="H48" s="611">
        <f t="shared" ref="H48:H49" si="51">$M$2*V48</f>
        <v>704</v>
      </c>
      <c r="I48" s="589">
        <f t="shared" si="3"/>
        <v>910</v>
      </c>
      <c r="J48" s="500">
        <f t="shared" si="4"/>
        <v>986</v>
      </c>
      <c r="K48" s="499">
        <f t="shared" si="5"/>
        <v>42</v>
      </c>
      <c r="L48" s="500">
        <f t="shared" si="8"/>
        <v>788</v>
      </c>
      <c r="M48" s="570">
        <f t="shared" si="8"/>
        <v>717</v>
      </c>
      <c r="N48" s="503"/>
      <c r="O48" s="503">
        <v>862</v>
      </c>
      <c r="P48" s="5">
        <v>937</v>
      </c>
      <c r="Q48" s="5">
        <v>42</v>
      </c>
      <c r="R48" s="5">
        <v>910</v>
      </c>
      <c r="S48" s="5">
        <v>986</v>
      </c>
      <c r="T48" s="5">
        <v>42</v>
      </c>
      <c r="U48" s="5">
        <v>771</v>
      </c>
      <c r="V48" s="5">
        <v>704</v>
      </c>
      <c r="W48" s="493">
        <v>48</v>
      </c>
      <c r="X48" s="493">
        <v>66</v>
      </c>
      <c r="Y48" s="486">
        <f t="shared" si="49"/>
        <v>22</v>
      </c>
      <c r="Z48" s="504">
        <f t="shared" si="50"/>
        <v>114</v>
      </c>
      <c r="AA48" s="5">
        <v>788</v>
      </c>
      <c r="AB48" s="617">
        <v>717</v>
      </c>
    </row>
    <row r="49" spans="1:28" s="492" customFormat="1" ht="15" customHeight="1" x14ac:dyDescent="0.2">
      <c r="A49" s="506">
        <v>5060</v>
      </c>
      <c r="B49" s="453" t="s">
        <v>1196</v>
      </c>
      <c r="C49" s="453" t="s">
        <v>1197</v>
      </c>
      <c r="D49" s="587">
        <f t="shared" si="0"/>
        <v>972</v>
      </c>
      <c r="E49" s="507">
        <f t="shared" si="1"/>
        <v>1055</v>
      </c>
      <c r="F49" s="571">
        <f t="shared" si="2"/>
        <v>42</v>
      </c>
      <c r="G49" s="611">
        <f t="shared" si="11"/>
        <v>813</v>
      </c>
      <c r="H49" s="614">
        <f t="shared" si="51"/>
        <v>739</v>
      </c>
      <c r="I49" s="587">
        <f t="shared" si="3"/>
        <v>1029</v>
      </c>
      <c r="J49" s="508">
        <f t="shared" si="4"/>
        <v>1112</v>
      </c>
      <c r="K49" s="507">
        <f t="shared" si="5"/>
        <v>42</v>
      </c>
      <c r="L49" s="508">
        <f t="shared" si="8"/>
        <v>1018</v>
      </c>
      <c r="M49" s="571">
        <f t="shared" si="8"/>
        <v>925</v>
      </c>
      <c r="N49" s="503"/>
      <c r="O49" s="503">
        <v>972</v>
      </c>
      <c r="P49" s="5">
        <v>1055</v>
      </c>
      <c r="Q49" s="5">
        <v>42</v>
      </c>
      <c r="R49" s="5">
        <v>1029</v>
      </c>
      <c r="S49" s="5">
        <v>1112</v>
      </c>
      <c r="T49" s="5">
        <v>42</v>
      </c>
      <c r="U49" s="5">
        <v>813</v>
      </c>
      <c r="V49" s="5">
        <v>739</v>
      </c>
      <c r="W49" s="493">
        <v>48</v>
      </c>
      <c r="X49" s="493">
        <v>72</v>
      </c>
      <c r="Y49" s="486">
        <f t="shared" si="49"/>
        <v>24</v>
      </c>
      <c r="Z49" s="504">
        <f t="shared" si="50"/>
        <v>120</v>
      </c>
      <c r="AA49" s="5">
        <v>1018</v>
      </c>
      <c r="AB49" s="617">
        <v>925</v>
      </c>
    </row>
    <row r="50" spans="1:28" s="492" customFormat="1" ht="15" customHeight="1" x14ac:dyDescent="0.2">
      <c r="A50" s="497">
        <v>6016</v>
      </c>
      <c r="B50" s="437" t="s">
        <v>473</v>
      </c>
      <c r="C50" s="437" t="s">
        <v>710</v>
      </c>
      <c r="D50" s="589">
        <f t="shared" si="0"/>
        <v>574</v>
      </c>
      <c r="E50" s="499">
        <f t="shared" si="1"/>
        <v>631</v>
      </c>
      <c r="F50" s="570">
        <f t="shared" si="2"/>
        <v>22</v>
      </c>
      <c r="G50" s="613">
        <f t="shared" si="11"/>
        <v>588</v>
      </c>
      <c r="H50" s="611">
        <f>$M$2*V50</f>
        <v>539</v>
      </c>
      <c r="I50" s="589">
        <f t="shared" si="3"/>
        <v>634</v>
      </c>
      <c r="J50" s="500">
        <f t="shared" si="4"/>
        <v>690</v>
      </c>
      <c r="K50" s="499">
        <f t="shared" si="5"/>
        <v>22</v>
      </c>
      <c r="L50" s="500">
        <f t="shared" si="8"/>
        <v>605</v>
      </c>
      <c r="M50" s="570">
        <f t="shared" si="8"/>
        <v>554</v>
      </c>
      <c r="N50" s="503"/>
      <c r="O50" s="503">
        <v>574</v>
      </c>
      <c r="P50" s="5">
        <v>631</v>
      </c>
      <c r="Q50" s="5">
        <v>22</v>
      </c>
      <c r="R50" s="5">
        <v>634</v>
      </c>
      <c r="S50" s="5">
        <v>690</v>
      </c>
      <c r="T50" s="5">
        <v>22</v>
      </c>
      <c r="U50" s="5">
        <v>588</v>
      </c>
      <c r="V50" s="5">
        <v>539</v>
      </c>
      <c r="W50" s="493">
        <v>48</v>
      </c>
      <c r="X50" s="493">
        <v>30</v>
      </c>
      <c r="Y50" s="486">
        <f t="shared" ref="Y50:Y57" si="52">W50*X50/144</f>
        <v>10</v>
      </c>
      <c r="Z50" s="504">
        <f t="shared" si="50"/>
        <v>78</v>
      </c>
      <c r="AA50" s="5">
        <v>605</v>
      </c>
      <c r="AB50" s="617">
        <v>554</v>
      </c>
    </row>
    <row r="51" spans="1:28" s="492" customFormat="1" ht="15" customHeight="1" x14ac:dyDescent="0.2">
      <c r="A51" s="497">
        <v>6020</v>
      </c>
      <c r="B51" s="437" t="s">
        <v>885</v>
      </c>
      <c r="C51" s="437" t="s">
        <v>711</v>
      </c>
      <c r="D51" s="589">
        <f t="shared" si="0"/>
        <v>604</v>
      </c>
      <c r="E51" s="499">
        <f t="shared" si="1"/>
        <v>665</v>
      </c>
      <c r="F51" s="570">
        <f t="shared" si="2"/>
        <v>34</v>
      </c>
      <c r="G51" s="611">
        <f t="shared" si="11"/>
        <v>596</v>
      </c>
      <c r="H51" s="611">
        <f>$M$2*V51</f>
        <v>546</v>
      </c>
      <c r="I51" s="589">
        <f t="shared" si="3"/>
        <v>648</v>
      </c>
      <c r="J51" s="500">
        <f t="shared" si="4"/>
        <v>709</v>
      </c>
      <c r="K51" s="499">
        <f t="shared" si="5"/>
        <v>22</v>
      </c>
      <c r="L51" s="500">
        <f t="shared" si="8"/>
        <v>613</v>
      </c>
      <c r="M51" s="570">
        <f t="shared" si="8"/>
        <v>561</v>
      </c>
      <c r="N51" s="503"/>
      <c r="O51" s="503">
        <v>604</v>
      </c>
      <c r="P51" s="5">
        <v>665</v>
      </c>
      <c r="Q51" s="5">
        <v>34</v>
      </c>
      <c r="R51" s="5">
        <v>648</v>
      </c>
      <c r="S51" s="5">
        <v>709</v>
      </c>
      <c r="T51" s="5">
        <v>22</v>
      </c>
      <c r="U51" s="5">
        <v>596</v>
      </c>
      <c r="V51" s="5">
        <v>546</v>
      </c>
      <c r="W51" s="493">
        <v>48</v>
      </c>
      <c r="X51" s="493">
        <v>36</v>
      </c>
      <c r="Y51" s="486">
        <f t="shared" si="52"/>
        <v>12</v>
      </c>
      <c r="Z51" s="504">
        <f t="shared" si="50"/>
        <v>84</v>
      </c>
      <c r="AA51" s="5">
        <v>613</v>
      </c>
      <c r="AB51" s="617">
        <v>561</v>
      </c>
    </row>
    <row r="52" spans="1:28" s="492" customFormat="1" ht="15" customHeight="1" x14ac:dyDescent="0.2">
      <c r="A52" s="497">
        <v>6026</v>
      </c>
      <c r="B52" s="437" t="s">
        <v>886</v>
      </c>
      <c r="C52" s="437" t="s">
        <v>712</v>
      </c>
      <c r="D52" s="589">
        <f t="shared" ref="D52:D73" si="53">$M$2*O52</f>
        <v>653</v>
      </c>
      <c r="E52" s="499">
        <f t="shared" ref="E52:E73" si="54">$M$2*P52</f>
        <v>717</v>
      </c>
      <c r="F52" s="570">
        <f t="shared" ref="F52:F73" si="55">$M$2*Q52</f>
        <v>34</v>
      </c>
      <c r="G52" s="611">
        <f t="shared" si="11"/>
        <v>615</v>
      </c>
      <c r="H52" s="611">
        <f>$M$2*V52</f>
        <v>562</v>
      </c>
      <c r="I52" s="589">
        <f t="shared" ref="I52:I73" si="56">$M$2*R52</f>
        <v>709</v>
      </c>
      <c r="J52" s="500">
        <f t="shared" ref="J52:J73" si="57">$M$2*S52</f>
        <v>774</v>
      </c>
      <c r="K52" s="499">
        <f t="shared" ref="K52:K73" si="58">$M$2*T52</f>
        <v>34</v>
      </c>
      <c r="L52" s="500">
        <f t="shared" si="8"/>
        <v>632</v>
      </c>
      <c r="M52" s="570">
        <f t="shared" si="8"/>
        <v>577</v>
      </c>
      <c r="N52" s="503"/>
      <c r="O52" s="503">
        <v>653</v>
      </c>
      <c r="P52" s="5">
        <v>717</v>
      </c>
      <c r="Q52" s="5">
        <v>34</v>
      </c>
      <c r="R52" s="5">
        <v>709</v>
      </c>
      <c r="S52" s="5">
        <v>774</v>
      </c>
      <c r="T52" s="5">
        <v>34</v>
      </c>
      <c r="U52" s="5">
        <v>615</v>
      </c>
      <c r="V52" s="5">
        <v>562</v>
      </c>
      <c r="W52" s="493">
        <v>48</v>
      </c>
      <c r="X52" s="493">
        <v>44</v>
      </c>
      <c r="Y52" s="486">
        <f t="shared" si="52"/>
        <v>14.6666666666667</v>
      </c>
      <c r="Z52" s="504">
        <f t="shared" ref="Z52:Z59" si="59">W52+X52</f>
        <v>92</v>
      </c>
      <c r="AA52" s="5">
        <v>632</v>
      </c>
      <c r="AB52" s="617">
        <v>577</v>
      </c>
    </row>
    <row r="53" spans="1:28" s="492" customFormat="1" ht="15" customHeight="1" x14ac:dyDescent="0.2">
      <c r="A53" s="497">
        <v>6030</v>
      </c>
      <c r="B53" s="437" t="s">
        <v>887</v>
      </c>
      <c r="C53" s="437" t="s">
        <v>713</v>
      </c>
      <c r="D53" s="589">
        <f t="shared" si="53"/>
        <v>723</v>
      </c>
      <c r="E53" s="499">
        <f t="shared" si="54"/>
        <v>790</v>
      </c>
      <c r="F53" s="570">
        <f t="shared" si="55"/>
        <v>34</v>
      </c>
      <c r="G53" s="611">
        <f t="shared" si="11"/>
        <v>639</v>
      </c>
      <c r="H53" s="611">
        <f>$M$2*V53</f>
        <v>582</v>
      </c>
      <c r="I53" s="589">
        <f t="shared" si="56"/>
        <v>779</v>
      </c>
      <c r="J53" s="500">
        <f t="shared" si="57"/>
        <v>847</v>
      </c>
      <c r="K53" s="499">
        <f t="shared" si="58"/>
        <v>34</v>
      </c>
      <c r="L53" s="500">
        <f t="shared" si="8"/>
        <v>659</v>
      </c>
      <c r="M53" s="570">
        <f t="shared" si="8"/>
        <v>600</v>
      </c>
      <c r="N53" s="503"/>
      <c r="O53" s="503">
        <v>723</v>
      </c>
      <c r="P53" s="5">
        <v>790</v>
      </c>
      <c r="Q53" s="5">
        <v>34</v>
      </c>
      <c r="R53" s="5">
        <v>779</v>
      </c>
      <c r="S53" s="5">
        <v>847</v>
      </c>
      <c r="T53" s="5">
        <v>34</v>
      </c>
      <c r="U53" s="5">
        <v>639</v>
      </c>
      <c r="V53" s="5">
        <v>582</v>
      </c>
      <c r="W53" s="493">
        <v>48</v>
      </c>
      <c r="X53" s="493">
        <v>48</v>
      </c>
      <c r="Y53" s="486">
        <f t="shared" si="52"/>
        <v>16</v>
      </c>
      <c r="Z53" s="504">
        <f t="shared" si="59"/>
        <v>96</v>
      </c>
      <c r="AA53" s="5">
        <v>659</v>
      </c>
      <c r="AB53" s="617">
        <v>600</v>
      </c>
    </row>
    <row r="54" spans="1:28" s="492" customFormat="1" ht="15" customHeight="1" x14ac:dyDescent="0.2">
      <c r="A54" s="497">
        <v>6036</v>
      </c>
      <c r="B54" s="437" t="s">
        <v>888</v>
      </c>
      <c r="C54" s="437" t="s">
        <v>891</v>
      </c>
      <c r="D54" s="589">
        <f t="shared" si="53"/>
        <v>783</v>
      </c>
      <c r="E54" s="499">
        <f t="shared" si="54"/>
        <v>855</v>
      </c>
      <c r="F54" s="570">
        <f t="shared" si="55"/>
        <v>42</v>
      </c>
      <c r="G54" s="611">
        <f t="shared" si="11"/>
        <v>658</v>
      </c>
      <c r="H54" s="611">
        <f t="shared" ref="H54:H56" si="60">$M$2*V54</f>
        <v>599</v>
      </c>
      <c r="I54" s="589">
        <f t="shared" si="56"/>
        <v>882</v>
      </c>
      <c r="J54" s="500">
        <f t="shared" si="57"/>
        <v>958</v>
      </c>
      <c r="K54" s="499">
        <f t="shared" si="58"/>
        <v>34</v>
      </c>
      <c r="L54" s="500">
        <f t="shared" si="8"/>
        <v>778</v>
      </c>
      <c r="M54" s="570">
        <f t="shared" si="8"/>
        <v>709</v>
      </c>
      <c r="N54" s="503"/>
      <c r="O54" s="503">
        <v>783</v>
      </c>
      <c r="P54" s="5">
        <v>855</v>
      </c>
      <c r="Q54" s="5">
        <v>42</v>
      </c>
      <c r="R54" s="5">
        <v>882</v>
      </c>
      <c r="S54" s="5">
        <v>958</v>
      </c>
      <c r="T54" s="5">
        <v>34</v>
      </c>
      <c r="U54" s="5">
        <v>658</v>
      </c>
      <c r="V54" s="5">
        <v>599</v>
      </c>
      <c r="W54" s="493">
        <v>48</v>
      </c>
      <c r="X54" s="493">
        <v>52</v>
      </c>
      <c r="Y54" s="486">
        <f t="shared" si="52"/>
        <v>17.3333333333333</v>
      </c>
      <c r="Z54" s="504">
        <f t="shared" si="59"/>
        <v>100</v>
      </c>
      <c r="AA54" s="5">
        <v>778</v>
      </c>
      <c r="AB54" s="617">
        <v>709</v>
      </c>
    </row>
    <row r="55" spans="1:28" s="492" customFormat="1" ht="15" customHeight="1" x14ac:dyDescent="0.2">
      <c r="A55" s="497">
        <v>6040</v>
      </c>
      <c r="B55" s="437" t="s">
        <v>889</v>
      </c>
      <c r="C55" s="437" t="s">
        <v>714</v>
      </c>
      <c r="D55" s="589">
        <f t="shared" si="53"/>
        <v>832</v>
      </c>
      <c r="E55" s="499">
        <f t="shared" si="54"/>
        <v>908</v>
      </c>
      <c r="F55" s="570">
        <f t="shared" si="55"/>
        <v>42</v>
      </c>
      <c r="G55" s="611">
        <f t="shared" si="11"/>
        <v>761</v>
      </c>
      <c r="H55" s="611">
        <f t="shared" si="60"/>
        <v>694</v>
      </c>
      <c r="I55" s="589">
        <f t="shared" si="56"/>
        <v>882</v>
      </c>
      <c r="J55" s="500">
        <f t="shared" si="57"/>
        <v>958</v>
      </c>
      <c r="K55" s="499">
        <f t="shared" si="58"/>
        <v>34</v>
      </c>
      <c r="L55" s="500">
        <f t="shared" si="8"/>
        <v>778</v>
      </c>
      <c r="M55" s="570">
        <f t="shared" si="8"/>
        <v>709</v>
      </c>
      <c r="N55" s="503"/>
      <c r="O55" s="503">
        <v>832</v>
      </c>
      <c r="P55" s="5">
        <v>908</v>
      </c>
      <c r="Q55" s="5">
        <v>42</v>
      </c>
      <c r="R55" s="5">
        <v>882</v>
      </c>
      <c r="S55" s="5">
        <v>958</v>
      </c>
      <c r="T55" s="5">
        <v>34</v>
      </c>
      <c r="U55" s="5">
        <v>761</v>
      </c>
      <c r="V55" s="5">
        <v>694</v>
      </c>
      <c r="W55" s="493">
        <v>48</v>
      </c>
      <c r="X55" s="493">
        <v>54</v>
      </c>
      <c r="Y55" s="486">
        <f t="shared" si="52"/>
        <v>18</v>
      </c>
      <c r="Z55" s="504">
        <f t="shared" si="59"/>
        <v>102</v>
      </c>
      <c r="AA55" s="5">
        <v>778</v>
      </c>
      <c r="AB55" s="617">
        <v>709</v>
      </c>
    </row>
    <row r="56" spans="1:28" s="492" customFormat="1" ht="15" customHeight="1" x14ac:dyDescent="0.2">
      <c r="A56" s="497">
        <v>6050</v>
      </c>
      <c r="B56" s="437" t="s">
        <v>1198</v>
      </c>
      <c r="C56" s="437" t="s">
        <v>892</v>
      </c>
      <c r="D56" s="589">
        <f t="shared" si="53"/>
        <v>971</v>
      </c>
      <c r="E56" s="499">
        <f t="shared" si="54"/>
        <v>1053</v>
      </c>
      <c r="F56" s="570">
        <f t="shared" si="55"/>
        <v>42</v>
      </c>
      <c r="G56" s="611">
        <f t="shared" si="11"/>
        <v>809</v>
      </c>
      <c r="H56" s="611">
        <f t="shared" si="60"/>
        <v>735</v>
      </c>
      <c r="I56" s="589">
        <f t="shared" si="56"/>
        <v>1029</v>
      </c>
      <c r="J56" s="500">
        <f t="shared" si="57"/>
        <v>1112</v>
      </c>
      <c r="K56" s="499">
        <f t="shared" si="58"/>
        <v>42</v>
      </c>
      <c r="L56" s="500">
        <f t="shared" si="8"/>
        <v>829</v>
      </c>
      <c r="M56" s="570">
        <f t="shared" si="8"/>
        <v>751</v>
      </c>
      <c r="N56" s="503"/>
      <c r="O56" s="503">
        <v>971</v>
      </c>
      <c r="P56" s="5">
        <v>1053</v>
      </c>
      <c r="Q56" s="5">
        <v>42</v>
      </c>
      <c r="R56" s="5">
        <v>1029</v>
      </c>
      <c r="S56" s="5">
        <v>1112</v>
      </c>
      <c r="T56" s="5">
        <v>42</v>
      </c>
      <c r="U56" s="5">
        <v>809</v>
      </c>
      <c r="V56" s="5">
        <v>735</v>
      </c>
      <c r="W56" s="493">
        <v>48</v>
      </c>
      <c r="X56" s="493">
        <v>66</v>
      </c>
      <c r="Y56" s="486">
        <f t="shared" si="52"/>
        <v>22</v>
      </c>
      <c r="Z56" s="504">
        <f t="shared" si="59"/>
        <v>114</v>
      </c>
      <c r="AA56" s="5">
        <v>829</v>
      </c>
      <c r="AB56" s="617">
        <v>751</v>
      </c>
    </row>
    <row r="57" spans="1:28" s="492" customFormat="1" ht="15" customHeight="1" x14ac:dyDescent="0.2">
      <c r="A57" s="506">
        <v>6060</v>
      </c>
      <c r="B57" s="453" t="s">
        <v>890</v>
      </c>
      <c r="C57" s="453" t="s">
        <v>717</v>
      </c>
      <c r="D57" s="587">
        <f t="shared" si="53"/>
        <v>1118</v>
      </c>
      <c r="E57" s="507">
        <f t="shared" si="54"/>
        <v>1209</v>
      </c>
      <c r="F57" s="570">
        <f t="shared" si="55"/>
        <v>42</v>
      </c>
      <c r="G57" s="611">
        <f t="shared" si="11"/>
        <v>864</v>
      </c>
      <c r="H57" s="611">
        <f t="shared" ref="H57:H67" si="61">$M$2*V57</f>
        <v>782</v>
      </c>
      <c r="I57" s="589">
        <f t="shared" si="56"/>
        <v>1222</v>
      </c>
      <c r="J57" s="500">
        <f t="shared" si="57"/>
        <v>1313</v>
      </c>
      <c r="K57" s="499">
        <f t="shared" si="58"/>
        <v>42</v>
      </c>
      <c r="L57" s="508">
        <f t="shared" si="8"/>
        <v>1018</v>
      </c>
      <c r="M57" s="571">
        <f t="shared" si="8"/>
        <v>751</v>
      </c>
      <c r="N57" s="503"/>
      <c r="O57" s="503">
        <v>1118</v>
      </c>
      <c r="P57" s="5">
        <v>1209</v>
      </c>
      <c r="Q57" s="5">
        <v>42</v>
      </c>
      <c r="R57" s="5">
        <v>1222</v>
      </c>
      <c r="S57" s="5">
        <v>1313</v>
      </c>
      <c r="T57" s="5">
        <v>42</v>
      </c>
      <c r="U57" s="5">
        <v>864</v>
      </c>
      <c r="V57" s="5">
        <v>782</v>
      </c>
      <c r="W57" s="493">
        <v>48</v>
      </c>
      <c r="X57" s="493">
        <v>72</v>
      </c>
      <c r="Y57" s="486">
        <f t="shared" si="52"/>
        <v>24</v>
      </c>
      <c r="Z57" s="504">
        <f t="shared" si="59"/>
        <v>120</v>
      </c>
      <c r="AA57" s="5">
        <v>1018</v>
      </c>
      <c r="AB57" s="617">
        <v>751</v>
      </c>
    </row>
    <row r="58" spans="1:28" s="492" customFormat="1" ht="15" customHeight="1" x14ac:dyDescent="0.2">
      <c r="A58" s="497">
        <v>7016</v>
      </c>
      <c r="B58" s="437" t="s">
        <v>893</v>
      </c>
      <c r="C58" s="437" t="s">
        <v>735</v>
      </c>
      <c r="D58" s="589">
        <f t="shared" si="53"/>
        <v>648</v>
      </c>
      <c r="E58" s="499">
        <f t="shared" si="54"/>
        <v>713</v>
      </c>
      <c r="F58" s="572">
        <f t="shared" si="55"/>
        <v>34</v>
      </c>
      <c r="G58" s="613">
        <f t="shared" si="11"/>
        <v>608</v>
      </c>
      <c r="H58" s="613">
        <f t="shared" si="61"/>
        <v>557</v>
      </c>
      <c r="I58" s="588">
        <f t="shared" si="56"/>
        <v>755</v>
      </c>
      <c r="J58" s="502">
        <f t="shared" si="57"/>
        <v>831</v>
      </c>
      <c r="K58" s="510">
        <f t="shared" si="58"/>
        <v>34</v>
      </c>
      <c r="L58" s="500">
        <f t="shared" si="8"/>
        <v>653</v>
      </c>
      <c r="M58" s="570">
        <f t="shared" si="8"/>
        <v>925</v>
      </c>
      <c r="N58" s="503"/>
      <c r="O58" s="503">
        <v>648</v>
      </c>
      <c r="P58" s="5">
        <v>713</v>
      </c>
      <c r="Q58" s="5">
        <v>34</v>
      </c>
      <c r="R58" s="5">
        <v>755</v>
      </c>
      <c r="S58" s="5">
        <v>831</v>
      </c>
      <c r="T58" s="5">
        <v>34</v>
      </c>
      <c r="U58" s="5">
        <v>608</v>
      </c>
      <c r="V58" s="5">
        <v>557</v>
      </c>
      <c r="W58" s="493">
        <v>48</v>
      </c>
      <c r="X58" s="493">
        <v>30</v>
      </c>
      <c r="Y58" s="486">
        <f t="shared" ref="Y58:Y65" si="62">W58*X58/144</f>
        <v>10</v>
      </c>
      <c r="Z58" s="504">
        <f t="shared" si="59"/>
        <v>78</v>
      </c>
      <c r="AA58" s="5">
        <v>653</v>
      </c>
      <c r="AB58" s="617">
        <v>925</v>
      </c>
    </row>
    <row r="59" spans="1:28" s="492" customFormat="1" ht="15" customHeight="1" x14ac:dyDescent="0.2">
      <c r="A59" s="497">
        <v>7020</v>
      </c>
      <c r="B59" s="437" t="s">
        <v>894</v>
      </c>
      <c r="C59" s="437" t="s">
        <v>736</v>
      </c>
      <c r="D59" s="589">
        <f t="shared" si="53"/>
        <v>686</v>
      </c>
      <c r="E59" s="499">
        <f t="shared" si="54"/>
        <v>754</v>
      </c>
      <c r="F59" s="570">
        <f t="shared" si="55"/>
        <v>34</v>
      </c>
      <c r="G59" s="611">
        <f t="shared" si="11"/>
        <v>624</v>
      </c>
      <c r="H59" s="611">
        <f t="shared" si="61"/>
        <v>570</v>
      </c>
      <c r="I59" s="589">
        <f t="shared" si="56"/>
        <v>755</v>
      </c>
      <c r="J59" s="500">
        <f t="shared" si="57"/>
        <v>831</v>
      </c>
      <c r="K59" s="499">
        <f t="shared" si="58"/>
        <v>34</v>
      </c>
      <c r="L59" s="500">
        <f t="shared" si="8"/>
        <v>653</v>
      </c>
      <c r="M59" s="570">
        <f t="shared" si="8"/>
        <v>594</v>
      </c>
      <c r="N59" s="503"/>
      <c r="O59" s="503">
        <v>686</v>
      </c>
      <c r="P59" s="5">
        <v>754</v>
      </c>
      <c r="Q59" s="5">
        <v>34</v>
      </c>
      <c r="R59" s="5">
        <v>755</v>
      </c>
      <c r="S59" s="5">
        <v>831</v>
      </c>
      <c r="T59" s="5">
        <v>34</v>
      </c>
      <c r="U59" s="5">
        <v>624</v>
      </c>
      <c r="V59" s="5">
        <v>570</v>
      </c>
      <c r="W59" s="493">
        <v>48</v>
      </c>
      <c r="X59" s="493">
        <v>36</v>
      </c>
      <c r="Y59" s="486">
        <f t="shared" si="62"/>
        <v>12</v>
      </c>
      <c r="Z59" s="504">
        <f t="shared" si="59"/>
        <v>84</v>
      </c>
      <c r="AA59" s="5">
        <v>653</v>
      </c>
      <c r="AB59" s="617">
        <v>594</v>
      </c>
    </row>
    <row r="60" spans="1:28" s="492" customFormat="1" ht="15" customHeight="1" x14ac:dyDescent="0.2">
      <c r="A60" s="497">
        <v>7026</v>
      </c>
      <c r="B60" s="437" t="s">
        <v>895</v>
      </c>
      <c r="C60" s="437" t="s">
        <v>737</v>
      </c>
      <c r="D60" s="589">
        <f t="shared" si="53"/>
        <v>736</v>
      </c>
      <c r="E60" s="499">
        <f t="shared" si="54"/>
        <v>808</v>
      </c>
      <c r="F60" s="570">
        <f t="shared" si="55"/>
        <v>34</v>
      </c>
      <c r="G60" s="611">
        <f t="shared" si="11"/>
        <v>642</v>
      </c>
      <c r="H60" s="611">
        <f t="shared" si="61"/>
        <v>585</v>
      </c>
      <c r="I60" s="589">
        <f t="shared" si="56"/>
        <v>802</v>
      </c>
      <c r="J60" s="500">
        <f t="shared" si="57"/>
        <v>882</v>
      </c>
      <c r="K60" s="499">
        <f t="shared" si="58"/>
        <v>34</v>
      </c>
      <c r="L60" s="500">
        <f t="shared" si="8"/>
        <v>669</v>
      </c>
      <c r="M60" s="570">
        <f t="shared" si="8"/>
        <v>594</v>
      </c>
      <c r="N60" s="503"/>
      <c r="O60" s="503">
        <v>736</v>
      </c>
      <c r="P60" s="5">
        <v>808</v>
      </c>
      <c r="Q60" s="5">
        <v>34</v>
      </c>
      <c r="R60" s="5">
        <v>802</v>
      </c>
      <c r="S60" s="5">
        <v>882</v>
      </c>
      <c r="T60" s="5">
        <v>34</v>
      </c>
      <c r="U60" s="5">
        <v>642</v>
      </c>
      <c r="V60" s="5">
        <v>585</v>
      </c>
      <c r="W60" s="493">
        <v>48</v>
      </c>
      <c r="X60" s="493">
        <v>44</v>
      </c>
      <c r="Y60" s="486">
        <f t="shared" si="62"/>
        <v>14.6666666666667</v>
      </c>
      <c r="Z60" s="504">
        <f t="shared" ref="Z60:Z67" si="63">W60+X60</f>
        <v>92</v>
      </c>
      <c r="AA60" s="5">
        <v>669</v>
      </c>
      <c r="AB60" s="617">
        <v>594</v>
      </c>
    </row>
    <row r="61" spans="1:28" s="492" customFormat="1" ht="15" customHeight="1" x14ac:dyDescent="0.2">
      <c r="A61" s="497">
        <v>7030</v>
      </c>
      <c r="B61" s="437" t="s">
        <v>896</v>
      </c>
      <c r="C61" s="437" t="s">
        <v>738</v>
      </c>
      <c r="D61" s="589">
        <f t="shared" si="53"/>
        <v>797</v>
      </c>
      <c r="E61" s="499">
        <f t="shared" si="54"/>
        <v>873</v>
      </c>
      <c r="F61" s="570">
        <f t="shared" si="55"/>
        <v>42</v>
      </c>
      <c r="G61" s="611">
        <f t="shared" si="11"/>
        <v>742</v>
      </c>
      <c r="H61" s="611">
        <f t="shared" si="61"/>
        <v>678</v>
      </c>
      <c r="I61" s="589">
        <f t="shared" si="56"/>
        <v>875</v>
      </c>
      <c r="J61" s="500">
        <f t="shared" si="57"/>
        <v>958</v>
      </c>
      <c r="K61" s="499">
        <f t="shared" si="58"/>
        <v>34</v>
      </c>
      <c r="L61" s="500">
        <f t="shared" si="8"/>
        <v>725</v>
      </c>
      <c r="M61" s="570">
        <f t="shared" si="8"/>
        <v>608</v>
      </c>
      <c r="N61" s="503"/>
      <c r="O61" s="503">
        <v>797</v>
      </c>
      <c r="P61" s="5">
        <v>873</v>
      </c>
      <c r="Q61" s="5">
        <v>42</v>
      </c>
      <c r="R61" s="5">
        <v>875</v>
      </c>
      <c r="S61" s="5">
        <v>958</v>
      </c>
      <c r="T61" s="5">
        <v>34</v>
      </c>
      <c r="U61" s="5">
        <v>742</v>
      </c>
      <c r="V61" s="5">
        <v>678</v>
      </c>
      <c r="W61" s="493">
        <v>48</v>
      </c>
      <c r="X61" s="493">
        <v>48</v>
      </c>
      <c r="Y61" s="486">
        <f t="shared" si="62"/>
        <v>16</v>
      </c>
      <c r="Z61" s="504">
        <f t="shared" si="63"/>
        <v>96</v>
      </c>
      <c r="AA61" s="5">
        <v>725</v>
      </c>
      <c r="AB61" s="617">
        <v>608</v>
      </c>
    </row>
    <row r="62" spans="1:28" s="492" customFormat="1" ht="15" customHeight="1" x14ac:dyDescent="0.2">
      <c r="A62" s="497">
        <v>7036</v>
      </c>
      <c r="B62" s="437" t="s">
        <v>897</v>
      </c>
      <c r="C62" s="437" t="s">
        <v>900</v>
      </c>
      <c r="D62" s="589">
        <f t="shared" si="53"/>
        <v>871</v>
      </c>
      <c r="E62" s="499">
        <f t="shared" si="54"/>
        <v>951</v>
      </c>
      <c r="F62" s="570">
        <f t="shared" si="55"/>
        <v>42</v>
      </c>
      <c r="G62" s="611">
        <f t="shared" si="11"/>
        <v>769</v>
      </c>
      <c r="H62" s="611">
        <f t="shared" si="61"/>
        <v>700</v>
      </c>
      <c r="I62" s="589">
        <f t="shared" si="56"/>
        <v>964</v>
      </c>
      <c r="J62" s="500">
        <f t="shared" si="57"/>
        <v>1051</v>
      </c>
      <c r="K62" s="499">
        <f t="shared" si="58"/>
        <v>34</v>
      </c>
      <c r="L62" s="500">
        <f t="shared" si="8"/>
        <v>725</v>
      </c>
      <c r="M62" s="570">
        <f t="shared" si="8"/>
        <v>630</v>
      </c>
      <c r="N62" s="503"/>
      <c r="O62" s="503">
        <v>871</v>
      </c>
      <c r="P62" s="5">
        <v>951</v>
      </c>
      <c r="Q62" s="5">
        <v>42</v>
      </c>
      <c r="R62" s="5">
        <v>964</v>
      </c>
      <c r="S62" s="5">
        <v>1051</v>
      </c>
      <c r="T62" s="5">
        <v>34</v>
      </c>
      <c r="U62" s="5">
        <v>769</v>
      </c>
      <c r="V62" s="5">
        <v>700</v>
      </c>
      <c r="W62" s="493">
        <v>48</v>
      </c>
      <c r="X62" s="493">
        <v>52</v>
      </c>
      <c r="Y62" s="486">
        <f t="shared" si="62"/>
        <v>17.3333333333333</v>
      </c>
      <c r="Z62" s="504">
        <f t="shared" si="63"/>
        <v>100</v>
      </c>
      <c r="AA62" s="5">
        <v>725</v>
      </c>
      <c r="AB62" s="617">
        <v>630</v>
      </c>
    </row>
    <row r="63" spans="1:28" s="492" customFormat="1" ht="15" customHeight="1" x14ac:dyDescent="0.2">
      <c r="A63" s="497">
        <v>7040</v>
      </c>
      <c r="B63" s="437" t="s">
        <v>898</v>
      </c>
      <c r="C63" s="437" t="s">
        <v>739</v>
      </c>
      <c r="D63" s="589">
        <f t="shared" si="53"/>
        <v>912</v>
      </c>
      <c r="E63" s="499">
        <f t="shared" si="54"/>
        <v>994</v>
      </c>
      <c r="F63" s="570">
        <f t="shared" si="55"/>
        <v>42</v>
      </c>
      <c r="G63" s="611">
        <f t="shared" si="11"/>
        <v>781</v>
      </c>
      <c r="H63" s="611">
        <f t="shared" si="61"/>
        <v>711</v>
      </c>
      <c r="I63" s="589">
        <f t="shared" si="56"/>
        <v>1026</v>
      </c>
      <c r="J63" s="500">
        <f t="shared" si="57"/>
        <v>1117</v>
      </c>
      <c r="K63" s="499">
        <f t="shared" si="58"/>
        <v>42</v>
      </c>
      <c r="L63" s="500">
        <f t="shared" si="8"/>
        <v>829</v>
      </c>
      <c r="M63" s="570">
        <f t="shared" si="8"/>
        <v>655</v>
      </c>
      <c r="N63" s="503"/>
      <c r="O63" s="503">
        <v>912</v>
      </c>
      <c r="P63" s="5">
        <v>994</v>
      </c>
      <c r="Q63" s="5">
        <v>42</v>
      </c>
      <c r="R63" s="5">
        <v>1026</v>
      </c>
      <c r="S63" s="5">
        <v>1117</v>
      </c>
      <c r="T63" s="5">
        <v>42</v>
      </c>
      <c r="U63" s="5">
        <v>781</v>
      </c>
      <c r="V63" s="5">
        <v>711</v>
      </c>
      <c r="W63" s="493">
        <v>48</v>
      </c>
      <c r="X63" s="493">
        <v>54</v>
      </c>
      <c r="Y63" s="486">
        <f t="shared" si="62"/>
        <v>18</v>
      </c>
      <c r="Z63" s="504">
        <f t="shared" si="63"/>
        <v>102</v>
      </c>
      <c r="AA63" s="5">
        <v>829</v>
      </c>
      <c r="AB63" s="617">
        <v>655</v>
      </c>
    </row>
    <row r="64" spans="1:28" s="492" customFormat="1" ht="15" customHeight="1" x14ac:dyDescent="0.2">
      <c r="A64" s="497">
        <v>7050</v>
      </c>
      <c r="B64" s="437" t="s">
        <v>1199</v>
      </c>
      <c r="C64" s="437" t="s">
        <v>901</v>
      </c>
      <c r="D64" s="589">
        <f t="shared" si="53"/>
        <v>1106</v>
      </c>
      <c r="E64" s="499">
        <f t="shared" si="54"/>
        <v>1197</v>
      </c>
      <c r="F64" s="570">
        <f t="shared" si="55"/>
        <v>42</v>
      </c>
      <c r="G64" s="611">
        <f t="shared" si="11"/>
        <v>898</v>
      </c>
      <c r="H64" s="611">
        <f t="shared" si="61"/>
        <v>815</v>
      </c>
      <c r="I64" s="589">
        <f t="shared" si="56"/>
        <v>1252</v>
      </c>
      <c r="J64" s="500">
        <f t="shared" si="57"/>
        <v>1350</v>
      </c>
      <c r="K64" s="499">
        <f t="shared" si="58"/>
        <v>42</v>
      </c>
      <c r="L64" s="500">
        <f t="shared" si="8"/>
        <v>909</v>
      </c>
      <c r="M64" s="570">
        <f t="shared" si="8"/>
        <v>752</v>
      </c>
      <c r="N64" s="503"/>
      <c r="O64" s="503">
        <v>1106</v>
      </c>
      <c r="P64" s="5">
        <v>1197</v>
      </c>
      <c r="Q64" s="5">
        <v>42</v>
      </c>
      <c r="R64" s="561">
        <v>1252</v>
      </c>
      <c r="S64" s="561">
        <v>1350</v>
      </c>
      <c r="T64" s="5">
        <v>42</v>
      </c>
      <c r="U64" s="5">
        <v>898</v>
      </c>
      <c r="V64" s="5">
        <v>815</v>
      </c>
      <c r="W64" s="493">
        <v>48</v>
      </c>
      <c r="X64" s="493">
        <v>66</v>
      </c>
      <c r="Y64" s="486">
        <f t="shared" si="62"/>
        <v>22</v>
      </c>
      <c r="Z64" s="504">
        <f t="shared" si="63"/>
        <v>114</v>
      </c>
      <c r="AA64" s="5">
        <v>909</v>
      </c>
      <c r="AB64" s="617">
        <v>752</v>
      </c>
    </row>
    <row r="65" spans="1:28" s="492" customFormat="1" ht="15" customHeight="1" x14ac:dyDescent="0.2">
      <c r="A65" s="506">
        <v>7060</v>
      </c>
      <c r="B65" s="453" t="s">
        <v>899</v>
      </c>
      <c r="C65" s="453" t="s">
        <v>742</v>
      </c>
      <c r="D65" s="587">
        <f t="shared" si="53"/>
        <v>1290</v>
      </c>
      <c r="E65" s="507">
        <f t="shared" si="54"/>
        <v>1388</v>
      </c>
      <c r="F65" s="571">
        <f t="shared" si="55"/>
        <v>42</v>
      </c>
      <c r="G65" s="614">
        <f t="shared" si="11"/>
        <v>967</v>
      </c>
      <c r="H65" s="614">
        <f t="shared" si="61"/>
        <v>873</v>
      </c>
      <c r="I65" s="587">
        <f t="shared" si="56"/>
        <v>1652</v>
      </c>
      <c r="J65" s="508">
        <f t="shared" si="57"/>
        <v>1757</v>
      </c>
      <c r="K65" s="507">
        <f t="shared" si="58"/>
        <v>42</v>
      </c>
      <c r="L65" s="508">
        <f t="shared" si="8"/>
        <v>909</v>
      </c>
      <c r="M65" s="571">
        <f t="shared" si="8"/>
        <v>819</v>
      </c>
      <c r="N65" s="503"/>
      <c r="O65" s="503">
        <v>1290</v>
      </c>
      <c r="P65" s="5">
        <v>1388</v>
      </c>
      <c r="Q65" s="5">
        <v>42</v>
      </c>
      <c r="R65" s="561">
        <v>1652</v>
      </c>
      <c r="S65" s="561">
        <v>1757</v>
      </c>
      <c r="T65" s="5">
        <v>42</v>
      </c>
      <c r="U65" s="5">
        <v>967</v>
      </c>
      <c r="V65" s="5">
        <v>873</v>
      </c>
      <c r="W65" s="493">
        <v>48</v>
      </c>
      <c r="X65" s="493">
        <v>72</v>
      </c>
      <c r="Y65" s="486">
        <f t="shared" si="62"/>
        <v>24</v>
      </c>
      <c r="Z65" s="504">
        <f t="shared" si="63"/>
        <v>120</v>
      </c>
      <c r="AA65" s="5">
        <v>909</v>
      </c>
      <c r="AB65" s="617">
        <v>819</v>
      </c>
    </row>
    <row r="66" spans="1:28" s="492" customFormat="1" ht="15" customHeight="1" x14ac:dyDescent="0.2">
      <c r="A66" s="497">
        <v>8016</v>
      </c>
      <c r="B66" s="437" t="s">
        <v>902</v>
      </c>
      <c r="C66" s="437" t="s">
        <v>903</v>
      </c>
      <c r="D66" s="589">
        <f t="shared" si="53"/>
        <v>728</v>
      </c>
      <c r="E66" s="499">
        <f t="shared" si="54"/>
        <v>800</v>
      </c>
      <c r="F66" s="570">
        <f t="shared" si="55"/>
        <v>34</v>
      </c>
      <c r="G66" s="611">
        <f t="shared" si="11"/>
        <v>636</v>
      </c>
      <c r="H66" s="611">
        <f t="shared" si="61"/>
        <v>580</v>
      </c>
      <c r="I66" s="589">
        <f t="shared" si="56"/>
        <v>755</v>
      </c>
      <c r="J66" s="500">
        <f t="shared" si="57"/>
        <v>831</v>
      </c>
      <c r="K66" s="499">
        <f t="shared" si="58"/>
        <v>34</v>
      </c>
      <c r="L66" s="500">
        <f t="shared" si="8"/>
        <v>653</v>
      </c>
      <c r="M66" s="570">
        <f t="shared" si="8"/>
        <v>1009</v>
      </c>
      <c r="N66" s="503"/>
      <c r="O66" s="503">
        <v>728</v>
      </c>
      <c r="P66" s="5">
        <v>800</v>
      </c>
      <c r="Q66" s="5">
        <v>34</v>
      </c>
      <c r="R66" s="5">
        <v>755</v>
      </c>
      <c r="S66" s="5">
        <v>831</v>
      </c>
      <c r="T66" s="5">
        <v>34</v>
      </c>
      <c r="U66" s="5">
        <v>636</v>
      </c>
      <c r="V66" s="5">
        <v>580</v>
      </c>
      <c r="W66" s="493">
        <v>48</v>
      </c>
      <c r="X66" s="493">
        <v>30</v>
      </c>
      <c r="Y66" s="486">
        <f t="shared" ref="Y66:Y80" si="64">W66*X66/144</f>
        <v>10</v>
      </c>
      <c r="Z66" s="504">
        <f t="shared" si="63"/>
        <v>78</v>
      </c>
      <c r="AA66" s="5">
        <v>653</v>
      </c>
      <c r="AB66" s="617">
        <v>1009</v>
      </c>
    </row>
    <row r="67" spans="1:28" s="492" customFormat="1" ht="15" customHeight="1" x14ac:dyDescent="0.2">
      <c r="A67" s="497">
        <v>8020</v>
      </c>
      <c r="B67" s="437" t="s">
        <v>747</v>
      </c>
      <c r="C67" s="437" t="s">
        <v>757</v>
      </c>
      <c r="D67" s="589">
        <f t="shared" si="53"/>
        <v>770</v>
      </c>
      <c r="E67" s="499">
        <f t="shared" si="54"/>
        <v>846</v>
      </c>
      <c r="F67" s="570">
        <f t="shared" si="55"/>
        <v>34</v>
      </c>
      <c r="G67" s="611">
        <f t="shared" si="11"/>
        <v>734</v>
      </c>
      <c r="H67" s="611">
        <f t="shared" si="61"/>
        <v>671</v>
      </c>
      <c r="I67" s="589">
        <f t="shared" si="56"/>
        <v>755</v>
      </c>
      <c r="J67" s="500">
        <f t="shared" si="57"/>
        <v>831</v>
      </c>
      <c r="K67" s="499">
        <f t="shared" si="58"/>
        <v>34</v>
      </c>
      <c r="L67" s="500">
        <f t="shared" si="8"/>
        <v>653</v>
      </c>
      <c r="M67" s="570">
        <f t="shared" si="8"/>
        <v>594</v>
      </c>
      <c r="N67" s="503"/>
      <c r="O67" s="503">
        <v>770</v>
      </c>
      <c r="P67" s="5">
        <v>846</v>
      </c>
      <c r="Q67" s="5">
        <v>34</v>
      </c>
      <c r="R67" s="5">
        <v>755</v>
      </c>
      <c r="S67" s="5">
        <v>831</v>
      </c>
      <c r="T67" s="5">
        <v>34</v>
      </c>
      <c r="U67" s="5">
        <v>734</v>
      </c>
      <c r="V67" s="5">
        <v>671</v>
      </c>
      <c r="W67" s="493">
        <v>48</v>
      </c>
      <c r="X67" s="493">
        <v>36</v>
      </c>
      <c r="Y67" s="486">
        <f t="shared" si="64"/>
        <v>12</v>
      </c>
      <c r="Z67" s="504">
        <f t="shared" si="63"/>
        <v>84</v>
      </c>
      <c r="AA67" s="5">
        <v>653</v>
      </c>
      <c r="AB67" s="617">
        <v>594</v>
      </c>
    </row>
    <row r="68" spans="1:28" s="492" customFormat="1" ht="15" customHeight="1" x14ac:dyDescent="0.2">
      <c r="A68" s="497">
        <v>8026</v>
      </c>
      <c r="B68" s="437" t="s">
        <v>748</v>
      </c>
      <c r="C68" s="437" t="s">
        <v>758</v>
      </c>
      <c r="D68" s="589">
        <f t="shared" si="53"/>
        <v>832</v>
      </c>
      <c r="E68" s="499">
        <f t="shared" si="54"/>
        <v>912</v>
      </c>
      <c r="F68" s="570">
        <f t="shared" si="55"/>
        <v>42</v>
      </c>
      <c r="G68" s="611">
        <f t="shared" si="11"/>
        <v>755</v>
      </c>
      <c r="H68" s="611">
        <f t="shared" ref="H68:H87" si="65">$M$2*V68</f>
        <v>689</v>
      </c>
      <c r="I68" s="589">
        <f t="shared" si="56"/>
        <v>802</v>
      </c>
      <c r="J68" s="500">
        <f t="shared" si="57"/>
        <v>882</v>
      </c>
      <c r="K68" s="499">
        <f t="shared" si="58"/>
        <v>34</v>
      </c>
      <c r="L68" s="500">
        <f t="shared" si="8"/>
        <v>669</v>
      </c>
      <c r="M68" s="570">
        <f t="shared" si="8"/>
        <v>594</v>
      </c>
      <c r="N68" s="503"/>
      <c r="O68" s="503">
        <v>832</v>
      </c>
      <c r="P68" s="5">
        <v>912</v>
      </c>
      <c r="Q68" s="5">
        <v>42</v>
      </c>
      <c r="R68" s="5">
        <v>802</v>
      </c>
      <c r="S68" s="5">
        <v>882</v>
      </c>
      <c r="T68" s="5">
        <v>34</v>
      </c>
      <c r="U68" s="5">
        <v>755</v>
      </c>
      <c r="V68" s="5">
        <v>689</v>
      </c>
      <c r="W68" s="493">
        <v>48</v>
      </c>
      <c r="X68" s="493">
        <v>44</v>
      </c>
      <c r="Y68" s="486">
        <f t="shared" si="64"/>
        <v>14.6666666666667</v>
      </c>
      <c r="Z68" s="504">
        <f t="shared" ref="Z68:Z81" si="66">W68+X68</f>
        <v>92</v>
      </c>
      <c r="AA68" s="5">
        <v>669</v>
      </c>
      <c r="AB68" s="617">
        <v>594</v>
      </c>
    </row>
    <row r="69" spans="1:28" s="492" customFormat="1" ht="15" customHeight="1" x14ac:dyDescent="0.2">
      <c r="A69" s="497">
        <v>8030</v>
      </c>
      <c r="B69" s="437" t="s">
        <v>749</v>
      </c>
      <c r="C69" s="437" t="s">
        <v>759</v>
      </c>
      <c r="D69" s="589">
        <f t="shared" si="53"/>
        <v>891</v>
      </c>
      <c r="E69" s="499">
        <f t="shared" si="54"/>
        <v>974</v>
      </c>
      <c r="F69" s="570">
        <f t="shared" si="55"/>
        <v>42</v>
      </c>
      <c r="G69" s="611">
        <f t="shared" si="11"/>
        <v>773</v>
      </c>
      <c r="H69" s="611">
        <f t="shared" si="65"/>
        <v>702</v>
      </c>
      <c r="I69" s="589">
        <f t="shared" si="56"/>
        <v>875</v>
      </c>
      <c r="J69" s="500">
        <f t="shared" si="57"/>
        <v>958</v>
      </c>
      <c r="K69" s="499">
        <f t="shared" si="58"/>
        <v>34</v>
      </c>
      <c r="L69" s="500">
        <f t="shared" si="8"/>
        <v>694</v>
      </c>
      <c r="M69" s="570">
        <f t="shared" si="8"/>
        <v>608</v>
      </c>
      <c r="N69" s="503"/>
      <c r="O69" s="503">
        <v>891</v>
      </c>
      <c r="P69" s="5">
        <v>974</v>
      </c>
      <c r="Q69" s="5">
        <v>42</v>
      </c>
      <c r="R69" s="5">
        <v>875</v>
      </c>
      <c r="S69" s="5">
        <v>958</v>
      </c>
      <c r="T69" s="5">
        <v>34</v>
      </c>
      <c r="U69" s="5">
        <v>773</v>
      </c>
      <c r="V69" s="5">
        <v>702</v>
      </c>
      <c r="W69" s="493">
        <v>48</v>
      </c>
      <c r="X69" s="493">
        <v>48</v>
      </c>
      <c r="Y69" s="486">
        <f t="shared" si="64"/>
        <v>16</v>
      </c>
      <c r="Z69" s="504">
        <f t="shared" si="66"/>
        <v>96</v>
      </c>
      <c r="AA69" s="5">
        <v>694</v>
      </c>
      <c r="AB69" s="617">
        <v>608</v>
      </c>
    </row>
    <row r="70" spans="1:28" s="492" customFormat="1" ht="15" customHeight="1" x14ac:dyDescent="0.2">
      <c r="A70" s="497">
        <v>8036</v>
      </c>
      <c r="B70" s="437" t="s">
        <v>904</v>
      </c>
      <c r="C70" s="437" t="s">
        <v>905</v>
      </c>
      <c r="D70" s="589">
        <f t="shared" si="53"/>
        <v>977</v>
      </c>
      <c r="E70" s="499">
        <f t="shared" si="54"/>
        <v>1063</v>
      </c>
      <c r="F70" s="570">
        <f t="shared" si="55"/>
        <v>42</v>
      </c>
      <c r="G70" s="611">
        <f t="shared" si="11"/>
        <v>801</v>
      </c>
      <c r="H70" s="611">
        <f t="shared" si="65"/>
        <v>727</v>
      </c>
      <c r="I70" s="589">
        <f t="shared" si="56"/>
        <v>964</v>
      </c>
      <c r="J70" s="500">
        <f t="shared" si="57"/>
        <v>1051</v>
      </c>
      <c r="K70" s="499">
        <f t="shared" si="58"/>
        <v>34</v>
      </c>
      <c r="L70" s="500">
        <f t="shared" si="8"/>
        <v>725</v>
      </c>
      <c r="M70" s="570">
        <f t="shared" si="8"/>
        <v>630</v>
      </c>
      <c r="N70" s="503"/>
      <c r="O70" s="503">
        <v>977</v>
      </c>
      <c r="P70" s="5">
        <v>1063</v>
      </c>
      <c r="Q70" s="5">
        <v>42</v>
      </c>
      <c r="R70" s="5">
        <v>964</v>
      </c>
      <c r="S70" s="5">
        <v>1051</v>
      </c>
      <c r="T70" s="5">
        <v>34</v>
      </c>
      <c r="U70" s="5">
        <v>801</v>
      </c>
      <c r="V70" s="5">
        <v>727</v>
      </c>
      <c r="W70" s="493">
        <v>48</v>
      </c>
      <c r="X70" s="493">
        <v>52</v>
      </c>
      <c r="Y70" s="486">
        <f t="shared" si="64"/>
        <v>17.3333333333333</v>
      </c>
      <c r="Z70" s="504">
        <f t="shared" si="66"/>
        <v>100</v>
      </c>
      <c r="AA70" s="5">
        <v>725</v>
      </c>
      <c r="AB70" s="617">
        <v>630</v>
      </c>
    </row>
    <row r="71" spans="1:28" s="492" customFormat="1" ht="15" customHeight="1" x14ac:dyDescent="0.2">
      <c r="A71" s="497">
        <v>8040</v>
      </c>
      <c r="B71" s="437" t="s">
        <v>750</v>
      </c>
      <c r="C71" s="437" t="s">
        <v>760</v>
      </c>
      <c r="D71" s="589">
        <f t="shared" si="53"/>
        <v>1024</v>
      </c>
      <c r="E71" s="499">
        <f t="shared" si="54"/>
        <v>1114</v>
      </c>
      <c r="F71" s="570">
        <f t="shared" si="55"/>
        <v>42</v>
      </c>
      <c r="G71" s="611">
        <f t="shared" si="11"/>
        <v>816</v>
      </c>
      <c r="H71" s="611">
        <f t="shared" si="65"/>
        <v>740</v>
      </c>
      <c r="I71" s="589">
        <f t="shared" si="56"/>
        <v>1026</v>
      </c>
      <c r="J71" s="500">
        <f t="shared" si="57"/>
        <v>1117</v>
      </c>
      <c r="K71" s="499">
        <f t="shared" si="58"/>
        <v>42</v>
      </c>
      <c r="L71" s="500">
        <f t="shared" si="8"/>
        <v>829</v>
      </c>
      <c r="M71" s="570">
        <f t="shared" si="8"/>
        <v>655</v>
      </c>
      <c r="N71" s="503"/>
      <c r="O71" s="503">
        <v>1024</v>
      </c>
      <c r="P71" s="5">
        <v>1114</v>
      </c>
      <c r="Q71" s="5">
        <v>42</v>
      </c>
      <c r="R71" s="5">
        <v>1026</v>
      </c>
      <c r="S71" s="5">
        <v>1117</v>
      </c>
      <c r="T71" s="5">
        <v>42</v>
      </c>
      <c r="U71" s="5">
        <v>816</v>
      </c>
      <c r="V71" s="5">
        <v>740</v>
      </c>
      <c r="W71" s="493">
        <v>48</v>
      </c>
      <c r="X71" s="493">
        <v>54</v>
      </c>
      <c r="Y71" s="486">
        <f t="shared" si="64"/>
        <v>18</v>
      </c>
      <c r="Z71" s="504">
        <f t="shared" si="66"/>
        <v>102</v>
      </c>
      <c r="AA71" s="5">
        <v>829</v>
      </c>
      <c r="AB71" s="617">
        <v>655</v>
      </c>
    </row>
    <row r="72" spans="1:28" s="492" customFormat="1" ht="15.75" customHeight="1" x14ac:dyDescent="0.2">
      <c r="A72" s="497">
        <v>8050</v>
      </c>
      <c r="B72" s="437" t="s">
        <v>1189</v>
      </c>
      <c r="C72" s="437" t="s">
        <v>906</v>
      </c>
      <c r="D72" s="589">
        <f t="shared" si="53"/>
        <v>1241</v>
      </c>
      <c r="E72" s="499">
        <f t="shared" si="54"/>
        <v>1340</v>
      </c>
      <c r="F72" s="570">
        <f t="shared" si="55"/>
        <v>42</v>
      </c>
      <c r="G72" s="611">
        <f t="shared" si="11"/>
        <v>943</v>
      </c>
      <c r="H72" s="611">
        <f t="shared" si="65"/>
        <v>852</v>
      </c>
      <c r="I72" s="589">
        <f t="shared" si="56"/>
        <v>1252</v>
      </c>
      <c r="J72" s="500">
        <f t="shared" si="57"/>
        <v>1350</v>
      </c>
      <c r="K72" s="499">
        <f t="shared" si="58"/>
        <v>42</v>
      </c>
      <c r="L72" s="500">
        <f t="shared" si="8"/>
        <v>909</v>
      </c>
      <c r="M72" s="570">
        <f t="shared" si="8"/>
        <v>752</v>
      </c>
      <c r="N72" s="503"/>
      <c r="O72" s="503">
        <v>1241</v>
      </c>
      <c r="P72" s="561">
        <v>1340</v>
      </c>
      <c r="Q72" s="5">
        <v>42</v>
      </c>
      <c r="R72" s="561">
        <v>1252</v>
      </c>
      <c r="S72" s="561">
        <v>1350</v>
      </c>
      <c r="T72" s="5">
        <v>42</v>
      </c>
      <c r="U72" s="5">
        <v>943</v>
      </c>
      <c r="V72" s="5">
        <v>852</v>
      </c>
      <c r="W72" s="493">
        <v>48</v>
      </c>
      <c r="X72" s="493">
        <v>66</v>
      </c>
      <c r="Y72" s="486">
        <f t="shared" si="64"/>
        <v>22</v>
      </c>
      <c r="Z72" s="504">
        <f t="shared" si="66"/>
        <v>114</v>
      </c>
      <c r="AA72" s="5">
        <v>909</v>
      </c>
      <c r="AB72" s="617">
        <v>752</v>
      </c>
    </row>
    <row r="73" spans="1:28" s="492" customFormat="1" ht="16.5" customHeight="1" thickBot="1" x14ac:dyDescent="0.25">
      <c r="A73" s="590">
        <v>8060</v>
      </c>
      <c r="B73" s="582" t="s">
        <v>752</v>
      </c>
      <c r="C73" s="582" t="s">
        <v>763</v>
      </c>
      <c r="D73" s="583">
        <f t="shared" si="53"/>
        <v>1446</v>
      </c>
      <c r="E73" s="583">
        <f t="shared" si="54"/>
        <v>1552</v>
      </c>
      <c r="F73" s="584">
        <f t="shared" si="55"/>
        <v>42</v>
      </c>
      <c r="G73" s="583">
        <f t="shared" si="11"/>
        <v>1020</v>
      </c>
      <c r="H73" s="612">
        <f t="shared" si="65"/>
        <v>917</v>
      </c>
      <c r="I73" s="583">
        <f t="shared" si="56"/>
        <v>1652</v>
      </c>
      <c r="J73" s="591">
        <f t="shared" si="57"/>
        <v>1757</v>
      </c>
      <c r="K73" s="583">
        <f t="shared" si="58"/>
        <v>42</v>
      </c>
      <c r="L73" s="500">
        <f t="shared" si="8"/>
        <v>909</v>
      </c>
      <c r="M73" s="570">
        <f t="shared" si="8"/>
        <v>819</v>
      </c>
      <c r="N73" s="503"/>
      <c r="O73" s="503">
        <v>1446</v>
      </c>
      <c r="P73" s="561">
        <v>1552</v>
      </c>
      <c r="Q73" s="5">
        <v>42</v>
      </c>
      <c r="R73" s="561">
        <v>1652</v>
      </c>
      <c r="S73" s="561">
        <v>1757</v>
      </c>
      <c r="T73" s="5">
        <v>42</v>
      </c>
      <c r="U73" s="5">
        <v>1020</v>
      </c>
      <c r="V73" s="5">
        <v>917</v>
      </c>
      <c r="W73" s="493">
        <v>48</v>
      </c>
      <c r="X73" s="493">
        <v>72</v>
      </c>
      <c r="Y73" s="486">
        <f t="shared" si="64"/>
        <v>24</v>
      </c>
      <c r="Z73" s="504">
        <f t="shared" si="66"/>
        <v>120</v>
      </c>
      <c r="AA73" s="492">
        <v>909</v>
      </c>
      <c r="AB73" s="617">
        <v>819</v>
      </c>
    </row>
    <row r="74" spans="1:28" s="492" customFormat="1" ht="24.75" hidden="1" customHeight="1" x14ac:dyDescent="0.2">
      <c r="A74" s="497">
        <v>9020</v>
      </c>
      <c r="B74" s="437" t="s">
        <v>911</v>
      </c>
      <c r="C74" s="437" t="s">
        <v>914</v>
      </c>
      <c r="D74" s="574" t="s">
        <v>226</v>
      </c>
      <c r="E74" s="574" t="s">
        <v>226</v>
      </c>
      <c r="F74" s="570">
        <f t="shared" ref="F74:F87" si="67">$M$2*Q74</f>
        <v>25</v>
      </c>
      <c r="G74" s="499"/>
      <c r="H74" s="612">
        <f t="shared" si="65"/>
        <v>0</v>
      </c>
      <c r="I74" s="499">
        <f t="shared" ref="I74:I87" si="68">$M$2*R74</f>
        <v>744</v>
      </c>
      <c r="J74" s="500">
        <f t="shared" ref="J74:J87" si="69">$M$2*S74</f>
        <v>805</v>
      </c>
      <c r="K74" s="499">
        <f t="shared" ref="K74:K87" si="70">$M$2*T74</f>
        <v>25</v>
      </c>
      <c r="L74" s="570">
        <f t="shared" ref="L74:L87" si="71">$M$2*U74</f>
        <v>0</v>
      </c>
      <c r="M74" s="570">
        <f t="shared" ref="M74:M87" si="72">$M$2*V69</f>
        <v>702</v>
      </c>
      <c r="N74" s="503"/>
      <c r="O74" s="575" t="s">
        <v>226</v>
      </c>
      <c r="P74" s="5">
        <v>626</v>
      </c>
      <c r="Q74" s="5">
        <v>25</v>
      </c>
      <c r="R74" s="5">
        <v>744</v>
      </c>
      <c r="S74" s="5">
        <v>805</v>
      </c>
      <c r="T74" s="5">
        <v>25</v>
      </c>
      <c r="U74" s="5"/>
      <c r="V74" s="5"/>
      <c r="W74" s="493">
        <v>48</v>
      </c>
      <c r="X74" s="493">
        <v>36</v>
      </c>
      <c r="Y74" s="486">
        <f t="shared" si="64"/>
        <v>12</v>
      </c>
      <c r="Z74" s="504">
        <f t="shared" ref="Z74:Z80" si="73">W74+X74</f>
        <v>84</v>
      </c>
    </row>
    <row r="75" spans="1:28" s="492" customFormat="1" ht="17.25" hidden="1" customHeight="1" x14ac:dyDescent="0.2">
      <c r="A75" s="497">
        <v>9026</v>
      </c>
      <c r="B75" s="437" t="s">
        <v>912</v>
      </c>
      <c r="C75" s="437" t="s">
        <v>915</v>
      </c>
      <c r="D75" s="574" t="s">
        <v>226</v>
      </c>
      <c r="E75" s="574" t="s">
        <v>226</v>
      </c>
      <c r="F75" s="570">
        <f t="shared" si="67"/>
        <v>31</v>
      </c>
      <c r="G75" s="499"/>
      <c r="H75" s="612">
        <f t="shared" si="65"/>
        <v>0</v>
      </c>
      <c r="I75" s="499">
        <f t="shared" si="68"/>
        <v>791</v>
      </c>
      <c r="J75" s="500">
        <f t="shared" si="69"/>
        <v>855</v>
      </c>
      <c r="K75" s="499">
        <f t="shared" si="70"/>
        <v>25</v>
      </c>
      <c r="L75" s="570">
        <f t="shared" si="71"/>
        <v>0</v>
      </c>
      <c r="M75" s="570">
        <f t="shared" si="72"/>
        <v>727</v>
      </c>
      <c r="N75" s="503"/>
      <c r="O75" s="575" t="s">
        <v>226</v>
      </c>
      <c r="P75" s="5">
        <v>675</v>
      </c>
      <c r="Q75" s="5">
        <v>31</v>
      </c>
      <c r="R75" s="5">
        <v>791</v>
      </c>
      <c r="S75" s="5">
        <v>855</v>
      </c>
      <c r="T75" s="5">
        <v>25</v>
      </c>
      <c r="U75" s="5"/>
      <c r="V75" s="5"/>
      <c r="W75" s="493">
        <v>48</v>
      </c>
      <c r="X75" s="493">
        <v>44</v>
      </c>
      <c r="Y75" s="486">
        <f t="shared" si="64"/>
        <v>14.6666666666667</v>
      </c>
      <c r="Z75" s="504">
        <f t="shared" si="73"/>
        <v>92</v>
      </c>
    </row>
    <row r="76" spans="1:28" s="492" customFormat="1" ht="21" hidden="1" customHeight="1" x14ac:dyDescent="0.2">
      <c r="A76" s="497">
        <v>9030</v>
      </c>
      <c r="B76" s="437" t="s">
        <v>768</v>
      </c>
      <c r="C76" s="437" t="s">
        <v>777</v>
      </c>
      <c r="D76" s="574" t="s">
        <v>226</v>
      </c>
      <c r="E76" s="574" t="s">
        <v>226</v>
      </c>
      <c r="F76" s="570">
        <f t="shared" si="67"/>
        <v>31</v>
      </c>
      <c r="G76" s="499"/>
      <c r="H76" s="612">
        <f t="shared" si="65"/>
        <v>0</v>
      </c>
      <c r="I76" s="499">
        <f t="shared" si="68"/>
        <v>861</v>
      </c>
      <c r="J76" s="500">
        <f t="shared" si="69"/>
        <v>928</v>
      </c>
      <c r="K76" s="499">
        <f t="shared" si="70"/>
        <v>25</v>
      </c>
      <c r="L76" s="570">
        <f t="shared" si="71"/>
        <v>0</v>
      </c>
      <c r="M76" s="570">
        <f t="shared" si="72"/>
        <v>740</v>
      </c>
      <c r="N76" s="503"/>
      <c r="O76" s="575" t="s">
        <v>226</v>
      </c>
      <c r="P76" s="5">
        <v>721</v>
      </c>
      <c r="Q76" s="5">
        <v>31</v>
      </c>
      <c r="R76" s="5">
        <v>861</v>
      </c>
      <c r="S76" s="5">
        <v>928</v>
      </c>
      <c r="T76" s="5">
        <v>25</v>
      </c>
      <c r="U76" s="5"/>
      <c r="V76" s="5"/>
      <c r="W76" s="493">
        <v>48</v>
      </c>
      <c r="X76" s="493">
        <v>48</v>
      </c>
      <c r="Y76" s="486">
        <f t="shared" si="64"/>
        <v>16</v>
      </c>
      <c r="Z76" s="504">
        <f t="shared" si="73"/>
        <v>96</v>
      </c>
    </row>
    <row r="77" spans="1:28" s="492" customFormat="1" ht="20.25" hidden="1" customHeight="1" x14ac:dyDescent="0.2">
      <c r="A77" s="497">
        <v>9036</v>
      </c>
      <c r="B77" s="437" t="s">
        <v>913</v>
      </c>
      <c r="C77" s="437" t="s">
        <v>916</v>
      </c>
      <c r="D77" s="574" t="s">
        <v>226</v>
      </c>
      <c r="E77" s="574" t="s">
        <v>226</v>
      </c>
      <c r="F77" s="570">
        <f t="shared" si="67"/>
        <v>31</v>
      </c>
      <c r="G77" s="499"/>
      <c r="H77" s="612">
        <f t="shared" si="65"/>
        <v>0</v>
      </c>
      <c r="I77" s="499">
        <f t="shared" si="68"/>
        <v>950</v>
      </c>
      <c r="J77" s="500">
        <f t="shared" si="69"/>
        <v>1020</v>
      </c>
      <c r="K77" s="499">
        <f t="shared" si="70"/>
        <v>31</v>
      </c>
      <c r="L77" s="570">
        <f t="shared" si="71"/>
        <v>0</v>
      </c>
      <c r="M77" s="570">
        <f t="shared" si="72"/>
        <v>852</v>
      </c>
      <c r="N77" s="503"/>
      <c r="O77" s="575" t="s">
        <v>226</v>
      </c>
      <c r="P77" s="5">
        <v>787</v>
      </c>
      <c r="Q77" s="5">
        <v>31</v>
      </c>
      <c r="R77" s="5">
        <v>950</v>
      </c>
      <c r="S77" s="5">
        <v>1020</v>
      </c>
      <c r="T77" s="5">
        <v>31</v>
      </c>
      <c r="U77" s="5"/>
      <c r="V77" s="5"/>
      <c r="W77" s="493">
        <v>48</v>
      </c>
      <c r="X77" s="493">
        <v>52</v>
      </c>
      <c r="Y77" s="486">
        <f t="shared" si="64"/>
        <v>17.3333333333333</v>
      </c>
      <c r="Z77" s="504">
        <f t="shared" si="73"/>
        <v>100</v>
      </c>
    </row>
    <row r="78" spans="1:28" s="492" customFormat="1" ht="20.25" hidden="1" customHeight="1" x14ac:dyDescent="0.2">
      <c r="A78" s="497">
        <v>9040</v>
      </c>
      <c r="B78" s="437" t="s">
        <v>770</v>
      </c>
      <c r="C78" s="437" t="s">
        <v>779</v>
      </c>
      <c r="D78" s="574" t="s">
        <v>226</v>
      </c>
      <c r="E78" s="574" t="s">
        <v>226</v>
      </c>
      <c r="F78" s="570">
        <f t="shared" si="67"/>
        <v>31</v>
      </c>
      <c r="G78" s="499"/>
      <c r="H78" s="612">
        <f t="shared" si="65"/>
        <v>0</v>
      </c>
      <c r="I78" s="499">
        <f t="shared" si="68"/>
        <v>1053</v>
      </c>
      <c r="J78" s="500">
        <f t="shared" si="69"/>
        <v>1126</v>
      </c>
      <c r="K78" s="499">
        <f t="shared" si="70"/>
        <v>31</v>
      </c>
      <c r="L78" s="570">
        <f t="shared" si="71"/>
        <v>0</v>
      </c>
      <c r="M78" s="570">
        <f t="shared" si="72"/>
        <v>917</v>
      </c>
      <c r="N78" s="503"/>
      <c r="O78" s="575" t="s">
        <v>226</v>
      </c>
      <c r="P78" s="5">
        <v>825</v>
      </c>
      <c r="Q78" s="5">
        <v>31</v>
      </c>
      <c r="R78" s="5">
        <v>1053</v>
      </c>
      <c r="S78" s="5">
        <v>1126</v>
      </c>
      <c r="T78" s="5">
        <v>31</v>
      </c>
      <c r="U78" s="5"/>
      <c r="V78" s="5"/>
      <c r="W78" s="493">
        <v>48</v>
      </c>
      <c r="X78" s="493">
        <v>54</v>
      </c>
      <c r="Y78" s="486">
        <f t="shared" si="64"/>
        <v>18</v>
      </c>
      <c r="Z78" s="504">
        <f t="shared" si="73"/>
        <v>102</v>
      </c>
    </row>
    <row r="79" spans="1:28" s="492" customFormat="1" ht="16.5" hidden="1" customHeight="1" x14ac:dyDescent="0.2">
      <c r="A79" s="553">
        <v>9050</v>
      </c>
      <c r="B79" s="437" t="s">
        <v>772</v>
      </c>
      <c r="C79" s="437" t="s">
        <v>917</v>
      </c>
      <c r="D79" s="574" t="s">
        <v>226</v>
      </c>
      <c r="E79" s="574" t="s">
        <v>226</v>
      </c>
      <c r="F79" s="570">
        <f t="shared" si="67"/>
        <v>31</v>
      </c>
      <c r="G79" s="499"/>
      <c r="H79" s="612">
        <f t="shared" si="65"/>
        <v>0</v>
      </c>
      <c r="I79" s="499">
        <f t="shared" si="68"/>
        <v>1297</v>
      </c>
      <c r="J79" s="500">
        <f t="shared" si="69"/>
        <v>1375</v>
      </c>
      <c r="K79" s="499">
        <f t="shared" si="70"/>
        <v>31</v>
      </c>
      <c r="L79" s="570">
        <f t="shared" si="71"/>
        <v>0</v>
      </c>
      <c r="M79" s="570">
        <f t="shared" si="72"/>
        <v>0</v>
      </c>
      <c r="N79" s="503"/>
      <c r="O79" s="575" t="s">
        <v>226</v>
      </c>
      <c r="P79" s="561">
        <v>992</v>
      </c>
      <c r="Q79" s="5">
        <v>31</v>
      </c>
      <c r="R79" s="561">
        <v>1297</v>
      </c>
      <c r="S79" s="561">
        <v>1375</v>
      </c>
      <c r="T79" s="5">
        <v>31</v>
      </c>
      <c r="U79" s="5"/>
      <c r="V79" s="5"/>
      <c r="W79" s="493">
        <v>48</v>
      </c>
      <c r="X79" s="493">
        <v>66</v>
      </c>
      <c r="Y79" s="486">
        <f t="shared" si="64"/>
        <v>22</v>
      </c>
      <c r="Z79" s="504">
        <f t="shared" si="73"/>
        <v>114</v>
      </c>
    </row>
    <row r="80" spans="1:28" s="492" customFormat="1" ht="21" hidden="1" customHeight="1" x14ac:dyDescent="0.2">
      <c r="A80" s="554">
        <v>9060</v>
      </c>
      <c r="B80" s="453" t="s">
        <v>774</v>
      </c>
      <c r="C80" s="453" t="s">
        <v>783</v>
      </c>
      <c r="D80" s="574" t="s">
        <v>226</v>
      </c>
      <c r="E80" s="574" t="s">
        <v>226</v>
      </c>
      <c r="F80" s="570">
        <f t="shared" si="67"/>
        <v>31</v>
      </c>
      <c r="G80" s="499"/>
      <c r="H80" s="612">
        <f t="shared" si="65"/>
        <v>0</v>
      </c>
      <c r="I80" s="499">
        <f t="shared" si="68"/>
        <v>1620</v>
      </c>
      <c r="J80" s="500">
        <f t="shared" si="69"/>
        <v>1704</v>
      </c>
      <c r="K80" s="499">
        <f t="shared" si="70"/>
        <v>31</v>
      </c>
      <c r="L80" s="570">
        <f t="shared" si="71"/>
        <v>0</v>
      </c>
      <c r="M80" s="570">
        <f t="shared" si="72"/>
        <v>0</v>
      </c>
      <c r="N80" s="503"/>
      <c r="O80" s="575" t="s">
        <v>226</v>
      </c>
      <c r="P80" s="561">
        <v>1149</v>
      </c>
      <c r="Q80" s="5">
        <v>31</v>
      </c>
      <c r="R80" s="561">
        <v>1620</v>
      </c>
      <c r="S80" s="561">
        <v>1704</v>
      </c>
      <c r="T80" s="5">
        <v>31</v>
      </c>
      <c r="U80" s="5"/>
      <c r="V80" s="5"/>
      <c r="W80" s="493">
        <v>48</v>
      </c>
      <c r="X80" s="493">
        <v>72</v>
      </c>
      <c r="Y80" s="486">
        <f t="shared" si="64"/>
        <v>24</v>
      </c>
      <c r="Z80" s="504">
        <f t="shared" si="73"/>
        <v>120</v>
      </c>
    </row>
    <row r="81" spans="1:26" s="492" customFormat="1" ht="21.75" hidden="1" customHeight="1" x14ac:dyDescent="0.2">
      <c r="A81" s="497">
        <v>10020</v>
      </c>
      <c r="B81" s="437" t="s">
        <v>925</v>
      </c>
      <c r="C81" s="437" t="s">
        <v>918</v>
      </c>
      <c r="D81" s="576" t="s">
        <v>226</v>
      </c>
      <c r="E81" s="576" t="s">
        <v>226</v>
      </c>
      <c r="F81" s="572">
        <f t="shared" si="67"/>
        <v>25</v>
      </c>
      <c r="G81" s="510"/>
      <c r="H81" s="612">
        <f t="shared" si="65"/>
        <v>0</v>
      </c>
      <c r="I81" s="510">
        <f t="shared" si="68"/>
        <v>827</v>
      </c>
      <c r="J81" s="502">
        <f t="shared" si="69"/>
        <v>894</v>
      </c>
      <c r="K81" s="510">
        <f t="shared" si="70"/>
        <v>25</v>
      </c>
      <c r="L81" s="572">
        <f t="shared" si="71"/>
        <v>0</v>
      </c>
      <c r="M81" s="572">
        <f t="shared" si="72"/>
        <v>0</v>
      </c>
      <c r="N81" s="503"/>
      <c r="O81" s="575" t="s">
        <v>226</v>
      </c>
      <c r="P81" s="5">
        <v>626</v>
      </c>
      <c r="Q81" s="5">
        <v>25</v>
      </c>
      <c r="R81" s="5">
        <v>827</v>
      </c>
      <c r="S81" s="5">
        <v>894</v>
      </c>
      <c r="T81" s="5">
        <v>25</v>
      </c>
      <c r="U81" s="5"/>
      <c r="V81" s="5"/>
      <c r="W81" s="493">
        <v>48</v>
      </c>
      <c r="X81" s="493">
        <v>36</v>
      </c>
      <c r="Y81" s="486">
        <f t="shared" ref="Y81:Y87" si="74">W81*X81/144</f>
        <v>12</v>
      </c>
      <c r="Z81" s="504">
        <f t="shared" si="66"/>
        <v>84</v>
      </c>
    </row>
    <row r="82" spans="1:26" s="492" customFormat="1" ht="17.25" hidden="1" customHeight="1" x14ac:dyDescent="0.2">
      <c r="A82" s="497">
        <v>10026</v>
      </c>
      <c r="B82" s="437" t="s">
        <v>926</v>
      </c>
      <c r="C82" s="437" t="s">
        <v>919</v>
      </c>
      <c r="D82" s="574" t="s">
        <v>226</v>
      </c>
      <c r="E82" s="574" t="s">
        <v>226</v>
      </c>
      <c r="F82" s="570">
        <f t="shared" si="67"/>
        <v>31</v>
      </c>
      <c r="G82" s="499"/>
      <c r="H82" s="612">
        <f t="shared" si="65"/>
        <v>0</v>
      </c>
      <c r="I82" s="499">
        <f t="shared" si="68"/>
        <v>878</v>
      </c>
      <c r="J82" s="500">
        <f t="shared" si="69"/>
        <v>948</v>
      </c>
      <c r="K82" s="499">
        <f t="shared" si="70"/>
        <v>25</v>
      </c>
      <c r="L82" s="570">
        <f t="shared" si="71"/>
        <v>0</v>
      </c>
      <c r="M82" s="570">
        <f t="shared" si="72"/>
        <v>0</v>
      </c>
      <c r="N82" s="503"/>
      <c r="O82" s="575" t="s">
        <v>226</v>
      </c>
      <c r="P82" s="5">
        <v>675</v>
      </c>
      <c r="Q82" s="5">
        <v>31</v>
      </c>
      <c r="R82" s="5">
        <v>878</v>
      </c>
      <c r="S82" s="5">
        <v>948</v>
      </c>
      <c r="T82" s="5">
        <v>25</v>
      </c>
      <c r="U82" s="5"/>
      <c r="V82" s="5"/>
      <c r="W82" s="493">
        <v>48</v>
      </c>
      <c r="X82" s="493">
        <v>44</v>
      </c>
      <c r="Y82" s="486">
        <f t="shared" si="74"/>
        <v>14.6666666666667</v>
      </c>
      <c r="Z82" s="504">
        <f t="shared" ref="Z82:Z87" si="75">W82+X82</f>
        <v>92</v>
      </c>
    </row>
    <row r="83" spans="1:26" s="492" customFormat="1" ht="18" hidden="1" customHeight="1" thickBot="1" x14ac:dyDescent="0.25">
      <c r="A83" s="497">
        <v>10030</v>
      </c>
      <c r="B83" s="437" t="s">
        <v>927</v>
      </c>
      <c r="C83" s="437" t="s">
        <v>920</v>
      </c>
      <c r="D83" s="574" t="s">
        <v>226</v>
      </c>
      <c r="E83" s="574" t="s">
        <v>226</v>
      </c>
      <c r="F83" s="570">
        <f t="shared" si="67"/>
        <v>31</v>
      </c>
      <c r="G83" s="499"/>
      <c r="H83" s="612">
        <f t="shared" si="65"/>
        <v>0</v>
      </c>
      <c r="I83" s="499">
        <f t="shared" si="68"/>
        <v>957</v>
      </c>
      <c r="J83" s="500">
        <f t="shared" si="69"/>
        <v>1030</v>
      </c>
      <c r="K83" s="499">
        <f t="shared" si="70"/>
        <v>31</v>
      </c>
      <c r="L83" s="570">
        <f t="shared" si="71"/>
        <v>0</v>
      </c>
      <c r="M83" s="570">
        <f t="shared" si="72"/>
        <v>0</v>
      </c>
      <c r="N83" s="503"/>
      <c r="O83" s="575" t="s">
        <v>226</v>
      </c>
      <c r="P83" s="5">
        <v>721</v>
      </c>
      <c r="Q83" s="5">
        <v>31</v>
      </c>
      <c r="R83" s="5">
        <v>957</v>
      </c>
      <c r="S83" s="5">
        <v>1030</v>
      </c>
      <c r="T83" s="5">
        <v>31</v>
      </c>
      <c r="U83" s="5"/>
      <c r="V83" s="512"/>
      <c r="W83" s="493">
        <v>48</v>
      </c>
      <c r="X83" s="493">
        <v>48</v>
      </c>
      <c r="Y83" s="486">
        <f t="shared" si="74"/>
        <v>16</v>
      </c>
      <c r="Z83" s="504">
        <f t="shared" si="75"/>
        <v>96</v>
      </c>
    </row>
    <row r="84" spans="1:26" s="492" customFormat="1" ht="15.75" hidden="1" customHeight="1" x14ac:dyDescent="0.2">
      <c r="A84" s="497">
        <v>10036</v>
      </c>
      <c r="B84" s="437" t="s">
        <v>928</v>
      </c>
      <c r="C84" s="437" t="s">
        <v>921</v>
      </c>
      <c r="D84" s="574" t="s">
        <v>226</v>
      </c>
      <c r="E84" s="574" t="s">
        <v>226</v>
      </c>
      <c r="F84" s="570">
        <f t="shared" si="67"/>
        <v>31</v>
      </c>
      <c r="G84" s="499"/>
      <c r="H84" s="612">
        <f t="shared" si="65"/>
        <v>0</v>
      </c>
      <c r="I84" s="499">
        <f t="shared" si="68"/>
        <v>1056</v>
      </c>
      <c r="J84" s="500">
        <f t="shared" si="69"/>
        <v>1131</v>
      </c>
      <c r="K84" s="499">
        <f t="shared" si="70"/>
        <v>31</v>
      </c>
      <c r="L84" s="570">
        <f t="shared" si="71"/>
        <v>0</v>
      </c>
      <c r="M84" s="570">
        <f t="shared" si="72"/>
        <v>0</v>
      </c>
      <c r="N84" s="503"/>
      <c r="O84" s="575" t="s">
        <v>226</v>
      </c>
      <c r="P84" s="5">
        <v>787</v>
      </c>
      <c r="Q84" s="5">
        <v>31</v>
      </c>
      <c r="R84" s="5">
        <v>1056</v>
      </c>
      <c r="S84" s="5">
        <v>1131</v>
      </c>
      <c r="T84" s="5">
        <v>31</v>
      </c>
      <c r="U84" s="5"/>
      <c r="V84" s="512"/>
      <c r="W84" s="493">
        <v>48</v>
      </c>
      <c r="X84" s="493">
        <v>52</v>
      </c>
      <c r="Y84" s="486">
        <f t="shared" si="74"/>
        <v>17.3333333333333</v>
      </c>
      <c r="Z84" s="504">
        <f t="shared" si="75"/>
        <v>100</v>
      </c>
    </row>
    <row r="85" spans="1:26" s="492" customFormat="1" ht="19.5" hidden="1" customHeight="1" x14ac:dyDescent="0.2">
      <c r="A85" s="497">
        <v>10040</v>
      </c>
      <c r="B85" s="437" t="s">
        <v>929</v>
      </c>
      <c r="C85" s="437" t="s">
        <v>922</v>
      </c>
      <c r="D85" s="574" t="s">
        <v>226</v>
      </c>
      <c r="E85" s="574" t="s">
        <v>226</v>
      </c>
      <c r="F85" s="570">
        <f t="shared" si="67"/>
        <v>31</v>
      </c>
      <c r="G85" s="499"/>
      <c r="H85" s="612">
        <f t="shared" si="65"/>
        <v>0</v>
      </c>
      <c r="I85" s="499">
        <f t="shared" si="68"/>
        <v>1170</v>
      </c>
      <c r="J85" s="500">
        <f t="shared" si="69"/>
        <v>1248</v>
      </c>
      <c r="K85" s="499">
        <f t="shared" si="70"/>
        <v>31</v>
      </c>
      <c r="L85" s="570">
        <f t="shared" si="71"/>
        <v>0</v>
      </c>
      <c r="M85" s="570">
        <f t="shared" si="72"/>
        <v>0</v>
      </c>
      <c r="N85" s="503"/>
      <c r="O85" s="575" t="s">
        <v>226</v>
      </c>
      <c r="P85" s="5">
        <v>825</v>
      </c>
      <c r="Q85" s="5">
        <v>31</v>
      </c>
      <c r="R85" s="5">
        <v>1170</v>
      </c>
      <c r="S85" s="5">
        <v>1248</v>
      </c>
      <c r="T85" s="5">
        <v>31</v>
      </c>
      <c r="U85" s="5"/>
      <c r="V85" s="512"/>
      <c r="W85" s="493">
        <v>48</v>
      </c>
      <c r="X85" s="493">
        <v>54</v>
      </c>
      <c r="Y85" s="486">
        <f t="shared" si="74"/>
        <v>18</v>
      </c>
      <c r="Z85" s="504">
        <f t="shared" si="75"/>
        <v>102</v>
      </c>
    </row>
    <row r="86" spans="1:26" s="492" customFormat="1" ht="15.75" hidden="1" customHeight="1" thickBot="1" x14ac:dyDescent="0.25">
      <c r="A86" s="553">
        <v>10050</v>
      </c>
      <c r="B86" s="437" t="s">
        <v>930</v>
      </c>
      <c r="C86" s="437" t="s">
        <v>923</v>
      </c>
      <c r="D86" s="574" t="s">
        <v>226</v>
      </c>
      <c r="E86" s="574" t="s">
        <v>226</v>
      </c>
      <c r="F86" s="570">
        <f t="shared" si="67"/>
        <v>31</v>
      </c>
      <c r="G86" s="499"/>
      <c r="H86" s="612">
        <f t="shared" si="65"/>
        <v>0</v>
      </c>
      <c r="I86" s="499">
        <f t="shared" si="68"/>
        <v>1440</v>
      </c>
      <c r="J86" s="500">
        <f t="shared" si="69"/>
        <v>1524</v>
      </c>
      <c r="K86" s="499">
        <f t="shared" si="70"/>
        <v>31</v>
      </c>
      <c r="L86" s="500">
        <f t="shared" si="71"/>
        <v>0</v>
      </c>
      <c r="M86" s="500">
        <f t="shared" si="72"/>
        <v>0</v>
      </c>
      <c r="N86" s="503"/>
      <c r="O86" s="575" t="s">
        <v>226</v>
      </c>
      <c r="P86" s="561">
        <v>992</v>
      </c>
      <c r="Q86" s="5">
        <v>31</v>
      </c>
      <c r="R86" s="561">
        <v>1440</v>
      </c>
      <c r="S86" s="561">
        <v>1524</v>
      </c>
      <c r="T86" s="5">
        <v>31</v>
      </c>
      <c r="U86" s="5"/>
      <c r="V86" s="512"/>
      <c r="W86" s="493">
        <v>48</v>
      </c>
      <c r="X86" s="493">
        <v>66</v>
      </c>
      <c r="Y86" s="486">
        <f t="shared" si="74"/>
        <v>22</v>
      </c>
      <c r="Z86" s="504">
        <f t="shared" si="75"/>
        <v>114</v>
      </c>
    </row>
    <row r="87" spans="1:26" s="492" customFormat="1" ht="6.75" hidden="1" customHeight="1" thickBot="1" x14ac:dyDescent="0.25">
      <c r="A87" s="554">
        <v>10060</v>
      </c>
      <c r="B87" s="453" t="s">
        <v>931</v>
      </c>
      <c r="C87" s="453" t="s">
        <v>924</v>
      </c>
      <c r="D87" s="577" t="s">
        <v>226</v>
      </c>
      <c r="E87" s="577" t="s">
        <v>226</v>
      </c>
      <c r="F87" s="571">
        <f t="shared" si="67"/>
        <v>31</v>
      </c>
      <c r="G87" s="507"/>
      <c r="H87" s="612">
        <f t="shared" si="65"/>
        <v>0</v>
      </c>
      <c r="I87" s="507">
        <f t="shared" si="68"/>
        <v>1799</v>
      </c>
      <c r="J87" s="508">
        <f t="shared" si="69"/>
        <v>1888</v>
      </c>
      <c r="K87" s="571">
        <f t="shared" si="70"/>
        <v>31</v>
      </c>
      <c r="L87" s="500">
        <f t="shared" si="71"/>
        <v>0</v>
      </c>
      <c r="M87" s="500">
        <f t="shared" si="72"/>
        <v>0</v>
      </c>
      <c r="N87" s="503"/>
      <c r="O87" s="575" t="s">
        <v>226</v>
      </c>
      <c r="P87" s="561">
        <v>1149</v>
      </c>
      <c r="Q87" s="5">
        <v>31</v>
      </c>
      <c r="R87" s="561">
        <v>1799</v>
      </c>
      <c r="S87" s="561">
        <v>1888</v>
      </c>
      <c r="T87" s="5">
        <v>31</v>
      </c>
      <c r="U87" s="5"/>
      <c r="V87" s="512"/>
      <c r="W87" s="493">
        <v>48</v>
      </c>
      <c r="X87" s="493">
        <v>72</v>
      </c>
      <c r="Y87" s="486">
        <f t="shared" si="74"/>
        <v>24</v>
      </c>
      <c r="Z87" s="504">
        <f t="shared" si="75"/>
        <v>120</v>
      </c>
    </row>
    <row r="88" spans="1:26" s="492" customFormat="1" ht="12.75" customHeight="1" thickBot="1" x14ac:dyDescent="0.25">
      <c r="A88" s="513"/>
      <c r="B88" s="514"/>
      <c r="C88" s="514"/>
      <c r="D88" s="514"/>
      <c r="E88" s="514"/>
      <c r="F88" s="514"/>
      <c r="G88" s="514"/>
      <c r="H88" s="515"/>
      <c r="I88" s="514"/>
      <c r="J88" s="515"/>
      <c r="K88" s="515"/>
      <c r="L88" s="616"/>
      <c r="M88" s="616"/>
      <c r="N88" s="515"/>
      <c r="O88" s="516"/>
      <c r="P88" s="564"/>
      <c r="Q88" s="512"/>
      <c r="R88" s="564"/>
      <c r="S88" s="564"/>
      <c r="T88" s="512"/>
      <c r="U88" s="512"/>
      <c r="W88" s="486"/>
      <c r="X88" s="501"/>
      <c r="Y88" s="501"/>
      <c r="Z88" s="504"/>
    </row>
    <row r="89" spans="1:26" s="492" customFormat="1" ht="12.75" customHeight="1" x14ac:dyDescent="0.2">
      <c r="A89" s="513"/>
      <c r="B89" s="900" t="s">
        <v>1167</v>
      </c>
      <c r="C89" s="565" t="s">
        <v>841</v>
      </c>
      <c r="D89" s="566"/>
      <c r="E89" s="566"/>
      <c r="F89" s="566"/>
      <c r="G89" s="566"/>
      <c r="H89" s="686"/>
      <c r="I89" s="566"/>
      <c r="J89" s="567"/>
      <c r="K89" s="578"/>
      <c r="O89" s="516"/>
      <c r="P89" s="564"/>
      <c r="Q89" s="512"/>
      <c r="R89" s="564"/>
      <c r="S89" s="564"/>
      <c r="T89" s="512"/>
      <c r="U89" s="512"/>
      <c r="W89" s="486"/>
      <c r="X89" s="501"/>
      <c r="Y89" s="501"/>
      <c r="Z89" s="504"/>
    </row>
    <row r="90" spans="1:26" s="492" customFormat="1" ht="12.75" customHeight="1" x14ac:dyDescent="0.2">
      <c r="A90" s="513"/>
      <c r="B90" s="901"/>
      <c r="C90" s="647" t="s">
        <v>879</v>
      </c>
      <c r="D90" s="520"/>
      <c r="E90" s="520"/>
      <c r="F90" s="520"/>
      <c r="G90" s="520"/>
      <c r="H90" s="515"/>
      <c r="I90" s="520"/>
      <c r="J90" s="568"/>
      <c r="K90" s="578"/>
      <c r="O90" s="516"/>
      <c r="P90" s="564"/>
      <c r="Q90" s="512"/>
      <c r="R90" s="564"/>
      <c r="S90" s="564"/>
      <c r="T90" s="512"/>
      <c r="U90" s="512"/>
      <c r="W90" s="486"/>
      <c r="X90" s="501"/>
      <c r="Y90" s="501"/>
      <c r="Z90" s="504"/>
    </row>
    <row r="91" spans="1:26" s="492" customFormat="1" ht="13.5" customHeight="1" thickBot="1" x14ac:dyDescent="0.25">
      <c r="A91" s="513"/>
      <c r="B91" s="902"/>
      <c r="C91" s="560" t="s">
        <v>842</v>
      </c>
      <c r="D91" s="522"/>
      <c r="E91" s="522"/>
      <c r="F91" s="522"/>
      <c r="G91" s="522"/>
      <c r="H91" s="687"/>
      <c r="I91" s="522"/>
      <c r="J91" s="569"/>
      <c r="K91" s="578"/>
      <c r="O91" s="516"/>
      <c r="P91" s="564"/>
      <c r="Q91" s="512"/>
      <c r="R91" s="564"/>
      <c r="S91" s="564"/>
      <c r="T91" s="512"/>
      <c r="U91" s="512"/>
      <c r="W91" s="486"/>
      <c r="X91" s="501"/>
      <c r="Y91" s="501"/>
      <c r="Z91" s="504"/>
    </row>
    <row r="92" spans="1:26" s="492" customFormat="1" ht="13.5" customHeight="1" x14ac:dyDescent="0.25">
      <c r="A92" s="513"/>
      <c r="B92" s="514"/>
      <c r="C92" s="579"/>
      <c r="D92" s="520"/>
      <c r="E92" s="520"/>
      <c r="F92" s="520"/>
      <c r="G92" s="520"/>
      <c r="H92" s="608"/>
      <c r="I92" s="520"/>
      <c r="O92" s="516"/>
      <c r="P92" s="564"/>
      <c r="Q92" s="512"/>
      <c r="R92" s="564"/>
      <c r="S92" s="564"/>
      <c r="T92" s="512"/>
      <c r="U92" s="512"/>
      <c r="V92" s="525"/>
      <c r="W92" s="486"/>
      <c r="X92" s="501"/>
      <c r="Y92" s="501"/>
      <c r="Z92" s="504"/>
    </row>
    <row r="93" spans="1:26" s="492" customFormat="1" ht="13.5" customHeight="1" x14ac:dyDescent="0.25">
      <c r="A93" s="335" t="s">
        <v>533</v>
      </c>
      <c r="B93" s="514"/>
      <c r="C93" s="514"/>
      <c r="D93" s="520"/>
      <c r="E93" s="520"/>
      <c r="F93" s="515"/>
      <c r="G93" s="515"/>
      <c r="H93" s="548"/>
      <c r="I93" s="512"/>
      <c r="J93" s="512"/>
      <c r="K93" s="516"/>
      <c r="L93" s="512"/>
      <c r="M93" s="512"/>
      <c r="N93" s="512"/>
      <c r="O93" s="486"/>
      <c r="P93" s="501"/>
      <c r="Q93" s="501"/>
      <c r="R93" s="504"/>
      <c r="V93" s="525"/>
    </row>
    <row r="94" spans="1:26" s="492" customFormat="1" ht="13.5" customHeight="1" x14ac:dyDescent="0.25">
      <c r="A94" s="335" t="s">
        <v>1142</v>
      </c>
      <c r="B94" s="514"/>
      <c r="C94" s="514"/>
      <c r="D94" s="520"/>
      <c r="E94" s="520"/>
      <c r="F94" s="515"/>
      <c r="G94" s="515"/>
      <c r="H94" s="480"/>
      <c r="I94" s="512"/>
      <c r="J94" s="512"/>
      <c r="K94" s="516"/>
      <c r="L94" s="512"/>
      <c r="M94" s="512"/>
      <c r="N94" s="512"/>
      <c r="O94" s="486"/>
      <c r="P94" s="501"/>
      <c r="Q94" s="501"/>
      <c r="R94" s="504"/>
      <c r="V94" s="525"/>
    </row>
    <row r="95" spans="1:26" s="492" customFormat="1" ht="13.5" customHeight="1" x14ac:dyDescent="0.25">
      <c r="A95" s="335" t="s">
        <v>1099</v>
      </c>
      <c r="B95" s="514"/>
      <c r="C95" s="514"/>
      <c r="D95" s="520"/>
      <c r="E95" s="520"/>
      <c r="F95" s="515"/>
      <c r="G95" s="515"/>
      <c r="H95" s="480"/>
      <c r="I95" s="512"/>
      <c r="J95" s="512"/>
      <c r="K95" s="516"/>
      <c r="L95" s="512"/>
      <c r="M95" s="512"/>
      <c r="N95" s="512"/>
      <c r="O95" s="486"/>
      <c r="P95" s="501"/>
      <c r="Q95" s="501"/>
      <c r="R95" s="504"/>
      <c r="V95" s="525"/>
    </row>
    <row r="96" spans="1:26" s="492" customFormat="1" ht="13.5" customHeight="1" x14ac:dyDescent="0.25">
      <c r="A96" s="335"/>
      <c r="B96" s="514"/>
      <c r="C96" s="514"/>
      <c r="D96" s="520"/>
      <c r="E96" s="520"/>
      <c r="F96" s="515"/>
      <c r="G96" s="515"/>
      <c r="H96" s="480"/>
      <c r="I96" s="512"/>
      <c r="J96" s="512"/>
      <c r="K96" s="516"/>
      <c r="L96" s="512"/>
      <c r="M96" s="512"/>
      <c r="N96" s="512"/>
      <c r="O96" s="486"/>
      <c r="P96" s="501"/>
      <c r="Q96" s="501"/>
      <c r="R96" s="504"/>
      <c r="V96" s="525"/>
    </row>
    <row r="97" spans="1:18" s="525" customFormat="1" ht="15" customHeight="1" x14ac:dyDescent="0.25">
      <c r="A97" s="531" t="s">
        <v>49</v>
      </c>
      <c r="B97" s="527"/>
      <c r="C97" s="527"/>
      <c r="E97" s="888" t="s">
        <v>244</v>
      </c>
      <c r="F97" s="888"/>
      <c r="G97" s="608"/>
      <c r="H97" s="480"/>
      <c r="K97" s="528"/>
      <c r="P97" s="526"/>
      <c r="Q97" s="526"/>
    </row>
    <row r="98" spans="1:18" s="525" customFormat="1" ht="15" customHeight="1" x14ac:dyDescent="0.25">
      <c r="A98" s="523" t="str">
        <f>Constant!A2</f>
        <v>Fin Removal Charge</v>
      </c>
      <c r="B98" s="527"/>
      <c r="C98" s="527"/>
      <c r="E98" s="720">
        <f>Constant!B2*$M$2</f>
        <v>21</v>
      </c>
      <c r="F98" s="721" t="str">
        <f>Constant!C2</f>
        <v>Per Window</v>
      </c>
      <c r="G98" s="548"/>
      <c r="H98" s="599"/>
      <c r="K98" s="528"/>
      <c r="P98" s="526"/>
      <c r="Q98" s="526"/>
    </row>
    <row r="99" spans="1:18" s="525" customFormat="1" ht="15" customHeight="1" x14ac:dyDescent="0.25">
      <c r="A99" s="523" t="str">
        <f>Constant!A3</f>
        <v>Argon Enhanced*</v>
      </c>
      <c r="B99" s="524"/>
      <c r="C99" s="524"/>
      <c r="E99" s="720">
        <f>Constant!B3*$M$2</f>
        <v>1.89</v>
      </c>
      <c r="F99" s="721" t="str">
        <f>Constant!C3</f>
        <v>Per Square Ft.</v>
      </c>
      <c r="G99" s="480"/>
      <c r="K99" s="528"/>
      <c r="P99" s="526"/>
      <c r="Q99" s="526"/>
    </row>
    <row r="100" spans="1:18" s="525" customFormat="1" ht="15" customHeight="1" x14ac:dyDescent="0.25">
      <c r="A100" s="523" t="str">
        <f>Constant!A4</f>
        <v>Adobe Adder</v>
      </c>
      <c r="B100" s="524"/>
      <c r="C100" s="524"/>
      <c r="E100" s="720">
        <f>Constant!B4*$M$2</f>
        <v>14</v>
      </c>
      <c r="F100" s="721" t="str">
        <f>Constant!C4</f>
        <v>Per Window</v>
      </c>
      <c r="G100" s="480"/>
      <c r="H100" s="599"/>
      <c r="K100" s="528"/>
      <c r="P100" s="526"/>
      <c r="Q100" s="526"/>
    </row>
    <row r="101" spans="1:18" s="525" customFormat="1" ht="15" customHeight="1" x14ac:dyDescent="0.25">
      <c r="A101" s="523" t="str">
        <f>Constant!A5</f>
        <v>High Head Bead(White or Adobe)</v>
      </c>
      <c r="B101" s="524"/>
      <c r="C101" s="524"/>
      <c r="D101" s="530"/>
      <c r="E101" s="720">
        <f>Constant!B5*$M$2</f>
        <v>1.89</v>
      </c>
      <c r="F101" s="721" t="str">
        <f>Constant!C5</f>
        <v>Per Lineal Ft.</v>
      </c>
      <c r="J101" s="528"/>
      <c r="K101" s="528"/>
      <c r="L101" s="528"/>
      <c r="N101" s="524"/>
      <c r="P101" s="526"/>
      <c r="Q101" s="526"/>
    </row>
    <row r="102" spans="1:18" s="525" customFormat="1" ht="15" customHeight="1" x14ac:dyDescent="0.25">
      <c r="A102" s="523" t="str">
        <f>Constant!A6</f>
        <v>Glass - Clear Glass Deduct per piece of glass</v>
      </c>
      <c r="B102" s="524"/>
      <c r="C102" s="524"/>
      <c r="E102" s="720">
        <f>Constant!B6*$M$2</f>
        <v>-1.28</v>
      </c>
      <c r="F102" s="721" t="str">
        <f>Constant!C6</f>
        <v>Per Square Ft.</v>
      </c>
      <c r="G102" s="480"/>
      <c r="K102" s="528"/>
      <c r="O102" s="524"/>
      <c r="Q102" s="526"/>
      <c r="R102" s="526"/>
    </row>
    <row r="103" spans="1:18" s="525" customFormat="1" ht="16.5" customHeight="1" x14ac:dyDescent="0.25">
      <c r="A103" s="523" t="str">
        <f>Constant!A7</f>
        <v>Glass - DSB - Clear Tempered</v>
      </c>
      <c r="B103" s="524"/>
      <c r="C103" s="524"/>
      <c r="E103" s="720">
        <f>Constant!B7*$M$2</f>
        <v>17.600000000000001</v>
      </c>
      <c r="F103" s="721" t="str">
        <f>Constant!C7</f>
        <v>Per Square Ft.</v>
      </c>
      <c r="G103" s="480"/>
      <c r="K103" s="528"/>
      <c r="P103" s="526"/>
      <c r="Q103" s="526"/>
    </row>
    <row r="104" spans="1:18" s="525" customFormat="1" ht="15" customHeight="1" x14ac:dyDescent="0.25">
      <c r="A104" s="523" t="str">
        <f>Constant!A8</f>
        <v>Glass - DSB - Obscure</v>
      </c>
      <c r="B104" s="524"/>
      <c r="C104" s="524"/>
      <c r="E104" s="720">
        <f>Constant!B8*$M$2</f>
        <v>2.3199999999999998</v>
      </c>
      <c r="F104" s="721" t="str">
        <f>Constant!C8</f>
        <v>Per Square Ft.</v>
      </c>
      <c r="G104" s="599"/>
      <c r="H104" s="599"/>
      <c r="K104" s="528"/>
      <c r="P104" s="526"/>
      <c r="Q104" s="526"/>
    </row>
    <row r="105" spans="1:18" s="525" customFormat="1" ht="15" customHeight="1" x14ac:dyDescent="0.25">
      <c r="A105" s="523" t="str">
        <f>Constant!A9</f>
        <v>Glass - DSB - Obscure/Tempered</v>
      </c>
      <c r="B105" s="524"/>
      <c r="C105" s="524"/>
      <c r="E105" s="720">
        <f>Constant!B9*$M$2</f>
        <v>32.93</v>
      </c>
      <c r="F105" s="721" t="str">
        <f>Constant!C9</f>
        <v>Per Square Ft.</v>
      </c>
      <c r="H105" s="599"/>
      <c r="K105" s="528"/>
      <c r="P105" s="526"/>
      <c r="Q105" s="526"/>
    </row>
    <row r="106" spans="1:18" s="525" customFormat="1" ht="15" customHeight="1" x14ac:dyDescent="0.25">
      <c r="A106" s="523" t="str">
        <f>Constant!A10</f>
        <v>Glass - DSB - Loe/Obscure</v>
      </c>
      <c r="B106" s="524"/>
      <c r="C106" s="524"/>
      <c r="E106" s="720">
        <f>Constant!B10*$M$2</f>
        <v>3.6</v>
      </c>
      <c r="F106" s="721" t="str">
        <f>Constant!C10</f>
        <v>Per Square Ft.</v>
      </c>
      <c r="G106" s="599"/>
      <c r="K106" s="528"/>
      <c r="P106" s="526"/>
      <c r="Q106" s="526"/>
    </row>
    <row r="107" spans="1:18" s="525" customFormat="1" ht="15" customHeight="1" x14ac:dyDescent="0.25">
      <c r="A107" s="523" t="str">
        <f>Constant!A11</f>
        <v>Glass - DSB - Loe/Tempered</v>
      </c>
      <c r="B107" s="524"/>
      <c r="C107" s="524"/>
      <c r="E107" s="720">
        <f>Constant!B11*$M$2</f>
        <v>20.41</v>
      </c>
      <c r="F107" s="721" t="str">
        <f>Constant!C11</f>
        <v>Per Square Ft.</v>
      </c>
      <c r="K107" s="528"/>
      <c r="P107" s="526"/>
      <c r="Q107" s="526"/>
    </row>
    <row r="108" spans="1:18" s="525" customFormat="1" ht="15" customHeight="1" x14ac:dyDescent="0.25">
      <c r="A108" s="523" t="str">
        <f>Constant!A12</f>
        <v>Glass - DSB - Loe/Obs/Tempered</v>
      </c>
      <c r="B108" s="524"/>
      <c r="C108" s="524"/>
      <c r="E108" s="720">
        <f>Constant!B12*$M$2</f>
        <v>35.729999999999997</v>
      </c>
      <c r="F108" s="721" t="str">
        <f>Constant!C12</f>
        <v>Per Square Ft.</v>
      </c>
      <c r="K108" s="528"/>
      <c r="P108" s="526"/>
      <c r="Q108" s="526"/>
    </row>
    <row r="109" spans="1:18" s="525" customFormat="1" ht="15" customHeight="1" x14ac:dyDescent="0.25">
      <c r="A109" s="523" t="str">
        <f>Constant!A13</f>
        <v>Glass - DSB - Loe366</v>
      </c>
      <c r="B109" s="524"/>
      <c r="C109" s="524"/>
      <c r="E109" s="720">
        <f>Constant!B13*$M$2</f>
        <v>3.86</v>
      </c>
      <c r="F109" s="721" t="str">
        <f>Constant!C13</f>
        <v>Per Square Ft.</v>
      </c>
      <c r="G109" s="599"/>
      <c r="H109" s="599"/>
      <c r="K109" s="528"/>
      <c r="P109" s="526"/>
      <c r="Q109" s="526"/>
    </row>
    <row r="110" spans="1:18" s="525" customFormat="1" ht="15" customHeight="1" x14ac:dyDescent="0.25">
      <c r="A110" s="523" t="str">
        <f>Constant!A14</f>
        <v>Glass - DSB - Loe366/Obscure</v>
      </c>
      <c r="B110" s="524"/>
      <c r="C110" s="524"/>
      <c r="E110" s="720">
        <f>Constant!B14*$M$2</f>
        <v>6.18</v>
      </c>
      <c r="F110" s="721" t="str">
        <f>Constant!C14</f>
        <v>Per Square Ft.</v>
      </c>
      <c r="G110" s="599"/>
      <c r="H110" s="480"/>
      <c r="K110" s="528"/>
      <c r="P110" s="526"/>
      <c r="Q110" s="526"/>
    </row>
    <row r="111" spans="1:18" s="525" customFormat="1" ht="15" customHeight="1" x14ac:dyDescent="0.25">
      <c r="A111" s="523" t="str">
        <f>Constant!A15</f>
        <v>Glass - DSB - Loe366/Obscure/Tempered</v>
      </c>
      <c r="B111" s="524"/>
      <c r="C111" s="524"/>
      <c r="E111" s="720">
        <f>Constant!B15*$M$2</f>
        <v>39.81</v>
      </c>
      <c r="F111" s="721" t="str">
        <f>Constant!C15</f>
        <v>Per Square Ft.</v>
      </c>
      <c r="H111" s="480"/>
      <c r="K111" s="528"/>
      <c r="P111" s="526"/>
      <c r="Q111" s="526"/>
    </row>
    <row r="112" spans="1:18" s="525" customFormat="1" ht="15" customHeight="1" x14ac:dyDescent="0.25">
      <c r="A112" s="523" t="str">
        <f>Constant!A16</f>
        <v>Glass - DSB - Loe366/Tempered</v>
      </c>
      <c r="B112" s="524"/>
      <c r="C112" s="524"/>
      <c r="E112" s="720">
        <f>Constant!B16*$M$2</f>
        <v>24.49</v>
      </c>
      <c r="F112" s="721" t="str">
        <f>Constant!C16</f>
        <v>Per Square Ft.</v>
      </c>
      <c r="H112" s="480"/>
      <c r="K112" s="528"/>
      <c r="P112" s="526"/>
      <c r="Q112" s="526"/>
    </row>
    <row r="113" spans="1:19" s="525" customFormat="1" ht="15" customHeight="1" x14ac:dyDescent="0.25">
      <c r="A113" s="523" t="str">
        <f>Constant!A17</f>
        <v>Glass - DSB - Loe340</v>
      </c>
      <c r="B113" s="524"/>
      <c r="C113" s="524"/>
      <c r="E113" s="720">
        <f>Constant!B17*$M$2</f>
        <v>4.54</v>
      </c>
      <c r="F113" s="721" t="str">
        <f>Constant!C17</f>
        <v>Per Square Ft.</v>
      </c>
      <c r="H113" s="480"/>
      <c r="L113" s="528"/>
      <c r="M113" s="528"/>
      <c r="N113" s="528"/>
      <c r="O113" s="528"/>
      <c r="P113" s="524"/>
      <c r="R113" s="526"/>
      <c r="S113" s="526"/>
    </row>
    <row r="114" spans="1:19" s="525" customFormat="1" ht="15" customHeight="1" x14ac:dyDescent="0.25">
      <c r="A114" s="523" t="str">
        <f>Constant!A18</f>
        <v>Glass - DSB - Loe340/Obscure</v>
      </c>
      <c r="B114" s="524"/>
      <c r="C114" s="524"/>
      <c r="E114" s="720">
        <f>Constant!B18*$M$2</f>
        <v>6.86</v>
      </c>
      <c r="F114" s="721" t="str">
        <f>Constant!C18</f>
        <v>Per Square Ft.</v>
      </c>
      <c r="G114" s="599"/>
      <c r="H114" s="480"/>
      <c r="L114" s="528"/>
      <c r="M114" s="528"/>
      <c r="N114" s="528"/>
      <c r="O114" s="528"/>
      <c r="P114" s="524"/>
      <c r="R114" s="526"/>
      <c r="S114" s="526"/>
    </row>
    <row r="115" spans="1:19" s="525" customFormat="1" ht="15" customHeight="1" x14ac:dyDescent="0.25">
      <c r="A115" s="523" t="str">
        <f>Constant!A19</f>
        <v>Glass - DSB - Loe340/Obscure/Tempered</v>
      </c>
      <c r="B115" s="524"/>
      <c r="C115" s="524"/>
      <c r="E115" s="720">
        <f>Constant!B19*$M$2</f>
        <v>40.49</v>
      </c>
      <c r="F115" s="721" t="str">
        <f>Constant!C19</f>
        <v>Per Square Ft.</v>
      </c>
      <c r="G115" s="480"/>
      <c r="H115" s="480"/>
      <c r="L115" s="528"/>
      <c r="M115" s="528"/>
      <c r="N115" s="528"/>
      <c r="O115" s="528"/>
      <c r="P115" s="524"/>
      <c r="R115" s="526"/>
      <c r="S115" s="526"/>
    </row>
    <row r="116" spans="1:19" s="525" customFormat="1" ht="15" customHeight="1" x14ac:dyDescent="0.25">
      <c r="A116" s="523" t="str">
        <f>Constant!A20</f>
        <v>Glass - DSB - Loe340/Tempered</v>
      </c>
      <c r="B116" s="524"/>
      <c r="C116" s="524"/>
      <c r="E116" s="720">
        <f>Constant!B20*$M$2</f>
        <v>25.16</v>
      </c>
      <c r="F116" s="721" t="str">
        <f>Constant!C20</f>
        <v>Per Square Ft.</v>
      </c>
      <c r="G116" s="480"/>
      <c r="H116" s="480"/>
      <c r="L116" s="528"/>
      <c r="M116" s="528"/>
      <c r="N116" s="528"/>
      <c r="O116" s="528"/>
      <c r="P116" s="524"/>
      <c r="R116" s="526"/>
      <c r="S116" s="526"/>
    </row>
    <row r="117" spans="1:19" s="525" customFormat="1" ht="15" customHeight="1" x14ac:dyDescent="0.25">
      <c r="A117" s="523" t="str">
        <f>Constant!A21</f>
        <v>Glass - 3/16 - Clear</v>
      </c>
      <c r="B117" s="524"/>
      <c r="C117" s="524"/>
      <c r="E117" s="720">
        <f>Constant!B21*$M$2</f>
        <v>5.64</v>
      </c>
      <c r="F117" s="721" t="str">
        <f>Constant!C21</f>
        <v>Per Square Ft.</v>
      </c>
      <c r="G117" s="480"/>
      <c r="H117" s="480"/>
      <c r="K117" s="528"/>
      <c r="P117" s="526"/>
      <c r="Q117" s="526"/>
    </row>
    <row r="118" spans="1:19" s="525" customFormat="1" ht="15" customHeight="1" x14ac:dyDescent="0.25">
      <c r="A118" s="523" t="str">
        <f>Constant!A22</f>
        <v>Glass - 3/16 - Clear/Tempered</v>
      </c>
      <c r="B118" s="524"/>
      <c r="C118" s="524"/>
      <c r="E118" s="720">
        <f>Constant!B22*$M$2</f>
        <v>25.19</v>
      </c>
      <c r="F118" s="721" t="str">
        <f>Constant!C22</f>
        <v>Per Square Ft.</v>
      </c>
      <c r="G118" s="480"/>
      <c r="H118" s="480"/>
      <c r="K118" s="528"/>
      <c r="P118" s="526"/>
      <c r="Q118" s="526"/>
    </row>
    <row r="119" spans="1:19" s="525" customFormat="1" ht="15" customHeight="1" x14ac:dyDescent="0.25">
      <c r="A119" s="523" t="str">
        <f>Constant!A23</f>
        <v>Glass - 3/16 - Loe</v>
      </c>
      <c r="B119" s="524"/>
      <c r="C119" s="524"/>
      <c r="E119" s="720">
        <f>Constant!B23*$M$2</f>
        <v>10.8</v>
      </c>
      <c r="F119" s="721" t="str">
        <f>Constant!C23</f>
        <v>Per Square Ft.</v>
      </c>
      <c r="G119" s="480"/>
      <c r="H119" s="480"/>
      <c r="K119" s="528"/>
      <c r="P119" s="526"/>
      <c r="Q119" s="526"/>
    </row>
    <row r="120" spans="1:19" s="525" customFormat="1" ht="15" customHeight="1" x14ac:dyDescent="0.25">
      <c r="A120" s="523" t="str">
        <f>Constant!A24</f>
        <v>Glass - 3/16 - Loe/Tempered</v>
      </c>
      <c r="B120" s="524"/>
      <c r="C120" s="524"/>
      <c r="E120" s="720">
        <f>Constant!B24*$M$2</f>
        <v>30.9</v>
      </c>
      <c r="F120" s="721" t="str">
        <f>Constant!C24</f>
        <v>Per Square Ft.</v>
      </c>
      <c r="G120" s="480"/>
      <c r="H120" s="480"/>
      <c r="K120" s="528"/>
      <c r="P120" s="526"/>
      <c r="Q120" s="526"/>
    </row>
    <row r="121" spans="1:19" s="525" customFormat="1" ht="15" customHeight="1" x14ac:dyDescent="0.25">
      <c r="A121" s="523" t="str">
        <f>Constant!A25</f>
        <v>Glass - 3/16 - Loe/Obscure</v>
      </c>
      <c r="B121" s="524"/>
      <c r="C121" s="524"/>
      <c r="E121" s="720">
        <f>Constant!B25*$M$2</f>
        <v>23.13</v>
      </c>
      <c r="F121" s="721" t="str">
        <f>Constant!C25</f>
        <v>Per Square Ft.</v>
      </c>
      <c r="G121" s="480"/>
      <c r="H121" s="480"/>
      <c r="K121" s="528"/>
      <c r="P121" s="526"/>
      <c r="Q121" s="526"/>
    </row>
    <row r="122" spans="1:19" s="525" customFormat="1" ht="15" customHeight="1" x14ac:dyDescent="0.25">
      <c r="A122" s="523" t="str">
        <f>Constant!A26</f>
        <v>Glass - 3/16 - Loe/Obscure/Tempered</v>
      </c>
      <c r="B122" s="524"/>
      <c r="C122" s="524"/>
      <c r="E122" s="720">
        <f>Constant!B26*$M$2</f>
        <v>43.83</v>
      </c>
      <c r="F122" s="721" t="str">
        <f>Constant!C26</f>
        <v>Per Square Ft.</v>
      </c>
      <c r="G122" s="480"/>
      <c r="H122" s="480"/>
      <c r="K122" s="528"/>
      <c r="P122" s="526"/>
      <c r="Q122" s="526"/>
    </row>
    <row r="123" spans="1:19" s="525" customFormat="1" ht="15" customHeight="1" x14ac:dyDescent="0.25">
      <c r="A123" s="523" t="str">
        <f>Constant!A27</f>
        <v>Glass - 3/16 - Obscure</v>
      </c>
      <c r="B123" s="524"/>
      <c r="C123" s="524"/>
      <c r="E123" s="720">
        <f>Constant!B27*$M$2</f>
        <v>17.97</v>
      </c>
      <c r="F123" s="721" t="str">
        <f>Constant!C27</f>
        <v>Per Square Ft.</v>
      </c>
      <c r="G123" s="480"/>
      <c r="H123" s="480"/>
      <c r="K123" s="528"/>
      <c r="P123" s="526"/>
      <c r="Q123" s="526"/>
    </row>
    <row r="124" spans="1:19" s="525" customFormat="1" ht="15" customHeight="1" x14ac:dyDescent="0.25">
      <c r="A124" s="523" t="str">
        <f>Constant!A28</f>
        <v>Glass - 3/16 - Obscure/Tempered</v>
      </c>
      <c r="B124" s="524"/>
      <c r="C124" s="524"/>
      <c r="E124" s="720">
        <f>Constant!B28*$M$2</f>
        <v>38.08</v>
      </c>
      <c r="F124" s="721" t="str">
        <f>Constant!C28</f>
        <v>Per Square Ft.</v>
      </c>
      <c r="G124" s="480"/>
      <c r="H124" s="480"/>
      <c r="K124" s="528"/>
      <c r="P124" s="526"/>
      <c r="Q124" s="526"/>
    </row>
    <row r="125" spans="1:19" s="525" customFormat="1" ht="15" customHeight="1" x14ac:dyDescent="0.25">
      <c r="A125" s="523" t="str">
        <f>Constant!A29</f>
        <v>Glass - 3/16 - Loe366</v>
      </c>
      <c r="B125" s="524"/>
      <c r="C125" s="524"/>
      <c r="E125" s="720">
        <f>Constant!B29*$M$2</f>
        <v>11.14</v>
      </c>
      <c r="F125" s="721" t="str">
        <f>Constant!C29</f>
        <v>Per Square Ft.</v>
      </c>
      <c r="G125" s="480"/>
      <c r="H125" s="480"/>
      <c r="K125" s="528"/>
      <c r="P125" s="526"/>
      <c r="Q125" s="526"/>
    </row>
    <row r="126" spans="1:19" s="525" customFormat="1" ht="15" customHeight="1" x14ac:dyDescent="0.25">
      <c r="A126" s="523" t="str">
        <f>Constant!A30</f>
        <v>Glass - 3/16 - Loe366/Tempered</v>
      </c>
      <c r="B126" s="524"/>
      <c r="C126" s="524"/>
      <c r="E126" s="720">
        <f>Constant!B30*$M$2</f>
        <v>31.89</v>
      </c>
      <c r="F126" s="721" t="str">
        <f>Constant!C30</f>
        <v>Per Square Ft.</v>
      </c>
      <c r="G126" s="480"/>
      <c r="H126" s="480"/>
      <c r="K126" s="528"/>
      <c r="P126" s="526"/>
      <c r="Q126" s="526"/>
    </row>
    <row r="127" spans="1:19" s="525" customFormat="1" ht="15" customHeight="1" x14ac:dyDescent="0.25">
      <c r="A127" s="523" t="str">
        <f>Constant!A31</f>
        <v>Glass - 3/16 - Loe366/Obscure</v>
      </c>
      <c r="B127" s="524"/>
      <c r="C127" s="524"/>
      <c r="E127" s="720">
        <f>Constant!B31*$M$2</f>
        <v>23.46</v>
      </c>
      <c r="F127" s="721" t="str">
        <f>Constant!C31</f>
        <v>Per Square Ft.</v>
      </c>
      <c r="G127" s="480"/>
      <c r="H127" s="480"/>
      <c r="K127" s="528"/>
      <c r="P127" s="526"/>
      <c r="Q127" s="526"/>
    </row>
    <row r="128" spans="1:19" s="525" customFormat="1" ht="15" customHeight="1" x14ac:dyDescent="0.25">
      <c r="A128" s="523" t="str">
        <f>Constant!A32</f>
        <v>Glass - 3/16 - Loe366/Obscure/Tempered</v>
      </c>
      <c r="B128" s="524"/>
      <c r="C128" s="524"/>
      <c r="E128" s="720">
        <f>Constant!B32*$M$2</f>
        <v>44.78</v>
      </c>
      <c r="F128" s="721" t="str">
        <f>Constant!C32</f>
        <v>Per Square Ft.</v>
      </c>
      <c r="G128" s="480"/>
      <c r="H128" s="480"/>
      <c r="K128" s="528"/>
      <c r="P128" s="526"/>
      <c r="Q128" s="526"/>
    </row>
    <row r="129" spans="1:22" s="525" customFormat="1" ht="15" customHeight="1" x14ac:dyDescent="0.25">
      <c r="A129" s="523" t="str">
        <f>Constant!A33</f>
        <v>Glass - 3/16 - Loe340</v>
      </c>
      <c r="B129" s="524"/>
      <c r="C129" s="524"/>
      <c r="E129" s="720">
        <f>Constant!B33*$M$2</f>
        <v>11.81</v>
      </c>
      <c r="F129" s="721" t="str">
        <f>Constant!C33</f>
        <v>Per Square Ft.</v>
      </c>
      <c r="G129" s="480"/>
      <c r="H129" s="480"/>
      <c r="L129" s="528"/>
      <c r="M129" s="528"/>
      <c r="N129" s="528"/>
      <c r="O129" s="528"/>
      <c r="P129" s="524"/>
      <c r="R129" s="526"/>
      <c r="S129" s="526"/>
    </row>
    <row r="130" spans="1:22" s="525" customFormat="1" ht="15" customHeight="1" x14ac:dyDescent="0.25">
      <c r="A130" s="523" t="str">
        <f>Constant!A34</f>
        <v>Glass - 3/16 - Loe340/Tempered</v>
      </c>
      <c r="B130" s="524"/>
      <c r="C130" s="524"/>
      <c r="E130" s="720">
        <f>Constant!B34*$M$2</f>
        <v>32.56</v>
      </c>
      <c r="F130" s="721" t="str">
        <f>Constant!C34</f>
        <v>Per Square Ft.</v>
      </c>
      <c r="G130" s="480"/>
      <c r="H130" s="480"/>
      <c r="L130" s="528"/>
      <c r="M130" s="528"/>
      <c r="N130" s="528"/>
      <c r="O130" s="528"/>
      <c r="P130" s="524"/>
      <c r="R130" s="526"/>
      <c r="S130" s="526"/>
    </row>
    <row r="131" spans="1:22" s="525" customFormat="1" ht="15" customHeight="1" x14ac:dyDescent="0.25">
      <c r="A131" s="523" t="str">
        <f>Constant!A35</f>
        <v>Glass - 3/16 - Loe340/Obscure</v>
      </c>
      <c r="B131" s="524"/>
      <c r="C131" s="524"/>
      <c r="E131" s="720">
        <f>Constant!B35*$M$2</f>
        <v>24.14</v>
      </c>
      <c r="F131" s="721" t="str">
        <f>Constant!C35</f>
        <v>Per Square Ft.</v>
      </c>
      <c r="G131" s="480"/>
      <c r="H131" s="480"/>
      <c r="L131" s="528"/>
      <c r="M131" s="528"/>
      <c r="N131" s="528"/>
      <c r="O131" s="528"/>
      <c r="P131" s="524"/>
      <c r="R131" s="526"/>
      <c r="S131" s="526"/>
    </row>
    <row r="132" spans="1:22" s="525" customFormat="1" ht="15" customHeight="1" x14ac:dyDescent="0.25">
      <c r="A132" s="523" t="str">
        <f>Constant!A36</f>
        <v>Glass - 3/16 - Loe340/Obscure/Tempered</v>
      </c>
      <c r="B132" s="524"/>
      <c r="C132" s="524"/>
      <c r="E132" s="720">
        <f>Constant!B36*$M$2</f>
        <v>45.45</v>
      </c>
      <c r="F132" s="721" t="str">
        <f>Constant!C36</f>
        <v>Per Square Ft.</v>
      </c>
      <c r="G132" s="480"/>
      <c r="H132" s="523"/>
      <c r="L132" s="528"/>
      <c r="M132" s="528"/>
      <c r="N132" s="528"/>
      <c r="O132" s="528"/>
      <c r="P132" s="524"/>
      <c r="R132" s="526"/>
      <c r="S132" s="526"/>
    </row>
    <row r="133" spans="1:22" s="525" customFormat="1" ht="15" customHeight="1" x14ac:dyDescent="0.25">
      <c r="A133" s="523" t="str">
        <f>Constant!A37</f>
        <v>Screen Adder (Char-Alum or Clarity)</v>
      </c>
      <c r="B133" s="524"/>
      <c r="C133" s="524"/>
      <c r="E133" s="720">
        <f>Constant!B37*$M$2</f>
        <v>8.51</v>
      </c>
      <c r="F133" s="721" t="str">
        <f>Constant!C37</f>
        <v>Per Square Ft.</v>
      </c>
      <c r="G133" s="480"/>
      <c r="H133" s="523"/>
      <c r="K133" s="528"/>
      <c r="O133" s="524"/>
      <c r="Q133" s="526"/>
      <c r="R133" s="526"/>
    </row>
    <row r="134" spans="1:22" s="525" customFormat="1" ht="15" customHeight="1" x14ac:dyDescent="0.25">
      <c r="A134" s="523" t="str">
        <f>Constant!A38</f>
        <v>Spacer Upgrade</v>
      </c>
      <c r="B134" s="524"/>
      <c r="C134" s="524"/>
      <c r="E134" s="720">
        <f>Constant!B38*$M$2</f>
        <v>6.48</v>
      </c>
      <c r="F134" s="721" t="str">
        <f>Constant!C38</f>
        <v>Per Square Ft.</v>
      </c>
      <c r="G134" s="480"/>
      <c r="H134" s="480"/>
      <c r="K134" s="528"/>
      <c r="P134" s="526"/>
      <c r="Q134" s="526"/>
    </row>
    <row r="135" spans="1:22" s="525" customFormat="1" ht="15" customHeight="1" x14ac:dyDescent="0.25">
      <c r="A135" s="523" t="str">
        <f>Constant!A39</f>
        <v>Glass Breakage Warranty</v>
      </c>
      <c r="B135" s="524"/>
      <c r="C135" s="524"/>
      <c r="E135" s="720">
        <f>Constant!B39*$M$2</f>
        <v>1.49</v>
      </c>
      <c r="F135" s="721" t="str">
        <f>Constant!C39</f>
        <v>Per Square Ft.</v>
      </c>
      <c r="G135" s="480"/>
      <c r="H135" s="480"/>
      <c r="K135" s="528"/>
      <c r="P135" s="526"/>
      <c r="Q135" s="526"/>
    </row>
    <row r="136" spans="1:22" s="525" customFormat="1" ht="15" customHeight="1" x14ac:dyDescent="0.25">
      <c r="A136" s="523" t="str">
        <f>Constant!A40</f>
        <v>Factory Applied WOCD</v>
      </c>
      <c r="B136" s="524"/>
      <c r="C136" s="524"/>
      <c r="E136" s="720">
        <f>Constant!B40*$M$2</f>
        <v>13</v>
      </c>
      <c r="F136" s="721" t="str">
        <f>Constant!C40</f>
        <v>Per Window</v>
      </c>
      <c r="G136" s="480"/>
      <c r="H136" s="480"/>
      <c r="K136" s="528"/>
      <c r="P136" s="526"/>
      <c r="Q136" s="526"/>
    </row>
    <row r="137" spans="1:22" s="525" customFormat="1" ht="15" customHeight="1" x14ac:dyDescent="0.25">
      <c r="A137" s="523" t="str">
        <f>Constant!A41</f>
        <v>Plastic Film Applied - Inside or Outside</v>
      </c>
      <c r="B137" s="524"/>
      <c r="C137" s="524"/>
      <c r="E137" s="720">
        <f>Constant!B41*$M$2</f>
        <v>33</v>
      </c>
      <c r="F137" s="721" t="str">
        <f>Constant!C41</f>
        <v>Per Window</v>
      </c>
      <c r="G137" s="523"/>
      <c r="H137" s="480"/>
      <c r="K137" s="528"/>
      <c r="P137" s="526"/>
      <c r="Q137" s="526"/>
    </row>
    <row r="138" spans="1:22" s="525" customFormat="1" ht="15" customHeight="1" x14ac:dyDescent="0.25">
      <c r="A138" s="523" t="str">
        <f>Constant!A42</f>
        <v>Plastic Film Applied - Inside and Outside</v>
      </c>
      <c r="B138" s="524"/>
      <c r="C138" s="524"/>
      <c r="E138" s="720">
        <f>Constant!B42*$M$2</f>
        <v>44</v>
      </c>
      <c r="F138" s="721" t="str">
        <f>Constant!C42</f>
        <v>Per Window</v>
      </c>
      <c r="G138" s="523"/>
      <c r="K138" s="528"/>
      <c r="P138" s="526"/>
      <c r="Q138" s="526"/>
    </row>
    <row r="139" spans="1:22" s="525" customFormat="1" ht="15" customHeight="1" x14ac:dyDescent="0.25">
      <c r="A139" s="523" t="str">
        <f>Constant!A43</f>
        <v>Flat Grid Charge</v>
      </c>
      <c r="B139" s="524"/>
      <c r="C139" s="524"/>
      <c r="E139" s="720">
        <f>Constant!B43*$M$2</f>
        <v>6.55</v>
      </c>
      <c r="F139" s="721" t="str">
        <f>Constant!C43</f>
        <v>Per Square Ft.</v>
      </c>
      <c r="G139" s="480"/>
      <c r="K139" s="528"/>
      <c r="P139" s="526"/>
      <c r="Q139" s="526"/>
    </row>
    <row r="140" spans="1:22" s="525" customFormat="1" ht="15" customHeight="1" x14ac:dyDescent="0.25">
      <c r="A140" s="523" t="str">
        <f>Constant!A44</f>
        <v>Two-Tone Flat Grid Charge</v>
      </c>
      <c r="B140" s="524"/>
      <c r="C140" s="524"/>
      <c r="E140" s="720">
        <f>Constant!B44*$M$2</f>
        <v>17.02</v>
      </c>
      <c r="F140" s="721" t="str">
        <f>Constant!C44</f>
        <v>Per Square Ft.</v>
      </c>
      <c r="G140" s="480"/>
      <c r="H140" s="480"/>
      <c r="K140" s="528"/>
      <c r="P140" s="526"/>
      <c r="Q140" s="526"/>
    </row>
    <row r="141" spans="1:22" s="525" customFormat="1" ht="15" customHeight="1" x14ac:dyDescent="0.25">
      <c r="A141" s="523" t="str">
        <f>Constant!A45</f>
        <v>Sculptured Grid Charge</v>
      </c>
      <c r="B141" s="524"/>
      <c r="C141" s="524"/>
      <c r="E141" s="720">
        <f>Constant!B45*$M$2</f>
        <v>17.02</v>
      </c>
      <c r="F141" s="721" t="str">
        <f>Constant!C45</f>
        <v>Per Square Ft.</v>
      </c>
      <c r="G141" s="480"/>
      <c r="H141" s="548"/>
      <c r="K141" s="528"/>
      <c r="P141" s="526"/>
      <c r="Q141" s="526"/>
    </row>
    <row r="142" spans="1:22" s="525" customFormat="1" ht="15" customHeight="1" x14ac:dyDescent="0.25">
      <c r="A142" s="523" t="str">
        <f>Constant!A46</f>
        <v>Two-Tone Sculptured Grid Charge</v>
      </c>
      <c r="B142" s="524"/>
      <c r="C142" s="524"/>
      <c r="E142" s="720">
        <f>Constant!B46*$M$2</f>
        <v>34.06</v>
      </c>
      <c r="F142" s="721" t="str">
        <f>Constant!C46</f>
        <v>Per Square Ft.</v>
      </c>
      <c r="G142" s="480"/>
      <c r="H142" s="548"/>
      <c r="K142" s="528"/>
      <c r="P142" s="526"/>
      <c r="Q142" s="526"/>
    </row>
    <row r="143" spans="1:22" s="525" customFormat="1" ht="15" customHeight="1" x14ac:dyDescent="0.25">
      <c r="A143" s="523" t="str">
        <f>Constant!A47</f>
        <v>Simulated Divided Lite Grid Charge</v>
      </c>
      <c r="B143" s="524"/>
      <c r="C143" s="524"/>
      <c r="E143" s="720">
        <f>Constant!B47*$M$2</f>
        <v>21.8</v>
      </c>
      <c r="F143" s="721" t="str">
        <f>Constant!C47</f>
        <v>Per Square Ft.</v>
      </c>
      <c r="G143" s="684" t="s">
        <v>1208</v>
      </c>
      <c r="H143" s="548"/>
      <c r="K143" s="528"/>
      <c r="P143" s="526"/>
      <c r="Q143" s="526"/>
    </row>
    <row r="144" spans="1:22" s="525" customFormat="1" ht="15" customHeight="1" x14ac:dyDescent="0.25">
      <c r="A144" s="523" t="str">
        <f>Constant!A48</f>
        <v>Simulated Divided Lite Painted Grid Charge</v>
      </c>
      <c r="B144" s="524"/>
      <c r="C144" s="524"/>
      <c r="E144" s="720">
        <f>Constant!B48*$M$2</f>
        <v>27.51</v>
      </c>
      <c r="F144" s="721" t="str">
        <f>Constant!C48</f>
        <v>Per Square Ft.</v>
      </c>
      <c r="G144" s="684" t="s">
        <v>1208</v>
      </c>
      <c r="H144" s="535"/>
      <c r="K144" s="528"/>
      <c r="P144" s="526"/>
      <c r="Q144" s="526"/>
      <c r="V144" s="535"/>
    </row>
    <row r="145" spans="1:26" s="525" customFormat="1" ht="15" customHeight="1" x14ac:dyDescent="0.25">
      <c r="A145" s="523" t="str">
        <f>Constant!A49</f>
        <v>2 1/8" SDL Bar</v>
      </c>
      <c r="B145" s="524"/>
      <c r="C145" s="524"/>
      <c r="E145" s="720">
        <f>Constant!B49*$M$2</f>
        <v>102</v>
      </c>
      <c r="F145" s="721" t="str">
        <f>Constant!C49</f>
        <v>Per Bar</v>
      </c>
      <c r="G145" s="480"/>
      <c r="H145" s="535"/>
      <c r="K145" s="528"/>
      <c r="P145" s="526"/>
      <c r="Q145" s="526"/>
      <c r="V145" s="535"/>
    </row>
    <row r="146" spans="1:26" s="525" customFormat="1" ht="15" customHeight="1" x14ac:dyDescent="0.25">
      <c r="A146" s="523" t="str">
        <f>Constant!A52</f>
        <v>Combination Unit Charge</v>
      </c>
      <c r="B146" s="535"/>
      <c r="C146" s="535"/>
      <c r="D146" s="535"/>
      <c r="E146" s="720">
        <f>Constant!B52*$M$2</f>
        <v>154</v>
      </c>
      <c r="F146" s="721" t="str">
        <f>Constant!C52</f>
        <v>Combination Charge</v>
      </c>
      <c r="G146" s="548"/>
      <c r="H146" s="529"/>
      <c r="K146" s="528"/>
      <c r="P146" s="526"/>
      <c r="Q146" s="526"/>
      <c r="V146" s="535"/>
    </row>
    <row r="147" spans="1:26" s="525" customFormat="1" ht="15" customHeight="1" x14ac:dyDescent="0.25">
      <c r="A147" s="523" t="str">
        <f>Constant!A53</f>
        <v>Tariff</v>
      </c>
      <c r="B147" s="535"/>
      <c r="C147" s="535"/>
      <c r="D147" s="535"/>
      <c r="E147" s="720">
        <f>Constant!B53*$M$2</f>
        <v>6.24</v>
      </c>
      <c r="F147" s="721" t="str">
        <f>Constant!C53</f>
        <v>Per Unit</v>
      </c>
      <c r="G147" s="548"/>
      <c r="H147" s="529"/>
      <c r="K147" s="528"/>
      <c r="P147" s="526"/>
      <c r="Q147" s="526"/>
      <c r="V147" s="535"/>
    </row>
    <row r="148" spans="1:26" s="535" customFormat="1" ht="15" customHeight="1" x14ac:dyDescent="0.25">
      <c r="A148" s="523"/>
      <c r="H148" s="529"/>
      <c r="K148" s="528"/>
      <c r="P148" s="536"/>
    </row>
    <row r="149" spans="1:26" s="535" customFormat="1" ht="15" customHeight="1" x14ac:dyDescent="0.25">
      <c r="A149" s="523"/>
      <c r="B149" s="539"/>
      <c r="C149" s="539"/>
      <c r="D149" s="538"/>
      <c r="E149" s="538"/>
      <c r="F149" s="529"/>
      <c r="G149" s="529"/>
      <c r="K149" s="528"/>
      <c r="V149" s="529"/>
    </row>
    <row r="150" spans="1:26" s="535" customFormat="1" ht="15" customHeight="1" thickBot="1" x14ac:dyDescent="0.3">
      <c r="A150" s="523"/>
      <c r="B150" s="539"/>
      <c r="C150" s="539"/>
      <c r="D150" s="538"/>
      <c r="E150" s="538"/>
      <c r="F150" s="529"/>
      <c r="G150" s="529"/>
      <c r="H150" s="534"/>
      <c r="K150" s="528"/>
      <c r="V150" s="529"/>
    </row>
    <row r="151" spans="1:26" s="535" customFormat="1" ht="15" customHeight="1" x14ac:dyDescent="0.25">
      <c r="A151" s="711" t="str">
        <f>Constant!A59</f>
        <v>* Suggested rough opening based on butt type drywall installation - add 1/2" to exact width dimension - add 1/2" to exact height dimension.</v>
      </c>
      <c r="B151" s="712"/>
      <c r="C151" s="712"/>
      <c r="D151" s="713"/>
      <c r="E151" s="713"/>
      <c r="F151" s="714"/>
      <c r="G151" s="714"/>
      <c r="H151" s="731"/>
      <c r="I151" s="715"/>
      <c r="J151" s="715"/>
      <c r="K151" s="730"/>
      <c r="L151" s="715"/>
      <c r="V151" s="563"/>
    </row>
    <row r="152" spans="1:26" s="535" customFormat="1" ht="15" customHeight="1" x14ac:dyDescent="0.25">
      <c r="A152" s="523" t="str">
        <f>Constant!A60</f>
        <v>* Grids are between Glass and can not be removed or added.</v>
      </c>
      <c r="B152" s="539"/>
      <c r="C152" s="539"/>
      <c r="D152" s="538"/>
      <c r="E152" s="538"/>
      <c r="F152" s="529"/>
      <c r="G152" s="529"/>
      <c r="H152" s="483"/>
      <c r="K152" s="528"/>
      <c r="V152" s="563"/>
    </row>
    <row r="153" spans="1:26" s="529" customFormat="1" ht="15" customHeight="1" x14ac:dyDescent="0.25">
      <c r="A153" s="523" t="str">
        <f>Constant!A61</f>
        <v>** Argon Enhanced Available Only In Combination W/ Low E Glass.</v>
      </c>
      <c r="B153" s="526"/>
      <c r="C153" s="526"/>
      <c r="D153" s="526"/>
      <c r="E153" s="526"/>
      <c r="F153" s="526"/>
      <c r="G153" s="526"/>
      <c r="H153" s="483"/>
      <c r="K153" s="528"/>
      <c r="V153" s="563"/>
    </row>
    <row r="154" spans="1:26" s="529" customFormat="1" ht="15" customHeight="1" x14ac:dyDescent="0.25">
      <c r="A154" s="523" t="str">
        <f>Constant!A62</f>
        <v>Subject to change without notice.</v>
      </c>
      <c r="B154" s="535"/>
      <c r="C154" s="535"/>
      <c r="D154" s="535"/>
      <c r="E154" s="535"/>
      <c r="F154" s="535"/>
      <c r="G154" s="535"/>
      <c r="H154" s="483"/>
      <c r="I154" s="540"/>
      <c r="J154" s="540"/>
      <c r="K154" s="528"/>
      <c r="L154" s="540"/>
      <c r="M154" s="540"/>
      <c r="N154" s="540"/>
      <c r="V154" s="563"/>
    </row>
    <row r="155" spans="1:26" s="529" customFormat="1" ht="15" customHeight="1" x14ac:dyDescent="0.25">
      <c r="A155" s="523" t="str">
        <f>Constant!A63</f>
        <v>When changing the multiplier, please make sure that you have entered the correct number from your multiplier sheet.</v>
      </c>
      <c r="B155" s="535"/>
      <c r="C155" s="535"/>
      <c r="D155" s="535"/>
      <c r="E155" s="535"/>
      <c r="F155" s="534"/>
      <c r="G155" s="534"/>
      <c r="H155" s="483"/>
      <c r="I155" s="540"/>
      <c r="J155" s="540"/>
      <c r="L155" s="540"/>
      <c r="M155" s="540"/>
      <c r="N155" s="540"/>
      <c r="V155" s="563"/>
    </row>
    <row r="156" spans="1:26" x14ac:dyDescent="0.25">
      <c r="A156" s="523" t="str">
        <f>Constant!A64</f>
        <v>Match the product code number and the multiplier number.  We can not be responsible for mistakes in pricing.</v>
      </c>
      <c r="W156" s="517"/>
      <c r="X156" s="517"/>
      <c r="Y156" s="517"/>
      <c r="Z156" s="517"/>
    </row>
    <row r="157" spans="1:26" ht="16.5" thickBot="1" x14ac:dyDescent="0.3">
      <c r="A157" s="716" t="str">
        <f>Constant!A65</f>
        <v>If you have any questions contact your local sales person or customer service department.</v>
      </c>
      <c r="B157" s="722"/>
      <c r="C157" s="722"/>
      <c r="D157" s="722"/>
      <c r="E157" s="722"/>
      <c r="F157" s="722"/>
      <c r="G157" s="722"/>
      <c r="H157" s="722"/>
      <c r="I157" s="722"/>
      <c r="J157" s="722"/>
      <c r="K157" s="722"/>
      <c r="L157" s="722"/>
      <c r="W157" s="517"/>
      <c r="X157" s="517"/>
      <c r="Y157" s="517"/>
      <c r="Z157" s="517"/>
    </row>
    <row r="158" spans="1:26" x14ac:dyDescent="0.25">
      <c r="A158" s="523"/>
      <c r="W158" s="517"/>
      <c r="X158" s="517"/>
      <c r="Y158" s="517"/>
      <c r="Z158" s="517"/>
    </row>
    <row r="159" spans="1:26" x14ac:dyDescent="0.25">
      <c r="W159" s="517"/>
      <c r="X159" s="517"/>
      <c r="Y159" s="517"/>
      <c r="Z159" s="517"/>
    </row>
    <row r="160" spans="1:26" x14ac:dyDescent="0.25">
      <c r="W160" s="517"/>
      <c r="X160" s="517"/>
      <c r="Y160" s="517"/>
      <c r="Z160" s="517"/>
    </row>
    <row r="161" spans="23:26" x14ac:dyDescent="0.25">
      <c r="W161" s="517"/>
      <c r="X161" s="517"/>
      <c r="Y161" s="517"/>
      <c r="Z161" s="517"/>
    </row>
    <row r="162" spans="23:26" x14ac:dyDescent="0.25">
      <c r="W162" s="517"/>
      <c r="X162" s="517"/>
      <c r="Y162" s="517"/>
      <c r="Z162" s="517"/>
    </row>
    <row r="163" spans="23:26" x14ac:dyDescent="0.25">
      <c r="W163" s="517"/>
      <c r="X163" s="517"/>
      <c r="Y163" s="517"/>
      <c r="Z163" s="517"/>
    </row>
    <row r="164" spans="23:26" x14ac:dyDescent="0.25">
      <c r="W164" s="517"/>
      <c r="X164" s="517"/>
      <c r="Y164" s="517"/>
      <c r="Z164" s="517"/>
    </row>
    <row r="165" spans="23:26" x14ac:dyDescent="0.25">
      <c r="W165" s="517"/>
      <c r="X165" s="517"/>
      <c r="Y165" s="517"/>
      <c r="Z165" s="517"/>
    </row>
    <row r="166" spans="23:26" x14ac:dyDescent="0.25">
      <c r="W166" s="517"/>
      <c r="X166" s="517"/>
      <c r="Y166" s="517"/>
      <c r="Z166" s="517"/>
    </row>
    <row r="167" spans="23:26" x14ac:dyDescent="0.25">
      <c r="W167" s="517"/>
      <c r="X167" s="517"/>
      <c r="Y167" s="517"/>
      <c r="Z167" s="517"/>
    </row>
    <row r="168" spans="23:26" x14ac:dyDescent="0.25">
      <c r="W168" s="517"/>
      <c r="X168" s="517"/>
      <c r="Y168" s="517"/>
      <c r="Z168" s="517"/>
    </row>
    <row r="169" spans="23:26" x14ac:dyDescent="0.25">
      <c r="W169" s="517"/>
      <c r="X169" s="517"/>
      <c r="Y169" s="517"/>
      <c r="Z169" s="517"/>
    </row>
    <row r="170" spans="23:26" x14ac:dyDescent="0.25">
      <c r="W170" s="517"/>
      <c r="X170" s="517"/>
      <c r="Y170" s="517"/>
      <c r="Z170" s="517"/>
    </row>
    <row r="171" spans="23:26" x14ac:dyDescent="0.25">
      <c r="W171" s="517"/>
      <c r="X171" s="517"/>
      <c r="Y171" s="517"/>
      <c r="Z171" s="517"/>
    </row>
    <row r="172" spans="23:26" x14ac:dyDescent="0.25">
      <c r="W172" s="517"/>
      <c r="X172" s="517"/>
      <c r="Y172" s="517"/>
      <c r="Z172" s="517"/>
    </row>
    <row r="173" spans="23:26" x14ac:dyDescent="0.25">
      <c r="W173" s="517"/>
      <c r="X173" s="517"/>
      <c r="Y173" s="517"/>
      <c r="Z173" s="517"/>
    </row>
    <row r="174" spans="23:26" x14ac:dyDescent="0.25">
      <c r="W174" s="517"/>
      <c r="X174" s="517"/>
      <c r="Y174" s="517"/>
      <c r="Z174" s="517"/>
    </row>
    <row r="175" spans="23:26" x14ac:dyDescent="0.25">
      <c r="W175" s="517"/>
      <c r="X175" s="517"/>
      <c r="Y175" s="517"/>
      <c r="Z175" s="517"/>
    </row>
    <row r="176" spans="23:26" x14ac:dyDescent="0.25">
      <c r="W176" s="517"/>
      <c r="X176" s="517"/>
      <c r="Y176" s="517"/>
      <c r="Z176" s="517"/>
    </row>
    <row r="177" spans="23:26" x14ac:dyDescent="0.25">
      <c r="W177" s="517"/>
      <c r="X177" s="517"/>
      <c r="Y177" s="517"/>
      <c r="Z177" s="517"/>
    </row>
    <row r="178" spans="23:26" x14ac:dyDescent="0.25">
      <c r="W178" s="517"/>
      <c r="X178" s="517"/>
      <c r="Y178" s="517"/>
      <c r="Z178" s="517"/>
    </row>
    <row r="179" spans="23:26" x14ac:dyDescent="0.25">
      <c r="W179" s="517"/>
      <c r="X179" s="517"/>
      <c r="Y179" s="517"/>
      <c r="Z179" s="517"/>
    </row>
    <row r="180" spans="23:26" x14ac:dyDescent="0.25">
      <c r="W180" s="517"/>
      <c r="X180" s="517"/>
      <c r="Y180" s="517"/>
      <c r="Z180" s="517"/>
    </row>
    <row r="181" spans="23:26" x14ac:dyDescent="0.25">
      <c r="W181" s="517"/>
      <c r="X181" s="517"/>
      <c r="Y181" s="517"/>
      <c r="Z181" s="517"/>
    </row>
    <row r="182" spans="23:26" x14ac:dyDescent="0.25">
      <c r="W182" s="517"/>
      <c r="X182" s="517"/>
      <c r="Y182" s="517"/>
      <c r="Z182" s="517"/>
    </row>
    <row r="183" spans="23:26" x14ac:dyDescent="0.25">
      <c r="W183" s="517"/>
      <c r="X183" s="517"/>
      <c r="Y183" s="517"/>
      <c r="Z183" s="517"/>
    </row>
    <row r="184" spans="23:26" x14ac:dyDescent="0.25">
      <c r="W184" s="517"/>
      <c r="X184" s="517"/>
      <c r="Y184" s="517"/>
      <c r="Z184" s="517"/>
    </row>
    <row r="185" spans="23:26" x14ac:dyDescent="0.25">
      <c r="W185" s="517"/>
      <c r="X185" s="517"/>
      <c r="Y185" s="517"/>
      <c r="Z185" s="517"/>
    </row>
    <row r="186" spans="23:26" x14ac:dyDescent="0.25">
      <c r="W186" s="517"/>
      <c r="X186" s="517"/>
      <c r="Y186" s="517"/>
      <c r="Z186" s="517"/>
    </row>
    <row r="187" spans="23:26" x14ac:dyDescent="0.25">
      <c r="W187" s="517"/>
      <c r="X187" s="517"/>
      <c r="Y187" s="517"/>
      <c r="Z187" s="517"/>
    </row>
    <row r="188" spans="23:26" x14ac:dyDescent="0.25">
      <c r="W188" s="517"/>
      <c r="X188" s="517"/>
      <c r="Y188" s="517"/>
      <c r="Z188" s="517"/>
    </row>
    <row r="189" spans="23:26" x14ac:dyDescent="0.25">
      <c r="W189" s="517"/>
      <c r="X189" s="517"/>
      <c r="Y189" s="517"/>
      <c r="Z189" s="517"/>
    </row>
    <row r="190" spans="23:26" x14ac:dyDescent="0.25">
      <c r="W190" s="517"/>
      <c r="X190" s="517"/>
      <c r="Y190" s="517"/>
      <c r="Z190" s="517"/>
    </row>
    <row r="191" spans="23:26" x14ac:dyDescent="0.25">
      <c r="W191" s="517"/>
      <c r="X191" s="517"/>
      <c r="Y191" s="517"/>
      <c r="Z191" s="517"/>
    </row>
    <row r="192" spans="23:26" x14ac:dyDescent="0.25">
      <c r="W192" s="517"/>
      <c r="X192" s="517"/>
      <c r="Y192" s="517"/>
      <c r="Z192" s="517"/>
    </row>
    <row r="193" spans="23:26" x14ac:dyDescent="0.25">
      <c r="W193" s="517"/>
      <c r="X193" s="517"/>
      <c r="Y193" s="517"/>
      <c r="Z193" s="517"/>
    </row>
    <row r="194" spans="23:26" x14ac:dyDescent="0.25">
      <c r="W194" s="517"/>
      <c r="X194" s="517"/>
      <c r="Y194" s="517"/>
      <c r="Z194" s="517"/>
    </row>
    <row r="195" spans="23:26" x14ac:dyDescent="0.25">
      <c r="W195" s="517"/>
      <c r="X195" s="517"/>
      <c r="Y195" s="517"/>
      <c r="Z195" s="517"/>
    </row>
    <row r="196" spans="23:26" x14ac:dyDescent="0.25">
      <c r="W196" s="517"/>
      <c r="X196" s="517"/>
      <c r="Y196" s="517"/>
      <c r="Z196" s="517"/>
    </row>
    <row r="197" spans="23:26" x14ac:dyDescent="0.25">
      <c r="W197" s="517"/>
      <c r="X197" s="517"/>
      <c r="Y197" s="517"/>
      <c r="Z197" s="517"/>
    </row>
    <row r="198" spans="23:26" x14ac:dyDescent="0.25">
      <c r="W198" s="517"/>
      <c r="X198" s="517"/>
      <c r="Y198" s="517"/>
      <c r="Z198" s="517"/>
    </row>
    <row r="199" spans="23:26" x14ac:dyDescent="0.25">
      <c r="W199" s="517"/>
      <c r="X199" s="517"/>
      <c r="Y199" s="517"/>
      <c r="Z199" s="517"/>
    </row>
    <row r="200" spans="23:26" x14ac:dyDescent="0.25">
      <c r="W200" s="517"/>
      <c r="X200" s="517"/>
      <c r="Y200" s="517"/>
      <c r="Z200" s="517"/>
    </row>
    <row r="201" spans="23:26" x14ac:dyDescent="0.25">
      <c r="W201" s="517"/>
      <c r="X201" s="517"/>
      <c r="Y201" s="517"/>
      <c r="Z201" s="517"/>
    </row>
    <row r="202" spans="23:26" x14ac:dyDescent="0.25">
      <c r="W202" s="517"/>
      <c r="X202" s="517"/>
      <c r="Y202" s="517"/>
      <c r="Z202" s="517"/>
    </row>
    <row r="203" spans="23:26" x14ac:dyDescent="0.25">
      <c r="W203" s="517"/>
      <c r="X203" s="517"/>
      <c r="Y203" s="517"/>
      <c r="Z203" s="517"/>
    </row>
    <row r="204" spans="23:26" x14ac:dyDescent="0.25">
      <c r="W204" s="517"/>
      <c r="X204" s="517"/>
      <c r="Y204" s="517"/>
      <c r="Z204" s="517"/>
    </row>
    <row r="205" spans="23:26" x14ac:dyDescent="0.25">
      <c r="W205" s="517"/>
      <c r="X205" s="517"/>
      <c r="Y205" s="517"/>
      <c r="Z205" s="517"/>
    </row>
    <row r="206" spans="23:26" x14ac:dyDescent="0.25">
      <c r="W206" s="517"/>
      <c r="X206" s="517"/>
      <c r="Y206" s="517"/>
      <c r="Z206" s="517"/>
    </row>
    <row r="207" spans="23:26" x14ac:dyDescent="0.25">
      <c r="W207" s="517"/>
      <c r="X207" s="517"/>
      <c r="Y207" s="517"/>
      <c r="Z207" s="517"/>
    </row>
    <row r="208" spans="23:26" x14ac:dyDescent="0.25">
      <c r="W208" s="517"/>
      <c r="X208" s="517"/>
      <c r="Y208" s="517"/>
      <c r="Z208" s="517"/>
    </row>
    <row r="209" spans="23:26" x14ac:dyDescent="0.25">
      <c r="W209" s="517"/>
      <c r="X209" s="517"/>
      <c r="Y209" s="517"/>
      <c r="Z209" s="517"/>
    </row>
    <row r="210" spans="23:26" x14ac:dyDescent="0.25">
      <c r="W210" s="517"/>
      <c r="X210" s="517"/>
      <c r="Y210" s="517"/>
      <c r="Z210" s="517"/>
    </row>
    <row r="211" spans="23:26" x14ac:dyDescent="0.25">
      <c r="W211" s="517"/>
      <c r="X211" s="517"/>
      <c r="Y211" s="517"/>
      <c r="Z211" s="517"/>
    </row>
    <row r="212" spans="23:26" x14ac:dyDescent="0.25">
      <c r="W212" s="517"/>
      <c r="X212" s="517"/>
      <c r="Y212" s="517"/>
      <c r="Z212" s="517"/>
    </row>
    <row r="213" spans="23:26" x14ac:dyDescent="0.25">
      <c r="W213" s="517"/>
      <c r="X213" s="517"/>
      <c r="Y213" s="517"/>
      <c r="Z213" s="517"/>
    </row>
    <row r="214" spans="23:26" x14ac:dyDescent="0.25">
      <c r="W214" s="517"/>
      <c r="X214" s="517"/>
      <c r="Y214" s="517"/>
      <c r="Z214" s="517"/>
    </row>
    <row r="215" spans="23:26" x14ac:dyDescent="0.25">
      <c r="W215" s="517"/>
      <c r="X215" s="517"/>
      <c r="Y215" s="517"/>
      <c r="Z215" s="517"/>
    </row>
    <row r="216" spans="23:26" x14ac:dyDescent="0.25">
      <c r="W216" s="517"/>
      <c r="X216" s="517"/>
      <c r="Y216" s="517"/>
      <c r="Z216" s="517"/>
    </row>
    <row r="217" spans="23:26" x14ac:dyDescent="0.25">
      <c r="W217" s="517"/>
      <c r="X217" s="517"/>
      <c r="Y217" s="517"/>
      <c r="Z217" s="517"/>
    </row>
    <row r="218" spans="23:26" x14ac:dyDescent="0.25">
      <c r="W218" s="517"/>
      <c r="X218" s="517"/>
      <c r="Y218" s="517"/>
      <c r="Z218" s="517"/>
    </row>
    <row r="219" spans="23:26" x14ac:dyDescent="0.25">
      <c r="W219" s="517"/>
      <c r="X219" s="517"/>
      <c r="Y219" s="517"/>
      <c r="Z219" s="517"/>
    </row>
    <row r="220" spans="23:26" x14ac:dyDescent="0.25">
      <c r="W220" s="517"/>
      <c r="X220" s="517"/>
      <c r="Y220" s="517"/>
      <c r="Z220" s="517"/>
    </row>
    <row r="221" spans="23:26" x14ac:dyDescent="0.25">
      <c r="W221" s="517"/>
      <c r="X221" s="517"/>
      <c r="Y221" s="517"/>
      <c r="Z221" s="517"/>
    </row>
    <row r="222" spans="23:26" x14ac:dyDescent="0.25">
      <c r="W222" s="517"/>
      <c r="X222" s="517"/>
      <c r="Y222" s="517"/>
      <c r="Z222" s="517"/>
    </row>
    <row r="223" spans="23:26" x14ac:dyDescent="0.25">
      <c r="W223" s="517"/>
      <c r="X223" s="517"/>
      <c r="Y223" s="517"/>
      <c r="Z223" s="517"/>
    </row>
    <row r="224" spans="23:26" x14ac:dyDescent="0.25">
      <c r="W224" s="517"/>
      <c r="X224" s="517"/>
      <c r="Y224" s="517"/>
      <c r="Z224" s="517"/>
    </row>
    <row r="225" spans="23:26" x14ac:dyDescent="0.25">
      <c r="W225" s="517"/>
      <c r="X225" s="517"/>
      <c r="Y225" s="517"/>
      <c r="Z225" s="517"/>
    </row>
    <row r="226" spans="23:26" x14ac:dyDescent="0.25">
      <c r="W226" s="517"/>
      <c r="X226" s="517"/>
      <c r="Y226" s="517"/>
      <c r="Z226" s="517"/>
    </row>
    <row r="227" spans="23:26" x14ac:dyDescent="0.25">
      <c r="W227" s="517"/>
      <c r="X227" s="517"/>
      <c r="Y227" s="517"/>
      <c r="Z227" s="517"/>
    </row>
    <row r="228" spans="23:26" x14ac:dyDescent="0.25">
      <c r="W228" s="517"/>
      <c r="X228" s="517"/>
      <c r="Y228" s="517"/>
      <c r="Z228" s="517"/>
    </row>
    <row r="229" spans="23:26" x14ac:dyDescent="0.25">
      <c r="W229" s="517"/>
      <c r="X229" s="517"/>
      <c r="Y229" s="517"/>
      <c r="Z229" s="517"/>
    </row>
    <row r="230" spans="23:26" x14ac:dyDescent="0.25">
      <c r="W230" s="517"/>
      <c r="X230" s="517"/>
      <c r="Y230" s="517"/>
      <c r="Z230" s="517"/>
    </row>
    <row r="231" spans="23:26" x14ac:dyDescent="0.25">
      <c r="W231" s="517"/>
      <c r="X231" s="517"/>
      <c r="Y231" s="517"/>
      <c r="Z231" s="517"/>
    </row>
    <row r="232" spans="23:26" x14ac:dyDescent="0.25">
      <c r="W232" s="517"/>
      <c r="X232" s="517"/>
      <c r="Y232" s="517"/>
      <c r="Z232" s="517"/>
    </row>
    <row r="233" spans="23:26" x14ac:dyDescent="0.25">
      <c r="W233" s="517"/>
      <c r="X233" s="517"/>
      <c r="Y233" s="517"/>
      <c r="Z233" s="517"/>
    </row>
    <row r="234" spans="23:26" x14ac:dyDescent="0.25">
      <c r="W234" s="517"/>
      <c r="X234" s="517"/>
      <c r="Y234" s="517"/>
      <c r="Z234" s="517"/>
    </row>
    <row r="235" spans="23:26" x14ac:dyDescent="0.25">
      <c r="W235" s="517"/>
      <c r="X235" s="517"/>
      <c r="Y235" s="517"/>
      <c r="Z235" s="517"/>
    </row>
    <row r="236" spans="23:26" x14ac:dyDescent="0.25">
      <c r="W236" s="517"/>
      <c r="X236" s="517"/>
      <c r="Y236" s="517"/>
      <c r="Z236" s="517"/>
    </row>
    <row r="237" spans="23:26" x14ac:dyDescent="0.25">
      <c r="W237" s="517"/>
      <c r="X237" s="517"/>
      <c r="Y237" s="517"/>
      <c r="Z237" s="517"/>
    </row>
    <row r="238" spans="23:26" x14ac:dyDescent="0.25">
      <c r="W238" s="517"/>
      <c r="X238" s="517"/>
      <c r="Y238" s="517"/>
      <c r="Z238" s="517"/>
    </row>
    <row r="239" spans="23:26" x14ac:dyDescent="0.25">
      <c r="W239" s="517"/>
      <c r="X239" s="517"/>
      <c r="Y239" s="517"/>
      <c r="Z239" s="517"/>
    </row>
    <row r="240" spans="23:26" x14ac:dyDescent="0.25">
      <c r="W240" s="517"/>
      <c r="X240" s="517"/>
      <c r="Y240" s="517"/>
      <c r="Z240" s="517"/>
    </row>
    <row r="241" spans="23:26" x14ac:dyDescent="0.25">
      <c r="W241" s="517"/>
      <c r="X241" s="517"/>
      <c r="Y241" s="517"/>
      <c r="Z241" s="517"/>
    </row>
    <row r="242" spans="23:26" x14ac:dyDescent="0.25">
      <c r="W242" s="517"/>
      <c r="X242" s="517"/>
      <c r="Y242" s="517"/>
      <c r="Z242" s="517"/>
    </row>
    <row r="243" spans="23:26" x14ac:dyDescent="0.25">
      <c r="W243" s="517"/>
      <c r="X243" s="517"/>
      <c r="Y243" s="517"/>
      <c r="Z243" s="517"/>
    </row>
    <row r="244" spans="23:26" x14ac:dyDescent="0.25">
      <c r="W244" s="517"/>
      <c r="X244" s="517"/>
      <c r="Y244" s="517"/>
      <c r="Z244" s="517"/>
    </row>
    <row r="245" spans="23:26" x14ac:dyDescent="0.25">
      <c r="W245" s="517"/>
      <c r="X245" s="517"/>
      <c r="Y245" s="517"/>
      <c r="Z245" s="517"/>
    </row>
    <row r="246" spans="23:26" x14ac:dyDescent="0.25">
      <c r="W246" s="517"/>
      <c r="X246" s="517"/>
      <c r="Y246" s="517"/>
      <c r="Z246" s="517"/>
    </row>
    <row r="247" spans="23:26" x14ac:dyDescent="0.25">
      <c r="W247" s="517"/>
      <c r="X247" s="517"/>
      <c r="Y247" s="517"/>
      <c r="Z247" s="517"/>
    </row>
    <row r="248" spans="23:26" x14ac:dyDescent="0.25">
      <c r="W248" s="517"/>
      <c r="X248" s="517"/>
      <c r="Y248" s="517"/>
      <c r="Z248" s="517"/>
    </row>
    <row r="249" spans="23:26" x14ac:dyDescent="0.25">
      <c r="W249" s="517"/>
      <c r="X249" s="517"/>
      <c r="Y249" s="517"/>
      <c r="Z249" s="517"/>
    </row>
    <row r="250" spans="23:26" x14ac:dyDescent="0.25">
      <c r="W250" s="517"/>
      <c r="X250" s="517"/>
      <c r="Y250" s="517"/>
      <c r="Z250" s="517"/>
    </row>
    <row r="251" spans="23:26" x14ac:dyDescent="0.25">
      <c r="W251" s="517"/>
      <c r="X251" s="517"/>
      <c r="Y251" s="517"/>
      <c r="Z251" s="517"/>
    </row>
    <row r="252" spans="23:26" x14ac:dyDescent="0.25">
      <c r="W252" s="517"/>
      <c r="X252" s="517"/>
      <c r="Y252" s="517"/>
      <c r="Z252" s="517"/>
    </row>
    <row r="253" spans="23:26" x14ac:dyDescent="0.25">
      <c r="W253" s="517"/>
      <c r="X253" s="517"/>
      <c r="Y253" s="517"/>
      <c r="Z253" s="517"/>
    </row>
    <row r="254" spans="23:26" x14ac:dyDescent="0.25">
      <c r="W254" s="517"/>
      <c r="X254" s="517"/>
      <c r="Y254" s="517"/>
      <c r="Z254" s="517"/>
    </row>
    <row r="255" spans="23:26" x14ac:dyDescent="0.25">
      <c r="W255" s="517"/>
      <c r="X255" s="517"/>
      <c r="Y255" s="517"/>
      <c r="Z255" s="517"/>
    </row>
    <row r="256" spans="23:26" x14ac:dyDescent="0.25">
      <c r="W256" s="517"/>
      <c r="X256" s="517"/>
      <c r="Y256" s="517"/>
      <c r="Z256" s="517"/>
    </row>
    <row r="257" spans="23:26" x14ac:dyDescent="0.25">
      <c r="W257" s="517"/>
      <c r="X257" s="517"/>
      <c r="Y257" s="517"/>
      <c r="Z257" s="517"/>
    </row>
    <row r="258" spans="23:26" x14ac:dyDescent="0.25">
      <c r="W258" s="517"/>
      <c r="X258" s="517"/>
      <c r="Y258" s="517"/>
      <c r="Z258" s="517"/>
    </row>
    <row r="259" spans="23:26" x14ac:dyDescent="0.25">
      <c r="W259" s="517"/>
      <c r="X259" s="517"/>
      <c r="Y259" s="517"/>
      <c r="Z259" s="517"/>
    </row>
    <row r="260" spans="23:26" x14ac:dyDescent="0.25">
      <c r="W260" s="517"/>
      <c r="X260" s="517"/>
      <c r="Y260" s="517"/>
      <c r="Z260" s="517"/>
    </row>
    <row r="261" spans="23:26" x14ac:dyDescent="0.25">
      <c r="W261" s="517"/>
      <c r="X261" s="517"/>
      <c r="Y261" s="517"/>
      <c r="Z261" s="517"/>
    </row>
    <row r="262" spans="23:26" x14ac:dyDescent="0.25">
      <c r="W262" s="517"/>
      <c r="X262" s="517"/>
      <c r="Y262" s="517"/>
      <c r="Z262" s="517"/>
    </row>
    <row r="263" spans="23:26" x14ac:dyDescent="0.25">
      <c r="W263" s="517"/>
      <c r="X263" s="517"/>
      <c r="Y263" s="517"/>
      <c r="Z263" s="517"/>
    </row>
    <row r="264" spans="23:26" x14ac:dyDescent="0.25">
      <c r="W264" s="517"/>
      <c r="X264" s="517"/>
      <c r="Y264" s="517"/>
      <c r="Z264" s="517"/>
    </row>
    <row r="265" spans="23:26" x14ac:dyDescent="0.25">
      <c r="W265" s="517"/>
      <c r="X265" s="517"/>
      <c r="Y265" s="517"/>
      <c r="Z265" s="517"/>
    </row>
    <row r="266" spans="23:26" x14ac:dyDescent="0.25">
      <c r="W266" s="517"/>
      <c r="X266" s="517"/>
      <c r="Y266" s="517"/>
      <c r="Z266" s="517"/>
    </row>
    <row r="267" spans="23:26" x14ac:dyDescent="0.25">
      <c r="W267" s="517"/>
      <c r="X267" s="517"/>
      <c r="Y267" s="517"/>
      <c r="Z267" s="517"/>
    </row>
    <row r="268" spans="23:26" x14ac:dyDescent="0.25">
      <c r="W268" s="517"/>
      <c r="X268" s="517"/>
      <c r="Y268" s="517"/>
      <c r="Z268" s="517"/>
    </row>
    <row r="269" spans="23:26" x14ac:dyDescent="0.25">
      <c r="W269" s="517"/>
      <c r="X269" s="517"/>
      <c r="Y269" s="517"/>
      <c r="Z269" s="517"/>
    </row>
    <row r="270" spans="23:26" x14ac:dyDescent="0.25">
      <c r="W270" s="517"/>
      <c r="X270" s="517"/>
      <c r="Y270" s="517"/>
      <c r="Z270" s="517"/>
    </row>
    <row r="271" spans="23:26" x14ac:dyDescent="0.25">
      <c r="W271" s="517"/>
      <c r="X271" s="517"/>
      <c r="Y271" s="517"/>
      <c r="Z271" s="517"/>
    </row>
    <row r="272" spans="23:26" x14ac:dyDescent="0.25">
      <c r="W272" s="517"/>
      <c r="X272" s="517"/>
      <c r="Y272" s="517"/>
      <c r="Z272" s="517"/>
    </row>
    <row r="273" spans="23:26" x14ac:dyDescent="0.25">
      <c r="W273" s="517"/>
      <c r="X273" s="517"/>
      <c r="Y273" s="517"/>
      <c r="Z273" s="517"/>
    </row>
    <row r="274" spans="23:26" x14ac:dyDescent="0.25">
      <c r="W274" s="517"/>
      <c r="X274" s="517"/>
      <c r="Y274" s="517"/>
      <c r="Z274" s="517"/>
    </row>
    <row r="275" spans="23:26" x14ac:dyDescent="0.25">
      <c r="W275" s="517"/>
      <c r="X275" s="517"/>
      <c r="Y275" s="517"/>
      <c r="Z275" s="517"/>
    </row>
    <row r="276" spans="23:26" x14ac:dyDescent="0.25">
      <c r="W276" s="517"/>
      <c r="X276" s="517"/>
      <c r="Y276" s="517"/>
      <c r="Z276" s="517"/>
    </row>
    <row r="277" spans="23:26" x14ac:dyDescent="0.25">
      <c r="W277" s="517"/>
      <c r="X277" s="517"/>
      <c r="Y277" s="517"/>
      <c r="Z277" s="517"/>
    </row>
    <row r="278" spans="23:26" x14ac:dyDescent="0.25">
      <c r="W278" s="517"/>
      <c r="X278" s="517"/>
      <c r="Y278" s="517"/>
      <c r="Z278" s="517"/>
    </row>
    <row r="279" spans="23:26" x14ac:dyDescent="0.25">
      <c r="W279" s="517"/>
      <c r="X279" s="517"/>
      <c r="Y279" s="517"/>
      <c r="Z279" s="517"/>
    </row>
    <row r="280" spans="23:26" x14ac:dyDescent="0.25">
      <c r="W280" s="517"/>
      <c r="X280" s="517"/>
      <c r="Y280" s="517"/>
      <c r="Z280" s="517"/>
    </row>
    <row r="281" spans="23:26" x14ac:dyDescent="0.25">
      <c r="W281" s="517"/>
      <c r="X281" s="517"/>
      <c r="Y281" s="517"/>
      <c r="Z281" s="517"/>
    </row>
    <row r="282" spans="23:26" x14ac:dyDescent="0.25">
      <c r="W282" s="517"/>
      <c r="X282" s="517"/>
      <c r="Y282" s="517"/>
      <c r="Z282" s="517"/>
    </row>
    <row r="283" spans="23:26" x14ac:dyDescent="0.25">
      <c r="W283" s="517"/>
      <c r="X283" s="517"/>
      <c r="Y283" s="517"/>
      <c r="Z283" s="517"/>
    </row>
    <row r="284" spans="23:26" x14ac:dyDescent="0.25">
      <c r="W284" s="517"/>
      <c r="X284" s="517"/>
      <c r="Y284" s="517"/>
      <c r="Z284" s="517"/>
    </row>
    <row r="285" spans="23:26" x14ac:dyDescent="0.25">
      <c r="W285" s="517"/>
      <c r="X285" s="517"/>
      <c r="Y285" s="517"/>
      <c r="Z285" s="517"/>
    </row>
    <row r="286" spans="23:26" x14ac:dyDescent="0.25">
      <c r="W286" s="517"/>
      <c r="X286" s="517"/>
      <c r="Y286" s="517"/>
      <c r="Z286" s="517"/>
    </row>
    <row r="287" spans="23:26" x14ac:dyDescent="0.25">
      <c r="W287" s="517"/>
      <c r="X287" s="517"/>
      <c r="Y287" s="517"/>
      <c r="Z287" s="517"/>
    </row>
    <row r="288" spans="23:26" x14ac:dyDescent="0.25">
      <c r="W288" s="517"/>
      <c r="X288" s="517"/>
      <c r="Y288" s="517"/>
      <c r="Z288" s="517"/>
    </row>
    <row r="289" spans="23:26" x14ac:dyDescent="0.25">
      <c r="W289" s="517"/>
      <c r="X289" s="517"/>
      <c r="Y289" s="517"/>
      <c r="Z289" s="517"/>
    </row>
    <row r="290" spans="23:26" x14ac:dyDescent="0.25">
      <c r="W290" s="517"/>
      <c r="X290" s="517"/>
      <c r="Y290" s="517"/>
      <c r="Z290" s="517"/>
    </row>
    <row r="291" spans="23:26" x14ac:dyDescent="0.25">
      <c r="W291" s="517"/>
      <c r="X291" s="517"/>
      <c r="Y291" s="517"/>
      <c r="Z291" s="517"/>
    </row>
    <row r="292" spans="23:26" x14ac:dyDescent="0.25">
      <c r="W292" s="517"/>
      <c r="X292" s="517"/>
      <c r="Y292" s="517"/>
      <c r="Z292" s="517"/>
    </row>
    <row r="293" spans="23:26" x14ac:dyDescent="0.25">
      <c r="W293" s="517"/>
      <c r="X293" s="517"/>
      <c r="Y293" s="517"/>
      <c r="Z293" s="517"/>
    </row>
    <row r="294" spans="23:26" x14ac:dyDescent="0.25">
      <c r="W294" s="517"/>
      <c r="X294" s="517"/>
      <c r="Y294" s="517"/>
      <c r="Z294" s="517"/>
    </row>
    <row r="295" spans="23:26" x14ac:dyDescent="0.25">
      <c r="W295" s="517"/>
      <c r="X295" s="517"/>
      <c r="Y295" s="517"/>
      <c r="Z295" s="517"/>
    </row>
    <row r="296" spans="23:26" x14ac:dyDescent="0.25">
      <c r="W296" s="517"/>
      <c r="X296" s="517"/>
      <c r="Y296" s="517"/>
      <c r="Z296" s="517"/>
    </row>
    <row r="297" spans="23:26" x14ac:dyDescent="0.25">
      <c r="W297" s="517"/>
      <c r="X297" s="517"/>
      <c r="Y297" s="517"/>
      <c r="Z297" s="517"/>
    </row>
    <row r="298" spans="23:26" x14ac:dyDescent="0.25">
      <c r="W298" s="517"/>
      <c r="X298" s="517"/>
      <c r="Y298" s="517"/>
      <c r="Z298" s="517"/>
    </row>
    <row r="299" spans="23:26" x14ac:dyDescent="0.25">
      <c r="W299" s="517"/>
      <c r="X299" s="517"/>
      <c r="Y299" s="517"/>
      <c r="Z299" s="517"/>
    </row>
    <row r="300" spans="23:26" x14ac:dyDescent="0.25">
      <c r="W300" s="517"/>
      <c r="X300" s="517"/>
      <c r="Y300" s="517"/>
      <c r="Z300" s="517"/>
    </row>
    <row r="301" spans="23:26" x14ac:dyDescent="0.25">
      <c r="W301" s="517"/>
      <c r="X301" s="517"/>
      <c r="Y301" s="517"/>
      <c r="Z301" s="517"/>
    </row>
    <row r="302" spans="23:26" x14ac:dyDescent="0.25">
      <c r="W302" s="517"/>
      <c r="X302" s="517"/>
      <c r="Y302" s="517"/>
      <c r="Z302" s="517"/>
    </row>
    <row r="303" spans="23:26" x14ac:dyDescent="0.25">
      <c r="W303" s="517"/>
      <c r="X303" s="517"/>
      <c r="Y303" s="517"/>
      <c r="Z303" s="517"/>
    </row>
    <row r="304" spans="23:26" x14ac:dyDescent="0.25">
      <c r="W304" s="517"/>
      <c r="X304" s="517"/>
      <c r="Y304" s="517"/>
      <c r="Z304" s="517"/>
    </row>
    <row r="305" spans="23:26" x14ac:dyDescent="0.25">
      <c r="W305" s="517"/>
      <c r="X305" s="517"/>
      <c r="Y305" s="517"/>
      <c r="Z305" s="517"/>
    </row>
    <row r="306" spans="23:26" x14ac:dyDescent="0.25">
      <c r="W306" s="517"/>
      <c r="X306" s="517"/>
      <c r="Y306" s="517"/>
      <c r="Z306" s="517"/>
    </row>
    <row r="307" spans="23:26" x14ac:dyDescent="0.25">
      <c r="W307" s="517"/>
      <c r="X307" s="517"/>
      <c r="Y307" s="517"/>
      <c r="Z307" s="517"/>
    </row>
    <row r="308" spans="23:26" x14ac:dyDescent="0.25">
      <c r="W308" s="517"/>
      <c r="X308" s="517"/>
      <c r="Y308" s="517"/>
      <c r="Z308" s="517"/>
    </row>
    <row r="309" spans="23:26" x14ac:dyDescent="0.25">
      <c r="W309" s="517"/>
      <c r="X309" s="517"/>
      <c r="Y309" s="517"/>
      <c r="Z309" s="517"/>
    </row>
    <row r="310" spans="23:26" x14ac:dyDescent="0.25">
      <c r="W310" s="517"/>
      <c r="X310" s="517"/>
      <c r="Y310" s="517"/>
      <c r="Z310" s="517"/>
    </row>
    <row r="311" spans="23:26" x14ac:dyDescent="0.25">
      <c r="W311" s="517"/>
      <c r="X311" s="517"/>
      <c r="Y311" s="517"/>
      <c r="Z311" s="517"/>
    </row>
    <row r="312" spans="23:26" x14ac:dyDescent="0.25">
      <c r="W312" s="517"/>
      <c r="X312" s="517"/>
      <c r="Y312" s="517"/>
      <c r="Z312" s="517"/>
    </row>
    <row r="313" spans="23:26" x14ac:dyDescent="0.25">
      <c r="W313" s="517"/>
      <c r="X313" s="517"/>
      <c r="Y313" s="517"/>
      <c r="Z313" s="517"/>
    </row>
    <row r="314" spans="23:26" x14ac:dyDescent="0.25">
      <c r="W314" s="517"/>
      <c r="X314" s="517"/>
      <c r="Y314" s="517"/>
      <c r="Z314" s="517"/>
    </row>
    <row r="315" spans="23:26" x14ac:dyDescent="0.25">
      <c r="W315" s="517"/>
      <c r="X315" s="517"/>
      <c r="Y315" s="517"/>
      <c r="Z315" s="517"/>
    </row>
    <row r="316" spans="23:26" x14ac:dyDescent="0.25">
      <c r="W316" s="517"/>
      <c r="X316" s="517"/>
      <c r="Y316" s="517"/>
      <c r="Z316" s="517"/>
    </row>
    <row r="317" spans="23:26" x14ac:dyDescent="0.25">
      <c r="W317" s="517"/>
      <c r="X317" s="517"/>
      <c r="Y317" s="517"/>
      <c r="Z317" s="517"/>
    </row>
    <row r="318" spans="23:26" x14ac:dyDescent="0.25">
      <c r="W318" s="517"/>
      <c r="X318" s="517"/>
      <c r="Y318" s="517"/>
      <c r="Z318" s="517"/>
    </row>
    <row r="319" spans="23:26" x14ac:dyDescent="0.25">
      <c r="W319" s="517"/>
      <c r="X319" s="517"/>
      <c r="Y319" s="517"/>
      <c r="Z319" s="517"/>
    </row>
    <row r="320" spans="23:26" x14ac:dyDescent="0.25">
      <c r="W320" s="517"/>
      <c r="X320" s="517"/>
      <c r="Y320" s="517"/>
      <c r="Z320" s="517"/>
    </row>
    <row r="321" spans="23:26" x14ac:dyDescent="0.25">
      <c r="W321" s="517"/>
      <c r="X321" s="517"/>
      <c r="Y321" s="517"/>
      <c r="Z321" s="517"/>
    </row>
    <row r="322" spans="23:26" x14ac:dyDescent="0.25">
      <c r="W322" s="517"/>
      <c r="X322" s="517"/>
      <c r="Y322" s="517"/>
      <c r="Z322" s="517"/>
    </row>
    <row r="323" spans="23:26" x14ac:dyDescent="0.25">
      <c r="W323" s="517"/>
      <c r="X323" s="517"/>
      <c r="Y323" s="517"/>
      <c r="Z323" s="517"/>
    </row>
    <row r="324" spans="23:26" x14ac:dyDescent="0.25">
      <c r="W324" s="517"/>
      <c r="X324" s="517"/>
      <c r="Y324" s="517"/>
      <c r="Z324" s="517"/>
    </row>
    <row r="325" spans="23:26" x14ac:dyDescent="0.25">
      <c r="W325" s="517"/>
      <c r="X325" s="517"/>
      <c r="Y325" s="517"/>
      <c r="Z325" s="517"/>
    </row>
    <row r="326" spans="23:26" x14ac:dyDescent="0.25">
      <c r="W326" s="517"/>
      <c r="X326" s="517"/>
      <c r="Y326" s="517"/>
      <c r="Z326" s="517"/>
    </row>
    <row r="327" spans="23:26" x14ac:dyDescent="0.25">
      <c r="W327" s="517"/>
      <c r="X327" s="517"/>
      <c r="Y327" s="517"/>
      <c r="Z327" s="517"/>
    </row>
    <row r="328" spans="23:26" x14ac:dyDescent="0.25">
      <c r="W328" s="517"/>
      <c r="X328" s="517"/>
      <c r="Y328" s="517"/>
      <c r="Z328" s="517"/>
    </row>
    <row r="329" spans="23:26" x14ac:dyDescent="0.25">
      <c r="W329" s="517"/>
      <c r="X329" s="517"/>
      <c r="Y329" s="517"/>
      <c r="Z329" s="517"/>
    </row>
    <row r="330" spans="23:26" x14ac:dyDescent="0.25">
      <c r="W330" s="517"/>
      <c r="X330" s="517"/>
      <c r="Y330" s="517"/>
      <c r="Z330" s="517"/>
    </row>
    <row r="331" spans="23:26" x14ac:dyDescent="0.25">
      <c r="W331" s="517"/>
      <c r="X331" s="517"/>
      <c r="Y331" s="517"/>
      <c r="Z331" s="517"/>
    </row>
    <row r="332" spans="23:26" x14ac:dyDescent="0.25">
      <c r="W332" s="517"/>
      <c r="X332" s="517"/>
      <c r="Y332" s="517"/>
      <c r="Z332" s="517"/>
    </row>
    <row r="333" spans="23:26" x14ac:dyDescent="0.25">
      <c r="W333" s="517"/>
      <c r="X333" s="517"/>
      <c r="Y333" s="517"/>
      <c r="Z333" s="517"/>
    </row>
    <row r="334" spans="23:26" x14ac:dyDescent="0.25">
      <c r="W334" s="517"/>
      <c r="X334" s="517"/>
      <c r="Y334" s="517"/>
      <c r="Z334" s="517"/>
    </row>
    <row r="335" spans="23:26" x14ac:dyDescent="0.25">
      <c r="W335" s="517"/>
      <c r="X335" s="517"/>
      <c r="Y335" s="517"/>
      <c r="Z335" s="517"/>
    </row>
    <row r="336" spans="23:26" x14ac:dyDescent="0.25">
      <c r="W336" s="517"/>
      <c r="X336" s="517"/>
      <c r="Y336" s="517"/>
      <c r="Z336" s="517"/>
    </row>
    <row r="337" spans="23:26" x14ac:dyDescent="0.25">
      <c r="W337" s="517"/>
      <c r="X337" s="517"/>
      <c r="Y337" s="517"/>
      <c r="Z337" s="517"/>
    </row>
    <row r="338" spans="23:26" x14ac:dyDescent="0.25">
      <c r="W338" s="517"/>
      <c r="X338" s="517"/>
      <c r="Y338" s="517"/>
      <c r="Z338" s="517"/>
    </row>
    <row r="339" spans="23:26" x14ac:dyDescent="0.25">
      <c r="W339" s="517"/>
      <c r="X339" s="517"/>
      <c r="Y339" s="517"/>
      <c r="Z339" s="517"/>
    </row>
    <row r="340" spans="23:26" x14ac:dyDescent="0.25">
      <c r="W340" s="517"/>
      <c r="X340" s="517"/>
      <c r="Y340" s="517"/>
      <c r="Z340" s="517"/>
    </row>
    <row r="341" spans="23:26" x14ac:dyDescent="0.25">
      <c r="W341" s="517"/>
      <c r="X341" s="517"/>
      <c r="Y341" s="517"/>
      <c r="Z341" s="517"/>
    </row>
    <row r="342" spans="23:26" x14ac:dyDescent="0.25">
      <c r="W342" s="517"/>
      <c r="X342" s="517"/>
      <c r="Y342" s="517"/>
      <c r="Z342" s="517"/>
    </row>
    <row r="343" spans="23:26" x14ac:dyDescent="0.25">
      <c r="W343" s="517"/>
      <c r="X343" s="517"/>
      <c r="Y343" s="517"/>
      <c r="Z343" s="517"/>
    </row>
    <row r="344" spans="23:26" x14ac:dyDescent="0.25">
      <c r="W344" s="517"/>
      <c r="X344" s="517"/>
      <c r="Y344" s="517"/>
      <c r="Z344" s="517"/>
    </row>
    <row r="345" spans="23:26" x14ac:dyDescent="0.25">
      <c r="W345" s="517"/>
      <c r="X345" s="517"/>
      <c r="Y345" s="517"/>
      <c r="Z345" s="517"/>
    </row>
    <row r="346" spans="23:26" x14ac:dyDescent="0.25">
      <c r="W346" s="517"/>
      <c r="X346" s="517"/>
      <c r="Y346" s="517"/>
      <c r="Z346" s="517"/>
    </row>
    <row r="347" spans="23:26" x14ac:dyDescent="0.25">
      <c r="W347" s="517"/>
      <c r="X347" s="517"/>
      <c r="Y347" s="517"/>
      <c r="Z347" s="517"/>
    </row>
    <row r="348" spans="23:26" x14ac:dyDescent="0.25">
      <c r="W348" s="517"/>
      <c r="X348" s="517"/>
      <c r="Y348" s="517"/>
      <c r="Z348" s="517"/>
    </row>
    <row r="349" spans="23:26" x14ac:dyDescent="0.25">
      <c r="W349" s="517"/>
      <c r="X349" s="517"/>
      <c r="Y349" s="517"/>
      <c r="Z349" s="517"/>
    </row>
    <row r="350" spans="23:26" x14ac:dyDescent="0.25">
      <c r="W350" s="517"/>
      <c r="X350" s="517"/>
      <c r="Y350" s="517"/>
      <c r="Z350" s="517"/>
    </row>
    <row r="351" spans="23:26" x14ac:dyDescent="0.25">
      <c r="W351" s="517"/>
      <c r="X351" s="517"/>
      <c r="Y351" s="517"/>
      <c r="Z351" s="517"/>
    </row>
    <row r="352" spans="23:26" x14ac:dyDescent="0.25">
      <c r="W352" s="517"/>
      <c r="X352" s="517"/>
      <c r="Y352" s="517"/>
      <c r="Z352" s="517"/>
    </row>
    <row r="353" spans="23:26" x14ac:dyDescent="0.25">
      <c r="W353" s="517"/>
      <c r="X353" s="517"/>
      <c r="Y353" s="517"/>
      <c r="Z353" s="517"/>
    </row>
    <row r="354" spans="23:26" x14ac:dyDescent="0.25">
      <c r="W354" s="517"/>
      <c r="X354" s="517"/>
      <c r="Y354" s="517"/>
      <c r="Z354" s="517"/>
    </row>
    <row r="355" spans="23:26" x14ac:dyDescent="0.25">
      <c r="W355" s="517"/>
      <c r="X355" s="517"/>
      <c r="Y355" s="517"/>
      <c r="Z355" s="517"/>
    </row>
    <row r="356" spans="23:26" x14ac:dyDescent="0.25">
      <c r="W356" s="517"/>
      <c r="X356" s="517"/>
      <c r="Y356" s="517"/>
      <c r="Z356" s="517"/>
    </row>
    <row r="357" spans="23:26" x14ac:dyDescent="0.25">
      <c r="W357" s="517"/>
      <c r="X357" s="517"/>
      <c r="Y357" s="517"/>
      <c r="Z357" s="517"/>
    </row>
    <row r="358" spans="23:26" x14ac:dyDescent="0.25">
      <c r="W358" s="517"/>
      <c r="X358" s="517"/>
      <c r="Y358" s="517"/>
      <c r="Z358" s="517"/>
    </row>
    <row r="359" spans="23:26" x14ac:dyDescent="0.25">
      <c r="W359" s="517"/>
      <c r="X359" s="517"/>
      <c r="Y359" s="517"/>
      <c r="Z359" s="517"/>
    </row>
    <row r="360" spans="23:26" x14ac:dyDescent="0.25">
      <c r="W360" s="517"/>
      <c r="X360" s="517"/>
      <c r="Y360" s="517"/>
      <c r="Z360" s="517"/>
    </row>
    <row r="361" spans="23:26" x14ac:dyDescent="0.25">
      <c r="W361" s="517"/>
      <c r="X361" s="517"/>
      <c r="Y361" s="517"/>
      <c r="Z361" s="517"/>
    </row>
    <row r="362" spans="23:26" x14ac:dyDescent="0.25">
      <c r="W362" s="517"/>
      <c r="X362" s="517"/>
      <c r="Y362" s="517"/>
      <c r="Z362" s="517"/>
    </row>
    <row r="363" spans="23:26" x14ac:dyDescent="0.25">
      <c r="W363" s="517"/>
      <c r="X363" s="517"/>
      <c r="Y363" s="517"/>
      <c r="Z363" s="517"/>
    </row>
    <row r="364" spans="23:26" x14ac:dyDescent="0.25">
      <c r="W364" s="517"/>
      <c r="X364" s="517"/>
      <c r="Y364" s="517"/>
      <c r="Z364" s="517"/>
    </row>
    <row r="365" spans="23:26" x14ac:dyDescent="0.25">
      <c r="W365" s="517"/>
      <c r="X365" s="517"/>
      <c r="Y365" s="517"/>
      <c r="Z365" s="517"/>
    </row>
    <row r="366" spans="23:26" x14ac:dyDescent="0.25">
      <c r="W366" s="517"/>
      <c r="X366" s="517"/>
      <c r="Y366" s="517"/>
      <c r="Z366" s="517"/>
    </row>
    <row r="367" spans="23:26" x14ac:dyDescent="0.25">
      <c r="W367" s="517"/>
      <c r="X367" s="517"/>
      <c r="Y367" s="517"/>
      <c r="Z367" s="517"/>
    </row>
    <row r="368" spans="23:26" x14ac:dyDescent="0.25">
      <c r="W368" s="517"/>
      <c r="X368" s="517"/>
      <c r="Y368" s="517"/>
      <c r="Z368" s="517"/>
    </row>
    <row r="369" spans="23:26" x14ac:dyDescent="0.25">
      <c r="W369" s="517"/>
      <c r="X369" s="517"/>
      <c r="Y369" s="517"/>
      <c r="Z369" s="517"/>
    </row>
    <row r="370" spans="23:26" x14ac:dyDescent="0.25">
      <c r="W370" s="517"/>
      <c r="X370" s="517"/>
      <c r="Y370" s="517"/>
      <c r="Z370" s="517"/>
    </row>
    <row r="371" spans="23:26" x14ac:dyDescent="0.25">
      <c r="W371" s="517"/>
      <c r="X371" s="517"/>
      <c r="Y371" s="517"/>
      <c r="Z371" s="517"/>
    </row>
    <row r="372" spans="23:26" x14ac:dyDescent="0.25">
      <c r="W372" s="517"/>
      <c r="X372" s="517"/>
      <c r="Y372" s="517"/>
      <c r="Z372" s="517"/>
    </row>
    <row r="373" spans="23:26" x14ac:dyDescent="0.25">
      <c r="W373" s="517"/>
      <c r="X373" s="517"/>
      <c r="Y373" s="517"/>
      <c r="Z373" s="517"/>
    </row>
    <row r="374" spans="23:26" x14ac:dyDescent="0.25">
      <c r="W374" s="517"/>
      <c r="X374" s="517"/>
      <c r="Y374" s="517"/>
      <c r="Z374" s="517"/>
    </row>
    <row r="375" spans="23:26" x14ac:dyDescent="0.25">
      <c r="W375" s="517"/>
      <c r="X375" s="517"/>
      <c r="Y375" s="517"/>
      <c r="Z375" s="517"/>
    </row>
    <row r="376" spans="23:26" x14ac:dyDescent="0.25">
      <c r="W376" s="517"/>
      <c r="X376" s="517"/>
      <c r="Y376" s="517"/>
      <c r="Z376" s="517"/>
    </row>
    <row r="377" spans="23:26" x14ac:dyDescent="0.25">
      <c r="W377" s="517"/>
      <c r="X377" s="517"/>
      <c r="Y377" s="517"/>
      <c r="Z377" s="517"/>
    </row>
    <row r="378" spans="23:26" x14ac:dyDescent="0.25">
      <c r="W378" s="517"/>
      <c r="X378" s="517"/>
      <c r="Y378" s="517"/>
      <c r="Z378" s="517"/>
    </row>
    <row r="379" spans="23:26" x14ac:dyDescent="0.25">
      <c r="W379" s="517"/>
      <c r="X379" s="517"/>
      <c r="Y379" s="517"/>
      <c r="Z379" s="517"/>
    </row>
    <row r="380" spans="23:26" x14ac:dyDescent="0.25">
      <c r="W380" s="517"/>
      <c r="X380" s="517"/>
      <c r="Y380" s="517"/>
      <c r="Z380" s="517"/>
    </row>
    <row r="381" spans="23:26" x14ac:dyDescent="0.25">
      <c r="W381" s="517"/>
      <c r="X381" s="517"/>
      <c r="Y381" s="517"/>
      <c r="Z381" s="517"/>
    </row>
    <row r="382" spans="23:26" x14ac:dyDescent="0.25">
      <c r="W382" s="517"/>
      <c r="X382" s="517"/>
      <c r="Y382" s="517"/>
      <c r="Z382" s="517"/>
    </row>
    <row r="383" spans="23:26" x14ac:dyDescent="0.25">
      <c r="W383" s="517"/>
      <c r="X383" s="517"/>
      <c r="Y383" s="517"/>
      <c r="Z383" s="517"/>
    </row>
    <row r="384" spans="23:26" x14ac:dyDescent="0.25">
      <c r="W384" s="517"/>
      <c r="X384" s="517"/>
      <c r="Y384" s="517"/>
      <c r="Z384" s="517"/>
    </row>
    <row r="385" spans="23:26" x14ac:dyDescent="0.25">
      <c r="W385" s="517"/>
      <c r="X385" s="517"/>
      <c r="Y385" s="517"/>
      <c r="Z385" s="517"/>
    </row>
    <row r="386" spans="23:26" x14ac:dyDescent="0.25">
      <c r="W386" s="517"/>
      <c r="X386" s="517"/>
      <c r="Y386" s="517"/>
      <c r="Z386" s="517"/>
    </row>
    <row r="387" spans="23:26" x14ac:dyDescent="0.25">
      <c r="W387" s="517"/>
      <c r="X387" s="517"/>
      <c r="Y387" s="517"/>
      <c r="Z387" s="517"/>
    </row>
    <row r="388" spans="23:26" x14ac:dyDescent="0.25">
      <c r="W388" s="517"/>
      <c r="X388" s="517"/>
      <c r="Y388" s="517"/>
      <c r="Z388" s="517"/>
    </row>
    <row r="389" spans="23:26" x14ac:dyDescent="0.25">
      <c r="W389" s="517"/>
      <c r="X389" s="517"/>
      <c r="Y389" s="517"/>
      <c r="Z389" s="517"/>
    </row>
    <row r="390" spans="23:26" x14ac:dyDescent="0.25">
      <c r="W390" s="517"/>
      <c r="X390" s="517"/>
      <c r="Y390" s="517"/>
      <c r="Z390" s="517"/>
    </row>
    <row r="391" spans="23:26" x14ac:dyDescent="0.25">
      <c r="W391" s="517"/>
      <c r="X391" s="517"/>
      <c r="Y391" s="517"/>
      <c r="Z391" s="517"/>
    </row>
    <row r="392" spans="23:26" x14ac:dyDescent="0.25">
      <c r="W392" s="517"/>
      <c r="X392" s="517"/>
      <c r="Y392" s="517"/>
      <c r="Z392" s="517"/>
    </row>
    <row r="393" spans="23:26" x14ac:dyDescent="0.25">
      <c r="W393" s="517"/>
      <c r="X393" s="517"/>
      <c r="Y393" s="517"/>
      <c r="Z393" s="517"/>
    </row>
    <row r="394" spans="23:26" x14ac:dyDescent="0.25">
      <c r="W394" s="517"/>
      <c r="X394" s="517"/>
      <c r="Y394" s="517"/>
      <c r="Z394" s="517"/>
    </row>
    <row r="395" spans="23:26" x14ac:dyDescent="0.25">
      <c r="W395" s="517"/>
      <c r="X395" s="517"/>
      <c r="Y395" s="517"/>
      <c r="Z395" s="517"/>
    </row>
    <row r="396" spans="23:26" x14ac:dyDescent="0.25">
      <c r="W396" s="517"/>
      <c r="X396" s="517"/>
      <c r="Y396" s="517"/>
      <c r="Z396" s="517"/>
    </row>
    <row r="397" spans="23:26" x14ac:dyDescent="0.25">
      <c r="W397" s="517"/>
      <c r="X397" s="517"/>
      <c r="Y397" s="517"/>
      <c r="Z397" s="517"/>
    </row>
    <row r="398" spans="23:26" x14ac:dyDescent="0.25">
      <c r="W398" s="517"/>
      <c r="X398" s="517"/>
      <c r="Y398" s="517"/>
      <c r="Z398" s="517"/>
    </row>
    <row r="399" spans="23:26" x14ac:dyDescent="0.25">
      <c r="W399" s="517"/>
      <c r="X399" s="517"/>
      <c r="Y399" s="517"/>
      <c r="Z399" s="517"/>
    </row>
    <row r="400" spans="23:26" x14ac:dyDescent="0.25">
      <c r="W400" s="517"/>
      <c r="X400" s="517"/>
      <c r="Y400" s="517"/>
      <c r="Z400" s="517"/>
    </row>
    <row r="401" spans="23:26" x14ac:dyDescent="0.25">
      <c r="W401" s="517"/>
      <c r="X401" s="517"/>
      <c r="Y401" s="517"/>
      <c r="Z401" s="517"/>
    </row>
    <row r="402" spans="23:26" x14ac:dyDescent="0.25">
      <c r="W402" s="517"/>
      <c r="X402" s="517"/>
      <c r="Y402" s="517"/>
      <c r="Z402" s="517"/>
    </row>
    <row r="403" spans="23:26" x14ac:dyDescent="0.25">
      <c r="W403" s="517"/>
      <c r="X403" s="517"/>
      <c r="Y403" s="517"/>
      <c r="Z403" s="517"/>
    </row>
    <row r="404" spans="23:26" x14ac:dyDescent="0.25">
      <c r="W404" s="517"/>
      <c r="X404" s="517"/>
      <c r="Y404" s="517"/>
      <c r="Z404" s="517"/>
    </row>
    <row r="405" spans="23:26" x14ac:dyDescent="0.25">
      <c r="W405" s="517"/>
      <c r="X405" s="517"/>
      <c r="Y405" s="517"/>
      <c r="Z405" s="517"/>
    </row>
    <row r="406" spans="23:26" x14ac:dyDescent="0.25">
      <c r="W406" s="517"/>
      <c r="X406" s="517"/>
      <c r="Y406" s="517"/>
      <c r="Z406" s="517"/>
    </row>
    <row r="407" spans="23:26" x14ac:dyDescent="0.25">
      <c r="W407" s="517"/>
      <c r="X407" s="517"/>
      <c r="Y407" s="517"/>
      <c r="Z407" s="517"/>
    </row>
    <row r="408" spans="23:26" x14ac:dyDescent="0.25">
      <c r="W408" s="517"/>
      <c r="X408" s="517"/>
      <c r="Y408" s="517"/>
      <c r="Z408" s="517"/>
    </row>
    <row r="409" spans="23:26" x14ac:dyDescent="0.25">
      <c r="W409" s="517"/>
      <c r="X409" s="517"/>
      <c r="Y409" s="517"/>
      <c r="Z409" s="517"/>
    </row>
    <row r="410" spans="23:26" x14ac:dyDescent="0.25">
      <c r="W410" s="517"/>
      <c r="X410" s="517"/>
      <c r="Y410" s="517"/>
      <c r="Z410" s="517"/>
    </row>
    <row r="411" spans="23:26" x14ac:dyDescent="0.25">
      <c r="W411" s="517"/>
      <c r="X411" s="517"/>
      <c r="Y411" s="517"/>
      <c r="Z411" s="517"/>
    </row>
    <row r="412" spans="23:26" x14ac:dyDescent="0.25">
      <c r="W412" s="517"/>
      <c r="X412" s="517"/>
      <c r="Y412" s="517"/>
      <c r="Z412" s="517"/>
    </row>
    <row r="413" spans="23:26" x14ac:dyDescent="0.25">
      <c r="W413" s="517"/>
      <c r="X413" s="517"/>
      <c r="Y413" s="517"/>
      <c r="Z413" s="517"/>
    </row>
    <row r="414" spans="23:26" x14ac:dyDescent="0.25">
      <c r="W414" s="517"/>
      <c r="X414" s="517"/>
      <c r="Y414" s="517"/>
      <c r="Z414" s="517"/>
    </row>
    <row r="415" spans="23:26" x14ac:dyDescent="0.25">
      <c r="W415" s="517"/>
      <c r="X415" s="517"/>
      <c r="Y415" s="517"/>
      <c r="Z415" s="517"/>
    </row>
    <row r="416" spans="23:26" x14ac:dyDescent="0.25">
      <c r="W416" s="517"/>
      <c r="X416" s="517"/>
      <c r="Y416" s="517"/>
      <c r="Z416" s="517"/>
    </row>
    <row r="417" spans="23:26" x14ac:dyDescent="0.25">
      <c r="W417" s="517"/>
      <c r="X417" s="517"/>
      <c r="Y417" s="517"/>
      <c r="Z417" s="517"/>
    </row>
    <row r="418" spans="23:26" x14ac:dyDescent="0.25">
      <c r="W418" s="517"/>
      <c r="X418" s="517"/>
      <c r="Y418" s="517"/>
      <c r="Z418" s="517"/>
    </row>
    <row r="419" spans="23:26" x14ac:dyDescent="0.25">
      <c r="W419" s="517"/>
      <c r="X419" s="517"/>
      <c r="Y419" s="517"/>
      <c r="Z419" s="517"/>
    </row>
    <row r="420" spans="23:26" x14ac:dyDescent="0.25">
      <c r="W420" s="517"/>
      <c r="X420" s="517"/>
      <c r="Y420" s="517"/>
      <c r="Z420" s="517"/>
    </row>
    <row r="421" spans="23:26" x14ac:dyDescent="0.25">
      <c r="W421" s="517"/>
      <c r="X421" s="517"/>
      <c r="Y421" s="517"/>
      <c r="Z421" s="517"/>
    </row>
    <row r="422" spans="23:26" x14ac:dyDescent="0.25">
      <c r="W422" s="517"/>
      <c r="X422" s="517"/>
      <c r="Y422" s="517"/>
      <c r="Z422" s="517"/>
    </row>
    <row r="423" spans="23:26" x14ac:dyDescent="0.25">
      <c r="W423" s="517"/>
      <c r="X423" s="517"/>
      <c r="Y423" s="517"/>
      <c r="Z423" s="517"/>
    </row>
    <row r="424" spans="23:26" x14ac:dyDescent="0.25">
      <c r="W424" s="517"/>
      <c r="X424" s="517"/>
      <c r="Y424" s="517"/>
      <c r="Z424" s="517"/>
    </row>
    <row r="425" spans="23:26" x14ac:dyDescent="0.25">
      <c r="W425" s="517"/>
      <c r="X425" s="517"/>
      <c r="Y425" s="517"/>
      <c r="Z425" s="517"/>
    </row>
    <row r="426" spans="23:26" x14ac:dyDescent="0.25">
      <c r="W426" s="517"/>
      <c r="X426" s="517"/>
      <c r="Y426" s="517"/>
      <c r="Z426" s="517"/>
    </row>
    <row r="427" spans="23:26" x14ac:dyDescent="0.25">
      <c r="W427" s="517"/>
      <c r="X427" s="517"/>
      <c r="Y427" s="517"/>
      <c r="Z427" s="517"/>
    </row>
    <row r="428" spans="23:26" x14ac:dyDescent="0.25">
      <c r="W428" s="517"/>
      <c r="X428" s="517"/>
      <c r="Y428" s="517"/>
      <c r="Z428" s="517"/>
    </row>
    <row r="429" spans="23:26" x14ac:dyDescent="0.25">
      <c r="W429" s="517"/>
      <c r="X429" s="517"/>
      <c r="Y429" s="517"/>
      <c r="Z429" s="517"/>
    </row>
    <row r="430" spans="23:26" x14ac:dyDescent="0.25">
      <c r="W430" s="517"/>
      <c r="X430" s="517"/>
      <c r="Y430" s="517"/>
      <c r="Z430" s="517"/>
    </row>
    <row r="431" spans="23:26" x14ac:dyDescent="0.25">
      <c r="W431" s="517"/>
      <c r="X431" s="517"/>
      <c r="Y431" s="517"/>
      <c r="Z431" s="517"/>
    </row>
    <row r="432" spans="23:26" x14ac:dyDescent="0.25">
      <c r="W432" s="517"/>
      <c r="X432" s="517"/>
      <c r="Y432" s="517"/>
      <c r="Z432" s="517"/>
    </row>
    <row r="433" spans="23:26" x14ac:dyDescent="0.25">
      <c r="W433" s="517"/>
      <c r="X433" s="517"/>
      <c r="Y433" s="517"/>
      <c r="Z433" s="517"/>
    </row>
    <row r="434" spans="23:26" x14ac:dyDescent="0.25">
      <c r="W434" s="517"/>
      <c r="X434" s="517"/>
      <c r="Y434" s="517"/>
      <c r="Z434" s="517"/>
    </row>
    <row r="435" spans="23:26" x14ac:dyDescent="0.25">
      <c r="W435" s="517"/>
      <c r="X435" s="517"/>
      <c r="Y435" s="517"/>
      <c r="Z435" s="517"/>
    </row>
    <row r="436" spans="23:26" x14ac:dyDescent="0.25">
      <c r="W436" s="517"/>
      <c r="X436" s="517"/>
      <c r="Y436" s="517"/>
      <c r="Z436" s="517"/>
    </row>
    <row r="437" spans="23:26" x14ac:dyDescent="0.25">
      <c r="W437" s="517"/>
      <c r="X437" s="517"/>
      <c r="Y437" s="517"/>
      <c r="Z437" s="517"/>
    </row>
    <row r="438" spans="23:26" x14ac:dyDescent="0.25">
      <c r="W438" s="517"/>
      <c r="X438" s="517"/>
      <c r="Y438" s="517"/>
      <c r="Z438" s="517"/>
    </row>
    <row r="439" spans="23:26" x14ac:dyDescent="0.25">
      <c r="W439" s="517"/>
      <c r="X439" s="517"/>
      <c r="Y439" s="517"/>
      <c r="Z439" s="517"/>
    </row>
    <row r="440" spans="23:26" x14ac:dyDescent="0.25">
      <c r="W440" s="517"/>
      <c r="X440" s="517"/>
      <c r="Y440" s="517"/>
      <c r="Z440" s="517"/>
    </row>
    <row r="441" spans="23:26" x14ac:dyDescent="0.25">
      <c r="W441" s="517"/>
      <c r="X441" s="517"/>
      <c r="Y441" s="517"/>
      <c r="Z441" s="517"/>
    </row>
    <row r="442" spans="23:26" x14ac:dyDescent="0.25">
      <c r="W442" s="517"/>
      <c r="X442" s="517"/>
      <c r="Y442" s="517"/>
      <c r="Z442" s="517"/>
    </row>
    <row r="443" spans="23:26" x14ac:dyDescent="0.25">
      <c r="W443" s="517"/>
      <c r="X443" s="517"/>
      <c r="Y443" s="517"/>
      <c r="Z443" s="517"/>
    </row>
    <row r="444" spans="23:26" x14ac:dyDescent="0.25">
      <c r="W444" s="517"/>
      <c r="X444" s="517"/>
      <c r="Y444" s="517"/>
      <c r="Z444" s="517"/>
    </row>
    <row r="445" spans="23:26" x14ac:dyDescent="0.25">
      <c r="W445" s="517"/>
      <c r="X445" s="517"/>
      <c r="Y445" s="517"/>
      <c r="Z445" s="517"/>
    </row>
    <row r="446" spans="23:26" x14ac:dyDescent="0.25">
      <c r="W446" s="517"/>
      <c r="X446" s="517"/>
      <c r="Y446" s="517"/>
      <c r="Z446" s="517"/>
    </row>
    <row r="447" spans="23:26" x14ac:dyDescent="0.25">
      <c r="W447" s="517"/>
      <c r="X447" s="517"/>
      <c r="Y447" s="517"/>
      <c r="Z447" s="517"/>
    </row>
    <row r="448" spans="23:26" x14ac:dyDescent="0.25">
      <c r="W448" s="517"/>
      <c r="X448" s="517"/>
      <c r="Y448" s="517"/>
      <c r="Z448" s="517"/>
    </row>
    <row r="449" spans="23:26" x14ac:dyDescent="0.25">
      <c r="W449" s="517"/>
      <c r="X449" s="517"/>
      <c r="Y449" s="517"/>
      <c r="Z449" s="517"/>
    </row>
    <row r="450" spans="23:26" x14ac:dyDescent="0.25">
      <c r="W450" s="517"/>
      <c r="X450" s="517"/>
      <c r="Y450" s="517"/>
      <c r="Z450" s="517"/>
    </row>
    <row r="451" spans="23:26" x14ac:dyDescent="0.25">
      <c r="W451" s="517"/>
      <c r="X451" s="517"/>
      <c r="Y451" s="517"/>
      <c r="Z451" s="517"/>
    </row>
    <row r="452" spans="23:26" x14ac:dyDescent="0.25">
      <c r="W452" s="517"/>
      <c r="X452" s="517"/>
      <c r="Y452" s="517"/>
      <c r="Z452" s="517"/>
    </row>
    <row r="453" spans="23:26" x14ac:dyDescent="0.25">
      <c r="W453" s="517"/>
      <c r="X453" s="517"/>
      <c r="Y453" s="517"/>
      <c r="Z453" s="517"/>
    </row>
    <row r="454" spans="23:26" x14ac:dyDescent="0.25">
      <c r="W454" s="517"/>
      <c r="X454" s="517"/>
      <c r="Y454" s="517"/>
      <c r="Z454" s="517"/>
    </row>
    <row r="455" spans="23:26" x14ac:dyDescent="0.25">
      <c r="W455" s="517"/>
      <c r="X455" s="517"/>
      <c r="Y455" s="517"/>
      <c r="Z455" s="517"/>
    </row>
    <row r="456" spans="23:26" x14ac:dyDescent="0.25">
      <c r="W456" s="517"/>
      <c r="X456" s="517"/>
      <c r="Y456" s="517"/>
      <c r="Z456" s="517"/>
    </row>
    <row r="457" spans="23:26" x14ac:dyDescent="0.25">
      <c r="W457" s="517"/>
      <c r="X457" s="517"/>
      <c r="Y457" s="517"/>
      <c r="Z457" s="517"/>
    </row>
    <row r="458" spans="23:26" x14ac:dyDescent="0.25">
      <c r="W458" s="517"/>
      <c r="X458" s="517"/>
      <c r="Y458" s="517"/>
      <c r="Z458" s="517"/>
    </row>
    <row r="459" spans="23:26" x14ac:dyDescent="0.25">
      <c r="W459" s="517"/>
      <c r="X459" s="517"/>
      <c r="Y459" s="517"/>
      <c r="Z459" s="517"/>
    </row>
    <row r="460" spans="23:26" x14ac:dyDescent="0.25">
      <c r="W460" s="517"/>
      <c r="X460" s="517"/>
      <c r="Y460" s="517"/>
      <c r="Z460" s="517"/>
    </row>
    <row r="461" spans="23:26" x14ac:dyDescent="0.25">
      <c r="W461" s="517"/>
      <c r="X461" s="517"/>
      <c r="Y461" s="517"/>
      <c r="Z461" s="517"/>
    </row>
    <row r="462" spans="23:26" x14ac:dyDescent="0.25">
      <c r="W462" s="517"/>
      <c r="X462" s="517"/>
      <c r="Y462" s="517"/>
      <c r="Z462" s="517"/>
    </row>
    <row r="463" spans="23:26" x14ac:dyDescent="0.25">
      <c r="W463" s="517"/>
      <c r="X463" s="517"/>
      <c r="Y463" s="517"/>
      <c r="Z463" s="517"/>
    </row>
    <row r="464" spans="23:26" x14ac:dyDescent="0.25">
      <c r="W464" s="517"/>
      <c r="X464" s="517"/>
      <c r="Y464" s="517"/>
      <c r="Z464" s="517"/>
    </row>
    <row r="465" spans="23:26" x14ac:dyDescent="0.25">
      <c r="W465" s="517"/>
      <c r="X465" s="517"/>
      <c r="Y465" s="517"/>
      <c r="Z465" s="517"/>
    </row>
    <row r="466" spans="23:26" x14ac:dyDescent="0.25">
      <c r="W466" s="517"/>
      <c r="X466" s="517"/>
      <c r="Y466" s="517"/>
      <c r="Z466" s="517"/>
    </row>
    <row r="467" spans="23:26" x14ac:dyDescent="0.25">
      <c r="W467" s="517"/>
      <c r="X467" s="517"/>
      <c r="Y467" s="517"/>
      <c r="Z467" s="517"/>
    </row>
    <row r="468" spans="23:26" x14ac:dyDescent="0.25">
      <c r="W468" s="517"/>
      <c r="X468" s="517"/>
      <c r="Y468" s="517"/>
      <c r="Z468" s="517"/>
    </row>
    <row r="469" spans="23:26" x14ac:dyDescent="0.25">
      <c r="W469" s="517"/>
      <c r="X469" s="517"/>
      <c r="Y469" s="517"/>
      <c r="Z469" s="517"/>
    </row>
    <row r="470" spans="23:26" x14ac:dyDescent="0.25">
      <c r="W470" s="517"/>
      <c r="X470" s="517"/>
      <c r="Y470" s="517"/>
      <c r="Z470" s="517"/>
    </row>
    <row r="471" spans="23:26" x14ac:dyDescent="0.25">
      <c r="W471" s="517"/>
      <c r="X471" s="517"/>
      <c r="Y471" s="517"/>
      <c r="Z471" s="517"/>
    </row>
    <row r="472" spans="23:26" x14ac:dyDescent="0.25">
      <c r="W472" s="517"/>
      <c r="X472" s="517"/>
      <c r="Y472" s="517"/>
      <c r="Z472" s="517"/>
    </row>
    <row r="473" spans="23:26" x14ac:dyDescent="0.25">
      <c r="W473" s="517"/>
      <c r="X473" s="517"/>
      <c r="Y473" s="517"/>
      <c r="Z473" s="517"/>
    </row>
    <row r="474" spans="23:26" x14ac:dyDescent="0.25">
      <c r="W474" s="517"/>
      <c r="X474" s="517"/>
      <c r="Y474" s="517"/>
      <c r="Z474" s="517"/>
    </row>
    <row r="475" spans="23:26" x14ac:dyDescent="0.25">
      <c r="W475" s="517"/>
      <c r="X475" s="517"/>
      <c r="Y475" s="517"/>
      <c r="Z475" s="517"/>
    </row>
    <row r="476" spans="23:26" x14ac:dyDescent="0.25">
      <c r="W476" s="517"/>
      <c r="X476" s="517"/>
      <c r="Y476" s="517"/>
      <c r="Z476" s="517"/>
    </row>
    <row r="477" spans="23:26" x14ac:dyDescent="0.25">
      <c r="W477" s="517"/>
      <c r="X477" s="517"/>
      <c r="Y477" s="517"/>
      <c r="Z477" s="517"/>
    </row>
    <row r="478" spans="23:26" x14ac:dyDescent="0.25">
      <c r="W478" s="517"/>
      <c r="X478" s="517"/>
      <c r="Y478" s="517"/>
      <c r="Z478" s="517"/>
    </row>
    <row r="479" spans="23:26" x14ac:dyDescent="0.25">
      <c r="W479" s="517"/>
      <c r="X479" s="517"/>
      <c r="Y479" s="517"/>
      <c r="Z479" s="517"/>
    </row>
    <row r="480" spans="23:26" x14ac:dyDescent="0.25">
      <c r="W480" s="517"/>
      <c r="X480" s="517"/>
      <c r="Y480" s="517"/>
      <c r="Z480" s="517"/>
    </row>
    <row r="481" spans="23:26" x14ac:dyDescent="0.25">
      <c r="W481" s="517"/>
      <c r="X481" s="517"/>
      <c r="Y481" s="517"/>
      <c r="Z481" s="517"/>
    </row>
    <row r="482" spans="23:26" x14ac:dyDescent="0.25">
      <c r="W482" s="517"/>
      <c r="X482" s="517"/>
      <c r="Y482" s="517"/>
      <c r="Z482" s="517"/>
    </row>
    <row r="483" spans="23:26" x14ac:dyDescent="0.25">
      <c r="W483" s="517"/>
      <c r="X483" s="517"/>
      <c r="Y483" s="517"/>
      <c r="Z483" s="517"/>
    </row>
    <row r="484" spans="23:26" x14ac:dyDescent="0.25">
      <c r="W484" s="517"/>
      <c r="X484" s="517"/>
      <c r="Y484" s="517"/>
      <c r="Z484" s="517"/>
    </row>
    <row r="485" spans="23:26" x14ac:dyDescent="0.25">
      <c r="W485" s="517"/>
      <c r="X485" s="517"/>
      <c r="Y485" s="517"/>
      <c r="Z485" s="517"/>
    </row>
    <row r="486" spans="23:26" x14ac:dyDescent="0.25">
      <c r="W486" s="517"/>
      <c r="X486" s="517"/>
      <c r="Y486" s="517"/>
      <c r="Z486" s="517"/>
    </row>
    <row r="487" spans="23:26" x14ac:dyDescent="0.25">
      <c r="W487" s="517"/>
      <c r="X487" s="517"/>
      <c r="Y487" s="517"/>
      <c r="Z487" s="517"/>
    </row>
    <row r="488" spans="23:26" x14ac:dyDescent="0.25">
      <c r="W488" s="517"/>
      <c r="X488" s="517"/>
      <c r="Y488" s="517"/>
      <c r="Z488" s="517"/>
    </row>
    <row r="489" spans="23:26" x14ac:dyDescent="0.25">
      <c r="W489" s="517"/>
      <c r="X489" s="517"/>
      <c r="Y489" s="517"/>
      <c r="Z489" s="517"/>
    </row>
    <row r="490" spans="23:26" x14ac:dyDescent="0.25">
      <c r="W490" s="517"/>
      <c r="X490" s="517"/>
      <c r="Y490" s="517"/>
      <c r="Z490" s="517"/>
    </row>
    <row r="491" spans="23:26" x14ac:dyDescent="0.25">
      <c r="W491" s="517"/>
      <c r="X491" s="517"/>
      <c r="Y491" s="517"/>
      <c r="Z491" s="517"/>
    </row>
    <row r="492" spans="23:26" x14ac:dyDescent="0.25">
      <c r="W492" s="517"/>
      <c r="X492" s="517"/>
      <c r="Y492" s="517"/>
      <c r="Z492" s="517"/>
    </row>
    <row r="493" spans="23:26" x14ac:dyDescent="0.25">
      <c r="W493" s="517"/>
      <c r="X493" s="517"/>
      <c r="Y493" s="517"/>
      <c r="Z493" s="517"/>
    </row>
    <row r="494" spans="23:26" x14ac:dyDescent="0.25">
      <c r="W494" s="517"/>
      <c r="X494" s="517"/>
      <c r="Y494" s="517"/>
      <c r="Z494" s="517"/>
    </row>
    <row r="495" spans="23:26" x14ac:dyDescent="0.25">
      <c r="W495" s="517"/>
      <c r="X495" s="517"/>
      <c r="Y495" s="517"/>
      <c r="Z495" s="517"/>
    </row>
    <row r="496" spans="23:26" x14ac:dyDescent="0.25">
      <c r="W496" s="517"/>
      <c r="X496" s="517"/>
      <c r="Y496" s="517"/>
      <c r="Z496" s="517"/>
    </row>
    <row r="497" spans="23:26" x14ac:dyDescent="0.25">
      <c r="W497" s="517"/>
      <c r="X497" s="517"/>
      <c r="Y497" s="517"/>
      <c r="Z497" s="517"/>
    </row>
    <row r="498" spans="23:26" x14ac:dyDescent="0.25">
      <c r="W498" s="517"/>
      <c r="X498" s="517"/>
      <c r="Y498" s="517"/>
      <c r="Z498" s="517"/>
    </row>
    <row r="499" spans="23:26" x14ac:dyDescent="0.25">
      <c r="W499" s="517"/>
      <c r="X499" s="517"/>
      <c r="Y499" s="517"/>
      <c r="Z499" s="517"/>
    </row>
    <row r="500" spans="23:26" x14ac:dyDescent="0.25">
      <c r="W500" s="517"/>
      <c r="X500" s="517"/>
      <c r="Y500" s="517"/>
      <c r="Z500" s="517"/>
    </row>
    <row r="501" spans="23:26" x14ac:dyDescent="0.25">
      <c r="W501" s="517"/>
      <c r="X501" s="517"/>
      <c r="Y501" s="517"/>
      <c r="Z501" s="517"/>
    </row>
    <row r="502" spans="23:26" x14ac:dyDescent="0.25">
      <c r="W502" s="517"/>
      <c r="X502" s="517"/>
      <c r="Y502" s="517"/>
      <c r="Z502" s="517"/>
    </row>
    <row r="503" spans="23:26" x14ac:dyDescent="0.25">
      <c r="W503" s="517"/>
      <c r="X503" s="517"/>
      <c r="Y503" s="517"/>
      <c r="Z503" s="517"/>
    </row>
    <row r="504" spans="23:26" x14ac:dyDescent="0.25">
      <c r="W504" s="517"/>
      <c r="X504" s="517"/>
      <c r="Y504" s="517"/>
      <c r="Z504" s="517"/>
    </row>
    <row r="505" spans="23:26" x14ac:dyDescent="0.25">
      <c r="W505" s="517"/>
      <c r="X505" s="517"/>
      <c r="Y505" s="517"/>
      <c r="Z505" s="517"/>
    </row>
    <row r="506" spans="23:26" x14ac:dyDescent="0.25">
      <c r="W506" s="517"/>
      <c r="X506" s="517"/>
      <c r="Y506" s="517"/>
      <c r="Z506" s="517"/>
    </row>
    <row r="507" spans="23:26" x14ac:dyDescent="0.25">
      <c r="W507" s="517"/>
      <c r="X507" s="517"/>
      <c r="Y507" s="517"/>
      <c r="Z507" s="517"/>
    </row>
    <row r="508" spans="23:26" x14ac:dyDescent="0.25">
      <c r="W508" s="517"/>
      <c r="X508" s="517"/>
      <c r="Y508" s="517"/>
      <c r="Z508" s="517"/>
    </row>
    <row r="509" spans="23:26" x14ac:dyDescent="0.25">
      <c r="W509" s="517"/>
      <c r="X509" s="517"/>
      <c r="Y509" s="517"/>
      <c r="Z509" s="517"/>
    </row>
    <row r="510" spans="23:26" x14ac:dyDescent="0.25">
      <c r="W510" s="517"/>
      <c r="X510" s="517"/>
      <c r="Y510" s="517"/>
      <c r="Z510" s="517"/>
    </row>
    <row r="511" spans="23:26" x14ac:dyDescent="0.25">
      <c r="W511" s="517"/>
      <c r="X511" s="517"/>
      <c r="Y511" s="517"/>
      <c r="Z511" s="517"/>
    </row>
    <row r="512" spans="23:26" x14ac:dyDescent="0.25">
      <c r="W512" s="517"/>
      <c r="X512" s="517"/>
      <c r="Y512" s="517"/>
      <c r="Z512" s="517"/>
    </row>
    <row r="513" spans="23:26" x14ac:dyDescent="0.25">
      <c r="W513" s="517"/>
      <c r="X513" s="517"/>
      <c r="Y513" s="517"/>
      <c r="Z513" s="517"/>
    </row>
    <row r="514" spans="23:26" x14ac:dyDescent="0.25">
      <c r="W514" s="517"/>
      <c r="X514" s="517"/>
      <c r="Y514" s="517"/>
      <c r="Z514" s="517"/>
    </row>
    <row r="515" spans="23:26" x14ac:dyDescent="0.25">
      <c r="W515" s="517"/>
      <c r="X515" s="517"/>
      <c r="Y515" s="517"/>
      <c r="Z515" s="517"/>
    </row>
    <row r="516" spans="23:26" x14ac:dyDescent="0.25">
      <c r="W516" s="517"/>
      <c r="X516" s="517"/>
      <c r="Y516" s="517"/>
      <c r="Z516" s="517"/>
    </row>
    <row r="517" spans="23:26" x14ac:dyDescent="0.25">
      <c r="W517" s="517"/>
      <c r="X517" s="517"/>
      <c r="Y517" s="517"/>
      <c r="Z517" s="517"/>
    </row>
    <row r="518" spans="23:26" x14ac:dyDescent="0.25">
      <c r="W518" s="517"/>
      <c r="X518" s="517"/>
      <c r="Y518" s="517"/>
      <c r="Z518" s="517"/>
    </row>
    <row r="519" spans="23:26" x14ac:dyDescent="0.25">
      <c r="W519" s="517"/>
      <c r="X519" s="517"/>
      <c r="Y519" s="517"/>
      <c r="Z519" s="517"/>
    </row>
    <row r="520" spans="23:26" x14ac:dyDescent="0.25">
      <c r="W520" s="517"/>
      <c r="X520" s="517"/>
      <c r="Y520" s="517"/>
      <c r="Z520" s="517"/>
    </row>
    <row r="521" spans="23:26" x14ac:dyDescent="0.25">
      <c r="W521" s="517"/>
      <c r="X521" s="517"/>
      <c r="Y521" s="517"/>
      <c r="Z521" s="517"/>
    </row>
    <row r="522" spans="23:26" x14ac:dyDescent="0.25">
      <c r="W522" s="517"/>
      <c r="X522" s="517"/>
      <c r="Y522" s="517"/>
      <c r="Z522" s="517"/>
    </row>
    <row r="523" spans="23:26" x14ac:dyDescent="0.25">
      <c r="W523" s="517"/>
      <c r="X523" s="517"/>
      <c r="Y523" s="517"/>
      <c r="Z523" s="517"/>
    </row>
    <row r="524" spans="23:26" x14ac:dyDescent="0.25">
      <c r="W524" s="517"/>
      <c r="X524" s="517"/>
      <c r="Y524" s="517"/>
      <c r="Z524" s="517"/>
    </row>
    <row r="525" spans="23:26" x14ac:dyDescent="0.25">
      <c r="W525" s="517"/>
      <c r="X525" s="517"/>
      <c r="Y525" s="517"/>
      <c r="Z525" s="517"/>
    </row>
    <row r="526" spans="23:26" x14ac:dyDescent="0.25">
      <c r="W526" s="517"/>
      <c r="X526" s="517"/>
      <c r="Y526" s="517"/>
      <c r="Z526" s="517"/>
    </row>
    <row r="527" spans="23:26" x14ac:dyDescent="0.25">
      <c r="W527" s="517"/>
      <c r="X527" s="517"/>
      <c r="Y527" s="517"/>
      <c r="Z527" s="517"/>
    </row>
    <row r="528" spans="23:26" x14ac:dyDescent="0.25">
      <c r="W528" s="517"/>
      <c r="X528" s="517"/>
      <c r="Y528" s="517"/>
      <c r="Z528" s="517"/>
    </row>
    <row r="529" spans="23:26" x14ac:dyDescent="0.25">
      <c r="W529" s="517"/>
      <c r="X529" s="517"/>
      <c r="Y529" s="517"/>
      <c r="Z529" s="517"/>
    </row>
    <row r="530" spans="23:26" x14ac:dyDescent="0.25">
      <c r="W530" s="517"/>
      <c r="X530" s="517"/>
      <c r="Y530" s="517"/>
      <c r="Z530" s="517"/>
    </row>
    <row r="531" spans="23:26" x14ac:dyDescent="0.25">
      <c r="W531" s="517"/>
      <c r="X531" s="517"/>
      <c r="Y531" s="517"/>
      <c r="Z531" s="517"/>
    </row>
    <row r="532" spans="23:26" x14ac:dyDescent="0.25">
      <c r="W532" s="517"/>
      <c r="X532" s="517"/>
      <c r="Y532" s="517"/>
      <c r="Z532" s="517"/>
    </row>
    <row r="533" spans="23:26" x14ac:dyDescent="0.25">
      <c r="W533" s="517"/>
      <c r="X533" s="517"/>
      <c r="Y533" s="517"/>
      <c r="Z533" s="517"/>
    </row>
    <row r="534" spans="23:26" x14ac:dyDescent="0.25">
      <c r="W534" s="517"/>
      <c r="X534" s="517"/>
      <c r="Y534" s="517"/>
      <c r="Z534" s="517"/>
    </row>
    <row r="535" spans="23:26" x14ac:dyDescent="0.25">
      <c r="W535" s="517"/>
      <c r="X535" s="517"/>
      <c r="Y535" s="517"/>
      <c r="Z535" s="517"/>
    </row>
    <row r="536" spans="23:26" x14ac:dyDescent="0.25">
      <c r="W536" s="517"/>
      <c r="X536" s="517"/>
      <c r="Y536" s="517"/>
      <c r="Z536" s="517"/>
    </row>
    <row r="537" spans="23:26" x14ac:dyDescent="0.25">
      <c r="W537" s="517"/>
      <c r="X537" s="517"/>
      <c r="Y537" s="517"/>
      <c r="Z537" s="517"/>
    </row>
    <row r="538" spans="23:26" x14ac:dyDescent="0.25">
      <c r="W538" s="517"/>
      <c r="X538" s="517"/>
      <c r="Y538" s="517"/>
      <c r="Z538" s="517"/>
    </row>
    <row r="539" spans="23:26" x14ac:dyDescent="0.25">
      <c r="W539" s="517"/>
      <c r="X539" s="517"/>
      <c r="Y539" s="517"/>
      <c r="Z539" s="517"/>
    </row>
    <row r="540" spans="23:26" x14ac:dyDescent="0.25">
      <c r="W540" s="517"/>
      <c r="X540" s="517"/>
      <c r="Y540" s="517"/>
      <c r="Z540" s="517"/>
    </row>
    <row r="541" spans="23:26" x14ac:dyDescent="0.25">
      <c r="W541" s="517"/>
      <c r="X541" s="517"/>
      <c r="Y541" s="517"/>
      <c r="Z541" s="517"/>
    </row>
    <row r="542" spans="23:26" x14ac:dyDescent="0.25">
      <c r="W542" s="517"/>
      <c r="X542" s="517"/>
      <c r="Y542" s="517"/>
      <c r="Z542" s="517"/>
    </row>
    <row r="543" spans="23:26" x14ac:dyDescent="0.25">
      <c r="W543" s="517"/>
      <c r="X543" s="517"/>
      <c r="Y543" s="517"/>
      <c r="Z543" s="517"/>
    </row>
    <row r="544" spans="23:26" x14ac:dyDescent="0.25">
      <c r="W544" s="517"/>
      <c r="X544" s="517"/>
      <c r="Y544" s="517"/>
      <c r="Z544" s="517"/>
    </row>
    <row r="545" spans="23:26" x14ac:dyDescent="0.25">
      <c r="W545" s="517"/>
      <c r="X545" s="517"/>
      <c r="Y545" s="517"/>
      <c r="Z545" s="517"/>
    </row>
    <row r="546" spans="23:26" x14ac:dyDescent="0.25">
      <c r="W546" s="517"/>
      <c r="X546" s="517"/>
      <c r="Y546" s="517"/>
      <c r="Z546" s="517"/>
    </row>
    <row r="547" spans="23:26" x14ac:dyDescent="0.25">
      <c r="W547" s="517"/>
      <c r="X547" s="517"/>
      <c r="Y547" s="517"/>
      <c r="Z547" s="517"/>
    </row>
    <row r="548" spans="23:26" x14ac:dyDescent="0.25">
      <c r="W548" s="517"/>
      <c r="X548" s="517"/>
      <c r="Y548" s="517"/>
      <c r="Z548" s="517"/>
    </row>
    <row r="549" spans="23:26" x14ac:dyDescent="0.25">
      <c r="W549" s="517"/>
      <c r="X549" s="517"/>
      <c r="Y549" s="517"/>
      <c r="Z549" s="517"/>
    </row>
    <row r="550" spans="23:26" x14ac:dyDescent="0.25">
      <c r="W550" s="517"/>
      <c r="X550" s="517"/>
      <c r="Y550" s="517"/>
      <c r="Z550" s="517"/>
    </row>
    <row r="551" spans="23:26" x14ac:dyDescent="0.25">
      <c r="W551" s="517"/>
      <c r="X551" s="517"/>
      <c r="Y551" s="517"/>
      <c r="Z551" s="517"/>
    </row>
    <row r="552" spans="23:26" x14ac:dyDescent="0.25">
      <c r="W552" s="517"/>
      <c r="X552" s="517"/>
      <c r="Y552" s="517"/>
      <c r="Z552" s="517"/>
    </row>
    <row r="553" spans="23:26" x14ac:dyDescent="0.25">
      <c r="W553" s="517"/>
      <c r="X553" s="517"/>
      <c r="Y553" s="517"/>
      <c r="Z553" s="517"/>
    </row>
    <row r="554" spans="23:26" x14ac:dyDescent="0.25">
      <c r="W554" s="517"/>
      <c r="X554" s="517"/>
      <c r="Y554" s="517"/>
      <c r="Z554" s="517"/>
    </row>
    <row r="555" spans="23:26" x14ac:dyDescent="0.25">
      <c r="W555" s="517"/>
      <c r="X555" s="517"/>
      <c r="Y555" s="517"/>
      <c r="Z555" s="517"/>
    </row>
    <row r="556" spans="23:26" x14ac:dyDescent="0.25">
      <c r="W556" s="517"/>
      <c r="X556" s="517"/>
      <c r="Y556" s="517"/>
      <c r="Z556" s="517"/>
    </row>
    <row r="557" spans="23:26" x14ac:dyDescent="0.25">
      <c r="W557" s="517"/>
      <c r="X557" s="517"/>
      <c r="Y557" s="517"/>
      <c r="Z557" s="517"/>
    </row>
  </sheetData>
  <sheetProtection algorithmName="SHA-512" hashValue="P+T8TolbnWwkHVCAiHwSSKeTAaWXhDgpHczjS0LnXjDzwlSJCjqGmrkkv3V1YFSmYHWif6Ar5LHWc8sczsfu+A==" saltValue="MUNnWLgkZ1OK8EyjlBi6Aw==" spinCount="100000" sheet="1" insertColumns="0" insertHyperlinks="0" sort="0" autoFilter="0"/>
  <mergeCells count="21">
    <mergeCell ref="E97:F97"/>
    <mergeCell ref="A2:L2"/>
    <mergeCell ref="A1:L1"/>
    <mergeCell ref="D4:H4"/>
    <mergeCell ref="G5:G9"/>
    <mergeCell ref="H5:H9"/>
    <mergeCell ref="A3:L3"/>
    <mergeCell ref="B89:B91"/>
    <mergeCell ref="W8:Z8"/>
    <mergeCell ref="D5:D9"/>
    <mergeCell ref="E5:E9"/>
    <mergeCell ref="F5:F9"/>
    <mergeCell ref="A4:A9"/>
    <mergeCell ref="B4:B9"/>
    <mergeCell ref="C4:C9"/>
    <mergeCell ref="L5:L9"/>
    <mergeCell ref="M5:M9"/>
    <mergeCell ref="I4:M4"/>
    <mergeCell ref="I5:I9"/>
    <mergeCell ref="J5:J9"/>
    <mergeCell ref="K5:K9"/>
  </mergeCells>
  <pageMargins left="0" right="0" top="0" bottom="0" header="0" footer="0"/>
  <pageSetup scale="87" fitToHeight="0" orientation="landscape" horizontalDpi="4294967293" r:id="rId1"/>
  <rowBreaks count="3" manualBreakCount="3">
    <brk id="41" max="12" man="1"/>
    <brk id="87" max="12" man="1"/>
    <brk id="132" max="12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35EF-FF46-4B2A-9A66-AC4A40CB5C74}">
  <dimension ref="A1:T534"/>
  <sheetViews>
    <sheetView showGridLines="0" showRowColHeaders="0" zoomScale="90" zoomScaleNormal="90" workbookViewId="0">
      <pane ySplit="6" topLeftCell="A7" activePane="bottomLeft" state="frozen"/>
      <selection sqref="A1:G1"/>
      <selection pane="bottomLeft" activeCell="H1" sqref="H1"/>
    </sheetView>
  </sheetViews>
  <sheetFormatPr defaultColWidth="16.140625" defaultRowHeight="15.75" x14ac:dyDescent="0.25"/>
  <cols>
    <col min="1" max="1" width="10.7109375" style="544" customWidth="1"/>
    <col min="2" max="2" width="16.140625" style="483"/>
    <col min="3" max="3" width="15.140625" style="483" customWidth="1"/>
    <col min="4" max="4" width="12.42578125" style="483" customWidth="1"/>
    <col min="5" max="5" width="13" style="483" customWidth="1"/>
    <col min="6" max="7" width="16.85546875" style="483" customWidth="1"/>
    <col min="8" max="8" width="14.7109375" style="483" customWidth="1"/>
    <col min="9" max="9" width="11" style="483" customWidth="1"/>
    <col min="10" max="10" width="11" style="483" hidden="1" customWidth="1"/>
    <col min="11" max="11" width="9.140625" style="483" hidden="1" customWidth="1"/>
    <col min="12" max="12" width="6" style="563" hidden="1" customWidth="1"/>
    <col min="13" max="14" width="14" style="563" hidden="1" customWidth="1"/>
    <col min="15" max="15" width="14.140625" style="563" hidden="1" customWidth="1"/>
    <col min="16" max="16" width="6" style="483" hidden="1" customWidth="1"/>
    <col min="17" max="17" width="7.28515625" style="483" hidden="1" customWidth="1"/>
    <col min="18" max="18" width="9.5703125" style="483" hidden="1" customWidth="1"/>
    <col min="19" max="19" width="10.85546875" style="483" hidden="1" customWidth="1"/>
    <col min="20" max="21" width="16.140625" style="483" customWidth="1"/>
    <col min="22" max="16384" width="16.140625" style="483"/>
  </cols>
  <sheetData>
    <row r="1" spans="1:20" ht="22.5" customHeight="1" x14ac:dyDescent="0.4">
      <c r="A1" s="744" t="s">
        <v>1209</v>
      </c>
      <c r="B1" s="745"/>
      <c r="C1" s="745"/>
      <c r="D1" s="745"/>
      <c r="E1" s="745"/>
      <c r="F1" s="745"/>
      <c r="G1" s="908"/>
      <c r="H1" s="638" t="s">
        <v>934</v>
      </c>
      <c r="O1" s="563" t="s">
        <v>241</v>
      </c>
    </row>
    <row r="2" spans="1:20" ht="22.5" customHeight="1" x14ac:dyDescent="0.3">
      <c r="A2" s="817" t="s">
        <v>933</v>
      </c>
      <c r="B2" s="818"/>
      <c r="C2" s="818"/>
      <c r="D2" s="818"/>
      <c r="E2" s="818"/>
      <c r="F2" s="818"/>
      <c r="G2" s="907"/>
      <c r="H2" s="627">
        <v>1</v>
      </c>
    </row>
    <row r="3" spans="1:20" ht="22.5" customHeight="1" thickBot="1" x14ac:dyDescent="0.3">
      <c r="A3" s="904" t="s">
        <v>544</v>
      </c>
      <c r="B3" s="905"/>
      <c r="C3" s="905"/>
      <c r="D3" s="905"/>
      <c r="E3" s="905"/>
      <c r="F3" s="905"/>
      <c r="G3" s="906"/>
      <c r="H3" s="639">
        <v>175</v>
      </c>
      <c r="T3" s="486"/>
    </row>
    <row r="4" spans="1:20" s="492" customFormat="1" ht="19.5" customHeight="1" x14ac:dyDescent="0.2">
      <c r="A4" s="753" t="s">
        <v>7</v>
      </c>
      <c r="B4" s="756" t="s">
        <v>560</v>
      </c>
      <c r="C4" s="759" t="s">
        <v>1159</v>
      </c>
      <c r="D4" s="759" t="s">
        <v>308</v>
      </c>
      <c r="E4" s="759" t="s">
        <v>1161</v>
      </c>
      <c r="F4" s="759" t="s">
        <v>1162</v>
      </c>
      <c r="G4" s="759" t="s">
        <v>1163</v>
      </c>
      <c r="H4" s="909" t="s">
        <v>1166</v>
      </c>
      <c r="K4" s="486"/>
      <c r="L4" s="486"/>
      <c r="M4" s="486"/>
      <c r="N4" s="486"/>
      <c r="O4" s="486"/>
      <c r="P4" s="486"/>
      <c r="Q4" s="486"/>
      <c r="R4" s="486"/>
      <c r="S4" s="486"/>
      <c r="T4" s="486"/>
    </row>
    <row r="5" spans="1:20" s="492" customFormat="1" ht="18.75" customHeight="1" x14ac:dyDescent="0.2">
      <c r="A5" s="754"/>
      <c r="B5" s="757"/>
      <c r="C5" s="760"/>
      <c r="D5" s="760"/>
      <c r="E5" s="760"/>
      <c r="F5" s="760"/>
      <c r="G5" s="760"/>
      <c r="H5" s="910"/>
      <c r="K5" s="486"/>
      <c r="L5" s="416" t="s">
        <v>907</v>
      </c>
      <c r="M5" s="416" t="s">
        <v>1122</v>
      </c>
      <c r="N5" s="416"/>
      <c r="O5" s="416" t="s">
        <v>932</v>
      </c>
      <c r="P5" s="815" t="s">
        <v>1165</v>
      </c>
      <c r="Q5" s="816"/>
      <c r="R5" s="816"/>
      <c r="S5" s="816"/>
      <c r="T5" s="486"/>
    </row>
    <row r="6" spans="1:20" s="492" customFormat="1" ht="19.5" customHeight="1" thickBot="1" x14ac:dyDescent="0.25">
      <c r="A6" s="755"/>
      <c r="B6" s="758"/>
      <c r="C6" s="761"/>
      <c r="D6" s="761"/>
      <c r="E6" s="761"/>
      <c r="F6" s="761"/>
      <c r="G6" s="761"/>
      <c r="H6" s="911"/>
      <c r="K6" s="416" t="s">
        <v>308</v>
      </c>
      <c r="L6" s="416" t="s">
        <v>559</v>
      </c>
      <c r="M6" s="416" t="s">
        <v>1122</v>
      </c>
      <c r="N6" s="416" t="s">
        <v>1156</v>
      </c>
      <c r="O6" s="416" t="s">
        <v>545</v>
      </c>
      <c r="P6" s="416" t="s">
        <v>57</v>
      </c>
      <c r="Q6" s="416" t="s">
        <v>58</v>
      </c>
      <c r="R6" s="416" t="s">
        <v>517</v>
      </c>
      <c r="S6" s="416" t="s">
        <v>546</v>
      </c>
      <c r="T6" s="486"/>
    </row>
    <row r="7" spans="1:20" s="492" customFormat="1" ht="15" customHeight="1" x14ac:dyDescent="0.2">
      <c r="A7" s="648">
        <v>4016</v>
      </c>
      <c r="B7" s="649" t="s">
        <v>469</v>
      </c>
      <c r="C7" s="650" t="s">
        <v>652</v>
      </c>
      <c r="D7" s="643">
        <f t="shared" ref="D7:D50" si="0">$H$2*K7</f>
        <v>711</v>
      </c>
      <c r="E7" s="643">
        <f t="shared" ref="E7:G50" si="1">$H$2*L7</f>
        <v>752</v>
      </c>
      <c r="F7" s="643">
        <f t="shared" si="1"/>
        <v>825</v>
      </c>
      <c r="G7" s="643">
        <f t="shared" si="1"/>
        <v>762</v>
      </c>
      <c r="H7" s="642">
        <f t="shared" ref="H7:H50" si="2">$H$2*O7</f>
        <v>44</v>
      </c>
      <c r="K7" s="503">
        <v>711</v>
      </c>
      <c r="L7" s="5">
        <v>752</v>
      </c>
      <c r="M7" s="5">
        <v>825</v>
      </c>
      <c r="N7" s="5">
        <v>762</v>
      </c>
      <c r="O7" s="5">
        <v>44</v>
      </c>
      <c r="P7" s="493">
        <v>48</v>
      </c>
      <c r="Q7" s="493">
        <v>30</v>
      </c>
      <c r="R7" s="486">
        <f t="shared" ref="R7:R62" si="3">P7*Q7/144</f>
        <v>10</v>
      </c>
      <c r="S7" s="504">
        <f t="shared" ref="S7:S62" si="4">P7+Q7</f>
        <v>78</v>
      </c>
    </row>
    <row r="8" spans="1:20" s="492" customFormat="1" ht="15" customHeight="1" x14ac:dyDescent="0.2">
      <c r="A8" s="497">
        <v>4020</v>
      </c>
      <c r="B8" s="437" t="s">
        <v>178</v>
      </c>
      <c r="C8" s="437" t="s">
        <v>678</v>
      </c>
      <c r="D8" s="499">
        <f t="shared" si="0"/>
        <v>735</v>
      </c>
      <c r="E8" s="499">
        <f t="shared" si="1"/>
        <v>781</v>
      </c>
      <c r="F8" s="499">
        <f t="shared" si="1"/>
        <v>835</v>
      </c>
      <c r="G8" s="499">
        <f t="shared" si="1"/>
        <v>770</v>
      </c>
      <c r="H8" s="570">
        <f t="shared" si="2"/>
        <v>44</v>
      </c>
      <c r="K8" s="503">
        <v>735</v>
      </c>
      <c r="L8" s="5">
        <v>781</v>
      </c>
      <c r="M8" s="5">
        <v>835</v>
      </c>
      <c r="N8" s="5">
        <v>770</v>
      </c>
      <c r="O8" s="5">
        <v>44</v>
      </c>
      <c r="P8" s="493">
        <v>48</v>
      </c>
      <c r="Q8" s="493">
        <v>36</v>
      </c>
      <c r="R8" s="486">
        <f t="shared" si="3"/>
        <v>12</v>
      </c>
      <c r="S8" s="504">
        <f t="shared" si="4"/>
        <v>84</v>
      </c>
    </row>
    <row r="9" spans="1:20" s="492" customFormat="1" ht="15" customHeight="1" x14ac:dyDescent="0.2">
      <c r="A9" s="497">
        <v>4026</v>
      </c>
      <c r="B9" s="437" t="s">
        <v>528</v>
      </c>
      <c r="C9" s="437" t="s">
        <v>613</v>
      </c>
      <c r="D9" s="499">
        <f t="shared" si="0"/>
        <v>763</v>
      </c>
      <c r="E9" s="499">
        <f t="shared" si="1"/>
        <v>813</v>
      </c>
      <c r="F9" s="499">
        <f t="shared" si="1"/>
        <v>844</v>
      </c>
      <c r="G9" s="499">
        <f t="shared" si="1"/>
        <v>777</v>
      </c>
      <c r="H9" s="570">
        <f t="shared" si="2"/>
        <v>44</v>
      </c>
      <c r="K9" s="503">
        <v>763</v>
      </c>
      <c r="L9" s="5">
        <v>813</v>
      </c>
      <c r="M9" s="5">
        <v>844</v>
      </c>
      <c r="N9" s="5">
        <v>777</v>
      </c>
      <c r="O9" s="5">
        <v>44</v>
      </c>
      <c r="P9" s="493">
        <v>48</v>
      </c>
      <c r="Q9" s="493">
        <v>44</v>
      </c>
      <c r="R9" s="486">
        <f t="shared" si="3"/>
        <v>14.6666666666667</v>
      </c>
      <c r="S9" s="504">
        <f t="shared" si="4"/>
        <v>92</v>
      </c>
    </row>
    <row r="10" spans="1:20" s="492" customFormat="1" ht="15" customHeight="1" x14ac:dyDescent="0.2">
      <c r="A10" s="497">
        <v>4030</v>
      </c>
      <c r="B10" s="437" t="s">
        <v>426</v>
      </c>
      <c r="C10" s="437" t="s">
        <v>614</v>
      </c>
      <c r="D10" s="499">
        <f t="shared" si="0"/>
        <v>798</v>
      </c>
      <c r="E10" s="499">
        <f t="shared" si="1"/>
        <v>851</v>
      </c>
      <c r="F10" s="499">
        <f t="shared" si="1"/>
        <v>855</v>
      </c>
      <c r="G10" s="499">
        <f t="shared" si="1"/>
        <v>786</v>
      </c>
      <c r="H10" s="570">
        <f t="shared" si="2"/>
        <v>44</v>
      </c>
      <c r="K10" s="503">
        <v>798</v>
      </c>
      <c r="L10" s="5">
        <v>851</v>
      </c>
      <c r="M10" s="5">
        <v>855</v>
      </c>
      <c r="N10" s="5">
        <v>786</v>
      </c>
      <c r="O10" s="5">
        <v>44</v>
      </c>
      <c r="P10" s="493">
        <v>48</v>
      </c>
      <c r="Q10" s="493">
        <v>48</v>
      </c>
      <c r="R10" s="486">
        <f t="shared" si="3"/>
        <v>16</v>
      </c>
      <c r="S10" s="504">
        <f t="shared" si="4"/>
        <v>96</v>
      </c>
    </row>
    <row r="11" spans="1:20" s="492" customFormat="1" ht="15" customHeight="1" x14ac:dyDescent="0.2">
      <c r="A11" s="497">
        <v>4036</v>
      </c>
      <c r="B11" s="437" t="s">
        <v>416</v>
      </c>
      <c r="C11" s="437" t="s">
        <v>882</v>
      </c>
      <c r="D11" s="499">
        <f t="shared" ref="D11:D15" si="5">$H$2*K11</f>
        <v>862</v>
      </c>
      <c r="E11" s="499">
        <f t="shared" ref="E11:E15" si="6">$H$2*L11</f>
        <v>918</v>
      </c>
      <c r="F11" s="499">
        <f t="shared" ref="F11:G15" si="7">$H$2*M11</f>
        <v>878</v>
      </c>
      <c r="G11" s="499">
        <f t="shared" si="7"/>
        <v>805</v>
      </c>
      <c r="H11" s="570">
        <f t="shared" ref="H11:H15" si="8">$H$2*O11</f>
        <v>44</v>
      </c>
      <c r="K11" s="503">
        <v>862</v>
      </c>
      <c r="L11" s="5">
        <v>918</v>
      </c>
      <c r="M11" s="5">
        <v>878</v>
      </c>
      <c r="N11" s="5">
        <v>805</v>
      </c>
      <c r="O11" s="5">
        <v>44</v>
      </c>
      <c r="P11" s="493">
        <v>48</v>
      </c>
      <c r="Q11" s="493">
        <v>52</v>
      </c>
      <c r="R11" s="486">
        <f t="shared" ref="R11:R15" si="9">P11*Q11/144</f>
        <v>17.3333333333333</v>
      </c>
      <c r="S11" s="504">
        <f t="shared" ref="S11:S15" si="10">P11+Q11</f>
        <v>100</v>
      </c>
    </row>
    <row r="12" spans="1:20" s="492" customFormat="1" ht="15" customHeight="1" x14ac:dyDescent="0.2">
      <c r="A12" s="497">
        <v>4040</v>
      </c>
      <c r="B12" s="437" t="s">
        <v>1126</v>
      </c>
      <c r="C12" s="437" t="s">
        <v>616</v>
      </c>
      <c r="D12" s="499">
        <f t="shared" si="5"/>
        <v>1107</v>
      </c>
      <c r="E12" s="499">
        <f t="shared" si="6"/>
        <v>1183</v>
      </c>
      <c r="F12" s="499">
        <f t="shared" si="7"/>
        <v>966</v>
      </c>
      <c r="G12" s="499">
        <f t="shared" si="7"/>
        <v>879</v>
      </c>
      <c r="H12" s="570">
        <f t="shared" si="8"/>
        <v>68</v>
      </c>
      <c r="K12" s="503">
        <v>1107</v>
      </c>
      <c r="L12" s="5">
        <v>1183</v>
      </c>
      <c r="M12" s="5">
        <v>966</v>
      </c>
      <c r="N12" s="5">
        <v>879</v>
      </c>
      <c r="O12" s="5">
        <v>68</v>
      </c>
      <c r="P12" s="493">
        <v>48</v>
      </c>
      <c r="Q12" s="493">
        <v>54</v>
      </c>
      <c r="R12" s="486">
        <f t="shared" si="9"/>
        <v>18</v>
      </c>
      <c r="S12" s="504">
        <f t="shared" si="10"/>
        <v>102</v>
      </c>
    </row>
    <row r="13" spans="1:20" s="492" customFormat="1" ht="15" customHeight="1" x14ac:dyDescent="0.2">
      <c r="A13" s="497">
        <v>4046</v>
      </c>
      <c r="B13" s="437" t="s">
        <v>1127</v>
      </c>
      <c r="C13" s="437" t="s">
        <v>617</v>
      </c>
      <c r="D13" s="499">
        <f t="shared" si="5"/>
        <v>1166</v>
      </c>
      <c r="E13" s="499">
        <f t="shared" si="6"/>
        <v>1245</v>
      </c>
      <c r="F13" s="499">
        <f t="shared" si="7"/>
        <v>986</v>
      </c>
      <c r="G13" s="499">
        <f t="shared" si="7"/>
        <v>897</v>
      </c>
      <c r="H13" s="570">
        <f t="shared" si="8"/>
        <v>68</v>
      </c>
      <c r="K13" s="503">
        <v>1166</v>
      </c>
      <c r="L13" s="5">
        <v>1245</v>
      </c>
      <c r="M13" s="5">
        <v>986</v>
      </c>
      <c r="N13" s="5">
        <v>897</v>
      </c>
      <c r="O13" s="5">
        <v>68</v>
      </c>
      <c r="P13" s="493">
        <v>48</v>
      </c>
      <c r="Q13" s="493">
        <v>66</v>
      </c>
      <c r="R13" s="486">
        <f t="shared" si="9"/>
        <v>22</v>
      </c>
      <c r="S13" s="504">
        <f t="shared" si="10"/>
        <v>114</v>
      </c>
    </row>
    <row r="14" spans="1:20" s="492" customFormat="1" ht="15" customHeight="1" x14ac:dyDescent="0.2">
      <c r="A14" s="497">
        <v>4050</v>
      </c>
      <c r="B14" s="437" t="s">
        <v>1200</v>
      </c>
      <c r="C14" s="437" t="s">
        <v>883</v>
      </c>
      <c r="D14" s="499">
        <f t="shared" si="5"/>
        <v>1238</v>
      </c>
      <c r="E14" s="499">
        <f t="shared" si="6"/>
        <v>1321</v>
      </c>
      <c r="F14" s="499">
        <f t="shared" si="7"/>
        <v>1012</v>
      </c>
      <c r="G14" s="499">
        <f t="shared" si="7"/>
        <v>918</v>
      </c>
      <c r="H14" s="570">
        <f t="shared" si="8"/>
        <v>68</v>
      </c>
      <c r="K14" s="503">
        <v>1238</v>
      </c>
      <c r="L14" s="5">
        <v>1321</v>
      </c>
      <c r="M14" s="5">
        <v>1012</v>
      </c>
      <c r="N14" s="5">
        <v>918</v>
      </c>
      <c r="O14" s="5">
        <v>68</v>
      </c>
      <c r="P14" s="493">
        <v>48</v>
      </c>
      <c r="Q14" s="493">
        <v>66</v>
      </c>
      <c r="R14" s="486">
        <f t="shared" si="9"/>
        <v>22</v>
      </c>
      <c r="S14" s="504">
        <f t="shared" si="10"/>
        <v>114</v>
      </c>
    </row>
    <row r="15" spans="1:20" s="492" customFormat="1" ht="15" customHeight="1" x14ac:dyDescent="0.2">
      <c r="A15" s="506">
        <v>4060</v>
      </c>
      <c r="B15" s="453" t="s">
        <v>139</v>
      </c>
      <c r="C15" s="453" t="s">
        <v>619</v>
      </c>
      <c r="D15" s="507">
        <f t="shared" si="5"/>
        <v>1687</v>
      </c>
      <c r="E15" s="507">
        <f t="shared" si="6"/>
        <v>1792</v>
      </c>
      <c r="F15" s="499">
        <f t="shared" si="7"/>
        <v>1448</v>
      </c>
      <c r="G15" s="499">
        <f t="shared" si="7"/>
        <v>1318</v>
      </c>
      <c r="H15" s="570">
        <f t="shared" si="8"/>
        <v>84</v>
      </c>
      <c r="K15" s="503">
        <v>1687</v>
      </c>
      <c r="L15" s="5">
        <v>1792</v>
      </c>
      <c r="M15" s="5">
        <v>1448</v>
      </c>
      <c r="N15" s="5">
        <v>1318</v>
      </c>
      <c r="O15" s="5">
        <v>84</v>
      </c>
      <c r="P15" s="493">
        <v>48</v>
      </c>
      <c r="Q15" s="493">
        <v>72</v>
      </c>
      <c r="R15" s="486">
        <f t="shared" si="9"/>
        <v>24</v>
      </c>
      <c r="S15" s="504">
        <f t="shared" si="10"/>
        <v>120</v>
      </c>
    </row>
    <row r="16" spans="1:20" s="492" customFormat="1" ht="15" customHeight="1" x14ac:dyDescent="0.2">
      <c r="A16" s="509">
        <v>5016</v>
      </c>
      <c r="B16" s="550" t="s">
        <v>471</v>
      </c>
      <c r="C16" s="550" t="s">
        <v>684</v>
      </c>
      <c r="D16" s="510">
        <f t="shared" si="0"/>
        <v>729</v>
      </c>
      <c r="E16" s="510">
        <f t="shared" si="1"/>
        <v>779</v>
      </c>
      <c r="F16" s="502">
        <f t="shared" si="1"/>
        <v>832</v>
      </c>
      <c r="G16" s="502">
        <f t="shared" si="1"/>
        <v>767</v>
      </c>
      <c r="H16" s="572">
        <f t="shared" si="2"/>
        <v>44</v>
      </c>
      <c r="K16" s="503">
        <v>729</v>
      </c>
      <c r="L16" s="5">
        <v>779</v>
      </c>
      <c r="M16" s="5">
        <v>832</v>
      </c>
      <c r="N16" s="5">
        <v>767</v>
      </c>
      <c r="O16" s="5">
        <v>44</v>
      </c>
      <c r="P16" s="493">
        <v>48</v>
      </c>
      <c r="Q16" s="493">
        <v>30</v>
      </c>
      <c r="R16" s="486">
        <f t="shared" si="3"/>
        <v>10</v>
      </c>
      <c r="S16" s="504">
        <f t="shared" si="4"/>
        <v>78</v>
      </c>
    </row>
    <row r="17" spans="1:19" s="492" customFormat="1" ht="15" customHeight="1" x14ac:dyDescent="0.2">
      <c r="A17" s="497">
        <v>5020</v>
      </c>
      <c r="B17" s="437" t="s">
        <v>1190</v>
      </c>
      <c r="C17" s="437" t="s">
        <v>685</v>
      </c>
      <c r="D17" s="499">
        <f t="shared" si="0"/>
        <v>754</v>
      </c>
      <c r="E17" s="499">
        <f t="shared" si="1"/>
        <v>806</v>
      </c>
      <c r="F17" s="500">
        <f t="shared" si="1"/>
        <v>840</v>
      </c>
      <c r="G17" s="500">
        <f t="shared" si="1"/>
        <v>774</v>
      </c>
      <c r="H17" s="570">
        <f t="shared" si="2"/>
        <v>44</v>
      </c>
      <c r="K17" s="503">
        <v>754</v>
      </c>
      <c r="L17" s="5">
        <v>806</v>
      </c>
      <c r="M17" s="5">
        <v>840</v>
      </c>
      <c r="N17" s="5">
        <v>774</v>
      </c>
      <c r="O17" s="5">
        <v>44</v>
      </c>
      <c r="P17" s="493">
        <v>48</v>
      </c>
      <c r="Q17" s="493">
        <v>36</v>
      </c>
      <c r="R17" s="486">
        <f t="shared" si="3"/>
        <v>12</v>
      </c>
      <c r="S17" s="504">
        <f t="shared" si="4"/>
        <v>84</v>
      </c>
    </row>
    <row r="18" spans="1:19" s="492" customFormat="1" ht="15" customHeight="1" x14ac:dyDescent="0.2">
      <c r="A18" s="497">
        <v>5026</v>
      </c>
      <c r="B18" s="437" t="s">
        <v>1191</v>
      </c>
      <c r="C18" s="437" t="s">
        <v>686</v>
      </c>
      <c r="D18" s="499">
        <f t="shared" si="0"/>
        <v>806</v>
      </c>
      <c r="E18" s="499">
        <f t="shared" si="1"/>
        <v>863</v>
      </c>
      <c r="F18" s="500">
        <f t="shared" si="1"/>
        <v>858</v>
      </c>
      <c r="G18" s="500">
        <f t="shared" si="1"/>
        <v>788</v>
      </c>
      <c r="H18" s="570">
        <f t="shared" si="2"/>
        <v>44</v>
      </c>
      <c r="K18" s="503">
        <v>806</v>
      </c>
      <c r="L18" s="5">
        <v>863</v>
      </c>
      <c r="M18" s="5">
        <v>858</v>
      </c>
      <c r="N18" s="5">
        <v>788</v>
      </c>
      <c r="O18" s="5">
        <v>44</v>
      </c>
      <c r="P18" s="493">
        <v>48</v>
      </c>
      <c r="Q18" s="493">
        <v>44</v>
      </c>
      <c r="R18" s="486">
        <f t="shared" si="3"/>
        <v>14.6666666666667</v>
      </c>
      <c r="S18" s="504">
        <f t="shared" si="4"/>
        <v>92</v>
      </c>
    </row>
    <row r="19" spans="1:19" s="492" customFormat="1" ht="15" customHeight="1" x14ac:dyDescent="0.2">
      <c r="A19" s="497">
        <v>5030</v>
      </c>
      <c r="B19" s="437" t="s">
        <v>1192</v>
      </c>
      <c r="C19" s="437" t="s">
        <v>687</v>
      </c>
      <c r="D19" s="499">
        <f t="shared" si="0"/>
        <v>854</v>
      </c>
      <c r="E19" s="499">
        <f t="shared" si="1"/>
        <v>914</v>
      </c>
      <c r="F19" s="500">
        <f t="shared" si="1"/>
        <v>875</v>
      </c>
      <c r="G19" s="500">
        <f t="shared" si="1"/>
        <v>802</v>
      </c>
      <c r="H19" s="570">
        <f t="shared" si="2"/>
        <v>44</v>
      </c>
      <c r="K19" s="503">
        <v>854</v>
      </c>
      <c r="L19" s="5">
        <v>914</v>
      </c>
      <c r="M19" s="5">
        <v>875</v>
      </c>
      <c r="N19" s="5">
        <v>802</v>
      </c>
      <c r="O19" s="5">
        <v>44</v>
      </c>
      <c r="P19" s="493">
        <v>48</v>
      </c>
      <c r="Q19" s="493">
        <v>48</v>
      </c>
      <c r="R19" s="486">
        <f t="shared" si="3"/>
        <v>16</v>
      </c>
      <c r="S19" s="504">
        <f t="shared" si="4"/>
        <v>96</v>
      </c>
    </row>
    <row r="20" spans="1:19" s="492" customFormat="1" ht="15" customHeight="1" x14ac:dyDescent="0.2">
      <c r="A20" s="497">
        <v>5036</v>
      </c>
      <c r="B20" s="437" t="s">
        <v>1193</v>
      </c>
      <c r="C20" s="437" t="s">
        <v>991</v>
      </c>
      <c r="D20" s="499">
        <f t="shared" si="0"/>
        <v>937</v>
      </c>
      <c r="E20" s="499">
        <f t="shared" si="1"/>
        <v>1002</v>
      </c>
      <c r="F20" s="500">
        <f t="shared" si="1"/>
        <v>905</v>
      </c>
      <c r="G20" s="500">
        <f t="shared" si="1"/>
        <v>828</v>
      </c>
      <c r="H20" s="570">
        <f t="shared" si="2"/>
        <v>44</v>
      </c>
      <c r="K20" s="503">
        <v>937</v>
      </c>
      <c r="L20" s="5">
        <v>1002</v>
      </c>
      <c r="M20" s="5">
        <v>905</v>
      </c>
      <c r="N20" s="5">
        <v>828</v>
      </c>
      <c r="O20" s="5">
        <v>44</v>
      </c>
      <c r="P20" s="493">
        <v>48</v>
      </c>
      <c r="Q20" s="493">
        <v>52</v>
      </c>
      <c r="R20" s="486">
        <f t="shared" si="3"/>
        <v>17.3333333333333</v>
      </c>
      <c r="S20" s="504">
        <f t="shared" si="4"/>
        <v>100</v>
      </c>
    </row>
    <row r="21" spans="1:19" s="492" customFormat="1" ht="15" customHeight="1" x14ac:dyDescent="0.2">
      <c r="A21" s="497">
        <v>5040</v>
      </c>
      <c r="B21" s="437" t="s">
        <v>1194</v>
      </c>
      <c r="C21" s="437" t="s">
        <v>688</v>
      </c>
      <c r="D21" s="499">
        <f t="shared" si="0"/>
        <v>1107</v>
      </c>
      <c r="E21" s="499">
        <f t="shared" si="1"/>
        <v>1183</v>
      </c>
      <c r="F21" s="499">
        <f t="shared" si="1"/>
        <v>966</v>
      </c>
      <c r="G21" s="499">
        <f t="shared" si="1"/>
        <v>879</v>
      </c>
      <c r="H21" s="570">
        <f t="shared" si="2"/>
        <v>68</v>
      </c>
      <c r="K21" s="503">
        <v>1107</v>
      </c>
      <c r="L21" s="5">
        <v>1183</v>
      </c>
      <c r="M21" s="5">
        <v>966</v>
      </c>
      <c r="N21" s="5">
        <v>879</v>
      </c>
      <c r="O21" s="5">
        <v>68</v>
      </c>
      <c r="P21" s="493">
        <v>48</v>
      </c>
      <c r="Q21" s="493">
        <v>54</v>
      </c>
      <c r="R21" s="486">
        <f t="shared" si="3"/>
        <v>18</v>
      </c>
      <c r="S21" s="504">
        <f t="shared" si="4"/>
        <v>102</v>
      </c>
    </row>
    <row r="22" spans="1:19" s="492" customFormat="1" ht="15" customHeight="1" x14ac:dyDescent="0.2">
      <c r="A22" s="497">
        <v>5046</v>
      </c>
      <c r="B22" s="437" t="s">
        <v>1201</v>
      </c>
      <c r="C22" s="437" t="s">
        <v>689</v>
      </c>
      <c r="D22" s="499">
        <f t="shared" si="0"/>
        <v>1166</v>
      </c>
      <c r="E22" s="499">
        <f t="shared" si="1"/>
        <v>1245</v>
      </c>
      <c r="F22" s="499">
        <f t="shared" si="1"/>
        <v>986</v>
      </c>
      <c r="G22" s="499">
        <f t="shared" si="1"/>
        <v>897</v>
      </c>
      <c r="H22" s="570">
        <f t="shared" si="2"/>
        <v>68</v>
      </c>
      <c r="K22" s="503">
        <v>1166</v>
      </c>
      <c r="L22" s="5">
        <v>1245</v>
      </c>
      <c r="M22" s="5">
        <v>986</v>
      </c>
      <c r="N22" s="5">
        <v>897</v>
      </c>
      <c r="O22" s="5">
        <v>68</v>
      </c>
      <c r="P22" s="493">
        <v>48</v>
      </c>
      <c r="Q22" s="493">
        <v>66</v>
      </c>
      <c r="R22" s="486">
        <f t="shared" si="3"/>
        <v>22</v>
      </c>
      <c r="S22" s="504">
        <f t="shared" si="4"/>
        <v>114</v>
      </c>
    </row>
    <row r="23" spans="1:19" s="492" customFormat="1" ht="15" customHeight="1" x14ac:dyDescent="0.2">
      <c r="A23" s="497">
        <v>5050</v>
      </c>
      <c r="B23" s="437" t="s">
        <v>1202</v>
      </c>
      <c r="C23" s="437" t="s">
        <v>964</v>
      </c>
      <c r="D23" s="499">
        <f t="shared" si="0"/>
        <v>1238</v>
      </c>
      <c r="E23" s="499">
        <f t="shared" si="1"/>
        <v>1321</v>
      </c>
      <c r="F23" s="499">
        <f t="shared" si="1"/>
        <v>1012</v>
      </c>
      <c r="G23" s="499">
        <f t="shared" si="1"/>
        <v>918</v>
      </c>
      <c r="H23" s="570">
        <f t="shared" si="2"/>
        <v>68</v>
      </c>
      <c r="K23" s="503">
        <v>1238</v>
      </c>
      <c r="L23" s="5">
        <v>1321</v>
      </c>
      <c r="M23" s="5">
        <v>1012</v>
      </c>
      <c r="N23" s="5">
        <v>918</v>
      </c>
      <c r="O23" s="5">
        <v>68</v>
      </c>
      <c r="P23" s="493">
        <v>48</v>
      </c>
      <c r="Q23" s="493">
        <v>66</v>
      </c>
      <c r="R23" s="486">
        <f t="shared" si="3"/>
        <v>22</v>
      </c>
      <c r="S23" s="504">
        <f t="shared" si="4"/>
        <v>114</v>
      </c>
    </row>
    <row r="24" spans="1:19" s="492" customFormat="1" ht="15" customHeight="1" x14ac:dyDescent="0.2">
      <c r="A24" s="506">
        <v>5060</v>
      </c>
      <c r="B24" s="453" t="s">
        <v>227</v>
      </c>
      <c r="C24" s="453" t="s">
        <v>691</v>
      </c>
      <c r="D24" s="507">
        <f t="shared" si="0"/>
        <v>1687</v>
      </c>
      <c r="E24" s="507">
        <f t="shared" si="1"/>
        <v>1792</v>
      </c>
      <c r="F24" s="507">
        <f t="shared" si="1"/>
        <v>1448</v>
      </c>
      <c r="G24" s="507">
        <f t="shared" si="1"/>
        <v>1318</v>
      </c>
      <c r="H24" s="571">
        <f t="shared" si="2"/>
        <v>84</v>
      </c>
      <c r="K24" s="503">
        <v>1687</v>
      </c>
      <c r="L24" s="5">
        <v>1792</v>
      </c>
      <c r="M24" s="5">
        <v>1448</v>
      </c>
      <c r="N24" s="5">
        <v>1318</v>
      </c>
      <c r="O24" s="5">
        <v>84</v>
      </c>
      <c r="P24" s="493">
        <v>48</v>
      </c>
      <c r="Q24" s="493">
        <v>72</v>
      </c>
      <c r="R24" s="486">
        <f t="shared" si="3"/>
        <v>24</v>
      </c>
      <c r="S24" s="504">
        <f t="shared" si="4"/>
        <v>120</v>
      </c>
    </row>
    <row r="25" spans="1:19" s="492" customFormat="1" ht="15" customHeight="1" x14ac:dyDescent="0.2">
      <c r="A25" s="497">
        <v>6016</v>
      </c>
      <c r="B25" s="437" t="s">
        <v>473</v>
      </c>
      <c r="C25" s="437" t="s">
        <v>710</v>
      </c>
      <c r="D25" s="499">
        <f t="shared" si="0"/>
        <v>746</v>
      </c>
      <c r="E25" s="499">
        <f t="shared" si="1"/>
        <v>802</v>
      </c>
      <c r="F25" s="499">
        <f t="shared" si="1"/>
        <v>839</v>
      </c>
      <c r="G25" s="499">
        <f t="shared" si="1"/>
        <v>773</v>
      </c>
      <c r="H25" s="570">
        <f t="shared" si="2"/>
        <v>44</v>
      </c>
      <c r="K25" s="503">
        <v>746</v>
      </c>
      <c r="L25" s="5">
        <v>802</v>
      </c>
      <c r="M25" s="5">
        <v>839</v>
      </c>
      <c r="N25" s="5">
        <v>773</v>
      </c>
      <c r="O25" s="5">
        <v>44</v>
      </c>
      <c r="P25" s="493">
        <v>48</v>
      </c>
      <c r="Q25" s="493">
        <v>30</v>
      </c>
      <c r="R25" s="486">
        <f t="shared" si="3"/>
        <v>10</v>
      </c>
      <c r="S25" s="504">
        <f t="shared" si="4"/>
        <v>78</v>
      </c>
    </row>
    <row r="26" spans="1:19" s="492" customFormat="1" ht="15" customHeight="1" x14ac:dyDescent="0.2">
      <c r="A26" s="497">
        <v>6020</v>
      </c>
      <c r="B26" s="437" t="s">
        <v>885</v>
      </c>
      <c r="C26" s="437" t="s">
        <v>711</v>
      </c>
      <c r="D26" s="499">
        <f t="shared" si="0"/>
        <v>783</v>
      </c>
      <c r="E26" s="499">
        <f t="shared" si="1"/>
        <v>844</v>
      </c>
      <c r="F26" s="499">
        <f t="shared" si="1"/>
        <v>850</v>
      </c>
      <c r="G26" s="499">
        <f t="shared" si="1"/>
        <v>782</v>
      </c>
      <c r="H26" s="570">
        <f t="shared" si="2"/>
        <v>44</v>
      </c>
      <c r="K26" s="503">
        <v>783</v>
      </c>
      <c r="L26" s="5">
        <v>844</v>
      </c>
      <c r="M26" s="5">
        <v>850</v>
      </c>
      <c r="N26" s="5">
        <v>782</v>
      </c>
      <c r="O26" s="5">
        <v>44</v>
      </c>
      <c r="P26" s="493">
        <v>48</v>
      </c>
      <c r="Q26" s="493">
        <v>36</v>
      </c>
      <c r="R26" s="486">
        <f t="shared" si="3"/>
        <v>12</v>
      </c>
      <c r="S26" s="504">
        <f t="shared" si="4"/>
        <v>84</v>
      </c>
    </row>
    <row r="27" spans="1:19" s="492" customFormat="1" ht="15" customHeight="1" x14ac:dyDescent="0.2">
      <c r="A27" s="497">
        <v>6026</v>
      </c>
      <c r="B27" s="437" t="s">
        <v>886</v>
      </c>
      <c r="C27" s="437" t="s">
        <v>712</v>
      </c>
      <c r="D27" s="499">
        <f t="shared" si="0"/>
        <v>848</v>
      </c>
      <c r="E27" s="499">
        <f t="shared" si="1"/>
        <v>913</v>
      </c>
      <c r="F27" s="499">
        <f t="shared" si="1"/>
        <v>874</v>
      </c>
      <c r="G27" s="499">
        <f t="shared" si="1"/>
        <v>802</v>
      </c>
      <c r="H27" s="570">
        <f t="shared" si="2"/>
        <v>44</v>
      </c>
      <c r="K27" s="503">
        <v>848</v>
      </c>
      <c r="L27" s="5">
        <v>913</v>
      </c>
      <c r="M27" s="5">
        <v>874</v>
      </c>
      <c r="N27" s="5">
        <v>802</v>
      </c>
      <c r="O27" s="5">
        <v>44</v>
      </c>
      <c r="P27" s="493">
        <v>48</v>
      </c>
      <c r="Q27" s="493">
        <v>44</v>
      </c>
      <c r="R27" s="486">
        <f t="shared" si="3"/>
        <v>14.6666666666667</v>
      </c>
      <c r="S27" s="504">
        <f t="shared" si="4"/>
        <v>92</v>
      </c>
    </row>
    <row r="28" spans="1:19" s="492" customFormat="1" ht="15" customHeight="1" x14ac:dyDescent="0.2">
      <c r="A28" s="497">
        <v>6030</v>
      </c>
      <c r="B28" s="437" t="s">
        <v>887</v>
      </c>
      <c r="C28" s="437" t="s">
        <v>713</v>
      </c>
      <c r="D28" s="499">
        <f t="shared" si="0"/>
        <v>944</v>
      </c>
      <c r="E28" s="499">
        <f t="shared" si="1"/>
        <v>1012</v>
      </c>
      <c r="F28" s="499">
        <f t="shared" si="1"/>
        <v>908</v>
      </c>
      <c r="G28" s="499">
        <f t="shared" si="1"/>
        <v>831</v>
      </c>
      <c r="H28" s="570">
        <f t="shared" si="2"/>
        <v>44</v>
      </c>
      <c r="K28" s="503">
        <v>944</v>
      </c>
      <c r="L28" s="5">
        <v>1012</v>
      </c>
      <c r="M28" s="5">
        <v>908</v>
      </c>
      <c r="N28" s="5">
        <v>831</v>
      </c>
      <c r="O28" s="5">
        <v>44</v>
      </c>
      <c r="P28" s="493">
        <v>48</v>
      </c>
      <c r="Q28" s="493">
        <v>48</v>
      </c>
      <c r="R28" s="486">
        <f t="shared" si="3"/>
        <v>16</v>
      </c>
      <c r="S28" s="504">
        <f t="shared" si="4"/>
        <v>96</v>
      </c>
    </row>
    <row r="29" spans="1:19" s="492" customFormat="1" ht="15" customHeight="1" x14ac:dyDescent="0.2">
      <c r="A29" s="497">
        <v>6036</v>
      </c>
      <c r="B29" s="437" t="s">
        <v>888</v>
      </c>
      <c r="C29" s="437" t="s">
        <v>891</v>
      </c>
      <c r="D29" s="499">
        <f t="shared" si="0"/>
        <v>1044</v>
      </c>
      <c r="E29" s="499">
        <f t="shared" si="1"/>
        <v>1116</v>
      </c>
      <c r="F29" s="499">
        <f t="shared" si="1"/>
        <v>941</v>
      </c>
      <c r="G29" s="499">
        <f t="shared" si="1"/>
        <v>859</v>
      </c>
      <c r="H29" s="570">
        <f t="shared" si="2"/>
        <v>68</v>
      </c>
      <c r="K29" s="503">
        <v>1044</v>
      </c>
      <c r="L29" s="5">
        <v>1116</v>
      </c>
      <c r="M29" s="5">
        <v>941</v>
      </c>
      <c r="N29" s="5">
        <v>859</v>
      </c>
      <c r="O29" s="5">
        <v>68</v>
      </c>
      <c r="P29" s="493">
        <v>48</v>
      </c>
      <c r="Q29" s="493">
        <v>52</v>
      </c>
      <c r="R29" s="486">
        <f t="shared" si="3"/>
        <v>17.3333333333333</v>
      </c>
      <c r="S29" s="504">
        <f t="shared" si="4"/>
        <v>100</v>
      </c>
    </row>
    <row r="30" spans="1:19" s="492" customFormat="1" ht="15" customHeight="1" x14ac:dyDescent="0.2">
      <c r="A30" s="497">
        <v>6040</v>
      </c>
      <c r="B30" s="437" t="s">
        <v>889</v>
      </c>
      <c r="C30" s="437" t="s">
        <v>714</v>
      </c>
      <c r="D30" s="499">
        <f t="shared" si="0"/>
        <v>1107</v>
      </c>
      <c r="E30" s="499">
        <f t="shared" si="1"/>
        <v>1183</v>
      </c>
      <c r="F30" s="499">
        <f t="shared" si="1"/>
        <v>966</v>
      </c>
      <c r="G30" s="499">
        <f t="shared" si="1"/>
        <v>879</v>
      </c>
      <c r="H30" s="570">
        <f t="shared" si="2"/>
        <v>68</v>
      </c>
      <c r="K30" s="503">
        <v>1107</v>
      </c>
      <c r="L30" s="5">
        <v>1183</v>
      </c>
      <c r="M30" s="5">
        <v>966</v>
      </c>
      <c r="N30" s="5">
        <v>879</v>
      </c>
      <c r="O30" s="5">
        <v>68</v>
      </c>
      <c r="P30" s="493">
        <v>48</v>
      </c>
      <c r="Q30" s="493">
        <v>54</v>
      </c>
      <c r="R30" s="486">
        <f t="shared" si="3"/>
        <v>18</v>
      </c>
      <c r="S30" s="504">
        <f t="shared" si="4"/>
        <v>102</v>
      </c>
    </row>
    <row r="31" spans="1:19" s="492" customFormat="1" ht="15" customHeight="1" x14ac:dyDescent="0.2">
      <c r="A31" s="497">
        <v>6046</v>
      </c>
      <c r="B31" s="437" t="s">
        <v>935</v>
      </c>
      <c r="C31" s="437" t="s">
        <v>715</v>
      </c>
      <c r="D31" s="499">
        <f t="shared" si="0"/>
        <v>1166</v>
      </c>
      <c r="E31" s="499">
        <f t="shared" si="1"/>
        <v>1245</v>
      </c>
      <c r="F31" s="499">
        <f t="shared" si="1"/>
        <v>986</v>
      </c>
      <c r="G31" s="499">
        <f t="shared" si="1"/>
        <v>897</v>
      </c>
      <c r="H31" s="570">
        <f t="shared" si="2"/>
        <v>68</v>
      </c>
      <c r="K31" s="503">
        <v>1166</v>
      </c>
      <c r="L31" s="5">
        <v>1245</v>
      </c>
      <c r="M31" s="5">
        <v>986</v>
      </c>
      <c r="N31" s="5">
        <v>897</v>
      </c>
      <c r="O31" s="5">
        <v>68</v>
      </c>
      <c r="P31" s="493">
        <v>48</v>
      </c>
      <c r="Q31" s="493">
        <v>66</v>
      </c>
      <c r="R31" s="486">
        <f t="shared" ref="R31" si="11">P31*Q31/144</f>
        <v>22</v>
      </c>
      <c r="S31" s="504">
        <f t="shared" ref="S31" si="12">P31+Q31</f>
        <v>114</v>
      </c>
    </row>
    <row r="32" spans="1:19" s="492" customFormat="1" ht="15" customHeight="1" x14ac:dyDescent="0.2">
      <c r="A32" s="497">
        <v>6050</v>
      </c>
      <c r="B32" s="437" t="s">
        <v>1203</v>
      </c>
      <c r="C32" s="437" t="s">
        <v>892</v>
      </c>
      <c r="D32" s="499">
        <f t="shared" si="0"/>
        <v>1238</v>
      </c>
      <c r="E32" s="499">
        <f t="shared" si="1"/>
        <v>1321</v>
      </c>
      <c r="F32" s="499">
        <f t="shared" si="1"/>
        <v>1012</v>
      </c>
      <c r="G32" s="499">
        <f t="shared" si="1"/>
        <v>918</v>
      </c>
      <c r="H32" s="570">
        <f t="shared" si="2"/>
        <v>68</v>
      </c>
      <c r="K32" s="503">
        <v>1238</v>
      </c>
      <c r="L32" s="5">
        <v>1321</v>
      </c>
      <c r="M32" s="5">
        <v>1012</v>
      </c>
      <c r="N32" s="5">
        <v>918</v>
      </c>
      <c r="O32" s="5">
        <v>68</v>
      </c>
      <c r="P32" s="493">
        <v>48</v>
      </c>
      <c r="Q32" s="493">
        <v>66</v>
      </c>
      <c r="R32" s="486">
        <f t="shared" si="3"/>
        <v>22</v>
      </c>
      <c r="S32" s="504">
        <f t="shared" si="4"/>
        <v>114</v>
      </c>
    </row>
    <row r="33" spans="1:19" s="492" customFormat="1" ht="15" customHeight="1" x14ac:dyDescent="0.2">
      <c r="A33" s="506">
        <v>6060</v>
      </c>
      <c r="B33" s="453" t="s">
        <v>229</v>
      </c>
      <c r="C33" s="453" t="s">
        <v>717</v>
      </c>
      <c r="D33" s="507">
        <f t="shared" ref="D33" si="13">$H$2*K33</f>
        <v>1687</v>
      </c>
      <c r="E33" s="507">
        <f t="shared" ref="E33" si="14">$H$2*L33</f>
        <v>1792</v>
      </c>
      <c r="F33" s="499">
        <f t="shared" ref="F33:G33" si="15">$H$2*M33</f>
        <v>1448</v>
      </c>
      <c r="G33" s="499">
        <f t="shared" si="15"/>
        <v>1318</v>
      </c>
      <c r="H33" s="570">
        <f t="shared" ref="H33" si="16">$H$2*O33</f>
        <v>84</v>
      </c>
      <c r="K33" s="503">
        <v>1687</v>
      </c>
      <c r="L33" s="5">
        <v>1792</v>
      </c>
      <c r="M33" s="5">
        <v>1448</v>
      </c>
      <c r="N33" s="5">
        <v>1318</v>
      </c>
      <c r="O33" s="5">
        <v>84</v>
      </c>
      <c r="P33" s="493">
        <v>48</v>
      </c>
      <c r="Q33" s="493">
        <v>72</v>
      </c>
      <c r="R33" s="486">
        <f t="shared" ref="R33" si="17">P33*Q33/144</f>
        <v>24</v>
      </c>
      <c r="S33" s="504">
        <f t="shared" ref="S33" si="18">P33+Q33</f>
        <v>120</v>
      </c>
    </row>
    <row r="34" spans="1:19" s="492" customFormat="1" ht="15" customHeight="1" x14ac:dyDescent="0.2">
      <c r="A34" s="509">
        <v>7016</v>
      </c>
      <c r="B34" s="550" t="s">
        <v>893</v>
      </c>
      <c r="C34" s="550" t="s">
        <v>735</v>
      </c>
      <c r="D34" s="510">
        <f t="shared" si="0"/>
        <v>769</v>
      </c>
      <c r="E34" s="510">
        <f t="shared" si="1"/>
        <v>833</v>
      </c>
      <c r="F34" s="502">
        <f t="shared" si="1"/>
        <v>844</v>
      </c>
      <c r="G34" s="502">
        <f t="shared" si="1"/>
        <v>778</v>
      </c>
      <c r="H34" s="572">
        <f t="shared" si="2"/>
        <v>44</v>
      </c>
      <c r="K34" s="503">
        <v>769</v>
      </c>
      <c r="L34" s="5">
        <v>833</v>
      </c>
      <c r="M34" s="5">
        <v>844</v>
      </c>
      <c r="N34" s="5">
        <v>778</v>
      </c>
      <c r="O34" s="5">
        <v>44</v>
      </c>
      <c r="P34" s="493">
        <v>48</v>
      </c>
      <c r="Q34" s="493">
        <v>30</v>
      </c>
      <c r="R34" s="486">
        <f t="shared" si="3"/>
        <v>10</v>
      </c>
      <c r="S34" s="504">
        <f t="shared" si="4"/>
        <v>78</v>
      </c>
    </row>
    <row r="35" spans="1:19" s="492" customFormat="1" ht="15" customHeight="1" x14ac:dyDescent="0.2">
      <c r="A35" s="497">
        <v>7020</v>
      </c>
      <c r="B35" s="437" t="s">
        <v>894</v>
      </c>
      <c r="C35" s="437" t="s">
        <v>736</v>
      </c>
      <c r="D35" s="499">
        <f t="shared" si="0"/>
        <v>843</v>
      </c>
      <c r="E35" s="499">
        <f t="shared" si="1"/>
        <v>910</v>
      </c>
      <c r="F35" s="500">
        <f t="shared" si="1"/>
        <v>871</v>
      </c>
      <c r="G35" s="500">
        <f t="shared" si="1"/>
        <v>800</v>
      </c>
      <c r="H35" s="570">
        <f t="shared" si="2"/>
        <v>44</v>
      </c>
      <c r="K35" s="503">
        <v>843</v>
      </c>
      <c r="L35" s="5">
        <v>910</v>
      </c>
      <c r="M35" s="5">
        <v>871</v>
      </c>
      <c r="N35" s="5">
        <v>800</v>
      </c>
      <c r="O35" s="5">
        <v>44</v>
      </c>
      <c r="P35" s="493">
        <v>48</v>
      </c>
      <c r="Q35" s="493">
        <v>36</v>
      </c>
      <c r="R35" s="486">
        <f t="shared" si="3"/>
        <v>12</v>
      </c>
      <c r="S35" s="504">
        <f t="shared" si="4"/>
        <v>84</v>
      </c>
    </row>
    <row r="36" spans="1:19" s="492" customFormat="1" ht="15" customHeight="1" x14ac:dyDescent="0.2">
      <c r="A36" s="497">
        <v>7026</v>
      </c>
      <c r="B36" s="437" t="s">
        <v>895</v>
      </c>
      <c r="C36" s="437" t="s">
        <v>737</v>
      </c>
      <c r="D36" s="499">
        <f t="shared" si="0"/>
        <v>925</v>
      </c>
      <c r="E36" s="499">
        <f t="shared" si="1"/>
        <v>997</v>
      </c>
      <c r="F36" s="500">
        <f t="shared" si="1"/>
        <v>901</v>
      </c>
      <c r="G36" s="500">
        <f t="shared" si="1"/>
        <v>824</v>
      </c>
      <c r="H36" s="570">
        <f t="shared" si="2"/>
        <v>44</v>
      </c>
      <c r="K36" s="503">
        <v>925</v>
      </c>
      <c r="L36" s="5">
        <v>997</v>
      </c>
      <c r="M36" s="5">
        <v>901</v>
      </c>
      <c r="N36" s="5">
        <v>824</v>
      </c>
      <c r="O36" s="5">
        <v>44</v>
      </c>
      <c r="P36" s="493">
        <v>48</v>
      </c>
      <c r="Q36" s="493">
        <v>44</v>
      </c>
      <c r="R36" s="486">
        <f t="shared" si="3"/>
        <v>14.6666666666667</v>
      </c>
      <c r="S36" s="504">
        <f t="shared" si="4"/>
        <v>92</v>
      </c>
    </row>
    <row r="37" spans="1:19" s="492" customFormat="1" ht="15" customHeight="1" x14ac:dyDescent="0.2">
      <c r="A37" s="497">
        <v>7030</v>
      </c>
      <c r="B37" s="437" t="s">
        <v>896</v>
      </c>
      <c r="C37" s="437" t="s">
        <v>738</v>
      </c>
      <c r="D37" s="499">
        <f t="shared" si="0"/>
        <v>1036</v>
      </c>
      <c r="E37" s="499">
        <f t="shared" si="1"/>
        <v>1112</v>
      </c>
      <c r="F37" s="500">
        <f t="shared" si="1"/>
        <v>940</v>
      </c>
      <c r="G37" s="500">
        <f t="shared" si="1"/>
        <v>858</v>
      </c>
      <c r="H37" s="570">
        <f t="shared" si="2"/>
        <v>68</v>
      </c>
      <c r="K37" s="503">
        <v>1036</v>
      </c>
      <c r="L37" s="5">
        <v>1112</v>
      </c>
      <c r="M37" s="5">
        <v>940</v>
      </c>
      <c r="N37" s="5">
        <v>858</v>
      </c>
      <c r="O37" s="5">
        <v>68</v>
      </c>
      <c r="P37" s="493">
        <v>48</v>
      </c>
      <c r="Q37" s="493">
        <v>48</v>
      </c>
      <c r="R37" s="486">
        <f t="shared" si="3"/>
        <v>16</v>
      </c>
      <c r="S37" s="504">
        <f t="shared" si="4"/>
        <v>96</v>
      </c>
    </row>
    <row r="38" spans="1:19" s="492" customFormat="1" ht="15" customHeight="1" x14ac:dyDescent="0.2">
      <c r="A38" s="497">
        <v>7036</v>
      </c>
      <c r="B38" s="437" t="s">
        <v>897</v>
      </c>
      <c r="C38" s="437" t="s">
        <v>900</v>
      </c>
      <c r="D38" s="499">
        <f t="shared" si="0"/>
        <v>1117</v>
      </c>
      <c r="E38" s="499">
        <f t="shared" si="1"/>
        <v>1197</v>
      </c>
      <c r="F38" s="500">
        <f t="shared" si="1"/>
        <v>968</v>
      </c>
      <c r="G38" s="500">
        <f t="shared" si="1"/>
        <v>881</v>
      </c>
      <c r="H38" s="570">
        <f t="shared" si="2"/>
        <v>68</v>
      </c>
      <c r="K38" s="503">
        <v>1117</v>
      </c>
      <c r="L38" s="5">
        <v>1197</v>
      </c>
      <c r="M38" s="5">
        <v>968</v>
      </c>
      <c r="N38" s="5">
        <v>881</v>
      </c>
      <c r="O38" s="5">
        <v>68</v>
      </c>
      <c r="P38" s="493">
        <v>48</v>
      </c>
      <c r="Q38" s="493">
        <v>52</v>
      </c>
      <c r="R38" s="486">
        <f t="shared" si="3"/>
        <v>17.3333333333333</v>
      </c>
      <c r="S38" s="504">
        <f t="shared" si="4"/>
        <v>100</v>
      </c>
    </row>
    <row r="39" spans="1:19" s="492" customFormat="1" ht="15" customHeight="1" x14ac:dyDescent="0.2">
      <c r="A39" s="497">
        <v>7040</v>
      </c>
      <c r="B39" s="437" t="s">
        <v>898</v>
      </c>
      <c r="C39" s="437" t="s">
        <v>739</v>
      </c>
      <c r="D39" s="499">
        <f t="shared" si="0"/>
        <v>1198</v>
      </c>
      <c r="E39" s="499">
        <f t="shared" si="1"/>
        <v>1280</v>
      </c>
      <c r="F39" s="500">
        <f t="shared" si="1"/>
        <v>1001</v>
      </c>
      <c r="G39" s="500">
        <f t="shared" si="1"/>
        <v>909</v>
      </c>
      <c r="H39" s="570">
        <f t="shared" si="2"/>
        <v>68</v>
      </c>
      <c r="K39" s="503">
        <v>1198</v>
      </c>
      <c r="L39" s="5">
        <v>1280</v>
      </c>
      <c r="M39" s="5">
        <v>1001</v>
      </c>
      <c r="N39" s="5">
        <v>909</v>
      </c>
      <c r="O39" s="5">
        <v>68</v>
      </c>
      <c r="P39" s="493">
        <v>48</v>
      </c>
      <c r="Q39" s="493">
        <v>54</v>
      </c>
      <c r="R39" s="486">
        <f t="shared" si="3"/>
        <v>18</v>
      </c>
      <c r="S39" s="504">
        <f t="shared" si="4"/>
        <v>102</v>
      </c>
    </row>
    <row r="40" spans="1:19" s="492" customFormat="1" ht="15" customHeight="1" x14ac:dyDescent="0.2">
      <c r="A40" s="497">
        <v>7050</v>
      </c>
      <c r="B40" s="437" t="s">
        <v>1199</v>
      </c>
      <c r="C40" s="437" t="s">
        <v>901</v>
      </c>
      <c r="D40" s="499">
        <f t="shared" si="0"/>
        <v>1349</v>
      </c>
      <c r="E40" s="499">
        <f t="shared" si="1"/>
        <v>1440</v>
      </c>
      <c r="F40" s="500">
        <f t="shared" si="1"/>
        <v>1102</v>
      </c>
      <c r="G40" s="500">
        <f t="shared" si="1"/>
        <v>999</v>
      </c>
      <c r="H40" s="570">
        <f t="shared" si="2"/>
        <v>68</v>
      </c>
      <c r="K40" s="503">
        <v>1349</v>
      </c>
      <c r="L40" s="5">
        <v>1440</v>
      </c>
      <c r="M40" s="5">
        <v>1102</v>
      </c>
      <c r="N40" s="5">
        <v>999</v>
      </c>
      <c r="O40" s="5">
        <v>68</v>
      </c>
      <c r="P40" s="493">
        <v>48</v>
      </c>
      <c r="Q40" s="493">
        <v>66</v>
      </c>
      <c r="R40" s="486">
        <f t="shared" si="3"/>
        <v>22</v>
      </c>
      <c r="S40" s="504">
        <f t="shared" si="4"/>
        <v>114</v>
      </c>
    </row>
    <row r="41" spans="1:19" s="492" customFormat="1" ht="15" customHeight="1" x14ac:dyDescent="0.2">
      <c r="A41" s="506">
        <v>7060</v>
      </c>
      <c r="B41" s="453" t="s">
        <v>729</v>
      </c>
      <c r="C41" s="453" t="s">
        <v>742</v>
      </c>
      <c r="D41" s="507">
        <f t="shared" si="0"/>
        <v>1687</v>
      </c>
      <c r="E41" s="507">
        <f t="shared" si="1"/>
        <v>1792</v>
      </c>
      <c r="F41" s="507">
        <f t="shared" si="1"/>
        <v>1448</v>
      </c>
      <c r="G41" s="507">
        <f t="shared" si="1"/>
        <v>1318</v>
      </c>
      <c r="H41" s="571">
        <f t="shared" si="2"/>
        <v>84</v>
      </c>
      <c r="K41" s="503">
        <v>1687</v>
      </c>
      <c r="L41" s="5">
        <v>1792</v>
      </c>
      <c r="M41" s="5">
        <v>1448</v>
      </c>
      <c r="N41" s="5">
        <v>1318</v>
      </c>
      <c r="O41" s="5">
        <v>84</v>
      </c>
      <c r="P41" s="493">
        <v>48</v>
      </c>
      <c r="Q41" s="493">
        <v>72</v>
      </c>
      <c r="R41" s="486">
        <f t="shared" si="3"/>
        <v>24</v>
      </c>
      <c r="S41" s="504">
        <f t="shared" si="4"/>
        <v>120</v>
      </c>
    </row>
    <row r="42" spans="1:19" s="492" customFormat="1" ht="15" customHeight="1" x14ac:dyDescent="0.2">
      <c r="A42" s="497">
        <v>8016</v>
      </c>
      <c r="B42" s="437" t="s">
        <v>902</v>
      </c>
      <c r="C42" s="437" t="s">
        <v>903</v>
      </c>
      <c r="D42" s="499">
        <f t="shared" si="0"/>
        <v>779</v>
      </c>
      <c r="E42" s="499">
        <f t="shared" si="1"/>
        <v>851</v>
      </c>
      <c r="F42" s="499">
        <f t="shared" si="1"/>
        <v>848</v>
      </c>
      <c r="G42" s="499">
        <f t="shared" si="1"/>
        <v>781</v>
      </c>
      <c r="H42" s="570">
        <f t="shared" si="2"/>
        <v>44</v>
      </c>
      <c r="K42" s="503">
        <v>779</v>
      </c>
      <c r="L42" s="5">
        <v>851</v>
      </c>
      <c r="M42" s="5">
        <v>848</v>
      </c>
      <c r="N42" s="5">
        <v>781</v>
      </c>
      <c r="O42" s="5">
        <v>44</v>
      </c>
      <c r="P42" s="493">
        <v>48</v>
      </c>
      <c r="Q42" s="493">
        <v>30</v>
      </c>
      <c r="R42" s="486">
        <f t="shared" si="3"/>
        <v>10</v>
      </c>
      <c r="S42" s="504">
        <f t="shared" si="4"/>
        <v>78</v>
      </c>
    </row>
    <row r="43" spans="1:19" s="492" customFormat="1" ht="15" customHeight="1" x14ac:dyDescent="0.2">
      <c r="A43" s="497">
        <v>8020</v>
      </c>
      <c r="B43" s="437" t="s">
        <v>747</v>
      </c>
      <c r="C43" s="437" t="s">
        <v>757</v>
      </c>
      <c r="D43" s="499">
        <f t="shared" si="0"/>
        <v>879</v>
      </c>
      <c r="E43" s="499">
        <f t="shared" si="1"/>
        <v>955</v>
      </c>
      <c r="F43" s="499">
        <f t="shared" si="1"/>
        <v>883</v>
      </c>
      <c r="G43" s="499">
        <f t="shared" si="1"/>
        <v>810</v>
      </c>
      <c r="H43" s="570">
        <f t="shared" si="2"/>
        <v>44</v>
      </c>
      <c r="K43" s="503">
        <v>879</v>
      </c>
      <c r="L43" s="5">
        <v>955</v>
      </c>
      <c r="M43" s="5">
        <v>883</v>
      </c>
      <c r="N43" s="5">
        <v>810</v>
      </c>
      <c r="O43" s="5">
        <v>44</v>
      </c>
      <c r="P43" s="493">
        <v>48</v>
      </c>
      <c r="Q43" s="493">
        <v>36</v>
      </c>
      <c r="R43" s="486">
        <f t="shared" si="3"/>
        <v>12</v>
      </c>
      <c r="S43" s="504">
        <f t="shared" si="4"/>
        <v>84</v>
      </c>
    </row>
    <row r="44" spans="1:19" s="492" customFormat="1" ht="15" customHeight="1" x14ac:dyDescent="0.2">
      <c r="A44" s="497">
        <v>8026</v>
      </c>
      <c r="B44" s="437" t="s">
        <v>748</v>
      </c>
      <c r="C44" s="437" t="s">
        <v>758</v>
      </c>
      <c r="D44" s="499">
        <f t="shared" si="0"/>
        <v>1025</v>
      </c>
      <c r="E44" s="499">
        <f t="shared" si="1"/>
        <v>1105</v>
      </c>
      <c r="F44" s="499">
        <f t="shared" si="1"/>
        <v>936</v>
      </c>
      <c r="G44" s="499">
        <f t="shared" si="1"/>
        <v>855</v>
      </c>
      <c r="H44" s="570">
        <f t="shared" si="2"/>
        <v>68</v>
      </c>
      <c r="K44" s="503">
        <v>1025</v>
      </c>
      <c r="L44" s="5">
        <v>1105</v>
      </c>
      <c r="M44" s="5">
        <v>936</v>
      </c>
      <c r="N44" s="5">
        <v>855</v>
      </c>
      <c r="O44" s="5">
        <v>68</v>
      </c>
      <c r="P44" s="493">
        <v>48</v>
      </c>
      <c r="Q44" s="493">
        <v>44</v>
      </c>
      <c r="R44" s="486">
        <f t="shared" si="3"/>
        <v>14.6666666666667</v>
      </c>
      <c r="S44" s="504">
        <f t="shared" si="4"/>
        <v>92</v>
      </c>
    </row>
    <row r="45" spans="1:19" s="492" customFormat="1" ht="15" customHeight="1" x14ac:dyDescent="0.2">
      <c r="A45" s="497">
        <v>8030</v>
      </c>
      <c r="B45" s="437" t="s">
        <v>749</v>
      </c>
      <c r="C45" s="437" t="s">
        <v>759</v>
      </c>
      <c r="D45" s="499">
        <f t="shared" si="0"/>
        <v>1097</v>
      </c>
      <c r="E45" s="499">
        <f t="shared" si="1"/>
        <v>1179</v>
      </c>
      <c r="F45" s="499">
        <f t="shared" si="1"/>
        <v>959</v>
      </c>
      <c r="G45" s="499">
        <f t="shared" si="1"/>
        <v>874</v>
      </c>
      <c r="H45" s="570">
        <f t="shared" si="2"/>
        <v>68</v>
      </c>
      <c r="K45" s="503">
        <v>1097</v>
      </c>
      <c r="L45" s="5">
        <v>1179</v>
      </c>
      <c r="M45" s="5">
        <v>959</v>
      </c>
      <c r="N45" s="5">
        <v>874</v>
      </c>
      <c r="O45" s="5">
        <v>68</v>
      </c>
      <c r="P45" s="493">
        <v>48</v>
      </c>
      <c r="Q45" s="493">
        <v>48</v>
      </c>
      <c r="R45" s="486">
        <f t="shared" si="3"/>
        <v>16</v>
      </c>
      <c r="S45" s="504">
        <f t="shared" si="4"/>
        <v>96</v>
      </c>
    </row>
    <row r="46" spans="1:19" s="492" customFormat="1" ht="15" customHeight="1" x14ac:dyDescent="0.2">
      <c r="A46" s="497">
        <v>8036</v>
      </c>
      <c r="B46" s="437" t="s">
        <v>904</v>
      </c>
      <c r="C46" s="437" t="s">
        <v>905</v>
      </c>
      <c r="D46" s="499">
        <f t="shared" si="0"/>
        <v>1194</v>
      </c>
      <c r="E46" s="499">
        <f t="shared" si="1"/>
        <v>1280</v>
      </c>
      <c r="F46" s="499">
        <f t="shared" si="1"/>
        <v>1049</v>
      </c>
      <c r="G46" s="499">
        <f t="shared" si="1"/>
        <v>956</v>
      </c>
      <c r="H46" s="570">
        <f t="shared" si="2"/>
        <v>68</v>
      </c>
      <c r="K46" s="503">
        <v>1194</v>
      </c>
      <c r="L46" s="5">
        <v>1280</v>
      </c>
      <c r="M46" s="5">
        <v>1049</v>
      </c>
      <c r="N46" s="5">
        <v>956</v>
      </c>
      <c r="O46" s="5">
        <v>68</v>
      </c>
      <c r="P46" s="493">
        <v>48</v>
      </c>
      <c r="Q46" s="493">
        <v>52</v>
      </c>
      <c r="R46" s="486">
        <f t="shared" si="3"/>
        <v>17.3333333333333</v>
      </c>
      <c r="S46" s="504">
        <f t="shared" si="4"/>
        <v>100</v>
      </c>
    </row>
    <row r="47" spans="1:19" s="492" customFormat="1" ht="15" customHeight="1" x14ac:dyDescent="0.2">
      <c r="A47" s="497">
        <v>8040</v>
      </c>
      <c r="B47" s="437" t="s">
        <v>750</v>
      </c>
      <c r="C47" s="437" t="s">
        <v>760</v>
      </c>
      <c r="D47" s="499">
        <f t="shared" si="0"/>
        <v>1261</v>
      </c>
      <c r="E47" s="499">
        <f t="shared" si="1"/>
        <v>1352</v>
      </c>
      <c r="F47" s="499">
        <f t="shared" si="1"/>
        <v>1070</v>
      </c>
      <c r="G47" s="499">
        <f t="shared" si="1"/>
        <v>972</v>
      </c>
      <c r="H47" s="570">
        <f t="shared" si="2"/>
        <v>68</v>
      </c>
      <c r="K47" s="503">
        <v>1261</v>
      </c>
      <c r="L47" s="5">
        <v>1352</v>
      </c>
      <c r="M47" s="5">
        <v>1070</v>
      </c>
      <c r="N47" s="5">
        <v>972</v>
      </c>
      <c r="O47" s="5">
        <v>68</v>
      </c>
      <c r="P47" s="493">
        <v>48</v>
      </c>
      <c r="Q47" s="493">
        <v>54</v>
      </c>
      <c r="R47" s="486">
        <f t="shared" si="3"/>
        <v>18</v>
      </c>
      <c r="S47" s="504">
        <f t="shared" si="4"/>
        <v>102</v>
      </c>
    </row>
    <row r="48" spans="1:19" s="492" customFormat="1" ht="15" customHeight="1" x14ac:dyDescent="0.2">
      <c r="A48" s="497">
        <v>8050</v>
      </c>
      <c r="B48" s="437" t="s">
        <v>1189</v>
      </c>
      <c r="C48" s="437" t="s">
        <v>906</v>
      </c>
      <c r="D48" s="499">
        <f t="shared" si="0"/>
        <v>1476</v>
      </c>
      <c r="E48" s="499">
        <f t="shared" si="1"/>
        <v>1575</v>
      </c>
      <c r="F48" s="499">
        <f t="shared" si="1"/>
        <v>1278</v>
      </c>
      <c r="G48" s="499">
        <f t="shared" si="1"/>
        <v>1163</v>
      </c>
      <c r="H48" s="570">
        <f t="shared" si="2"/>
        <v>84</v>
      </c>
      <c r="K48" s="503">
        <v>1476</v>
      </c>
      <c r="L48" s="5">
        <v>1575</v>
      </c>
      <c r="M48" s="5">
        <v>1278</v>
      </c>
      <c r="N48" s="5">
        <v>1163</v>
      </c>
      <c r="O48" s="5">
        <v>84</v>
      </c>
      <c r="P48" s="493">
        <v>48</v>
      </c>
      <c r="Q48" s="493">
        <v>66</v>
      </c>
      <c r="R48" s="486">
        <f t="shared" si="3"/>
        <v>22</v>
      </c>
      <c r="S48" s="504">
        <f t="shared" si="4"/>
        <v>114</v>
      </c>
    </row>
    <row r="49" spans="1:19" s="492" customFormat="1" ht="15" customHeight="1" x14ac:dyDescent="0.2">
      <c r="A49" s="506">
        <v>8060</v>
      </c>
      <c r="B49" s="453" t="s">
        <v>752</v>
      </c>
      <c r="C49" s="453" t="s">
        <v>763</v>
      </c>
      <c r="D49" s="507">
        <f t="shared" si="0"/>
        <v>1687</v>
      </c>
      <c r="E49" s="507">
        <f t="shared" si="1"/>
        <v>1792</v>
      </c>
      <c r="F49" s="499">
        <f t="shared" si="1"/>
        <v>1448</v>
      </c>
      <c r="G49" s="499">
        <f t="shared" si="1"/>
        <v>1318</v>
      </c>
      <c r="H49" s="570">
        <f t="shared" si="2"/>
        <v>84</v>
      </c>
      <c r="K49" s="503">
        <v>1687</v>
      </c>
      <c r="L49" s="5">
        <v>1792</v>
      </c>
      <c r="M49" s="5">
        <v>1448</v>
      </c>
      <c r="N49" s="5">
        <v>1318</v>
      </c>
      <c r="O49" s="5">
        <v>84</v>
      </c>
      <c r="P49" s="493">
        <v>48</v>
      </c>
      <c r="Q49" s="493">
        <v>72</v>
      </c>
      <c r="R49" s="486">
        <f t="shared" si="3"/>
        <v>24</v>
      </c>
      <c r="S49" s="504">
        <f t="shared" si="4"/>
        <v>120</v>
      </c>
    </row>
    <row r="50" spans="1:19" s="492" customFormat="1" ht="15" customHeight="1" x14ac:dyDescent="0.2">
      <c r="A50" s="497">
        <v>10016</v>
      </c>
      <c r="B50" s="437" t="s">
        <v>936</v>
      </c>
      <c r="C50" s="437" t="s">
        <v>937</v>
      </c>
      <c r="D50" s="499">
        <f t="shared" si="0"/>
        <v>855</v>
      </c>
      <c r="E50" s="499">
        <f t="shared" si="1"/>
        <v>941</v>
      </c>
      <c r="F50" s="502">
        <f t="shared" si="1"/>
        <v>927</v>
      </c>
      <c r="G50" s="502">
        <f t="shared" si="1"/>
        <v>852</v>
      </c>
      <c r="H50" s="572">
        <f t="shared" si="2"/>
        <v>44</v>
      </c>
      <c r="K50" s="575">
        <v>855</v>
      </c>
      <c r="L50" s="5">
        <v>941</v>
      </c>
      <c r="M50" s="5">
        <v>927</v>
      </c>
      <c r="N50" s="5">
        <v>852</v>
      </c>
      <c r="O50" s="5">
        <v>44</v>
      </c>
      <c r="P50" s="493">
        <v>48</v>
      </c>
      <c r="Q50" s="493">
        <v>36</v>
      </c>
      <c r="R50" s="486">
        <f t="shared" si="3"/>
        <v>12</v>
      </c>
      <c r="S50" s="504">
        <f t="shared" si="4"/>
        <v>84</v>
      </c>
    </row>
    <row r="51" spans="1:19" s="492" customFormat="1" ht="15" customHeight="1" x14ac:dyDescent="0.2">
      <c r="A51" s="497">
        <v>10020</v>
      </c>
      <c r="B51" s="437" t="s">
        <v>925</v>
      </c>
      <c r="C51" s="437" t="s">
        <v>918</v>
      </c>
      <c r="D51" s="499">
        <f t="shared" ref="D51:D66" si="19">$H$2*K51</f>
        <v>1039</v>
      </c>
      <c r="E51" s="499">
        <f t="shared" ref="E51:G66" si="20">$H$2*L51</f>
        <v>1129</v>
      </c>
      <c r="F51" s="500">
        <f t="shared" si="20"/>
        <v>993</v>
      </c>
      <c r="G51" s="500">
        <f t="shared" si="20"/>
        <v>908</v>
      </c>
      <c r="H51" s="570">
        <f t="shared" ref="H51:H66" si="21">$H$2*O51</f>
        <v>68</v>
      </c>
      <c r="K51" s="575">
        <v>1039</v>
      </c>
      <c r="L51" s="5">
        <v>1129</v>
      </c>
      <c r="M51" s="5">
        <v>993</v>
      </c>
      <c r="N51" s="5">
        <v>908</v>
      </c>
      <c r="O51" s="5">
        <v>68</v>
      </c>
      <c r="P51" s="493">
        <v>48</v>
      </c>
      <c r="Q51" s="493">
        <v>36</v>
      </c>
      <c r="R51" s="486">
        <f t="shared" ref="R51:R58" si="22">P51*Q51/144</f>
        <v>12</v>
      </c>
      <c r="S51" s="504">
        <f t="shared" ref="S51:S58" si="23">P51+Q51</f>
        <v>84</v>
      </c>
    </row>
    <row r="52" spans="1:19" s="492" customFormat="1" ht="15" customHeight="1" x14ac:dyDescent="0.2">
      <c r="A52" s="497">
        <v>10026</v>
      </c>
      <c r="B52" s="437" t="s">
        <v>926</v>
      </c>
      <c r="C52" s="437" t="s">
        <v>919</v>
      </c>
      <c r="D52" s="499">
        <f t="shared" si="19"/>
        <v>1140</v>
      </c>
      <c r="E52" s="499">
        <f t="shared" si="20"/>
        <v>1234</v>
      </c>
      <c r="F52" s="500">
        <f t="shared" si="20"/>
        <v>1159</v>
      </c>
      <c r="G52" s="500">
        <f t="shared" si="20"/>
        <v>1063</v>
      </c>
      <c r="H52" s="570">
        <f t="shared" si="21"/>
        <v>68</v>
      </c>
      <c r="K52" s="575">
        <v>1140</v>
      </c>
      <c r="L52" s="5">
        <v>1234</v>
      </c>
      <c r="M52" s="5">
        <v>1159</v>
      </c>
      <c r="N52" s="5">
        <v>1063</v>
      </c>
      <c r="O52" s="5">
        <v>68</v>
      </c>
      <c r="P52" s="493">
        <v>48</v>
      </c>
      <c r="Q52" s="493">
        <v>44</v>
      </c>
      <c r="R52" s="486">
        <f t="shared" si="22"/>
        <v>14.6666666666667</v>
      </c>
      <c r="S52" s="504">
        <f t="shared" si="23"/>
        <v>92</v>
      </c>
    </row>
    <row r="53" spans="1:19" s="492" customFormat="1" ht="15" customHeight="1" x14ac:dyDescent="0.2">
      <c r="A53" s="497">
        <v>10030</v>
      </c>
      <c r="B53" s="437" t="s">
        <v>927</v>
      </c>
      <c r="C53" s="437" t="s">
        <v>920</v>
      </c>
      <c r="D53" s="499">
        <f t="shared" si="19"/>
        <v>1237</v>
      </c>
      <c r="E53" s="499">
        <f t="shared" si="20"/>
        <v>1336</v>
      </c>
      <c r="F53" s="500">
        <f t="shared" si="20"/>
        <v>1193</v>
      </c>
      <c r="G53" s="500">
        <f t="shared" si="20"/>
        <v>1091</v>
      </c>
      <c r="H53" s="570">
        <f t="shared" si="21"/>
        <v>68</v>
      </c>
      <c r="K53" s="575">
        <v>1237</v>
      </c>
      <c r="L53" s="5">
        <v>1336</v>
      </c>
      <c r="M53" s="5">
        <v>1193</v>
      </c>
      <c r="N53" s="5">
        <v>1091</v>
      </c>
      <c r="O53" s="5">
        <v>68</v>
      </c>
      <c r="P53" s="493">
        <v>48</v>
      </c>
      <c r="Q53" s="493">
        <v>48</v>
      </c>
      <c r="R53" s="486">
        <f t="shared" si="22"/>
        <v>16</v>
      </c>
      <c r="S53" s="504">
        <f t="shared" si="23"/>
        <v>96</v>
      </c>
    </row>
    <row r="54" spans="1:19" s="492" customFormat="1" ht="15" customHeight="1" x14ac:dyDescent="0.2">
      <c r="A54" s="497">
        <v>10036</v>
      </c>
      <c r="B54" s="437" t="s">
        <v>928</v>
      </c>
      <c r="C54" s="437" t="s">
        <v>921</v>
      </c>
      <c r="D54" s="499">
        <f t="shared" si="19"/>
        <v>1344</v>
      </c>
      <c r="E54" s="499">
        <f t="shared" si="20"/>
        <v>1445</v>
      </c>
      <c r="F54" s="500">
        <f t="shared" si="20"/>
        <v>1230</v>
      </c>
      <c r="G54" s="500">
        <f t="shared" si="20"/>
        <v>1124</v>
      </c>
      <c r="H54" s="570">
        <f t="shared" si="21"/>
        <v>68</v>
      </c>
      <c r="K54" s="575">
        <v>1344</v>
      </c>
      <c r="L54" s="5">
        <v>1445</v>
      </c>
      <c r="M54" s="5">
        <v>1230</v>
      </c>
      <c r="N54" s="5">
        <v>1124</v>
      </c>
      <c r="O54" s="5">
        <v>68</v>
      </c>
      <c r="P54" s="493">
        <v>48</v>
      </c>
      <c r="Q54" s="493">
        <v>52</v>
      </c>
      <c r="R54" s="486">
        <f t="shared" si="22"/>
        <v>17.3333333333333</v>
      </c>
      <c r="S54" s="504">
        <f t="shared" si="23"/>
        <v>100</v>
      </c>
    </row>
    <row r="55" spans="1:19" s="492" customFormat="1" ht="15" customHeight="1" x14ac:dyDescent="0.2">
      <c r="A55" s="497">
        <v>10040</v>
      </c>
      <c r="B55" s="437" t="s">
        <v>929</v>
      </c>
      <c r="C55" s="437" t="s">
        <v>922</v>
      </c>
      <c r="D55" s="499">
        <f t="shared" si="19"/>
        <v>1456</v>
      </c>
      <c r="E55" s="499">
        <f t="shared" si="20"/>
        <v>1561</v>
      </c>
      <c r="F55" s="500">
        <f t="shared" si="20"/>
        <v>1271</v>
      </c>
      <c r="G55" s="500">
        <f t="shared" si="20"/>
        <v>1157</v>
      </c>
      <c r="H55" s="570">
        <f t="shared" si="21"/>
        <v>84</v>
      </c>
      <c r="K55" s="575">
        <v>1456</v>
      </c>
      <c r="L55" s="5">
        <v>1561</v>
      </c>
      <c r="M55" s="5">
        <v>1271</v>
      </c>
      <c r="N55" s="5">
        <v>1157</v>
      </c>
      <c r="O55" s="5">
        <v>84</v>
      </c>
      <c r="P55" s="493">
        <v>48</v>
      </c>
      <c r="Q55" s="493">
        <v>54</v>
      </c>
      <c r="R55" s="486">
        <f t="shared" si="22"/>
        <v>18</v>
      </c>
      <c r="S55" s="504">
        <f t="shared" si="23"/>
        <v>102</v>
      </c>
    </row>
    <row r="56" spans="1:19" s="492" customFormat="1" ht="15" customHeight="1" x14ac:dyDescent="0.2">
      <c r="A56" s="497">
        <v>10046</v>
      </c>
      <c r="B56" s="437" t="s">
        <v>938</v>
      </c>
      <c r="C56" s="437" t="s">
        <v>939</v>
      </c>
      <c r="D56" s="499">
        <f t="shared" si="19"/>
        <v>1565</v>
      </c>
      <c r="E56" s="499">
        <f t="shared" si="20"/>
        <v>1674</v>
      </c>
      <c r="F56" s="500">
        <f t="shared" si="20"/>
        <v>1403</v>
      </c>
      <c r="G56" s="500">
        <f t="shared" si="20"/>
        <v>1279</v>
      </c>
      <c r="H56" s="570">
        <f t="shared" si="21"/>
        <v>84</v>
      </c>
      <c r="K56" s="575">
        <v>1565</v>
      </c>
      <c r="L56" s="5">
        <v>1674</v>
      </c>
      <c r="M56" s="5">
        <v>1403</v>
      </c>
      <c r="N56" s="5">
        <v>1279</v>
      </c>
      <c r="O56" s="5">
        <v>84</v>
      </c>
      <c r="P56" s="493">
        <v>48</v>
      </c>
      <c r="Q56" s="493">
        <v>66</v>
      </c>
      <c r="R56" s="486">
        <f t="shared" si="22"/>
        <v>22</v>
      </c>
      <c r="S56" s="504">
        <f t="shared" si="23"/>
        <v>114</v>
      </c>
    </row>
    <row r="57" spans="1:19" s="492" customFormat="1" ht="15" customHeight="1" x14ac:dyDescent="0.2">
      <c r="A57" s="497">
        <v>10050</v>
      </c>
      <c r="B57" s="437" t="s">
        <v>1204</v>
      </c>
      <c r="C57" s="437" t="s">
        <v>923</v>
      </c>
      <c r="D57" s="499">
        <f t="shared" si="19"/>
        <v>1711</v>
      </c>
      <c r="E57" s="499">
        <f t="shared" si="20"/>
        <v>1824</v>
      </c>
      <c r="F57" s="500">
        <f t="shared" si="20"/>
        <v>1456</v>
      </c>
      <c r="G57" s="500">
        <f t="shared" si="20"/>
        <v>1325</v>
      </c>
      <c r="H57" s="570">
        <f t="shared" si="21"/>
        <v>84</v>
      </c>
      <c r="K57" s="575">
        <v>1711</v>
      </c>
      <c r="L57" s="5">
        <v>1824</v>
      </c>
      <c r="M57" s="5">
        <v>1456</v>
      </c>
      <c r="N57" s="5">
        <v>1325</v>
      </c>
      <c r="O57" s="5">
        <v>84</v>
      </c>
      <c r="P57" s="493">
        <v>48</v>
      </c>
      <c r="Q57" s="493">
        <v>66</v>
      </c>
      <c r="R57" s="486">
        <f t="shared" si="22"/>
        <v>22</v>
      </c>
      <c r="S57" s="504">
        <f t="shared" si="23"/>
        <v>114</v>
      </c>
    </row>
    <row r="58" spans="1:19" s="492" customFormat="1" ht="15" customHeight="1" thickBot="1" x14ac:dyDescent="0.25">
      <c r="A58" s="580">
        <v>10060</v>
      </c>
      <c r="B58" s="582" t="s">
        <v>931</v>
      </c>
      <c r="C58" s="582" t="s">
        <v>924</v>
      </c>
      <c r="D58" s="583">
        <f t="shared" si="19"/>
        <v>1901</v>
      </c>
      <c r="E58" s="591">
        <f t="shared" si="20"/>
        <v>2021</v>
      </c>
      <c r="F58" s="591">
        <f t="shared" si="20"/>
        <v>1642</v>
      </c>
      <c r="G58" s="591">
        <f t="shared" si="20"/>
        <v>1494</v>
      </c>
      <c r="H58" s="584">
        <f t="shared" si="21"/>
        <v>84</v>
      </c>
      <c r="K58" s="575">
        <v>1901</v>
      </c>
      <c r="L58" s="5">
        <v>2021</v>
      </c>
      <c r="M58" s="5">
        <v>1642</v>
      </c>
      <c r="N58" s="5">
        <v>1494</v>
      </c>
      <c r="O58" s="5">
        <v>84</v>
      </c>
      <c r="P58" s="493">
        <v>48</v>
      </c>
      <c r="Q58" s="493">
        <v>72</v>
      </c>
      <c r="R58" s="486">
        <f t="shared" si="22"/>
        <v>24</v>
      </c>
      <c r="S58" s="504">
        <f t="shared" si="23"/>
        <v>120</v>
      </c>
    </row>
    <row r="59" spans="1:19" s="492" customFormat="1" ht="15" hidden="1" customHeight="1" x14ac:dyDescent="0.2">
      <c r="A59" s="497">
        <v>10616</v>
      </c>
      <c r="B59" s="437" t="s">
        <v>940</v>
      </c>
      <c r="C59" s="437" t="s">
        <v>937</v>
      </c>
      <c r="D59" s="499">
        <f t="shared" si="19"/>
        <v>664</v>
      </c>
      <c r="E59" s="499">
        <f t="shared" si="20"/>
        <v>731</v>
      </c>
      <c r="F59" s="499"/>
      <c r="G59" s="499"/>
      <c r="H59" s="570">
        <f t="shared" si="21"/>
        <v>32</v>
      </c>
      <c r="K59" s="575">
        <v>664</v>
      </c>
      <c r="L59" s="5">
        <v>731</v>
      </c>
      <c r="M59" s="5"/>
      <c r="N59" s="5"/>
      <c r="O59" s="5">
        <v>32</v>
      </c>
      <c r="P59" s="493">
        <v>48</v>
      </c>
      <c r="Q59" s="493">
        <v>36</v>
      </c>
      <c r="R59" s="486">
        <f t="shared" ref="R59" si="24">P59*Q59/144</f>
        <v>12</v>
      </c>
      <c r="S59" s="504">
        <f t="shared" ref="S59" si="25">P59+Q59</f>
        <v>84</v>
      </c>
    </row>
    <row r="60" spans="1:19" s="492" customFormat="1" ht="15" hidden="1" customHeight="1" x14ac:dyDescent="0.2">
      <c r="A60" s="497">
        <v>10620</v>
      </c>
      <c r="B60" s="437" t="s">
        <v>941</v>
      </c>
      <c r="C60" s="437" t="s">
        <v>918</v>
      </c>
      <c r="D60" s="499">
        <f t="shared" si="19"/>
        <v>808</v>
      </c>
      <c r="E60" s="499">
        <f t="shared" si="20"/>
        <v>878</v>
      </c>
      <c r="F60" s="499"/>
      <c r="G60" s="499"/>
      <c r="H60" s="570">
        <f t="shared" si="21"/>
        <v>50</v>
      </c>
      <c r="K60" s="575">
        <v>808</v>
      </c>
      <c r="L60" s="5">
        <v>878</v>
      </c>
      <c r="M60" s="5"/>
      <c r="N60" s="5"/>
      <c r="O60" s="5">
        <v>50</v>
      </c>
      <c r="P60" s="493">
        <v>48</v>
      </c>
      <c r="Q60" s="493">
        <v>36</v>
      </c>
      <c r="R60" s="486">
        <f t="shared" si="3"/>
        <v>12</v>
      </c>
      <c r="S60" s="504">
        <f t="shared" si="4"/>
        <v>84</v>
      </c>
    </row>
    <row r="61" spans="1:19" s="492" customFormat="1" ht="15" hidden="1" customHeight="1" x14ac:dyDescent="0.2">
      <c r="A61" s="497">
        <v>10626</v>
      </c>
      <c r="B61" s="437" t="s">
        <v>942</v>
      </c>
      <c r="C61" s="437" t="s">
        <v>919</v>
      </c>
      <c r="D61" s="499">
        <f t="shared" si="19"/>
        <v>886</v>
      </c>
      <c r="E61" s="499">
        <f t="shared" si="20"/>
        <v>959</v>
      </c>
      <c r="F61" s="499"/>
      <c r="G61" s="499"/>
      <c r="H61" s="570">
        <f t="shared" si="21"/>
        <v>50</v>
      </c>
      <c r="K61" s="575">
        <v>886</v>
      </c>
      <c r="L61" s="5">
        <v>959</v>
      </c>
      <c r="M61" s="5"/>
      <c r="N61" s="5"/>
      <c r="O61" s="5">
        <v>50</v>
      </c>
      <c r="P61" s="493">
        <v>48</v>
      </c>
      <c r="Q61" s="493">
        <v>44</v>
      </c>
      <c r="R61" s="486">
        <f t="shared" si="3"/>
        <v>14.6666666666667</v>
      </c>
      <c r="S61" s="504">
        <f t="shared" si="4"/>
        <v>92</v>
      </c>
    </row>
    <row r="62" spans="1:19" s="492" customFormat="1" ht="15" hidden="1" customHeight="1" x14ac:dyDescent="0.2">
      <c r="A62" s="497">
        <v>10630</v>
      </c>
      <c r="B62" s="437" t="s">
        <v>943</v>
      </c>
      <c r="C62" s="437" t="s">
        <v>920</v>
      </c>
      <c r="D62" s="499">
        <f t="shared" si="19"/>
        <v>964</v>
      </c>
      <c r="E62" s="499">
        <f t="shared" si="20"/>
        <v>1039</v>
      </c>
      <c r="F62" s="499"/>
      <c r="G62" s="499"/>
      <c r="H62" s="570">
        <f t="shared" si="21"/>
        <v>50</v>
      </c>
      <c r="K62" s="575">
        <v>964</v>
      </c>
      <c r="L62" s="5">
        <v>1039</v>
      </c>
      <c r="M62" s="5"/>
      <c r="N62" s="5"/>
      <c r="O62" s="5">
        <v>50</v>
      </c>
      <c r="P62" s="493">
        <v>48</v>
      </c>
      <c r="Q62" s="493">
        <v>48</v>
      </c>
      <c r="R62" s="486">
        <f t="shared" si="3"/>
        <v>16</v>
      </c>
      <c r="S62" s="504">
        <f t="shared" si="4"/>
        <v>96</v>
      </c>
    </row>
    <row r="63" spans="1:19" s="492" customFormat="1" ht="15" hidden="1" customHeight="1" x14ac:dyDescent="0.2">
      <c r="A63" s="497">
        <v>10636</v>
      </c>
      <c r="B63" s="437" t="s">
        <v>944</v>
      </c>
      <c r="C63" s="437" t="s">
        <v>921</v>
      </c>
      <c r="D63" s="499">
        <f t="shared" si="19"/>
        <v>1044</v>
      </c>
      <c r="E63" s="499">
        <f t="shared" si="20"/>
        <v>1122</v>
      </c>
      <c r="F63" s="499"/>
      <c r="G63" s="499"/>
      <c r="H63" s="570">
        <f t="shared" si="21"/>
        <v>50</v>
      </c>
      <c r="K63" s="575">
        <v>1044</v>
      </c>
      <c r="L63" s="5">
        <v>1122</v>
      </c>
      <c r="M63" s="5"/>
      <c r="N63" s="5"/>
      <c r="O63" s="5">
        <v>50</v>
      </c>
      <c r="P63" s="493">
        <v>48</v>
      </c>
      <c r="Q63" s="493">
        <v>52</v>
      </c>
      <c r="R63" s="486">
        <f t="shared" ref="R63:R66" si="26">P63*Q63/144</f>
        <v>17.3333333333333</v>
      </c>
      <c r="S63" s="504">
        <f t="shared" ref="S63:S66" si="27">P63+Q63</f>
        <v>100</v>
      </c>
    </row>
    <row r="64" spans="1:19" s="492" customFormat="1" ht="15" hidden="1" customHeight="1" x14ac:dyDescent="0.2">
      <c r="A64" s="497">
        <v>10640</v>
      </c>
      <c r="B64" s="437" t="s">
        <v>945</v>
      </c>
      <c r="C64" s="437" t="s">
        <v>922</v>
      </c>
      <c r="D64" s="499">
        <f t="shared" si="19"/>
        <v>1132</v>
      </c>
      <c r="E64" s="499">
        <f t="shared" si="20"/>
        <v>1213</v>
      </c>
      <c r="F64" s="499"/>
      <c r="G64" s="499"/>
      <c r="H64" s="570">
        <f t="shared" si="21"/>
        <v>62</v>
      </c>
      <c r="K64" s="575">
        <v>1132</v>
      </c>
      <c r="L64" s="5">
        <v>1213</v>
      </c>
      <c r="M64" s="5"/>
      <c r="N64" s="5"/>
      <c r="O64" s="5">
        <v>62</v>
      </c>
      <c r="P64" s="493">
        <v>48</v>
      </c>
      <c r="Q64" s="493">
        <v>54</v>
      </c>
      <c r="R64" s="486">
        <f t="shared" si="26"/>
        <v>18</v>
      </c>
      <c r="S64" s="504">
        <f t="shared" si="27"/>
        <v>102</v>
      </c>
    </row>
    <row r="65" spans="1:19" s="492" customFormat="1" ht="15" hidden="1" customHeight="1" x14ac:dyDescent="0.2">
      <c r="A65" s="553">
        <v>10650</v>
      </c>
      <c r="B65" s="437" t="s">
        <v>946</v>
      </c>
      <c r="C65" s="437" t="s">
        <v>923</v>
      </c>
      <c r="D65" s="499">
        <f t="shared" si="19"/>
        <v>1330</v>
      </c>
      <c r="E65" s="499">
        <f t="shared" si="20"/>
        <v>1416</v>
      </c>
      <c r="F65" s="499"/>
      <c r="G65" s="499"/>
      <c r="H65" s="570">
        <f t="shared" si="21"/>
        <v>62</v>
      </c>
      <c r="K65" s="575">
        <v>1330</v>
      </c>
      <c r="L65" s="5">
        <v>1416</v>
      </c>
      <c r="M65" s="5"/>
      <c r="N65" s="5"/>
      <c r="O65" s="5">
        <v>62</v>
      </c>
      <c r="P65" s="493">
        <v>48</v>
      </c>
      <c r="Q65" s="493">
        <v>66</v>
      </c>
      <c r="R65" s="486">
        <f t="shared" si="26"/>
        <v>22</v>
      </c>
      <c r="S65" s="504">
        <f t="shared" si="27"/>
        <v>114</v>
      </c>
    </row>
    <row r="66" spans="1:19" s="492" customFormat="1" ht="15" hidden="1" customHeight="1" x14ac:dyDescent="0.2">
      <c r="A66" s="554">
        <v>10660</v>
      </c>
      <c r="B66" s="453" t="s">
        <v>947</v>
      </c>
      <c r="C66" s="453" t="s">
        <v>924</v>
      </c>
      <c r="D66" s="507">
        <f t="shared" si="19"/>
        <v>1478</v>
      </c>
      <c r="E66" s="508">
        <f t="shared" si="20"/>
        <v>1570</v>
      </c>
      <c r="F66" s="507"/>
      <c r="G66" s="507"/>
      <c r="H66" s="571">
        <f t="shared" si="21"/>
        <v>62</v>
      </c>
      <c r="K66" s="575">
        <v>1478</v>
      </c>
      <c r="L66" s="5">
        <v>1570</v>
      </c>
      <c r="M66" s="5"/>
      <c r="N66" s="5"/>
      <c r="O66" s="5">
        <v>62</v>
      </c>
      <c r="P66" s="493">
        <v>48</v>
      </c>
      <c r="Q66" s="493">
        <v>72</v>
      </c>
      <c r="R66" s="486">
        <f t="shared" si="26"/>
        <v>24</v>
      </c>
      <c r="S66" s="504">
        <f t="shared" si="27"/>
        <v>120</v>
      </c>
    </row>
    <row r="67" spans="1:19" s="492" customFormat="1" ht="12.75" customHeight="1" thickBot="1" x14ac:dyDescent="0.25">
      <c r="A67" s="513"/>
      <c r="B67" s="514"/>
      <c r="C67" s="514"/>
      <c r="D67" s="514"/>
      <c r="E67" s="514"/>
      <c r="F67" s="514"/>
      <c r="G67" s="514"/>
      <c r="H67" s="514"/>
      <c r="I67" s="512"/>
      <c r="J67" s="512"/>
      <c r="K67" s="516"/>
      <c r="L67" s="564"/>
      <c r="M67" s="564"/>
      <c r="N67" s="564"/>
      <c r="O67" s="512"/>
      <c r="P67" s="486"/>
      <c r="Q67" s="501"/>
      <c r="R67" s="501"/>
      <c r="S67" s="504"/>
    </row>
    <row r="68" spans="1:19" s="492" customFormat="1" ht="12.75" customHeight="1" x14ac:dyDescent="0.2">
      <c r="A68" s="518" t="s">
        <v>424</v>
      </c>
      <c r="B68" s="565" t="s">
        <v>841</v>
      </c>
      <c r="C68" s="566"/>
      <c r="D68" s="566"/>
      <c r="E68" s="566"/>
      <c r="F68" s="602"/>
      <c r="G68" s="602"/>
      <c r="H68" s="593"/>
      <c r="J68" s="512"/>
      <c r="K68" s="516"/>
      <c r="L68" s="564"/>
      <c r="M68" s="564"/>
      <c r="N68" s="564"/>
      <c r="O68" s="512"/>
      <c r="P68" s="486"/>
      <c r="Q68" s="501"/>
      <c r="R68" s="501"/>
      <c r="S68" s="504"/>
    </row>
    <row r="69" spans="1:19" s="492" customFormat="1" ht="12.75" customHeight="1" x14ac:dyDescent="0.2">
      <c r="A69" s="519"/>
      <c r="B69" s="625" t="s">
        <v>879</v>
      </c>
      <c r="C69" s="520"/>
      <c r="D69" s="520"/>
      <c r="E69" s="520"/>
      <c r="F69" s="520"/>
      <c r="G69" s="520"/>
      <c r="H69" s="594"/>
      <c r="J69" s="512"/>
      <c r="K69" s="516"/>
      <c r="L69" s="564"/>
      <c r="M69" s="564"/>
      <c r="N69" s="564"/>
      <c r="O69" s="512"/>
      <c r="P69" s="486"/>
      <c r="Q69" s="501"/>
      <c r="R69" s="501"/>
      <c r="S69" s="504"/>
    </row>
    <row r="70" spans="1:19" s="492" customFormat="1" ht="13.5" customHeight="1" thickBot="1" x14ac:dyDescent="0.25">
      <c r="A70" s="521"/>
      <c r="B70" s="560" t="s">
        <v>842</v>
      </c>
      <c r="C70" s="522"/>
      <c r="D70" s="522"/>
      <c r="E70" s="522"/>
      <c r="F70" s="603"/>
      <c r="G70" s="603"/>
      <c r="H70" s="595"/>
      <c r="J70" s="512"/>
      <c r="K70" s="516"/>
      <c r="L70" s="564"/>
      <c r="M70" s="564"/>
      <c r="N70" s="564"/>
      <c r="O70" s="512"/>
      <c r="P70" s="486"/>
      <c r="Q70" s="501"/>
      <c r="R70" s="501"/>
      <c r="S70" s="504"/>
    </row>
    <row r="71" spans="1:19" s="492" customFormat="1" ht="13.5" customHeight="1" x14ac:dyDescent="0.2">
      <c r="A71" s="513"/>
      <c r="B71" s="514"/>
      <c r="C71" s="579"/>
      <c r="D71" s="520"/>
      <c r="E71" s="520"/>
      <c r="F71" s="520"/>
      <c r="G71" s="520"/>
      <c r="H71" s="520"/>
      <c r="I71" s="512"/>
      <c r="J71" s="512"/>
      <c r="K71" s="516"/>
      <c r="L71" s="564"/>
      <c r="M71" s="564"/>
      <c r="N71" s="564"/>
      <c r="O71" s="512"/>
      <c r="P71" s="486"/>
      <c r="Q71" s="501"/>
      <c r="R71" s="501"/>
      <c r="S71" s="504"/>
    </row>
    <row r="72" spans="1:19" s="492" customFormat="1" ht="13.5" customHeight="1" x14ac:dyDescent="0.2">
      <c r="A72" s="335" t="s">
        <v>533</v>
      </c>
      <c r="B72" s="514"/>
      <c r="C72" s="514"/>
      <c r="D72" s="520"/>
      <c r="E72" s="520"/>
      <c r="F72" s="520"/>
      <c r="G72" s="520"/>
      <c r="H72" s="515"/>
      <c r="I72" s="512"/>
      <c r="J72" s="512"/>
      <c r="K72" s="516"/>
      <c r="L72" s="516"/>
      <c r="M72" s="516"/>
      <c r="N72" s="516"/>
      <c r="O72" s="512"/>
      <c r="P72" s="486"/>
      <c r="Q72" s="501"/>
      <c r="R72" s="501"/>
      <c r="S72" s="504"/>
    </row>
    <row r="73" spans="1:19" s="492" customFormat="1" ht="13.5" customHeight="1" x14ac:dyDescent="0.2">
      <c r="A73" s="335" t="s">
        <v>1142</v>
      </c>
      <c r="B73" s="514"/>
      <c r="C73" s="514"/>
      <c r="D73" s="520"/>
      <c r="E73" s="520"/>
      <c r="F73" s="520"/>
      <c r="G73" s="520"/>
      <c r="H73" s="515"/>
      <c r="I73" s="512"/>
      <c r="J73" s="512"/>
      <c r="K73" s="516"/>
      <c r="L73" s="516"/>
      <c r="M73" s="516"/>
      <c r="N73" s="516"/>
      <c r="O73" s="512"/>
      <c r="P73" s="486"/>
      <c r="Q73" s="501"/>
      <c r="R73" s="501"/>
      <c r="S73" s="504"/>
    </row>
    <row r="74" spans="1:19" s="492" customFormat="1" ht="13.5" customHeight="1" x14ac:dyDescent="0.2">
      <c r="A74" s="335" t="s">
        <v>1099</v>
      </c>
      <c r="B74" s="514"/>
      <c r="C74" s="514"/>
      <c r="D74" s="520"/>
      <c r="E74" s="520"/>
      <c r="F74" s="520"/>
      <c r="G74" s="520"/>
      <c r="H74" s="515"/>
      <c r="I74" s="512"/>
      <c r="J74" s="512"/>
      <c r="K74" s="516"/>
      <c r="L74" s="516"/>
      <c r="M74" s="516"/>
      <c r="N74" s="516"/>
      <c r="O74" s="512"/>
      <c r="P74" s="486"/>
      <c r="Q74" s="501"/>
      <c r="R74" s="501"/>
      <c r="S74" s="504"/>
    </row>
    <row r="75" spans="1:19" s="492" customFormat="1" ht="13.5" customHeight="1" x14ac:dyDescent="0.2">
      <c r="A75" s="335"/>
      <c r="B75" s="514"/>
      <c r="C75" s="514"/>
      <c r="D75" s="520"/>
      <c r="E75" s="520"/>
      <c r="F75" s="520"/>
      <c r="G75" s="520"/>
      <c r="H75" s="515"/>
      <c r="I75" s="512"/>
      <c r="J75" s="512"/>
      <c r="K75" s="516"/>
      <c r="L75" s="516"/>
      <c r="M75" s="516"/>
      <c r="N75" s="516"/>
      <c r="O75" s="512"/>
      <c r="P75" s="486"/>
      <c r="Q75" s="501"/>
      <c r="R75" s="501"/>
      <c r="S75" s="504"/>
    </row>
    <row r="76" spans="1:19" s="525" customFormat="1" ht="15" customHeight="1" x14ac:dyDescent="0.25">
      <c r="A76" s="531" t="s">
        <v>49</v>
      </c>
      <c r="B76" s="527"/>
      <c r="C76" s="527"/>
      <c r="E76" s="605" t="s">
        <v>244</v>
      </c>
      <c r="F76" s="532"/>
      <c r="G76" s="532"/>
      <c r="H76" s="533"/>
      <c r="K76" s="528"/>
      <c r="L76" s="528"/>
      <c r="M76" s="528"/>
      <c r="N76" s="528"/>
      <c r="O76" s="524"/>
      <c r="Q76" s="526"/>
      <c r="R76" s="526"/>
    </row>
    <row r="77" spans="1:19" s="525" customFormat="1" ht="15" customHeight="1" x14ac:dyDescent="0.25">
      <c r="A77" s="523" t="str">
        <f>Constant!A2</f>
        <v>Fin Removal Charge</v>
      </c>
      <c r="B77" s="527"/>
      <c r="C77" s="527"/>
      <c r="E77" s="720">
        <f>Constant!B2*$H$2</f>
        <v>21</v>
      </c>
      <c r="F77" s="721" t="str">
        <f>Constant!C2</f>
        <v>Per Window</v>
      </c>
      <c r="G77" s="548"/>
      <c r="K77" s="528"/>
      <c r="L77" s="528"/>
      <c r="M77" s="528"/>
      <c r="N77" s="528"/>
      <c r="O77" s="524"/>
      <c r="Q77" s="526"/>
      <c r="R77" s="526"/>
    </row>
    <row r="78" spans="1:19" s="525" customFormat="1" ht="15" customHeight="1" x14ac:dyDescent="0.25">
      <c r="A78" s="523" t="str">
        <f>Constant!A3</f>
        <v>Argon Enhanced*</v>
      </c>
      <c r="B78" s="524"/>
      <c r="C78" s="524"/>
      <c r="E78" s="720">
        <f>Constant!B3*$H$2</f>
        <v>1.89</v>
      </c>
      <c r="F78" s="721" t="str">
        <f>Constant!C3</f>
        <v>Per Square Ft.</v>
      </c>
      <c r="G78" s="480"/>
      <c r="K78" s="528"/>
      <c r="L78" s="528"/>
      <c r="M78" s="528"/>
      <c r="N78" s="528"/>
      <c r="O78" s="524"/>
      <c r="Q78" s="526"/>
      <c r="R78" s="526"/>
    </row>
    <row r="79" spans="1:19" s="525" customFormat="1" ht="15" customHeight="1" x14ac:dyDescent="0.25">
      <c r="A79" s="523" t="str">
        <f>Constant!A4</f>
        <v>Adobe Adder</v>
      </c>
      <c r="B79" s="524"/>
      <c r="C79" s="524"/>
      <c r="E79" s="720">
        <f>Constant!B4*$H$2</f>
        <v>14</v>
      </c>
      <c r="F79" s="721" t="str">
        <f>Constant!C4</f>
        <v>Per Window</v>
      </c>
      <c r="G79" s="480"/>
      <c r="K79" s="528"/>
      <c r="L79" s="528"/>
      <c r="M79" s="528"/>
      <c r="N79" s="528"/>
      <c r="O79" s="524"/>
      <c r="Q79" s="526"/>
      <c r="R79" s="526"/>
    </row>
    <row r="80" spans="1:19" s="525" customFormat="1" ht="15" customHeight="1" x14ac:dyDescent="0.25">
      <c r="A80" s="523" t="str">
        <f>Constant!A5</f>
        <v>High Head Bead(White or Adobe)</v>
      </c>
      <c r="B80" s="524"/>
      <c r="C80" s="524"/>
      <c r="D80" s="530"/>
      <c r="E80" s="720">
        <f>Constant!B5*$H$2</f>
        <v>1.89</v>
      </c>
      <c r="F80" s="721" t="str">
        <f>Constant!C5</f>
        <v>Per Lineal Ft.</v>
      </c>
      <c r="J80" s="528"/>
      <c r="K80" s="528"/>
      <c r="L80" s="528"/>
      <c r="N80" s="524"/>
      <c r="P80" s="526"/>
      <c r="Q80" s="526"/>
    </row>
    <row r="81" spans="1:18" s="525" customFormat="1" ht="15" customHeight="1" x14ac:dyDescent="0.25">
      <c r="A81" s="523" t="str">
        <f>Constant!A6</f>
        <v>Glass - Clear Glass Deduct per piece of glass</v>
      </c>
      <c r="B81" s="524"/>
      <c r="C81" s="524"/>
      <c r="E81" s="720">
        <f>Constant!B6*$H$2</f>
        <v>-1.28</v>
      </c>
      <c r="F81" s="721" t="str">
        <f>Constant!C6</f>
        <v>Per Square Ft.</v>
      </c>
      <c r="G81" s="480"/>
      <c r="K81" s="528"/>
      <c r="L81" s="528"/>
      <c r="M81" s="528"/>
      <c r="N81" s="528"/>
      <c r="O81" s="524"/>
      <c r="Q81" s="526"/>
      <c r="R81" s="526"/>
    </row>
    <row r="82" spans="1:18" s="525" customFormat="1" ht="16.5" customHeight="1" x14ac:dyDescent="0.25">
      <c r="A82" s="523" t="str">
        <f>Constant!A7</f>
        <v>Glass - DSB - Clear Tempered</v>
      </c>
      <c r="B82" s="524"/>
      <c r="C82" s="524"/>
      <c r="E82" s="720">
        <f>Constant!B7*$H$2</f>
        <v>17.600000000000001</v>
      </c>
      <c r="F82" s="721" t="str">
        <f>Constant!C7</f>
        <v>Per Square Ft.</v>
      </c>
      <c r="G82" s="480"/>
      <c r="K82" s="528"/>
      <c r="L82" s="528"/>
      <c r="M82" s="528"/>
      <c r="N82" s="528"/>
      <c r="O82" s="524"/>
      <c r="Q82" s="526"/>
      <c r="R82" s="526"/>
    </row>
    <row r="83" spans="1:18" s="525" customFormat="1" ht="15" customHeight="1" x14ac:dyDescent="0.25">
      <c r="A83" s="523" t="str">
        <f>Constant!A8</f>
        <v>Glass - DSB - Obscure</v>
      </c>
      <c r="B83" s="524"/>
      <c r="C83" s="524"/>
      <c r="E83" s="720">
        <f>Constant!B8*$H$2</f>
        <v>2.3199999999999998</v>
      </c>
      <c r="F83" s="721" t="str">
        <f>Constant!C8</f>
        <v>Per Square Ft.</v>
      </c>
      <c r="G83" s="903"/>
      <c r="H83" s="903"/>
      <c r="K83" s="528"/>
      <c r="L83" s="528"/>
      <c r="M83" s="528"/>
      <c r="N83" s="528"/>
      <c r="O83" s="524"/>
      <c r="Q83" s="526"/>
      <c r="R83" s="526"/>
    </row>
    <row r="84" spans="1:18" s="525" customFormat="1" ht="15" customHeight="1" x14ac:dyDescent="0.25">
      <c r="A84" s="523" t="str">
        <f>Constant!A9</f>
        <v>Glass - DSB - Obscure/Tempered</v>
      </c>
      <c r="B84" s="524"/>
      <c r="C84" s="524"/>
      <c r="E84" s="720">
        <f>Constant!B9*$H$2</f>
        <v>32.93</v>
      </c>
      <c r="F84" s="721" t="str">
        <f>Constant!C9</f>
        <v>Per Square Ft.</v>
      </c>
      <c r="G84" s="480"/>
      <c r="K84" s="528"/>
      <c r="L84" s="528"/>
      <c r="M84" s="528"/>
      <c r="N84" s="528"/>
      <c r="O84" s="524"/>
      <c r="Q84" s="526"/>
      <c r="R84" s="526"/>
    </row>
    <row r="85" spans="1:18" s="525" customFormat="1" ht="15" customHeight="1" x14ac:dyDescent="0.25">
      <c r="A85" s="523" t="str">
        <f>Constant!A10</f>
        <v>Glass - DSB - Loe/Obscure</v>
      </c>
      <c r="B85" s="524"/>
      <c r="C85" s="524"/>
      <c r="E85" s="720">
        <f>Constant!B10*$H$2</f>
        <v>3.6</v>
      </c>
      <c r="F85" s="721" t="str">
        <f>Constant!C10</f>
        <v>Per Square Ft.</v>
      </c>
      <c r="G85" s="903"/>
      <c r="H85" s="903"/>
      <c r="K85" s="528"/>
      <c r="L85" s="528"/>
      <c r="M85" s="528"/>
      <c r="N85" s="528"/>
      <c r="O85" s="524"/>
      <c r="Q85" s="526"/>
      <c r="R85" s="526"/>
    </row>
    <row r="86" spans="1:18" s="525" customFormat="1" ht="15" customHeight="1" x14ac:dyDescent="0.25">
      <c r="A86" s="523" t="str">
        <f>Constant!A11</f>
        <v>Glass - DSB - Loe/Tempered</v>
      </c>
      <c r="B86" s="524"/>
      <c r="C86" s="524"/>
      <c r="E86" s="720">
        <f>Constant!B11*$H$2</f>
        <v>20.41</v>
      </c>
      <c r="F86" s="721" t="str">
        <f>Constant!C11</f>
        <v>Per Square Ft.</v>
      </c>
      <c r="G86" s="480"/>
      <c r="K86" s="528"/>
      <c r="L86" s="528"/>
      <c r="M86" s="528"/>
      <c r="N86" s="528"/>
      <c r="O86" s="524"/>
      <c r="Q86" s="526"/>
      <c r="R86" s="526"/>
    </row>
    <row r="87" spans="1:18" s="525" customFormat="1" ht="15" customHeight="1" x14ac:dyDescent="0.25">
      <c r="A87" s="523" t="str">
        <f>Constant!A12</f>
        <v>Glass - DSB - Loe/Obs/Tempered</v>
      </c>
      <c r="B87" s="524"/>
      <c r="C87" s="524"/>
      <c r="E87" s="720">
        <f>Constant!B12*$H$2</f>
        <v>35.729999999999997</v>
      </c>
      <c r="F87" s="721" t="str">
        <f>Constant!C12</f>
        <v>Per Square Ft.</v>
      </c>
      <c r="G87" s="480"/>
      <c r="K87" s="528"/>
      <c r="L87" s="528"/>
      <c r="M87" s="528"/>
      <c r="N87" s="528"/>
      <c r="O87" s="524"/>
      <c r="Q87" s="526"/>
      <c r="R87" s="526"/>
    </row>
    <row r="88" spans="1:18" s="525" customFormat="1" ht="15" customHeight="1" x14ac:dyDescent="0.25">
      <c r="A88" s="523" t="str">
        <f>Constant!A13</f>
        <v>Glass - DSB - Loe366</v>
      </c>
      <c r="B88" s="524"/>
      <c r="C88" s="524"/>
      <c r="E88" s="720">
        <f>Constant!B13*$H$2</f>
        <v>3.86</v>
      </c>
      <c r="F88" s="721" t="str">
        <f>Constant!C13</f>
        <v>Per Square Ft.</v>
      </c>
      <c r="G88" s="480"/>
      <c r="K88" s="528"/>
      <c r="L88" s="528"/>
      <c r="M88" s="528"/>
      <c r="N88" s="528"/>
      <c r="O88" s="524"/>
      <c r="Q88" s="526"/>
      <c r="R88" s="526"/>
    </row>
    <row r="89" spans="1:18" s="525" customFormat="1" ht="15" customHeight="1" x14ac:dyDescent="0.25">
      <c r="A89" s="523" t="str">
        <f>Constant!A14</f>
        <v>Glass - DSB - Loe366/Obscure</v>
      </c>
      <c r="B89" s="524"/>
      <c r="C89" s="524"/>
      <c r="E89" s="720">
        <f>Constant!B14*$H$2</f>
        <v>6.18</v>
      </c>
      <c r="F89" s="721" t="str">
        <f>Constant!C14</f>
        <v>Per Square Ft.</v>
      </c>
      <c r="G89" s="903"/>
      <c r="H89" s="903"/>
      <c r="K89" s="528"/>
      <c r="L89" s="528"/>
      <c r="M89" s="528"/>
      <c r="N89" s="528"/>
      <c r="O89" s="524"/>
      <c r="Q89" s="526"/>
      <c r="R89" s="526"/>
    </row>
    <row r="90" spans="1:18" s="525" customFormat="1" ht="15" customHeight="1" x14ac:dyDescent="0.25">
      <c r="A90" s="523" t="str">
        <f>Constant!A15</f>
        <v>Glass - DSB - Loe366/Obscure/Tempered</v>
      </c>
      <c r="B90" s="524"/>
      <c r="C90" s="524"/>
      <c r="E90" s="720">
        <f>Constant!B15*$H$2</f>
        <v>39.81</v>
      </c>
      <c r="F90" s="721" t="str">
        <f>Constant!C15</f>
        <v>Per Square Ft.</v>
      </c>
      <c r="G90" s="480"/>
      <c r="K90" s="528"/>
      <c r="L90" s="528"/>
      <c r="M90" s="528"/>
      <c r="N90" s="528"/>
      <c r="O90" s="524"/>
      <c r="Q90" s="526"/>
      <c r="R90" s="526"/>
    </row>
    <row r="91" spans="1:18" s="525" customFormat="1" ht="15" customHeight="1" x14ac:dyDescent="0.25">
      <c r="A91" s="523" t="str">
        <f>Constant!A16</f>
        <v>Glass - DSB - Loe366/Tempered</v>
      </c>
      <c r="B91" s="524"/>
      <c r="C91" s="524"/>
      <c r="E91" s="720">
        <f>Constant!B16*$H$2</f>
        <v>24.49</v>
      </c>
      <c r="F91" s="721" t="str">
        <f>Constant!C16</f>
        <v>Per Square Ft.</v>
      </c>
      <c r="G91" s="480"/>
      <c r="K91" s="528"/>
      <c r="L91" s="528"/>
      <c r="M91" s="528"/>
      <c r="N91" s="528"/>
      <c r="O91" s="524"/>
      <c r="Q91" s="526"/>
      <c r="R91" s="526"/>
    </row>
    <row r="92" spans="1:18" s="525" customFormat="1" ht="15" customHeight="1" x14ac:dyDescent="0.25">
      <c r="A92" s="523" t="str">
        <f>Constant!A17</f>
        <v>Glass - DSB - Loe340</v>
      </c>
      <c r="B92" s="524"/>
      <c r="C92" s="524"/>
      <c r="E92" s="720">
        <f>Constant!B17*$H$2</f>
        <v>4.54</v>
      </c>
      <c r="F92" s="721" t="str">
        <f>Constant!C17</f>
        <v>Per Square Ft.</v>
      </c>
      <c r="G92" s="480"/>
      <c r="K92" s="528"/>
      <c r="L92" s="528"/>
      <c r="M92" s="528"/>
      <c r="N92" s="528"/>
      <c r="O92" s="524"/>
      <c r="Q92" s="526"/>
      <c r="R92" s="526"/>
    </row>
    <row r="93" spans="1:18" s="525" customFormat="1" ht="15" customHeight="1" x14ac:dyDescent="0.25">
      <c r="A93" s="523" t="str">
        <f>Constant!A18</f>
        <v>Glass - DSB - Loe340/Obscure</v>
      </c>
      <c r="B93" s="524"/>
      <c r="C93" s="524"/>
      <c r="E93" s="720">
        <f>Constant!B18*$H$2</f>
        <v>6.86</v>
      </c>
      <c r="F93" s="721" t="str">
        <f>Constant!C18</f>
        <v>Per Square Ft.</v>
      </c>
      <c r="G93" s="903"/>
      <c r="H93" s="903"/>
      <c r="K93" s="528"/>
      <c r="L93" s="528"/>
      <c r="M93" s="528"/>
      <c r="N93" s="528"/>
      <c r="O93" s="524"/>
      <c r="Q93" s="526"/>
      <c r="R93" s="526"/>
    </row>
    <row r="94" spans="1:18" s="525" customFormat="1" ht="15" customHeight="1" x14ac:dyDescent="0.25">
      <c r="A94" s="523" t="str">
        <f>Constant!A19</f>
        <v>Glass - DSB - Loe340/Obscure/Tempered</v>
      </c>
      <c r="B94" s="524"/>
      <c r="C94" s="524"/>
      <c r="E94" s="720">
        <f>Constant!B19*$H$2</f>
        <v>40.49</v>
      </c>
      <c r="F94" s="721" t="str">
        <f>Constant!C19</f>
        <v>Per Square Ft.</v>
      </c>
      <c r="G94" s="480"/>
      <c r="K94" s="528"/>
      <c r="L94" s="528"/>
      <c r="M94" s="528"/>
      <c r="N94" s="528"/>
      <c r="O94" s="524"/>
      <c r="Q94" s="526"/>
      <c r="R94" s="526"/>
    </row>
    <row r="95" spans="1:18" s="525" customFormat="1" ht="15" customHeight="1" x14ac:dyDescent="0.25">
      <c r="A95" s="523" t="str">
        <f>Constant!A20</f>
        <v>Glass - DSB - Loe340/Tempered</v>
      </c>
      <c r="B95" s="524"/>
      <c r="C95" s="524"/>
      <c r="E95" s="720">
        <f>Constant!B20*$H$2</f>
        <v>25.16</v>
      </c>
      <c r="F95" s="721" t="str">
        <f>Constant!C20</f>
        <v>Per Square Ft.</v>
      </c>
      <c r="G95" s="480"/>
      <c r="K95" s="528"/>
      <c r="L95" s="528"/>
      <c r="M95" s="528"/>
      <c r="N95" s="528"/>
      <c r="O95" s="524"/>
      <c r="Q95" s="526"/>
      <c r="R95" s="526"/>
    </row>
    <row r="96" spans="1:18" s="525" customFormat="1" ht="15" customHeight="1" x14ac:dyDescent="0.25">
      <c r="A96" s="523" t="str">
        <f>Constant!A21</f>
        <v>Glass - 3/16 - Clear</v>
      </c>
      <c r="B96" s="524"/>
      <c r="C96" s="524"/>
      <c r="E96" s="720">
        <f>Constant!B21*$H$2</f>
        <v>5.64</v>
      </c>
      <c r="F96" s="721" t="str">
        <f>Constant!C21</f>
        <v>Per Square Ft.</v>
      </c>
      <c r="G96" s="480"/>
      <c r="K96" s="528"/>
      <c r="L96" s="528"/>
      <c r="M96" s="528"/>
      <c r="N96" s="528"/>
      <c r="O96" s="524"/>
      <c r="Q96" s="526"/>
      <c r="R96" s="526"/>
    </row>
    <row r="97" spans="1:18" s="525" customFormat="1" ht="15" customHeight="1" x14ac:dyDescent="0.25">
      <c r="A97" s="523" t="str">
        <f>Constant!A22</f>
        <v>Glass - 3/16 - Clear/Tempered</v>
      </c>
      <c r="B97" s="524"/>
      <c r="C97" s="524"/>
      <c r="E97" s="720">
        <f>Constant!B22*$H$2</f>
        <v>25.19</v>
      </c>
      <c r="F97" s="721" t="str">
        <f>Constant!C22</f>
        <v>Per Square Ft.</v>
      </c>
      <c r="G97" s="480"/>
      <c r="K97" s="528"/>
      <c r="L97" s="528"/>
      <c r="M97" s="528"/>
      <c r="N97" s="528"/>
      <c r="O97" s="524"/>
      <c r="Q97" s="526"/>
      <c r="R97" s="526"/>
    </row>
    <row r="98" spans="1:18" s="525" customFormat="1" ht="15" customHeight="1" x14ac:dyDescent="0.25">
      <c r="A98" s="523" t="str">
        <f>Constant!A23</f>
        <v>Glass - 3/16 - Loe</v>
      </c>
      <c r="B98" s="524"/>
      <c r="C98" s="524"/>
      <c r="E98" s="720">
        <f>Constant!B23*$H$2</f>
        <v>10.8</v>
      </c>
      <c r="F98" s="721" t="str">
        <f>Constant!C23</f>
        <v>Per Square Ft.</v>
      </c>
      <c r="G98" s="480"/>
      <c r="K98" s="528"/>
      <c r="L98" s="528"/>
      <c r="M98" s="528"/>
      <c r="N98" s="528"/>
      <c r="O98" s="524"/>
      <c r="Q98" s="526"/>
      <c r="R98" s="526"/>
    </row>
    <row r="99" spans="1:18" s="525" customFormat="1" ht="15" customHeight="1" x14ac:dyDescent="0.25">
      <c r="A99" s="523" t="str">
        <f>Constant!A24</f>
        <v>Glass - 3/16 - Loe/Tempered</v>
      </c>
      <c r="B99" s="524"/>
      <c r="C99" s="524"/>
      <c r="E99" s="720">
        <f>Constant!B24*$H$2</f>
        <v>30.9</v>
      </c>
      <c r="F99" s="721" t="str">
        <f>Constant!C24</f>
        <v>Per Square Ft.</v>
      </c>
      <c r="G99" s="480"/>
      <c r="K99" s="528"/>
      <c r="L99" s="528"/>
      <c r="M99" s="528"/>
      <c r="N99" s="528"/>
      <c r="O99" s="524"/>
      <c r="Q99" s="526"/>
      <c r="R99" s="526"/>
    </row>
    <row r="100" spans="1:18" s="525" customFormat="1" ht="15" customHeight="1" x14ac:dyDescent="0.25">
      <c r="A100" s="523" t="str">
        <f>Constant!A25</f>
        <v>Glass - 3/16 - Loe/Obscure</v>
      </c>
      <c r="B100" s="524"/>
      <c r="C100" s="524"/>
      <c r="E100" s="720">
        <f>Constant!B25*$H$2</f>
        <v>23.13</v>
      </c>
      <c r="F100" s="721" t="str">
        <f>Constant!C25</f>
        <v>Per Square Ft.</v>
      </c>
      <c r="G100" s="480"/>
      <c r="K100" s="528"/>
      <c r="L100" s="528"/>
      <c r="M100" s="528"/>
      <c r="N100" s="528"/>
      <c r="O100" s="524"/>
      <c r="Q100" s="526"/>
      <c r="R100" s="526"/>
    </row>
    <row r="101" spans="1:18" s="525" customFormat="1" ht="15" customHeight="1" x14ac:dyDescent="0.25">
      <c r="A101" s="523" t="str">
        <f>Constant!A26</f>
        <v>Glass - 3/16 - Loe/Obscure/Tempered</v>
      </c>
      <c r="B101" s="524"/>
      <c r="C101" s="524"/>
      <c r="E101" s="720">
        <f>Constant!B26*$H$2</f>
        <v>43.83</v>
      </c>
      <c r="F101" s="721" t="str">
        <f>Constant!C26</f>
        <v>Per Square Ft.</v>
      </c>
      <c r="G101" s="480"/>
      <c r="K101" s="528"/>
      <c r="L101" s="528"/>
      <c r="M101" s="528"/>
      <c r="N101" s="528"/>
      <c r="O101" s="524"/>
      <c r="Q101" s="526"/>
      <c r="R101" s="526"/>
    </row>
    <row r="102" spans="1:18" s="525" customFormat="1" ht="15" customHeight="1" x14ac:dyDescent="0.25">
      <c r="A102" s="523" t="str">
        <f>Constant!A27</f>
        <v>Glass - 3/16 - Obscure</v>
      </c>
      <c r="B102" s="524"/>
      <c r="C102" s="524"/>
      <c r="E102" s="720">
        <f>Constant!B27*$H$2</f>
        <v>17.97</v>
      </c>
      <c r="F102" s="721" t="str">
        <f>Constant!C27</f>
        <v>Per Square Ft.</v>
      </c>
      <c r="G102" s="480"/>
      <c r="K102" s="528"/>
      <c r="L102" s="528"/>
      <c r="M102" s="528"/>
      <c r="N102" s="528"/>
      <c r="O102" s="524"/>
      <c r="Q102" s="526"/>
      <c r="R102" s="526"/>
    </row>
    <row r="103" spans="1:18" s="525" customFormat="1" ht="15" customHeight="1" x14ac:dyDescent="0.25">
      <c r="A103" s="523" t="str">
        <f>Constant!A28</f>
        <v>Glass - 3/16 - Obscure/Tempered</v>
      </c>
      <c r="B103" s="524"/>
      <c r="C103" s="524"/>
      <c r="E103" s="720">
        <f>Constant!B28*$H$2</f>
        <v>38.08</v>
      </c>
      <c r="F103" s="721" t="str">
        <f>Constant!C28</f>
        <v>Per Square Ft.</v>
      </c>
      <c r="G103" s="480"/>
      <c r="K103" s="528"/>
      <c r="L103" s="528"/>
      <c r="M103" s="528"/>
      <c r="N103" s="528"/>
      <c r="O103" s="524"/>
      <c r="Q103" s="526"/>
      <c r="R103" s="526"/>
    </row>
    <row r="104" spans="1:18" s="525" customFormat="1" ht="15" customHeight="1" x14ac:dyDescent="0.25">
      <c r="A104" s="523" t="str">
        <f>Constant!A29</f>
        <v>Glass - 3/16 - Loe366</v>
      </c>
      <c r="B104" s="524"/>
      <c r="C104" s="524"/>
      <c r="E104" s="720">
        <f>Constant!B29*$H$2</f>
        <v>11.14</v>
      </c>
      <c r="F104" s="721" t="str">
        <f>Constant!C29</f>
        <v>Per Square Ft.</v>
      </c>
      <c r="G104" s="480"/>
      <c r="K104" s="528"/>
      <c r="L104" s="528"/>
      <c r="M104" s="528"/>
      <c r="N104" s="528"/>
      <c r="O104" s="524"/>
      <c r="Q104" s="526"/>
      <c r="R104" s="526"/>
    </row>
    <row r="105" spans="1:18" s="525" customFormat="1" ht="15" customHeight="1" x14ac:dyDescent="0.25">
      <c r="A105" s="523" t="str">
        <f>Constant!A30</f>
        <v>Glass - 3/16 - Loe366/Tempered</v>
      </c>
      <c r="B105" s="524"/>
      <c r="C105" s="524"/>
      <c r="E105" s="720">
        <f>Constant!B30*$H$2</f>
        <v>31.89</v>
      </c>
      <c r="F105" s="721" t="str">
        <f>Constant!C30</f>
        <v>Per Square Ft.</v>
      </c>
      <c r="G105" s="480"/>
      <c r="K105" s="528"/>
      <c r="L105" s="528"/>
      <c r="M105" s="528"/>
      <c r="N105" s="528"/>
      <c r="O105" s="524"/>
      <c r="Q105" s="526"/>
      <c r="R105" s="526"/>
    </row>
    <row r="106" spans="1:18" s="525" customFormat="1" ht="15" customHeight="1" x14ac:dyDescent="0.25">
      <c r="A106" s="523" t="str">
        <f>Constant!A31</f>
        <v>Glass - 3/16 - Loe366/Obscure</v>
      </c>
      <c r="B106" s="524"/>
      <c r="C106" s="524"/>
      <c r="E106" s="720">
        <f>Constant!B31*$H$2</f>
        <v>23.46</v>
      </c>
      <c r="F106" s="721" t="str">
        <f>Constant!C31</f>
        <v>Per Square Ft.</v>
      </c>
      <c r="G106" s="480"/>
      <c r="K106" s="528"/>
      <c r="L106" s="528"/>
      <c r="M106" s="528"/>
      <c r="N106" s="528"/>
      <c r="O106" s="524"/>
      <c r="Q106" s="526"/>
      <c r="R106" s="526"/>
    </row>
    <row r="107" spans="1:18" s="525" customFormat="1" ht="15" customHeight="1" x14ac:dyDescent="0.25">
      <c r="A107" s="523" t="str">
        <f>Constant!A32</f>
        <v>Glass - 3/16 - Loe366/Obscure/Tempered</v>
      </c>
      <c r="B107" s="524"/>
      <c r="C107" s="524"/>
      <c r="E107" s="720">
        <f>Constant!B32*$H$2</f>
        <v>44.78</v>
      </c>
      <c r="F107" s="721" t="str">
        <f>Constant!C32</f>
        <v>Per Square Ft.</v>
      </c>
      <c r="G107" s="480"/>
      <c r="K107" s="528"/>
      <c r="L107" s="528"/>
      <c r="M107" s="528"/>
      <c r="N107" s="528"/>
      <c r="O107" s="524"/>
      <c r="Q107" s="526"/>
      <c r="R107" s="526"/>
    </row>
    <row r="108" spans="1:18" s="525" customFormat="1" ht="15" customHeight="1" x14ac:dyDescent="0.25">
      <c r="A108" s="523" t="str">
        <f>Constant!A33</f>
        <v>Glass - 3/16 - Loe340</v>
      </c>
      <c r="B108" s="524"/>
      <c r="C108" s="524"/>
      <c r="E108" s="720">
        <f>Constant!B33*$H$2</f>
        <v>11.81</v>
      </c>
      <c r="F108" s="721" t="str">
        <f>Constant!C33</f>
        <v>Per Square Ft.</v>
      </c>
      <c r="G108" s="480"/>
      <c r="K108" s="528"/>
      <c r="L108" s="528"/>
      <c r="M108" s="528"/>
      <c r="N108" s="528"/>
      <c r="O108" s="524"/>
      <c r="Q108" s="526"/>
      <c r="R108" s="526"/>
    </row>
    <row r="109" spans="1:18" s="525" customFormat="1" ht="15" customHeight="1" x14ac:dyDescent="0.25">
      <c r="A109" s="523" t="str">
        <f>Constant!A34</f>
        <v>Glass - 3/16 - Loe340/Tempered</v>
      </c>
      <c r="B109" s="524"/>
      <c r="C109" s="524"/>
      <c r="E109" s="720">
        <f>Constant!B34*$H$2</f>
        <v>32.56</v>
      </c>
      <c r="F109" s="721" t="str">
        <f>Constant!C34</f>
        <v>Per Square Ft.</v>
      </c>
      <c r="G109" s="480"/>
      <c r="K109" s="528"/>
      <c r="L109" s="528"/>
      <c r="M109" s="528"/>
      <c r="N109" s="528"/>
      <c r="O109" s="524"/>
      <c r="Q109" s="526"/>
      <c r="R109" s="526"/>
    </row>
    <row r="110" spans="1:18" s="525" customFormat="1" ht="15" customHeight="1" x14ac:dyDescent="0.25">
      <c r="A110" s="523" t="str">
        <f>Constant!A35</f>
        <v>Glass - 3/16 - Loe340/Obscure</v>
      </c>
      <c r="B110" s="524"/>
      <c r="C110" s="524"/>
      <c r="E110" s="720">
        <f>Constant!B35*$H$2</f>
        <v>24.14</v>
      </c>
      <c r="F110" s="721" t="str">
        <f>Constant!C35</f>
        <v>Per Square Ft.</v>
      </c>
      <c r="G110" s="480"/>
      <c r="K110" s="528"/>
      <c r="L110" s="528"/>
      <c r="M110" s="528"/>
      <c r="N110" s="528"/>
      <c r="O110" s="524"/>
      <c r="Q110" s="526"/>
      <c r="R110" s="526"/>
    </row>
    <row r="111" spans="1:18" s="525" customFormat="1" ht="15" customHeight="1" x14ac:dyDescent="0.25">
      <c r="A111" s="523" t="str">
        <f>Constant!A36</f>
        <v>Glass - 3/16 - Loe340/Obscure/Tempered</v>
      </c>
      <c r="B111" s="524"/>
      <c r="C111" s="524"/>
      <c r="E111" s="720">
        <f>Constant!B36*$H$2</f>
        <v>45.45</v>
      </c>
      <c r="F111" s="721" t="str">
        <f>Constant!C36</f>
        <v>Per Square Ft.</v>
      </c>
      <c r="G111" s="480"/>
      <c r="K111" s="528"/>
      <c r="L111" s="528"/>
      <c r="M111" s="528"/>
      <c r="N111" s="528"/>
      <c r="O111" s="524"/>
      <c r="Q111" s="526"/>
      <c r="R111" s="526"/>
    </row>
    <row r="112" spans="1:18" s="525" customFormat="1" ht="15" customHeight="1" x14ac:dyDescent="0.25">
      <c r="A112" s="523" t="str">
        <f>Constant!A37</f>
        <v>Screen Adder (Char-Alum or Clarity)</v>
      </c>
      <c r="B112" s="524"/>
      <c r="C112" s="524"/>
      <c r="E112" s="720">
        <f>Constant!B37*$H$2</f>
        <v>8.51</v>
      </c>
      <c r="F112" s="721" t="str">
        <f>Constant!C37</f>
        <v>Per Square Ft.</v>
      </c>
      <c r="G112" s="480"/>
      <c r="K112" s="528"/>
      <c r="L112" s="528"/>
      <c r="M112" s="528"/>
      <c r="N112" s="528"/>
      <c r="O112" s="524"/>
      <c r="Q112" s="526"/>
      <c r="R112" s="526"/>
    </row>
    <row r="113" spans="1:17" s="525" customFormat="1" ht="15" customHeight="1" x14ac:dyDescent="0.25">
      <c r="A113" s="523" t="str">
        <f>Constant!A38</f>
        <v>Spacer Upgrade</v>
      </c>
      <c r="B113" s="524"/>
      <c r="C113" s="524"/>
      <c r="E113" s="720">
        <f>Constant!B38*$H$2</f>
        <v>6.48</v>
      </c>
      <c r="F113" s="721" t="str">
        <f>Constant!C38</f>
        <v>Per Square Ft.</v>
      </c>
      <c r="G113" s="480"/>
      <c r="H113" s="480"/>
      <c r="K113" s="528"/>
      <c r="P113" s="526"/>
      <c r="Q113" s="526"/>
    </row>
    <row r="114" spans="1:17" s="525" customFormat="1" ht="15" customHeight="1" x14ac:dyDescent="0.25">
      <c r="A114" s="523" t="str">
        <f>Constant!A39</f>
        <v>Glass Breakage Warranty</v>
      </c>
      <c r="B114" s="524"/>
      <c r="C114" s="524"/>
      <c r="E114" s="720">
        <f>Constant!B39*$H$2</f>
        <v>1.49</v>
      </c>
      <c r="F114" s="721" t="str">
        <f>Constant!C39</f>
        <v>Per Square Ft.</v>
      </c>
      <c r="G114" s="480"/>
      <c r="H114" s="480"/>
      <c r="K114" s="528"/>
      <c r="P114" s="526"/>
      <c r="Q114" s="526"/>
    </row>
    <row r="115" spans="1:17" s="525" customFormat="1" ht="15" customHeight="1" x14ac:dyDescent="0.25">
      <c r="A115" s="523" t="str">
        <f>Constant!A40</f>
        <v>Factory Applied WOCD</v>
      </c>
      <c r="B115" s="524"/>
      <c r="C115" s="524"/>
      <c r="E115" s="720">
        <f>Constant!B40*$H$2</f>
        <v>13</v>
      </c>
      <c r="F115" s="721" t="str">
        <f>Constant!C40</f>
        <v>Per Window</v>
      </c>
      <c r="G115" s="480"/>
      <c r="H115" s="480"/>
      <c r="K115" s="528"/>
      <c r="P115" s="526"/>
      <c r="Q115" s="526"/>
    </row>
    <row r="116" spans="1:17" s="525" customFormat="1" ht="15" customHeight="1" x14ac:dyDescent="0.25">
      <c r="A116" s="523" t="str">
        <f>Constant!A41</f>
        <v>Plastic Film Applied - Inside or Outside</v>
      </c>
      <c r="B116" s="524"/>
      <c r="C116" s="524"/>
      <c r="E116" s="720">
        <f>Constant!B41*$H$2</f>
        <v>33</v>
      </c>
      <c r="F116" s="721" t="str">
        <f>Constant!C41</f>
        <v>Per Window</v>
      </c>
      <c r="G116" s="523"/>
      <c r="H116" s="523"/>
      <c r="K116" s="528"/>
      <c r="P116" s="526"/>
      <c r="Q116" s="526"/>
    </row>
    <row r="117" spans="1:17" s="525" customFormat="1" ht="15" customHeight="1" x14ac:dyDescent="0.25">
      <c r="A117" s="523" t="str">
        <f>Constant!A42</f>
        <v>Plastic Film Applied - Inside and Outside</v>
      </c>
      <c r="B117" s="524"/>
      <c r="C117" s="524"/>
      <c r="E117" s="720">
        <f>Constant!B42*$H$2</f>
        <v>44</v>
      </c>
      <c r="F117" s="721" t="str">
        <f>Constant!C42</f>
        <v>Per Window</v>
      </c>
      <c r="G117" s="523"/>
      <c r="H117" s="523"/>
      <c r="K117" s="528"/>
      <c r="P117" s="526"/>
      <c r="Q117" s="526"/>
    </row>
    <row r="118" spans="1:17" s="525" customFormat="1" ht="15" customHeight="1" x14ac:dyDescent="0.25">
      <c r="A118" s="523" t="str">
        <f>Constant!A43</f>
        <v>Flat Grid Charge</v>
      </c>
      <c r="B118" s="524"/>
      <c r="C118" s="524"/>
      <c r="E118" s="720">
        <f>Constant!B43*$H$2</f>
        <v>6.55</v>
      </c>
      <c r="F118" s="721" t="str">
        <f>Constant!C43</f>
        <v>Per Square Ft.</v>
      </c>
      <c r="G118" s="480"/>
      <c r="H118" s="480"/>
      <c r="K118" s="528"/>
      <c r="P118" s="526"/>
      <c r="Q118" s="526"/>
    </row>
    <row r="119" spans="1:17" s="525" customFormat="1" ht="14.25" customHeight="1" x14ac:dyDescent="0.25">
      <c r="A119" s="523" t="str">
        <f>Constant!A44</f>
        <v>Two-Tone Flat Grid Charge</v>
      </c>
      <c r="B119" s="524"/>
      <c r="C119" s="524"/>
      <c r="E119" s="720">
        <f>Constant!B44*$H$2</f>
        <v>17.02</v>
      </c>
      <c r="F119" s="721" t="str">
        <f>Constant!C44</f>
        <v>Per Square Ft.</v>
      </c>
      <c r="G119" s="480"/>
      <c r="H119" s="480"/>
      <c r="K119" s="528"/>
      <c r="P119" s="526"/>
      <c r="Q119" s="526"/>
    </row>
    <row r="120" spans="1:17" s="525" customFormat="1" ht="15" customHeight="1" x14ac:dyDescent="0.25">
      <c r="A120" s="523" t="str">
        <f>Constant!A45</f>
        <v>Sculptured Grid Charge</v>
      </c>
      <c r="B120" s="524"/>
      <c r="C120" s="524"/>
      <c r="E120" s="720">
        <f>Constant!B45*$H$2</f>
        <v>17.02</v>
      </c>
      <c r="F120" s="721" t="str">
        <f>Constant!C45</f>
        <v>Per Square Ft.</v>
      </c>
      <c r="G120" s="480"/>
      <c r="H120" s="480"/>
      <c r="K120" s="528"/>
      <c r="P120" s="526"/>
      <c r="Q120" s="526"/>
    </row>
    <row r="121" spans="1:17" s="525" customFormat="1" ht="15" customHeight="1" x14ac:dyDescent="0.25">
      <c r="A121" s="523" t="str">
        <f>Constant!A46</f>
        <v>Two-Tone Sculptured Grid Charge</v>
      </c>
      <c r="B121" s="524"/>
      <c r="C121" s="524"/>
      <c r="E121" s="720">
        <f>Constant!B46*$H$2</f>
        <v>34.06</v>
      </c>
      <c r="F121" s="721" t="str">
        <f>Constant!C46</f>
        <v>Per Square Ft.</v>
      </c>
      <c r="G121" s="480"/>
      <c r="H121" s="480"/>
      <c r="K121" s="528"/>
      <c r="P121" s="526"/>
      <c r="Q121" s="526"/>
    </row>
    <row r="122" spans="1:17" s="525" customFormat="1" ht="15" customHeight="1" x14ac:dyDescent="0.25">
      <c r="A122" s="523" t="str">
        <f>Constant!A47</f>
        <v>Simulated Divided Lite Grid Charge</v>
      </c>
      <c r="B122" s="524"/>
      <c r="C122" s="524"/>
      <c r="E122" s="720">
        <f>Constant!B47*$H$2</f>
        <v>21.8</v>
      </c>
      <c r="F122" s="721" t="str">
        <f>Constant!C47</f>
        <v>Per Square Ft.</v>
      </c>
      <c r="G122" s="684" t="s">
        <v>1208</v>
      </c>
      <c r="H122" s="480"/>
      <c r="K122" s="528"/>
      <c r="P122" s="526"/>
      <c r="Q122" s="526"/>
    </row>
    <row r="123" spans="1:17" s="525" customFormat="1" ht="15" customHeight="1" x14ac:dyDescent="0.25">
      <c r="A123" s="523" t="str">
        <f>Constant!A48</f>
        <v>Simulated Divided Lite Painted Grid Charge</v>
      </c>
      <c r="B123" s="524"/>
      <c r="C123" s="524"/>
      <c r="E123" s="720">
        <f>Constant!B48*$H$2</f>
        <v>27.51</v>
      </c>
      <c r="F123" s="721" t="str">
        <f>Constant!C48</f>
        <v>Per Square Ft.</v>
      </c>
      <c r="G123" s="684" t="s">
        <v>1208</v>
      </c>
      <c r="H123" s="480"/>
      <c r="K123" s="528"/>
      <c r="P123" s="526"/>
      <c r="Q123" s="526"/>
    </row>
    <row r="124" spans="1:17" s="525" customFormat="1" ht="15" customHeight="1" x14ac:dyDescent="0.25">
      <c r="A124" s="523" t="str">
        <f>Constant!A49</f>
        <v>2 1/8" SDL Bar</v>
      </c>
      <c r="B124" s="524"/>
      <c r="C124" s="524"/>
      <c r="E124" s="720">
        <f>Constant!B49*$H$2</f>
        <v>102</v>
      </c>
      <c r="F124" s="721" t="str">
        <f>Constant!C49</f>
        <v>Per Bar</v>
      </c>
      <c r="G124" s="480"/>
      <c r="H124" s="480"/>
      <c r="K124" s="528"/>
      <c r="P124" s="526"/>
      <c r="Q124" s="526"/>
    </row>
    <row r="125" spans="1:17" s="525" customFormat="1" ht="15" customHeight="1" x14ac:dyDescent="0.25">
      <c r="A125" s="523" t="str">
        <f>Constant!A52</f>
        <v>Combination Unit Charge</v>
      </c>
      <c r="B125" s="535"/>
      <c r="C125" s="535"/>
      <c r="D125" s="535"/>
      <c r="E125" s="720">
        <f>Constant!B52*$H$2</f>
        <v>154</v>
      </c>
      <c r="F125" s="721" t="str">
        <f>Constant!C52</f>
        <v>Combination Charge</v>
      </c>
      <c r="G125" s="548"/>
      <c r="H125" s="548"/>
      <c r="K125" s="528"/>
      <c r="P125" s="526"/>
      <c r="Q125" s="526"/>
    </row>
    <row r="126" spans="1:17" s="535" customFormat="1" ht="15" customHeight="1" x14ac:dyDescent="0.25">
      <c r="A126" s="523" t="str">
        <f>Constant!A53</f>
        <v>Tariff</v>
      </c>
      <c r="E126" s="720">
        <f>Constant!B53*$H$2</f>
        <v>6.24</v>
      </c>
      <c r="F126" s="721" t="str">
        <f>Constant!C53</f>
        <v>Per Unit</v>
      </c>
      <c r="K126" s="528"/>
      <c r="L126" s="528"/>
      <c r="M126" s="528"/>
      <c r="N126" s="528"/>
      <c r="O126" s="524"/>
      <c r="Q126" s="536"/>
    </row>
    <row r="127" spans="1:17" s="535" customFormat="1" ht="15" customHeight="1" x14ac:dyDescent="0.25">
      <c r="A127" s="523"/>
      <c r="B127" s="729"/>
      <c r="C127" s="729"/>
      <c r="D127" s="729"/>
      <c r="E127" s="729"/>
      <c r="F127" s="729"/>
      <c r="G127" s="729"/>
      <c r="H127" s="729"/>
    </row>
    <row r="128" spans="1:17" s="535" customFormat="1" ht="15" customHeight="1" thickBot="1" x14ac:dyDescent="0.3">
      <c r="A128" s="523"/>
      <c r="B128" s="539"/>
      <c r="C128" s="539"/>
      <c r="D128" s="538"/>
      <c r="E128" s="538"/>
      <c r="F128" s="538"/>
      <c r="G128" s="538"/>
      <c r="H128" s="529"/>
      <c r="K128" s="528"/>
      <c r="L128" s="528"/>
      <c r="M128" s="528"/>
      <c r="N128" s="528"/>
      <c r="O128" s="524"/>
    </row>
    <row r="129" spans="1:19" s="535" customFormat="1" ht="15" customHeight="1" x14ac:dyDescent="0.25">
      <c r="A129" s="711" t="str">
        <f>Constant!A59</f>
        <v>* Suggested rough opening based on butt type drywall installation - add 1/2" to exact width dimension - add 1/2" to exact height dimension.</v>
      </c>
      <c r="B129" s="712"/>
      <c r="C129" s="712"/>
      <c r="D129" s="713"/>
      <c r="E129" s="713"/>
      <c r="F129" s="713"/>
      <c r="G129" s="713"/>
      <c r="H129" s="714"/>
      <c r="I129" s="715"/>
      <c r="K129" s="528"/>
      <c r="L129" s="528"/>
      <c r="M129" s="528"/>
      <c r="N129" s="528"/>
      <c r="O129" s="524"/>
    </row>
    <row r="130" spans="1:19" s="529" customFormat="1" ht="15" customHeight="1" x14ac:dyDescent="0.25">
      <c r="A130" s="523" t="str">
        <f>Constant!A60</f>
        <v>* Grids are between Glass and can not be removed or added.</v>
      </c>
      <c r="B130" s="526"/>
      <c r="C130" s="526"/>
      <c r="D130" s="526"/>
      <c r="E130" s="526"/>
      <c r="F130" s="526"/>
      <c r="G130" s="526"/>
      <c r="H130" s="526"/>
      <c r="K130" s="528"/>
      <c r="L130" s="528"/>
      <c r="M130" s="528"/>
      <c r="N130" s="528"/>
      <c r="O130" s="524"/>
    </row>
    <row r="131" spans="1:19" s="529" customFormat="1" ht="15" customHeight="1" x14ac:dyDescent="0.25">
      <c r="A131" s="523" t="str">
        <f>Constant!A61</f>
        <v>** Argon Enhanced Available Only In Combination W/ Low E Glass.</v>
      </c>
      <c r="B131" s="535"/>
      <c r="C131" s="535"/>
      <c r="D131" s="535"/>
      <c r="E131" s="535"/>
      <c r="F131" s="535"/>
      <c r="G131" s="535"/>
      <c r="H131" s="535"/>
      <c r="I131" s="540"/>
      <c r="J131" s="540"/>
      <c r="K131" s="528"/>
      <c r="L131" s="528"/>
      <c r="M131" s="528"/>
      <c r="N131" s="528"/>
      <c r="O131" s="524"/>
    </row>
    <row r="132" spans="1:19" s="529" customFormat="1" ht="15" customHeight="1" x14ac:dyDescent="0.25">
      <c r="A132" s="523" t="str">
        <f>Constant!A62</f>
        <v>Subject to change without notice.</v>
      </c>
      <c r="B132" s="535"/>
      <c r="C132" s="535"/>
      <c r="D132" s="535"/>
      <c r="E132" s="535"/>
      <c r="F132" s="535"/>
      <c r="G132" s="535"/>
      <c r="H132" s="534"/>
      <c r="I132" s="540"/>
      <c r="J132" s="540"/>
    </row>
    <row r="133" spans="1:19" x14ac:dyDescent="0.25">
      <c r="A133" s="523" t="str">
        <f>Constant!A63</f>
        <v>When changing the multiplier, please make sure that you have entered the correct number from your multiplier sheet.</v>
      </c>
      <c r="P133" s="517"/>
      <c r="Q133" s="517"/>
      <c r="R133" s="517"/>
      <c r="S133" s="517"/>
    </row>
    <row r="134" spans="1:19" x14ac:dyDescent="0.25">
      <c r="A134" s="523" t="str">
        <f>Constant!A64</f>
        <v>Match the product code number and the multiplier number.  We can not be responsible for mistakes in pricing.</v>
      </c>
      <c r="P134" s="517"/>
      <c r="Q134" s="517"/>
      <c r="R134" s="517"/>
      <c r="S134" s="517"/>
    </row>
    <row r="135" spans="1:19" ht="16.5" thickBot="1" x14ac:dyDescent="0.3">
      <c r="A135" s="716" t="str">
        <f>Constant!A65</f>
        <v>If you have any questions contact your local sales person or customer service department.</v>
      </c>
      <c r="B135" s="722"/>
      <c r="C135" s="722"/>
      <c r="D135" s="722"/>
      <c r="E135" s="722"/>
      <c r="F135" s="722"/>
      <c r="G135" s="722"/>
      <c r="H135" s="722"/>
      <c r="I135" s="722"/>
      <c r="P135" s="517"/>
      <c r="Q135" s="517"/>
      <c r="R135" s="517"/>
      <c r="S135" s="517"/>
    </row>
    <row r="136" spans="1:19" x14ac:dyDescent="0.25">
      <c r="A136" s="523"/>
      <c r="P136" s="517"/>
      <c r="Q136" s="517"/>
      <c r="R136" s="517"/>
      <c r="S136" s="517"/>
    </row>
    <row r="137" spans="1:19" x14ac:dyDescent="0.25">
      <c r="A137" s="523"/>
      <c r="P137" s="517"/>
      <c r="Q137" s="517"/>
      <c r="R137" s="517"/>
      <c r="S137" s="517"/>
    </row>
    <row r="138" spans="1:19" x14ac:dyDescent="0.25">
      <c r="P138" s="517"/>
      <c r="Q138" s="517"/>
      <c r="R138" s="517"/>
      <c r="S138" s="517"/>
    </row>
    <row r="139" spans="1:19" x14ac:dyDescent="0.25">
      <c r="P139" s="517"/>
      <c r="Q139" s="517"/>
      <c r="R139" s="517"/>
      <c r="S139" s="517"/>
    </row>
    <row r="140" spans="1:19" x14ac:dyDescent="0.25">
      <c r="P140" s="517"/>
      <c r="Q140" s="517"/>
      <c r="R140" s="517"/>
      <c r="S140" s="517"/>
    </row>
    <row r="141" spans="1:19" x14ac:dyDescent="0.25">
      <c r="P141" s="517"/>
      <c r="Q141" s="517"/>
      <c r="R141" s="517"/>
      <c r="S141" s="517"/>
    </row>
    <row r="142" spans="1:19" x14ac:dyDescent="0.25">
      <c r="P142" s="517"/>
      <c r="Q142" s="517"/>
      <c r="R142" s="517"/>
      <c r="S142" s="517"/>
    </row>
    <row r="143" spans="1:19" x14ac:dyDescent="0.25">
      <c r="P143" s="517"/>
      <c r="Q143" s="517"/>
      <c r="R143" s="517"/>
      <c r="S143" s="517"/>
    </row>
    <row r="144" spans="1:19" x14ac:dyDescent="0.25">
      <c r="P144" s="517"/>
      <c r="Q144" s="517"/>
      <c r="R144" s="517"/>
      <c r="S144" s="517"/>
    </row>
    <row r="145" spans="16:19" x14ac:dyDescent="0.25">
      <c r="P145" s="517"/>
      <c r="Q145" s="517"/>
      <c r="R145" s="517"/>
      <c r="S145" s="517"/>
    </row>
    <row r="146" spans="16:19" x14ac:dyDescent="0.25">
      <c r="P146" s="517"/>
      <c r="Q146" s="517"/>
      <c r="R146" s="517"/>
      <c r="S146" s="517"/>
    </row>
    <row r="147" spans="16:19" x14ac:dyDescent="0.25">
      <c r="P147" s="517"/>
      <c r="Q147" s="517"/>
      <c r="R147" s="517"/>
      <c r="S147" s="517"/>
    </row>
    <row r="148" spans="16:19" x14ac:dyDescent="0.25">
      <c r="P148" s="517"/>
      <c r="Q148" s="517"/>
      <c r="R148" s="517"/>
      <c r="S148" s="517"/>
    </row>
    <row r="149" spans="16:19" x14ac:dyDescent="0.25">
      <c r="P149" s="517"/>
      <c r="Q149" s="517"/>
      <c r="R149" s="517"/>
      <c r="S149" s="517"/>
    </row>
    <row r="150" spans="16:19" x14ac:dyDescent="0.25">
      <c r="P150" s="517"/>
      <c r="Q150" s="517"/>
      <c r="R150" s="517"/>
      <c r="S150" s="517"/>
    </row>
    <row r="151" spans="16:19" x14ac:dyDescent="0.25">
      <c r="P151" s="517"/>
      <c r="Q151" s="517"/>
      <c r="R151" s="517"/>
      <c r="S151" s="517"/>
    </row>
    <row r="152" spans="16:19" x14ac:dyDescent="0.25">
      <c r="P152" s="517"/>
      <c r="Q152" s="517"/>
      <c r="R152" s="517"/>
      <c r="S152" s="517"/>
    </row>
    <row r="153" spans="16:19" x14ac:dyDescent="0.25">
      <c r="P153" s="517"/>
      <c r="Q153" s="517"/>
      <c r="R153" s="517"/>
      <c r="S153" s="517"/>
    </row>
    <row r="154" spans="16:19" x14ac:dyDescent="0.25">
      <c r="P154" s="517"/>
      <c r="Q154" s="517"/>
      <c r="R154" s="517"/>
      <c r="S154" s="517"/>
    </row>
    <row r="155" spans="16:19" x14ac:dyDescent="0.25">
      <c r="P155" s="517"/>
      <c r="Q155" s="517"/>
      <c r="R155" s="517"/>
      <c r="S155" s="517"/>
    </row>
    <row r="156" spans="16:19" x14ac:dyDescent="0.25">
      <c r="P156" s="517"/>
      <c r="Q156" s="517"/>
      <c r="R156" s="517"/>
      <c r="S156" s="517"/>
    </row>
    <row r="157" spans="16:19" x14ac:dyDescent="0.25">
      <c r="P157" s="517"/>
      <c r="Q157" s="517"/>
      <c r="R157" s="517"/>
      <c r="S157" s="517"/>
    </row>
    <row r="158" spans="16:19" x14ac:dyDescent="0.25">
      <c r="P158" s="517"/>
      <c r="Q158" s="517"/>
      <c r="R158" s="517"/>
      <c r="S158" s="517"/>
    </row>
    <row r="159" spans="16:19" x14ac:dyDescent="0.25">
      <c r="P159" s="517"/>
      <c r="Q159" s="517"/>
      <c r="R159" s="517"/>
      <c r="S159" s="517"/>
    </row>
    <row r="160" spans="16:19" x14ac:dyDescent="0.25">
      <c r="P160" s="517"/>
      <c r="Q160" s="517"/>
      <c r="R160" s="517"/>
      <c r="S160" s="517"/>
    </row>
    <row r="161" spans="16:19" x14ac:dyDescent="0.25">
      <c r="P161" s="517"/>
      <c r="Q161" s="517"/>
      <c r="R161" s="517"/>
      <c r="S161" s="517"/>
    </row>
    <row r="162" spans="16:19" x14ac:dyDescent="0.25">
      <c r="P162" s="517"/>
      <c r="Q162" s="517"/>
      <c r="R162" s="517"/>
      <c r="S162" s="517"/>
    </row>
    <row r="163" spans="16:19" x14ac:dyDescent="0.25">
      <c r="P163" s="517"/>
      <c r="Q163" s="517"/>
      <c r="R163" s="517"/>
      <c r="S163" s="517"/>
    </row>
    <row r="164" spans="16:19" x14ac:dyDescent="0.25">
      <c r="P164" s="517"/>
      <c r="Q164" s="517"/>
      <c r="R164" s="517"/>
      <c r="S164" s="517"/>
    </row>
    <row r="165" spans="16:19" x14ac:dyDescent="0.25">
      <c r="P165" s="517"/>
      <c r="Q165" s="517"/>
      <c r="R165" s="517"/>
      <c r="S165" s="517"/>
    </row>
    <row r="166" spans="16:19" x14ac:dyDescent="0.25">
      <c r="P166" s="517"/>
      <c r="Q166" s="517"/>
      <c r="R166" s="517"/>
      <c r="S166" s="517"/>
    </row>
    <row r="167" spans="16:19" x14ac:dyDescent="0.25">
      <c r="P167" s="517"/>
      <c r="Q167" s="517"/>
      <c r="R167" s="517"/>
      <c r="S167" s="517"/>
    </row>
    <row r="168" spans="16:19" x14ac:dyDescent="0.25">
      <c r="P168" s="517"/>
      <c r="Q168" s="517"/>
      <c r="R168" s="517"/>
      <c r="S168" s="517"/>
    </row>
    <row r="169" spans="16:19" x14ac:dyDescent="0.25">
      <c r="P169" s="517"/>
      <c r="Q169" s="517"/>
      <c r="R169" s="517"/>
      <c r="S169" s="517"/>
    </row>
    <row r="170" spans="16:19" x14ac:dyDescent="0.25">
      <c r="P170" s="517"/>
      <c r="Q170" s="517"/>
      <c r="R170" s="517"/>
      <c r="S170" s="517"/>
    </row>
    <row r="171" spans="16:19" x14ac:dyDescent="0.25">
      <c r="P171" s="517"/>
      <c r="Q171" s="517"/>
      <c r="R171" s="517"/>
      <c r="S171" s="517"/>
    </row>
    <row r="172" spans="16:19" x14ac:dyDescent="0.25">
      <c r="P172" s="517"/>
      <c r="Q172" s="517"/>
      <c r="R172" s="517"/>
      <c r="S172" s="517"/>
    </row>
    <row r="173" spans="16:19" x14ac:dyDescent="0.25">
      <c r="P173" s="517"/>
      <c r="Q173" s="517"/>
      <c r="R173" s="517"/>
      <c r="S173" s="517"/>
    </row>
    <row r="174" spans="16:19" x14ac:dyDescent="0.25">
      <c r="P174" s="517"/>
      <c r="Q174" s="517"/>
      <c r="R174" s="517"/>
      <c r="S174" s="517"/>
    </row>
    <row r="175" spans="16:19" x14ac:dyDescent="0.25">
      <c r="P175" s="517"/>
      <c r="Q175" s="517"/>
      <c r="R175" s="517"/>
      <c r="S175" s="517"/>
    </row>
    <row r="176" spans="16:19" x14ac:dyDescent="0.25">
      <c r="P176" s="517"/>
      <c r="Q176" s="517"/>
      <c r="R176" s="517"/>
      <c r="S176" s="517"/>
    </row>
    <row r="177" spans="16:19" x14ac:dyDescent="0.25">
      <c r="P177" s="517"/>
      <c r="Q177" s="517"/>
      <c r="R177" s="517"/>
      <c r="S177" s="517"/>
    </row>
    <row r="178" spans="16:19" x14ac:dyDescent="0.25">
      <c r="P178" s="517"/>
      <c r="Q178" s="517"/>
      <c r="R178" s="517"/>
      <c r="S178" s="517"/>
    </row>
    <row r="179" spans="16:19" x14ac:dyDescent="0.25">
      <c r="P179" s="517"/>
      <c r="Q179" s="517"/>
      <c r="R179" s="517"/>
      <c r="S179" s="517"/>
    </row>
    <row r="180" spans="16:19" x14ac:dyDescent="0.25">
      <c r="P180" s="517"/>
      <c r="Q180" s="517"/>
      <c r="R180" s="517"/>
      <c r="S180" s="517"/>
    </row>
    <row r="181" spans="16:19" x14ac:dyDescent="0.25">
      <c r="P181" s="517"/>
      <c r="Q181" s="517"/>
      <c r="R181" s="517"/>
      <c r="S181" s="517"/>
    </row>
    <row r="182" spans="16:19" x14ac:dyDescent="0.25">
      <c r="P182" s="517"/>
      <c r="Q182" s="517"/>
      <c r="R182" s="517"/>
      <c r="S182" s="517"/>
    </row>
    <row r="183" spans="16:19" x14ac:dyDescent="0.25">
      <c r="P183" s="517"/>
      <c r="Q183" s="517"/>
      <c r="R183" s="517"/>
      <c r="S183" s="517"/>
    </row>
    <row r="184" spans="16:19" x14ac:dyDescent="0.25">
      <c r="P184" s="517"/>
      <c r="Q184" s="517"/>
      <c r="R184" s="517"/>
      <c r="S184" s="517"/>
    </row>
    <row r="185" spans="16:19" x14ac:dyDescent="0.25">
      <c r="P185" s="517"/>
      <c r="Q185" s="517"/>
      <c r="R185" s="517"/>
      <c r="S185" s="517"/>
    </row>
    <row r="186" spans="16:19" x14ac:dyDescent="0.25">
      <c r="P186" s="517"/>
      <c r="Q186" s="517"/>
      <c r="R186" s="517"/>
      <c r="S186" s="517"/>
    </row>
    <row r="187" spans="16:19" x14ac:dyDescent="0.25">
      <c r="P187" s="517"/>
      <c r="Q187" s="517"/>
      <c r="R187" s="517"/>
      <c r="S187" s="517"/>
    </row>
    <row r="188" spans="16:19" x14ac:dyDescent="0.25">
      <c r="P188" s="517"/>
      <c r="Q188" s="517"/>
      <c r="R188" s="517"/>
      <c r="S188" s="517"/>
    </row>
    <row r="189" spans="16:19" x14ac:dyDescent="0.25">
      <c r="P189" s="517"/>
      <c r="Q189" s="517"/>
      <c r="R189" s="517"/>
      <c r="S189" s="517"/>
    </row>
    <row r="190" spans="16:19" x14ac:dyDescent="0.25">
      <c r="P190" s="517"/>
      <c r="Q190" s="517"/>
      <c r="R190" s="517"/>
      <c r="S190" s="517"/>
    </row>
    <row r="191" spans="16:19" x14ac:dyDescent="0.25">
      <c r="P191" s="517"/>
      <c r="Q191" s="517"/>
      <c r="R191" s="517"/>
      <c r="S191" s="517"/>
    </row>
    <row r="192" spans="16:19" x14ac:dyDescent="0.25">
      <c r="P192" s="517"/>
      <c r="Q192" s="517"/>
      <c r="R192" s="517"/>
      <c r="S192" s="517"/>
    </row>
    <row r="193" spans="16:19" x14ac:dyDescent="0.25">
      <c r="P193" s="517"/>
      <c r="Q193" s="517"/>
      <c r="R193" s="517"/>
      <c r="S193" s="517"/>
    </row>
    <row r="194" spans="16:19" x14ac:dyDescent="0.25">
      <c r="P194" s="517"/>
      <c r="Q194" s="517"/>
      <c r="R194" s="517"/>
      <c r="S194" s="517"/>
    </row>
    <row r="195" spans="16:19" x14ac:dyDescent="0.25">
      <c r="P195" s="517"/>
      <c r="Q195" s="517"/>
      <c r="R195" s="517"/>
      <c r="S195" s="517"/>
    </row>
    <row r="196" spans="16:19" x14ac:dyDescent="0.25">
      <c r="P196" s="517"/>
      <c r="Q196" s="517"/>
      <c r="R196" s="517"/>
      <c r="S196" s="517"/>
    </row>
    <row r="197" spans="16:19" x14ac:dyDescent="0.25">
      <c r="P197" s="517"/>
      <c r="Q197" s="517"/>
      <c r="R197" s="517"/>
      <c r="S197" s="517"/>
    </row>
    <row r="198" spans="16:19" x14ac:dyDescent="0.25">
      <c r="P198" s="517"/>
      <c r="Q198" s="517"/>
      <c r="R198" s="517"/>
      <c r="S198" s="517"/>
    </row>
    <row r="199" spans="16:19" x14ac:dyDescent="0.25">
      <c r="P199" s="517"/>
      <c r="Q199" s="517"/>
      <c r="R199" s="517"/>
      <c r="S199" s="517"/>
    </row>
    <row r="200" spans="16:19" x14ac:dyDescent="0.25">
      <c r="P200" s="517"/>
      <c r="Q200" s="517"/>
      <c r="R200" s="517"/>
      <c r="S200" s="517"/>
    </row>
    <row r="201" spans="16:19" x14ac:dyDescent="0.25">
      <c r="P201" s="517"/>
      <c r="Q201" s="517"/>
      <c r="R201" s="517"/>
      <c r="S201" s="517"/>
    </row>
    <row r="202" spans="16:19" x14ac:dyDescent="0.25">
      <c r="P202" s="517"/>
      <c r="Q202" s="517"/>
      <c r="R202" s="517"/>
      <c r="S202" s="517"/>
    </row>
    <row r="203" spans="16:19" x14ac:dyDescent="0.25">
      <c r="P203" s="517"/>
      <c r="Q203" s="517"/>
      <c r="R203" s="517"/>
      <c r="S203" s="517"/>
    </row>
    <row r="204" spans="16:19" x14ac:dyDescent="0.25">
      <c r="P204" s="517"/>
      <c r="Q204" s="517"/>
      <c r="R204" s="517"/>
      <c r="S204" s="517"/>
    </row>
    <row r="205" spans="16:19" x14ac:dyDescent="0.25">
      <c r="P205" s="517"/>
      <c r="Q205" s="517"/>
      <c r="R205" s="517"/>
      <c r="S205" s="517"/>
    </row>
    <row r="206" spans="16:19" x14ac:dyDescent="0.25">
      <c r="P206" s="517"/>
      <c r="Q206" s="517"/>
      <c r="R206" s="517"/>
      <c r="S206" s="517"/>
    </row>
    <row r="207" spans="16:19" x14ac:dyDescent="0.25">
      <c r="P207" s="517"/>
      <c r="Q207" s="517"/>
      <c r="R207" s="517"/>
      <c r="S207" s="517"/>
    </row>
    <row r="208" spans="16:19" x14ac:dyDescent="0.25">
      <c r="P208" s="517"/>
      <c r="Q208" s="517"/>
      <c r="R208" s="517"/>
      <c r="S208" s="517"/>
    </row>
    <row r="209" spans="16:19" x14ac:dyDescent="0.25">
      <c r="P209" s="517"/>
      <c r="Q209" s="517"/>
      <c r="R209" s="517"/>
      <c r="S209" s="517"/>
    </row>
    <row r="210" spans="16:19" x14ac:dyDescent="0.25">
      <c r="P210" s="517"/>
      <c r="Q210" s="517"/>
      <c r="R210" s="517"/>
      <c r="S210" s="517"/>
    </row>
    <row r="211" spans="16:19" x14ac:dyDescent="0.25">
      <c r="P211" s="517"/>
      <c r="Q211" s="517"/>
      <c r="R211" s="517"/>
      <c r="S211" s="517"/>
    </row>
    <row r="212" spans="16:19" x14ac:dyDescent="0.25">
      <c r="P212" s="517"/>
      <c r="Q212" s="517"/>
      <c r="R212" s="517"/>
      <c r="S212" s="517"/>
    </row>
    <row r="213" spans="16:19" x14ac:dyDescent="0.25">
      <c r="P213" s="517"/>
      <c r="Q213" s="517"/>
      <c r="R213" s="517"/>
      <c r="S213" s="517"/>
    </row>
    <row r="214" spans="16:19" x14ac:dyDescent="0.25">
      <c r="P214" s="517"/>
      <c r="Q214" s="517"/>
      <c r="R214" s="517"/>
      <c r="S214" s="517"/>
    </row>
    <row r="215" spans="16:19" x14ac:dyDescent="0.25">
      <c r="P215" s="517"/>
      <c r="Q215" s="517"/>
      <c r="R215" s="517"/>
      <c r="S215" s="517"/>
    </row>
    <row r="216" spans="16:19" x14ac:dyDescent="0.25">
      <c r="P216" s="517"/>
      <c r="Q216" s="517"/>
      <c r="R216" s="517"/>
      <c r="S216" s="517"/>
    </row>
    <row r="217" spans="16:19" x14ac:dyDescent="0.25">
      <c r="P217" s="517"/>
      <c r="Q217" s="517"/>
      <c r="R217" s="517"/>
      <c r="S217" s="517"/>
    </row>
    <row r="218" spans="16:19" x14ac:dyDescent="0.25">
      <c r="P218" s="517"/>
      <c r="Q218" s="517"/>
      <c r="R218" s="517"/>
      <c r="S218" s="517"/>
    </row>
    <row r="219" spans="16:19" x14ac:dyDescent="0.25">
      <c r="P219" s="517"/>
      <c r="Q219" s="517"/>
      <c r="R219" s="517"/>
      <c r="S219" s="517"/>
    </row>
    <row r="220" spans="16:19" x14ac:dyDescent="0.25">
      <c r="P220" s="517"/>
      <c r="Q220" s="517"/>
      <c r="R220" s="517"/>
      <c r="S220" s="517"/>
    </row>
    <row r="221" spans="16:19" x14ac:dyDescent="0.25">
      <c r="P221" s="517"/>
      <c r="Q221" s="517"/>
      <c r="R221" s="517"/>
      <c r="S221" s="517"/>
    </row>
    <row r="222" spans="16:19" x14ac:dyDescent="0.25">
      <c r="P222" s="517"/>
      <c r="Q222" s="517"/>
      <c r="R222" s="517"/>
      <c r="S222" s="517"/>
    </row>
    <row r="223" spans="16:19" x14ac:dyDescent="0.25">
      <c r="P223" s="517"/>
      <c r="Q223" s="517"/>
      <c r="R223" s="517"/>
      <c r="S223" s="517"/>
    </row>
    <row r="224" spans="16:19" x14ac:dyDescent="0.25">
      <c r="P224" s="517"/>
      <c r="Q224" s="517"/>
      <c r="R224" s="517"/>
      <c r="S224" s="517"/>
    </row>
    <row r="225" spans="16:19" x14ac:dyDescent="0.25">
      <c r="P225" s="517"/>
      <c r="Q225" s="517"/>
      <c r="R225" s="517"/>
      <c r="S225" s="517"/>
    </row>
    <row r="226" spans="16:19" x14ac:dyDescent="0.25">
      <c r="P226" s="517"/>
      <c r="Q226" s="517"/>
      <c r="R226" s="517"/>
      <c r="S226" s="517"/>
    </row>
    <row r="227" spans="16:19" x14ac:dyDescent="0.25">
      <c r="P227" s="517"/>
      <c r="Q227" s="517"/>
      <c r="R227" s="517"/>
      <c r="S227" s="517"/>
    </row>
    <row r="228" spans="16:19" x14ac:dyDescent="0.25">
      <c r="P228" s="517"/>
      <c r="Q228" s="517"/>
      <c r="R228" s="517"/>
      <c r="S228" s="517"/>
    </row>
    <row r="229" spans="16:19" x14ac:dyDescent="0.25">
      <c r="P229" s="517"/>
      <c r="Q229" s="517"/>
      <c r="R229" s="517"/>
      <c r="S229" s="517"/>
    </row>
    <row r="230" spans="16:19" x14ac:dyDescent="0.25">
      <c r="P230" s="517"/>
      <c r="Q230" s="517"/>
      <c r="R230" s="517"/>
      <c r="S230" s="517"/>
    </row>
    <row r="231" spans="16:19" x14ac:dyDescent="0.25">
      <c r="P231" s="517"/>
      <c r="Q231" s="517"/>
      <c r="R231" s="517"/>
      <c r="S231" s="517"/>
    </row>
    <row r="232" spans="16:19" x14ac:dyDescent="0.25">
      <c r="P232" s="517"/>
      <c r="Q232" s="517"/>
      <c r="R232" s="517"/>
      <c r="S232" s="517"/>
    </row>
    <row r="233" spans="16:19" x14ac:dyDescent="0.25">
      <c r="P233" s="517"/>
      <c r="Q233" s="517"/>
      <c r="R233" s="517"/>
      <c r="S233" s="517"/>
    </row>
    <row r="234" spans="16:19" x14ac:dyDescent="0.25">
      <c r="P234" s="517"/>
      <c r="Q234" s="517"/>
      <c r="R234" s="517"/>
      <c r="S234" s="517"/>
    </row>
    <row r="235" spans="16:19" x14ac:dyDescent="0.25">
      <c r="P235" s="517"/>
      <c r="Q235" s="517"/>
      <c r="R235" s="517"/>
      <c r="S235" s="517"/>
    </row>
    <row r="236" spans="16:19" x14ac:dyDescent="0.25">
      <c r="P236" s="517"/>
      <c r="Q236" s="517"/>
      <c r="R236" s="517"/>
      <c r="S236" s="517"/>
    </row>
    <row r="237" spans="16:19" x14ac:dyDescent="0.25">
      <c r="P237" s="517"/>
      <c r="Q237" s="517"/>
      <c r="R237" s="517"/>
      <c r="S237" s="517"/>
    </row>
    <row r="238" spans="16:19" x14ac:dyDescent="0.25">
      <c r="P238" s="517"/>
      <c r="Q238" s="517"/>
      <c r="R238" s="517"/>
      <c r="S238" s="517"/>
    </row>
    <row r="239" spans="16:19" x14ac:dyDescent="0.25">
      <c r="P239" s="517"/>
      <c r="Q239" s="517"/>
      <c r="R239" s="517"/>
      <c r="S239" s="517"/>
    </row>
    <row r="240" spans="16:19" x14ac:dyDescent="0.25">
      <c r="P240" s="517"/>
      <c r="Q240" s="517"/>
      <c r="R240" s="517"/>
      <c r="S240" s="517"/>
    </row>
    <row r="241" spans="16:19" x14ac:dyDescent="0.25">
      <c r="P241" s="517"/>
      <c r="Q241" s="517"/>
      <c r="R241" s="517"/>
      <c r="S241" s="517"/>
    </row>
    <row r="242" spans="16:19" x14ac:dyDescent="0.25">
      <c r="P242" s="517"/>
      <c r="Q242" s="517"/>
      <c r="R242" s="517"/>
      <c r="S242" s="517"/>
    </row>
    <row r="243" spans="16:19" x14ac:dyDescent="0.25">
      <c r="P243" s="517"/>
      <c r="Q243" s="517"/>
      <c r="R243" s="517"/>
      <c r="S243" s="517"/>
    </row>
    <row r="244" spans="16:19" x14ac:dyDescent="0.25">
      <c r="P244" s="517"/>
      <c r="Q244" s="517"/>
      <c r="R244" s="517"/>
      <c r="S244" s="517"/>
    </row>
    <row r="245" spans="16:19" x14ac:dyDescent="0.25">
      <c r="P245" s="517"/>
      <c r="Q245" s="517"/>
      <c r="R245" s="517"/>
      <c r="S245" s="517"/>
    </row>
    <row r="246" spans="16:19" x14ac:dyDescent="0.25">
      <c r="P246" s="517"/>
      <c r="Q246" s="517"/>
      <c r="R246" s="517"/>
      <c r="S246" s="517"/>
    </row>
    <row r="247" spans="16:19" x14ac:dyDescent="0.25">
      <c r="P247" s="517"/>
      <c r="Q247" s="517"/>
      <c r="R247" s="517"/>
      <c r="S247" s="517"/>
    </row>
    <row r="248" spans="16:19" x14ac:dyDescent="0.25">
      <c r="P248" s="517"/>
      <c r="Q248" s="517"/>
      <c r="R248" s="517"/>
      <c r="S248" s="517"/>
    </row>
    <row r="249" spans="16:19" x14ac:dyDescent="0.25">
      <c r="P249" s="517"/>
      <c r="Q249" s="517"/>
      <c r="R249" s="517"/>
      <c r="S249" s="517"/>
    </row>
    <row r="250" spans="16:19" x14ac:dyDescent="0.25">
      <c r="P250" s="517"/>
      <c r="Q250" s="517"/>
      <c r="R250" s="517"/>
      <c r="S250" s="517"/>
    </row>
    <row r="251" spans="16:19" x14ac:dyDescent="0.25">
      <c r="P251" s="517"/>
      <c r="Q251" s="517"/>
      <c r="R251" s="517"/>
      <c r="S251" s="517"/>
    </row>
    <row r="252" spans="16:19" x14ac:dyDescent="0.25">
      <c r="P252" s="517"/>
      <c r="Q252" s="517"/>
      <c r="R252" s="517"/>
      <c r="S252" s="517"/>
    </row>
    <row r="253" spans="16:19" x14ac:dyDescent="0.25">
      <c r="P253" s="517"/>
      <c r="Q253" s="517"/>
      <c r="R253" s="517"/>
      <c r="S253" s="517"/>
    </row>
    <row r="254" spans="16:19" x14ac:dyDescent="0.25">
      <c r="P254" s="517"/>
      <c r="Q254" s="517"/>
      <c r="R254" s="517"/>
      <c r="S254" s="517"/>
    </row>
    <row r="255" spans="16:19" x14ac:dyDescent="0.25">
      <c r="P255" s="517"/>
      <c r="Q255" s="517"/>
      <c r="R255" s="517"/>
      <c r="S255" s="517"/>
    </row>
    <row r="256" spans="16:19" x14ac:dyDescent="0.25">
      <c r="P256" s="517"/>
      <c r="Q256" s="517"/>
      <c r="R256" s="517"/>
      <c r="S256" s="517"/>
    </row>
    <row r="257" spans="16:19" x14ac:dyDescent="0.25">
      <c r="P257" s="517"/>
      <c r="Q257" s="517"/>
      <c r="R257" s="517"/>
      <c r="S257" s="517"/>
    </row>
    <row r="258" spans="16:19" x14ac:dyDescent="0.25">
      <c r="P258" s="517"/>
      <c r="Q258" s="517"/>
      <c r="R258" s="517"/>
      <c r="S258" s="517"/>
    </row>
    <row r="259" spans="16:19" x14ac:dyDescent="0.25">
      <c r="P259" s="517"/>
      <c r="Q259" s="517"/>
      <c r="R259" s="517"/>
      <c r="S259" s="517"/>
    </row>
    <row r="260" spans="16:19" x14ac:dyDescent="0.25">
      <c r="P260" s="517"/>
      <c r="Q260" s="517"/>
      <c r="R260" s="517"/>
      <c r="S260" s="517"/>
    </row>
    <row r="261" spans="16:19" x14ac:dyDescent="0.25">
      <c r="P261" s="517"/>
      <c r="Q261" s="517"/>
      <c r="R261" s="517"/>
      <c r="S261" s="517"/>
    </row>
    <row r="262" spans="16:19" x14ac:dyDescent="0.25">
      <c r="P262" s="517"/>
      <c r="Q262" s="517"/>
      <c r="R262" s="517"/>
      <c r="S262" s="517"/>
    </row>
    <row r="263" spans="16:19" x14ac:dyDescent="0.25">
      <c r="P263" s="517"/>
      <c r="Q263" s="517"/>
      <c r="R263" s="517"/>
      <c r="S263" s="517"/>
    </row>
    <row r="264" spans="16:19" x14ac:dyDescent="0.25">
      <c r="P264" s="517"/>
      <c r="Q264" s="517"/>
      <c r="R264" s="517"/>
      <c r="S264" s="517"/>
    </row>
    <row r="265" spans="16:19" x14ac:dyDescent="0.25">
      <c r="P265" s="517"/>
      <c r="Q265" s="517"/>
      <c r="R265" s="517"/>
      <c r="S265" s="517"/>
    </row>
    <row r="266" spans="16:19" x14ac:dyDescent="0.25">
      <c r="P266" s="517"/>
      <c r="Q266" s="517"/>
      <c r="R266" s="517"/>
      <c r="S266" s="517"/>
    </row>
    <row r="267" spans="16:19" x14ac:dyDescent="0.25">
      <c r="P267" s="517"/>
      <c r="Q267" s="517"/>
      <c r="R267" s="517"/>
      <c r="S267" s="517"/>
    </row>
    <row r="268" spans="16:19" x14ac:dyDescent="0.25">
      <c r="P268" s="517"/>
      <c r="Q268" s="517"/>
      <c r="R268" s="517"/>
      <c r="S268" s="517"/>
    </row>
    <row r="269" spans="16:19" x14ac:dyDescent="0.25">
      <c r="P269" s="517"/>
      <c r="Q269" s="517"/>
      <c r="R269" s="517"/>
      <c r="S269" s="517"/>
    </row>
    <row r="270" spans="16:19" x14ac:dyDescent="0.25">
      <c r="P270" s="517"/>
      <c r="Q270" s="517"/>
      <c r="R270" s="517"/>
      <c r="S270" s="517"/>
    </row>
    <row r="271" spans="16:19" x14ac:dyDescent="0.25">
      <c r="P271" s="517"/>
      <c r="Q271" s="517"/>
      <c r="R271" s="517"/>
      <c r="S271" s="517"/>
    </row>
    <row r="272" spans="16:19" x14ac:dyDescent="0.25">
      <c r="P272" s="517"/>
      <c r="Q272" s="517"/>
      <c r="R272" s="517"/>
      <c r="S272" s="517"/>
    </row>
    <row r="273" spans="16:19" x14ac:dyDescent="0.25">
      <c r="P273" s="517"/>
      <c r="Q273" s="517"/>
      <c r="R273" s="517"/>
      <c r="S273" s="517"/>
    </row>
    <row r="274" spans="16:19" x14ac:dyDescent="0.25">
      <c r="P274" s="517"/>
      <c r="Q274" s="517"/>
      <c r="R274" s="517"/>
      <c r="S274" s="517"/>
    </row>
    <row r="275" spans="16:19" x14ac:dyDescent="0.25">
      <c r="P275" s="517"/>
      <c r="Q275" s="517"/>
      <c r="R275" s="517"/>
      <c r="S275" s="517"/>
    </row>
    <row r="276" spans="16:19" x14ac:dyDescent="0.25">
      <c r="P276" s="517"/>
      <c r="Q276" s="517"/>
      <c r="R276" s="517"/>
      <c r="S276" s="517"/>
    </row>
    <row r="277" spans="16:19" x14ac:dyDescent="0.25">
      <c r="P277" s="517"/>
      <c r="Q277" s="517"/>
      <c r="R277" s="517"/>
      <c r="S277" s="517"/>
    </row>
    <row r="278" spans="16:19" x14ac:dyDescent="0.25">
      <c r="P278" s="517"/>
      <c r="Q278" s="517"/>
      <c r="R278" s="517"/>
      <c r="S278" s="517"/>
    </row>
    <row r="279" spans="16:19" x14ac:dyDescent="0.25">
      <c r="P279" s="517"/>
      <c r="Q279" s="517"/>
      <c r="R279" s="517"/>
      <c r="S279" s="517"/>
    </row>
    <row r="280" spans="16:19" x14ac:dyDescent="0.25">
      <c r="P280" s="517"/>
      <c r="Q280" s="517"/>
      <c r="R280" s="517"/>
      <c r="S280" s="517"/>
    </row>
    <row r="281" spans="16:19" x14ac:dyDescent="0.25">
      <c r="P281" s="517"/>
      <c r="Q281" s="517"/>
      <c r="R281" s="517"/>
      <c r="S281" s="517"/>
    </row>
    <row r="282" spans="16:19" x14ac:dyDescent="0.25">
      <c r="P282" s="517"/>
      <c r="Q282" s="517"/>
      <c r="R282" s="517"/>
      <c r="S282" s="517"/>
    </row>
    <row r="283" spans="16:19" x14ac:dyDescent="0.25">
      <c r="P283" s="517"/>
      <c r="Q283" s="517"/>
      <c r="R283" s="517"/>
      <c r="S283" s="517"/>
    </row>
    <row r="284" spans="16:19" x14ac:dyDescent="0.25">
      <c r="P284" s="517"/>
      <c r="Q284" s="517"/>
      <c r="R284" s="517"/>
      <c r="S284" s="517"/>
    </row>
    <row r="285" spans="16:19" x14ac:dyDescent="0.25">
      <c r="P285" s="517"/>
      <c r="Q285" s="517"/>
      <c r="R285" s="517"/>
      <c r="S285" s="517"/>
    </row>
    <row r="286" spans="16:19" x14ac:dyDescent="0.25">
      <c r="P286" s="517"/>
      <c r="Q286" s="517"/>
      <c r="R286" s="517"/>
      <c r="S286" s="517"/>
    </row>
    <row r="287" spans="16:19" x14ac:dyDescent="0.25">
      <c r="P287" s="517"/>
      <c r="Q287" s="517"/>
      <c r="R287" s="517"/>
      <c r="S287" s="517"/>
    </row>
    <row r="288" spans="16:19" x14ac:dyDescent="0.25">
      <c r="P288" s="517"/>
      <c r="Q288" s="517"/>
      <c r="R288" s="517"/>
      <c r="S288" s="517"/>
    </row>
    <row r="289" spans="16:19" x14ac:dyDescent="0.25">
      <c r="P289" s="517"/>
      <c r="Q289" s="517"/>
      <c r="R289" s="517"/>
      <c r="S289" s="517"/>
    </row>
    <row r="290" spans="16:19" x14ac:dyDescent="0.25">
      <c r="P290" s="517"/>
      <c r="Q290" s="517"/>
      <c r="R290" s="517"/>
      <c r="S290" s="517"/>
    </row>
    <row r="291" spans="16:19" x14ac:dyDescent="0.25">
      <c r="P291" s="517"/>
      <c r="Q291" s="517"/>
      <c r="R291" s="517"/>
      <c r="S291" s="517"/>
    </row>
    <row r="292" spans="16:19" x14ac:dyDescent="0.25">
      <c r="P292" s="517"/>
      <c r="Q292" s="517"/>
      <c r="R292" s="517"/>
      <c r="S292" s="517"/>
    </row>
    <row r="293" spans="16:19" x14ac:dyDescent="0.25">
      <c r="P293" s="517"/>
      <c r="Q293" s="517"/>
      <c r="R293" s="517"/>
      <c r="S293" s="517"/>
    </row>
    <row r="294" spans="16:19" x14ac:dyDescent="0.25">
      <c r="P294" s="517"/>
      <c r="Q294" s="517"/>
      <c r="R294" s="517"/>
      <c r="S294" s="517"/>
    </row>
    <row r="295" spans="16:19" x14ac:dyDescent="0.25">
      <c r="P295" s="517"/>
      <c r="Q295" s="517"/>
      <c r="R295" s="517"/>
      <c r="S295" s="517"/>
    </row>
    <row r="296" spans="16:19" x14ac:dyDescent="0.25">
      <c r="P296" s="517"/>
      <c r="Q296" s="517"/>
      <c r="R296" s="517"/>
      <c r="S296" s="517"/>
    </row>
    <row r="297" spans="16:19" x14ac:dyDescent="0.25">
      <c r="P297" s="517"/>
      <c r="Q297" s="517"/>
      <c r="R297" s="517"/>
      <c r="S297" s="517"/>
    </row>
    <row r="298" spans="16:19" x14ac:dyDescent="0.25">
      <c r="P298" s="517"/>
      <c r="Q298" s="517"/>
      <c r="R298" s="517"/>
      <c r="S298" s="517"/>
    </row>
    <row r="299" spans="16:19" x14ac:dyDescent="0.25">
      <c r="P299" s="517"/>
      <c r="Q299" s="517"/>
      <c r="R299" s="517"/>
      <c r="S299" s="517"/>
    </row>
    <row r="300" spans="16:19" x14ac:dyDescent="0.25">
      <c r="P300" s="517"/>
      <c r="Q300" s="517"/>
      <c r="R300" s="517"/>
      <c r="S300" s="517"/>
    </row>
    <row r="301" spans="16:19" x14ac:dyDescent="0.25">
      <c r="P301" s="517"/>
      <c r="Q301" s="517"/>
      <c r="R301" s="517"/>
      <c r="S301" s="517"/>
    </row>
    <row r="302" spans="16:19" x14ac:dyDescent="0.25">
      <c r="P302" s="517"/>
      <c r="Q302" s="517"/>
      <c r="R302" s="517"/>
      <c r="S302" s="517"/>
    </row>
    <row r="303" spans="16:19" x14ac:dyDescent="0.25">
      <c r="P303" s="517"/>
      <c r="Q303" s="517"/>
      <c r="R303" s="517"/>
      <c r="S303" s="517"/>
    </row>
    <row r="304" spans="16:19" x14ac:dyDescent="0.25">
      <c r="P304" s="517"/>
      <c r="Q304" s="517"/>
      <c r="R304" s="517"/>
      <c r="S304" s="517"/>
    </row>
    <row r="305" spans="16:19" x14ac:dyDescent="0.25">
      <c r="P305" s="517"/>
      <c r="Q305" s="517"/>
      <c r="R305" s="517"/>
      <c r="S305" s="517"/>
    </row>
    <row r="306" spans="16:19" x14ac:dyDescent="0.25">
      <c r="P306" s="517"/>
      <c r="Q306" s="517"/>
      <c r="R306" s="517"/>
      <c r="S306" s="517"/>
    </row>
    <row r="307" spans="16:19" x14ac:dyDescent="0.25">
      <c r="P307" s="517"/>
      <c r="Q307" s="517"/>
      <c r="R307" s="517"/>
      <c r="S307" s="517"/>
    </row>
    <row r="308" spans="16:19" x14ac:dyDescent="0.25">
      <c r="P308" s="517"/>
      <c r="Q308" s="517"/>
      <c r="R308" s="517"/>
      <c r="S308" s="517"/>
    </row>
    <row r="309" spans="16:19" x14ac:dyDescent="0.25">
      <c r="P309" s="517"/>
      <c r="Q309" s="517"/>
      <c r="R309" s="517"/>
      <c r="S309" s="517"/>
    </row>
    <row r="310" spans="16:19" x14ac:dyDescent="0.25">
      <c r="P310" s="517"/>
      <c r="Q310" s="517"/>
      <c r="R310" s="517"/>
      <c r="S310" s="517"/>
    </row>
    <row r="311" spans="16:19" x14ac:dyDescent="0.25">
      <c r="P311" s="517"/>
      <c r="Q311" s="517"/>
      <c r="R311" s="517"/>
      <c r="S311" s="517"/>
    </row>
    <row r="312" spans="16:19" x14ac:dyDescent="0.25">
      <c r="P312" s="517"/>
      <c r="Q312" s="517"/>
      <c r="R312" s="517"/>
      <c r="S312" s="517"/>
    </row>
    <row r="313" spans="16:19" x14ac:dyDescent="0.25">
      <c r="P313" s="517"/>
      <c r="Q313" s="517"/>
      <c r="R313" s="517"/>
      <c r="S313" s="517"/>
    </row>
    <row r="314" spans="16:19" x14ac:dyDescent="0.25">
      <c r="P314" s="517"/>
      <c r="Q314" s="517"/>
      <c r="R314" s="517"/>
      <c r="S314" s="517"/>
    </row>
    <row r="315" spans="16:19" x14ac:dyDescent="0.25">
      <c r="P315" s="517"/>
      <c r="Q315" s="517"/>
      <c r="R315" s="517"/>
      <c r="S315" s="517"/>
    </row>
    <row r="316" spans="16:19" x14ac:dyDescent="0.25">
      <c r="P316" s="517"/>
      <c r="Q316" s="517"/>
      <c r="R316" s="517"/>
      <c r="S316" s="517"/>
    </row>
    <row r="317" spans="16:19" x14ac:dyDescent="0.25">
      <c r="P317" s="517"/>
      <c r="Q317" s="517"/>
      <c r="R317" s="517"/>
      <c r="S317" s="517"/>
    </row>
    <row r="318" spans="16:19" x14ac:dyDescent="0.25">
      <c r="P318" s="517"/>
      <c r="Q318" s="517"/>
      <c r="R318" s="517"/>
      <c r="S318" s="517"/>
    </row>
    <row r="319" spans="16:19" x14ac:dyDescent="0.25">
      <c r="P319" s="517"/>
      <c r="Q319" s="517"/>
      <c r="R319" s="517"/>
      <c r="S319" s="517"/>
    </row>
    <row r="320" spans="16:19" x14ac:dyDescent="0.25">
      <c r="P320" s="517"/>
      <c r="Q320" s="517"/>
      <c r="R320" s="517"/>
      <c r="S320" s="517"/>
    </row>
    <row r="321" spans="16:19" x14ac:dyDescent="0.25">
      <c r="P321" s="517"/>
      <c r="Q321" s="517"/>
      <c r="R321" s="517"/>
      <c r="S321" s="517"/>
    </row>
    <row r="322" spans="16:19" x14ac:dyDescent="0.25">
      <c r="P322" s="517"/>
      <c r="Q322" s="517"/>
      <c r="R322" s="517"/>
      <c r="S322" s="517"/>
    </row>
    <row r="323" spans="16:19" x14ac:dyDescent="0.25">
      <c r="P323" s="517"/>
      <c r="Q323" s="517"/>
      <c r="R323" s="517"/>
      <c r="S323" s="517"/>
    </row>
    <row r="324" spans="16:19" x14ac:dyDescent="0.25">
      <c r="P324" s="517"/>
      <c r="Q324" s="517"/>
      <c r="R324" s="517"/>
      <c r="S324" s="517"/>
    </row>
    <row r="325" spans="16:19" x14ac:dyDescent="0.25">
      <c r="P325" s="517"/>
      <c r="Q325" s="517"/>
      <c r="R325" s="517"/>
      <c r="S325" s="517"/>
    </row>
    <row r="326" spans="16:19" x14ac:dyDescent="0.25">
      <c r="P326" s="517"/>
      <c r="Q326" s="517"/>
      <c r="R326" s="517"/>
      <c r="S326" s="517"/>
    </row>
    <row r="327" spans="16:19" x14ac:dyDescent="0.25">
      <c r="P327" s="517"/>
      <c r="Q327" s="517"/>
      <c r="R327" s="517"/>
      <c r="S327" s="517"/>
    </row>
    <row r="328" spans="16:19" x14ac:dyDescent="0.25">
      <c r="P328" s="517"/>
      <c r="Q328" s="517"/>
      <c r="R328" s="517"/>
      <c r="S328" s="517"/>
    </row>
    <row r="329" spans="16:19" x14ac:dyDescent="0.25">
      <c r="P329" s="517"/>
      <c r="Q329" s="517"/>
      <c r="R329" s="517"/>
      <c r="S329" s="517"/>
    </row>
    <row r="330" spans="16:19" x14ac:dyDescent="0.25">
      <c r="P330" s="517"/>
      <c r="Q330" s="517"/>
      <c r="R330" s="517"/>
      <c r="S330" s="517"/>
    </row>
    <row r="331" spans="16:19" x14ac:dyDescent="0.25">
      <c r="P331" s="517"/>
      <c r="Q331" s="517"/>
      <c r="R331" s="517"/>
      <c r="S331" s="517"/>
    </row>
    <row r="332" spans="16:19" x14ac:dyDescent="0.25">
      <c r="P332" s="517"/>
      <c r="Q332" s="517"/>
      <c r="R332" s="517"/>
      <c r="S332" s="517"/>
    </row>
    <row r="333" spans="16:19" x14ac:dyDescent="0.25">
      <c r="P333" s="517"/>
      <c r="Q333" s="517"/>
      <c r="R333" s="517"/>
      <c r="S333" s="517"/>
    </row>
    <row r="334" spans="16:19" x14ac:dyDescent="0.25">
      <c r="P334" s="517"/>
      <c r="Q334" s="517"/>
      <c r="R334" s="517"/>
      <c r="S334" s="517"/>
    </row>
    <row r="335" spans="16:19" x14ac:dyDescent="0.25">
      <c r="P335" s="517"/>
      <c r="Q335" s="517"/>
      <c r="R335" s="517"/>
      <c r="S335" s="517"/>
    </row>
    <row r="336" spans="16:19" x14ac:dyDescent="0.25">
      <c r="P336" s="517"/>
      <c r="Q336" s="517"/>
      <c r="R336" s="517"/>
      <c r="S336" s="517"/>
    </row>
    <row r="337" spans="16:19" x14ac:dyDescent="0.25">
      <c r="P337" s="517"/>
      <c r="Q337" s="517"/>
      <c r="R337" s="517"/>
      <c r="S337" s="517"/>
    </row>
    <row r="338" spans="16:19" x14ac:dyDescent="0.25">
      <c r="P338" s="517"/>
      <c r="Q338" s="517"/>
      <c r="R338" s="517"/>
      <c r="S338" s="517"/>
    </row>
    <row r="339" spans="16:19" x14ac:dyDescent="0.25">
      <c r="P339" s="517"/>
      <c r="Q339" s="517"/>
      <c r="R339" s="517"/>
      <c r="S339" s="517"/>
    </row>
    <row r="340" spans="16:19" x14ac:dyDescent="0.25">
      <c r="P340" s="517"/>
      <c r="Q340" s="517"/>
      <c r="R340" s="517"/>
      <c r="S340" s="517"/>
    </row>
    <row r="341" spans="16:19" x14ac:dyDescent="0.25">
      <c r="P341" s="517"/>
      <c r="Q341" s="517"/>
      <c r="R341" s="517"/>
      <c r="S341" s="517"/>
    </row>
    <row r="342" spans="16:19" x14ac:dyDescent="0.25">
      <c r="P342" s="517"/>
      <c r="Q342" s="517"/>
      <c r="R342" s="517"/>
      <c r="S342" s="517"/>
    </row>
    <row r="343" spans="16:19" x14ac:dyDescent="0.25">
      <c r="P343" s="517"/>
      <c r="Q343" s="517"/>
      <c r="R343" s="517"/>
      <c r="S343" s="517"/>
    </row>
    <row r="344" spans="16:19" x14ac:dyDescent="0.25">
      <c r="P344" s="517"/>
      <c r="Q344" s="517"/>
      <c r="R344" s="517"/>
      <c r="S344" s="517"/>
    </row>
    <row r="345" spans="16:19" x14ac:dyDescent="0.25">
      <c r="P345" s="517"/>
      <c r="Q345" s="517"/>
      <c r="R345" s="517"/>
      <c r="S345" s="517"/>
    </row>
    <row r="346" spans="16:19" x14ac:dyDescent="0.25">
      <c r="P346" s="517"/>
      <c r="Q346" s="517"/>
      <c r="R346" s="517"/>
      <c r="S346" s="517"/>
    </row>
    <row r="347" spans="16:19" x14ac:dyDescent="0.25">
      <c r="P347" s="517"/>
      <c r="Q347" s="517"/>
      <c r="R347" s="517"/>
      <c r="S347" s="517"/>
    </row>
    <row r="348" spans="16:19" x14ac:dyDescent="0.25">
      <c r="P348" s="517"/>
      <c r="Q348" s="517"/>
      <c r="R348" s="517"/>
      <c r="S348" s="517"/>
    </row>
    <row r="349" spans="16:19" x14ac:dyDescent="0.25">
      <c r="P349" s="517"/>
      <c r="Q349" s="517"/>
      <c r="R349" s="517"/>
      <c r="S349" s="517"/>
    </row>
    <row r="350" spans="16:19" x14ac:dyDescent="0.25">
      <c r="P350" s="517"/>
      <c r="Q350" s="517"/>
      <c r="R350" s="517"/>
      <c r="S350" s="517"/>
    </row>
    <row r="351" spans="16:19" x14ac:dyDescent="0.25">
      <c r="P351" s="517"/>
      <c r="Q351" s="517"/>
      <c r="R351" s="517"/>
      <c r="S351" s="517"/>
    </row>
    <row r="352" spans="16:19" x14ac:dyDescent="0.25">
      <c r="P352" s="517"/>
      <c r="Q352" s="517"/>
      <c r="R352" s="517"/>
      <c r="S352" s="517"/>
    </row>
    <row r="353" spans="16:19" x14ac:dyDescent="0.25">
      <c r="P353" s="517"/>
      <c r="Q353" s="517"/>
      <c r="R353" s="517"/>
      <c r="S353" s="517"/>
    </row>
    <row r="354" spans="16:19" x14ac:dyDescent="0.25">
      <c r="P354" s="517"/>
      <c r="Q354" s="517"/>
      <c r="R354" s="517"/>
      <c r="S354" s="517"/>
    </row>
    <row r="355" spans="16:19" x14ac:dyDescent="0.25">
      <c r="P355" s="517"/>
      <c r="Q355" s="517"/>
      <c r="R355" s="517"/>
      <c r="S355" s="517"/>
    </row>
    <row r="356" spans="16:19" x14ac:dyDescent="0.25">
      <c r="P356" s="517"/>
      <c r="Q356" s="517"/>
      <c r="R356" s="517"/>
      <c r="S356" s="517"/>
    </row>
    <row r="357" spans="16:19" x14ac:dyDescent="0.25">
      <c r="P357" s="517"/>
      <c r="Q357" s="517"/>
      <c r="R357" s="517"/>
      <c r="S357" s="517"/>
    </row>
    <row r="358" spans="16:19" x14ac:dyDescent="0.25">
      <c r="P358" s="517"/>
      <c r="Q358" s="517"/>
      <c r="R358" s="517"/>
      <c r="S358" s="517"/>
    </row>
    <row r="359" spans="16:19" x14ac:dyDescent="0.25">
      <c r="P359" s="517"/>
      <c r="Q359" s="517"/>
      <c r="R359" s="517"/>
      <c r="S359" s="517"/>
    </row>
    <row r="360" spans="16:19" x14ac:dyDescent="0.25">
      <c r="P360" s="517"/>
      <c r="Q360" s="517"/>
      <c r="R360" s="517"/>
      <c r="S360" s="517"/>
    </row>
    <row r="361" spans="16:19" x14ac:dyDescent="0.25">
      <c r="P361" s="517"/>
      <c r="Q361" s="517"/>
      <c r="R361" s="517"/>
      <c r="S361" s="517"/>
    </row>
    <row r="362" spans="16:19" x14ac:dyDescent="0.25">
      <c r="P362" s="517"/>
      <c r="Q362" s="517"/>
      <c r="R362" s="517"/>
      <c r="S362" s="517"/>
    </row>
    <row r="363" spans="16:19" x14ac:dyDescent="0.25">
      <c r="P363" s="517"/>
      <c r="Q363" s="517"/>
      <c r="R363" s="517"/>
      <c r="S363" s="517"/>
    </row>
    <row r="364" spans="16:19" x14ac:dyDescent="0.25">
      <c r="P364" s="517"/>
      <c r="Q364" s="517"/>
      <c r="R364" s="517"/>
      <c r="S364" s="517"/>
    </row>
    <row r="365" spans="16:19" x14ac:dyDescent="0.25">
      <c r="P365" s="517"/>
      <c r="Q365" s="517"/>
      <c r="R365" s="517"/>
      <c r="S365" s="517"/>
    </row>
    <row r="366" spans="16:19" x14ac:dyDescent="0.25">
      <c r="P366" s="517"/>
      <c r="Q366" s="517"/>
      <c r="R366" s="517"/>
      <c r="S366" s="517"/>
    </row>
    <row r="367" spans="16:19" x14ac:dyDescent="0.25">
      <c r="P367" s="517"/>
      <c r="Q367" s="517"/>
      <c r="R367" s="517"/>
      <c r="S367" s="517"/>
    </row>
    <row r="368" spans="16:19" x14ac:dyDescent="0.25">
      <c r="P368" s="517"/>
      <c r="Q368" s="517"/>
      <c r="R368" s="517"/>
      <c r="S368" s="517"/>
    </row>
    <row r="369" spans="16:19" x14ac:dyDescent="0.25">
      <c r="P369" s="517"/>
      <c r="Q369" s="517"/>
      <c r="R369" s="517"/>
      <c r="S369" s="517"/>
    </row>
    <row r="370" spans="16:19" x14ac:dyDescent="0.25">
      <c r="P370" s="517"/>
      <c r="Q370" s="517"/>
      <c r="R370" s="517"/>
      <c r="S370" s="517"/>
    </row>
    <row r="371" spans="16:19" x14ac:dyDescent="0.25">
      <c r="P371" s="517"/>
      <c r="Q371" s="517"/>
      <c r="R371" s="517"/>
      <c r="S371" s="517"/>
    </row>
    <row r="372" spans="16:19" x14ac:dyDescent="0.25">
      <c r="P372" s="517"/>
      <c r="Q372" s="517"/>
      <c r="R372" s="517"/>
      <c r="S372" s="517"/>
    </row>
    <row r="373" spans="16:19" x14ac:dyDescent="0.25">
      <c r="P373" s="517"/>
      <c r="Q373" s="517"/>
      <c r="R373" s="517"/>
      <c r="S373" s="517"/>
    </row>
    <row r="374" spans="16:19" x14ac:dyDescent="0.25">
      <c r="P374" s="517"/>
      <c r="Q374" s="517"/>
      <c r="R374" s="517"/>
      <c r="S374" s="517"/>
    </row>
    <row r="375" spans="16:19" x14ac:dyDescent="0.25">
      <c r="P375" s="517"/>
      <c r="Q375" s="517"/>
      <c r="R375" s="517"/>
      <c r="S375" s="517"/>
    </row>
    <row r="376" spans="16:19" x14ac:dyDescent="0.25">
      <c r="P376" s="517"/>
      <c r="Q376" s="517"/>
      <c r="R376" s="517"/>
      <c r="S376" s="517"/>
    </row>
    <row r="377" spans="16:19" x14ac:dyDescent="0.25">
      <c r="P377" s="517"/>
      <c r="Q377" s="517"/>
      <c r="R377" s="517"/>
      <c r="S377" s="517"/>
    </row>
    <row r="378" spans="16:19" x14ac:dyDescent="0.25">
      <c r="P378" s="517"/>
      <c r="Q378" s="517"/>
      <c r="R378" s="517"/>
      <c r="S378" s="517"/>
    </row>
    <row r="379" spans="16:19" x14ac:dyDescent="0.25">
      <c r="P379" s="517"/>
      <c r="Q379" s="517"/>
      <c r="R379" s="517"/>
      <c r="S379" s="517"/>
    </row>
    <row r="380" spans="16:19" x14ac:dyDescent="0.25">
      <c r="P380" s="517"/>
      <c r="Q380" s="517"/>
      <c r="R380" s="517"/>
      <c r="S380" s="517"/>
    </row>
    <row r="381" spans="16:19" x14ac:dyDescent="0.25">
      <c r="P381" s="517"/>
      <c r="Q381" s="517"/>
      <c r="R381" s="517"/>
      <c r="S381" s="517"/>
    </row>
    <row r="382" spans="16:19" x14ac:dyDescent="0.25">
      <c r="P382" s="517"/>
      <c r="Q382" s="517"/>
      <c r="R382" s="517"/>
      <c r="S382" s="517"/>
    </row>
    <row r="383" spans="16:19" x14ac:dyDescent="0.25">
      <c r="P383" s="517"/>
      <c r="Q383" s="517"/>
      <c r="R383" s="517"/>
      <c r="S383" s="517"/>
    </row>
    <row r="384" spans="16:19" x14ac:dyDescent="0.25">
      <c r="P384" s="517"/>
      <c r="Q384" s="517"/>
      <c r="R384" s="517"/>
      <c r="S384" s="517"/>
    </row>
    <row r="385" spans="16:19" x14ac:dyDescent="0.25">
      <c r="P385" s="517"/>
      <c r="Q385" s="517"/>
      <c r="R385" s="517"/>
      <c r="S385" s="517"/>
    </row>
    <row r="386" spans="16:19" x14ac:dyDescent="0.25">
      <c r="P386" s="517"/>
      <c r="Q386" s="517"/>
      <c r="R386" s="517"/>
      <c r="S386" s="517"/>
    </row>
    <row r="387" spans="16:19" x14ac:dyDescent="0.25">
      <c r="P387" s="517"/>
      <c r="Q387" s="517"/>
      <c r="R387" s="517"/>
      <c r="S387" s="517"/>
    </row>
    <row r="388" spans="16:19" x14ac:dyDescent="0.25">
      <c r="P388" s="517"/>
      <c r="Q388" s="517"/>
      <c r="R388" s="517"/>
      <c r="S388" s="517"/>
    </row>
    <row r="389" spans="16:19" x14ac:dyDescent="0.25">
      <c r="P389" s="517"/>
      <c r="Q389" s="517"/>
      <c r="R389" s="517"/>
      <c r="S389" s="517"/>
    </row>
    <row r="390" spans="16:19" x14ac:dyDescent="0.25">
      <c r="P390" s="517"/>
      <c r="Q390" s="517"/>
      <c r="R390" s="517"/>
      <c r="S390" s="517"/>
    </row>
    <row r="391" spans="16:19" x14ac:dyDescent="0.25">
      <c r="P391" s="517"/>
      <c r="Q391" s="517"/>
      <c r="R391" s="517"/>
      <c r="S391" s="517"/>
    </row>
    <row r="392" spans="16:19" x14ac:dyDescent="0.25">
      <c r="P392" s="517"/>
      <c r="Q392" s="517"/>
      <c r="R392" s="517"/>
      <c r="S392" s="517"/>
    </row>
    <row r="393" spans="16:19" x14ac:dyDescent="0.25">
      <c r="P393" s="517"/>
      <c r="Q393" s="517"/>
      <c r="R393" s="517"/>
      <c r="S393" s="517"/>
    </row>
    <row r="394" spans="16:19" x14ac:dyDescent="0.25">
      <c r="P394" s="517"/>
      <c r="Q394" s="517"/>
      <c r="R394" s="517"/>
      <c r="S394" s="517"/>
    </row>
    <row r="395" spans="16:19" x14ac:dyDescent="0.25">
      <c r="P395" s="517"/>
      <c r="Q395" s="517"/>
      <c r="R395" s="517"/>
      <c r="S395" s="517"/>
    </row>
    <row r="396" spans="16:19" x14ac:dyDescent="0.25">
      <c r="P396" s="517"/>
      <c r="Q396" s="517"/>
      <c r="R396" s="517"/>
      <c r="S396" s="517"/>
    </row>
    <row r="397" spans="16:19" x14ac:dyDescent="0.25">
      <c r="P397" s="517"/>
      <c r="Q397" s="517"/>
      <c r="R397" s="517"/>
      <c r="S397" s="517"/>
    </row>
    <row r="398" spans="16:19" x14ac:dyDescent="0.25">
      <c r="P398" s="517"/>
      <c r="Q398" s="517"/>
      <c r="R398" s="517"/>
      <c r="S398" s="517"/>
    </row>
    <row r="399" spans="16:19" x14ac:dyDescent="0.25">
      <c r="P399" s="517"/>
      <c r="Q399" s="517"/>
      <c r="R399" s="517"/>
      <c r="S399" s="517"/>
    </row>
    <row r="400" spans="16:19" x14ac:dyDescent="0.25">
      <c r="P400" s="517"/>
      <c r="Q400" s="517"/>
      <c r="R400" s="517"/>
      <c r="S400" s="517"/>
    </row>
    <row r="401" spans="16:19" x14ac:dyDescent="0.25">
      <c r="P401" s="517"/>
      <c r="Q401" s="517"/>
      <c r="R401" s="517"/>
      <c r="S401" s="517"/>
    </row>
    <row r="402" spans="16:19" x14ac:dyDescent="0.25">
      <c r="P402" s="517"/>
      <c r="Q402" s="517"/>
      <c r="R402" s="517"/>
      <c r="S402" s="517"/>
    </row>
    <row r="403" spans="16:19" x14ac:dyDescent="0.25">
      <c r="P403" s="517"/>
      <c r="Q403" s="517"/>
      <c r="R403" s="517"/>
      <c r="S403" s="517"/>
    </row>
    <row r="404" spans="16:19" x14ac:dyDescent="0.25">
      <c r="P404" s="517"/>
      <c r="Q404" s="517"/>
      <c r="R404" s="517"/>
      <c r="S404" s="517"/>
    </row>
    <row r="405" spans="16:19" x14ac:dyDescent="0.25">
      <c r="P405" s="517"/>
      <c r="Q405" s="517"/>
      <c r="R405" s="517"/>
      <c r="S405" s="517"/>
    </row>
    <row r="406" spans="16:19" x14ac:dyDescent="0.25">
      <c r="P406" s="517"/>
      <c r="Q406" s="517"/>
      <c r="R406" s="517"/>
      <c r="S406" s="517"/>
    </row>
    <row r="407" spans="16:19" x14ac:dyDescent="0.25">
      <c r="P407" s="517"/>
      <c r="Q407" s="517"/>
      <c r="R407" s="517"/>
      <c r="S407" s="517"/>
    </row>
    <row r="408" spans="16:19" x14ac:dyDescent="0.25">
      <c r="P408" s="517"/>
      <c r="Q408" s="517"/>
      <c r="R408" s="517"/>
      <c r="S408" s="517"/>
    </row>
    <row r="409" spans="16:19" x14ac:dyDescent="0.25">
      <c r="P409" s="517"/>
      <c r="Q409" s="517"/>
      <c r="R409" s="517"/>
      <c r="S409" s="517"/>
    </row>
    <row r="410" spans="16:19" x14ac:dyDescent="0.25">
      <c r="P410" s="517"/>
      <c r="Q410" s="517"/>
      <c r="R410" s="517"/>
      <c r="S410" s="517"/>
    </row>
    <row r="411" spans="16:19" x14ac:dyDescent="0.25">
      <c r="P411" s="517"/>
      <c r="Q411" s="517"/>
      <c r="R411" s="517"/>
      <c r="S411" s="517"/>
    </row>
    <row r="412" spans="16:19" x14ac:dyDescent="0.25">
      <c r="P412" s="517"/>
      <c r="Q412" s="517"/>
      <c r="R412" s="517"/>
      <c r="S412" s="517"/>
    </row>
    <row r="413" spans="16:19" x14ac:dyDescent="0.25">
      <c r="P413" s="517"/>
      <c r="Q413" s="517"/>
      <c r="R413" s="517"/>
      <c r="S413" s="517"/>
    </row>
    <row r="414" spans="16:19" x14ac:dyDescent="0.25">
      <c r="P414" s="517"/>
      <c r="Q414" s="517"/>
      <c r="R414" s="517"/>
      <c r="S414" s="517"/>
    </row>
    <row r="415" spans="16:19" x14ac:dyDescent="0.25">
      <c r="P415" s="517"/>
      <c r="Q415" s="517"/>
      <c r="R415" s="517"/>
      <c r="S415" s="517"/>
    </row>
    <row r="416" spans="16:19" x14ac:dyDescent="0.25">
      <c r="P416" s="517"/>
      <c r="Q416" s="517"/>
      <c r="R416" s="517"/>
      <c r="S416" s="517"/>
    </row>
    <row r="417" spans="16:19" x14ac:dyDescent="0.25">
      <c r="P417" s="517"/>
      <c r="Q417" s="517"/>
      <c r="R417" s="517"/>
      <c r="S417" s="517"/>
    </row>
    <row r="418" spans="16:19" x14ac:dyDescent="0.25">
      <c r="P418" s="517"/>
      <c r="Q418" s="517"/>
      <c r="R418" s="517"/>
      <c r="S418" s="517"/>
    </row>
    <row r="419" spans="16:19" x14ac:dyDescent="0.25">
      <c r="P419" s="517"/>
      <c r="Q419" s="517"/>
      <c r="R419" s="517"/>
      <c r="S419" s="517"/>
    </row>
    <row r="420" spans="16:19" x14ac:dyDescent="0.25">
      <c r="P420" s="517"/>
      <c r="Q420" s="517"/>
      <c r="R420" s="517"/>
      <c r="S420" s="517"/>
    </row>
    <row r="421" spans="16:19" x14ac:dyDescent="0.25">
      <c r="P421" s="517"/>
      <c r="Q421" s="517"/>
      <c r="R421" s="517"/>
      <c r="S421" s="517"/>
    </row>
    <row r="422" spans="16:19" x14ac:dyDescent="0.25">
      <c r="P422" s="517"/>
      <c r="Q422" s="517"/>
      <c r="R422" s="517"/>
      <c r="S422" s="517"/>
    </row>
    <row r="423" spans="16:19" x14ac:dyDescent="0.25">
      <c r="P423" s="517"/>
      <c r="Q423" s="517"/>
      <c r="R423" s="517"/>
      <c r="S423" s="517"/>
    </row>
    <row r="424" spans="16:19" x14ac:dyDescent="0.25">
      <c r="P424" s="517"/>
      <c r="Q424" s="517"/>
      <c r="R424" s="517"/>
      <c r="S424" s="517"/>
    </row>
    <row r="425" spans="16:19" x14ac:dyDescent="0.25">
      <c r="P425" s="517"/>
      <c r="Q425" s="517"/>
      <c r="R425" s="517"/>
      <c r="S425" s="517"/>
    </row>
    <row r="426" spans="16:19" x14ac:dyDescent="0.25">
      <c r="P426" s="517"/>
      <c r="Q426" s="517"/>
      <c r="R426" s="517"/>
      <c r="S426" s="517"/>
    </row>
    <row r="427" spans="16:19" x14ac:dyDescent="0.25">
      <c r="P427" s="517"/>
      <c r="Q427" s="517"/>
      <c r="R427" s="517"/>
      <c r="S427" s="517"/>
    </row>
    <row r="428" spans="16:19" x14ac:dyDescent="0.25">
      <c r="P428" s="517"/>
      <c r="Q428" s="517"/>
      <c r="R428" s="517"/>
      <c r="S428" s="517"/>
    </row>
    <row r="429" spans="16:19" x14ac:dyDescent="0.25">
      <c r="P429" s="517"/>
      <c r="Q429" s="517"/>
      <c r="R429" s="517"/>
      <c r="S429" s="517"/>
    </row>
    <row r="430" spans="16:19" x14ac:dyDescent="0.25">
      <c r="P430" s="517"/>
      <c r="Q430" s="517"/>
      <c r="R430" s="517"/>
      <c r="S430" s="517"/>
    </row>
    <row r="431" spans="16:19" x14ac:dyDescent="0.25">
      <c r="P431" s="517"/>
      <c r="Q431" s="517"/>
      <c r="R431" s="517"/>
      <c r="S431" s="517"/>
    </row>
    <row r="432" spans="16:19" x14ac:dyDescent="0.25">
      <c r="P432" s="517"/>
      <c r="Q432" s="517"/>
      <c r="R432" s="517"/>
      <c r="S432" s="517"/>
    </row>
    <row r="433" spans="16:19" x14ac:dyDescent="0.25">
      <c r="P433" s="517"/>
      <c r="Q433" s="517"/>
      <c r="R433" s="517"/>
      <c r="S433" s="517"/>
    </row>
    <row r="434" spans="16:19" x14ac:dyDescent="0.25">
      <c r="P434" s="517"/>
      <c r="Q434" s="517"/>
      <c r="R434" s="517"/>
      <c r="S434" s="517"/>
    </row>
    <row r="435" spans="16:19" x14ac:dyDescent="0.25">
      <c r="P435" s="517"/>
      <c r="Q435" s="517"/>
      <c r="R435" s="517"/>
      <c r="S435" s="517"/>
    </row>
    <row r="436" spans="16:19" x14ac:dyDescent="0.25">
      <c r="P436" s="517"/>
      <c r="Q436" s="517"/>
      <c r="R436" s="517"/>
      <c r="S436" s="517"/>
    </row>
    <row r="437" spans="16:19" x14ac:dyDescent="0.25">
      <c r="P437" s="517"/>
      <c r="Q437" s="517"/>
      <c r="R437" s="517"/>
      <c r="S437" s="517"/>
    </row>
    <row r="438" spans="16:19" x14ac:dyDescent="0.25">
      <c r="P438" s="517"/>
      <c r="Q438" s="517"/>
      <c r="R438" s="517"/>
      <c r="S438" s="517"/>
    </row>
    <row r="439" spans="16:19" x14ac:dyDescent="0.25">
      <c r="P439" s="517"/>
      <c r="Q439" s="517"/>
      <c r="R439" s="517"/>
      <c r="S439" s="517"/>
    </row>
    <row r="440" spans="16:19" x14ac:dyDescent="0.25">
      <c r="P440" s="517"/>
      <c r="Q440" s="517"/>
      <c r="R440" s="517"/>
      <c r="S440" s="517"/>
    </row>
    <row r="441" spans="16:19" x14ac:dyDescent="0.25">
      <c r="P441" s="517"/>
      <c r="Q441" s="517"/>
      <c r="R441" s="517"/>
      <c r="S441" s="517"/>
    </row>
    <row r="442" spans="16:19" x14ac:dyDescent="0.25">
      <c r="P442" s="517"/>
      <c r="Q442" s="517"/>
      <c r="R442" s="517"/>
      <c r="S442" s="517"/>
    </row>
    <row r="443" spans="16:19" x14ac:dyDescent="0.25">
      <c r="P443" s="517"/>
      <c r="Q443" s="517"/>
      <c r="R443" s="517"/>
      <c r="S443" s="517"/>
    </row>
    <row r="444" spans="16:19" x14ac:dyDescent="0.25">
      <c r="P444" s="517"/>
      <c r="Q444" s="517"/>
      <c r="R444" s="517"/>
      <c r="S444" s="517"/>
    </row>
    <row r="445" spans="16:19" x14ac:dyDescent="0.25">
      <c r="P445" s="517"/>
      <c r="Q445" s="517"/>
      <c r="R445" s="517"/>
      <c r="S445" s="517"/>
    </row>
    <row r="446" spans="16:19" x14ac:dyDescent="0.25">
      <c r="P446" s="517"/>
      <c r="Q446" s="517"/>
      <c r="R446" s="517"/>
      <c r="S446" s="517"/>
    </row>
    <row r="447" spans="16:19" x14ac:dyDescent="0.25">
      <c r="P447" s="517"/>
      <c r="Q447" s="517"/>
      <c r="R447" s="517"/>
      <c r="S447" s="517"/>
    </row>
    <row r="448" spans="16:19" x14ac:dyDescent="0.25">
      <c r="P448" s="517"/>
      <c r="Q448" s="517"/>
      <c r="R448" s="517"/>
      <c r="S448" s="517"/>
    </row>
    <row r="449" spans="16:19" x14ac:dyDescent="0.25">
      <c r="P449" s="517"/>
      <c r="Q449" s="517"/>
      <c r="R449" s="517"/>
      <c r="S449" s="517"/>
    </row>
    <row r="450" spans="16:19" x14ac:dyDescent="0.25">
      <c r="P450" s="517"/>
      <c r="Q450" s="517"/>
      <c r="R450" s="517"/>
      <c r="S450" s="517"/>
    </row>
    <row r="451" spans="16:19" x14ac:dyDescent="0.25">
      <c r="P451" s="517"/>
      <c r="Q451" s="517"/>
      <c r="R451" s="517"/>
      <c r="S451" s="517"/>
    </row>
    <row r="452" spans="16:19" x14ac:dyDescent="0.25">
      <c r="P452" s="517"/>
      <c r="Q452" s="517"/>
      <c r="R452" s="517"/>
      <c r="S452" s="517"/>
    </row>
    <row r="453" spans="16:19" x14ac:dyDescent="0.25">
      <c r="P453" s="517"/>
      <c r="Q453" s="517"/>
      <c r="R453" s="517"/>
      <c r="S453" s="517"/>
    </row>
    <row r="454" spans="16:19" x14ac:dyDescent="0.25">
      <c r="P454" s="517"/>
      <c r="Q454" s="517"/>
      <c r="R454" s="517"/>
      <c r="S454" s="517"/>
    </row>
    <row r="455" spans="16:19" x14ac:dyDescent="0.25">
      <c r="P455" s="517"/>
      <c r="Q455" s="517"/>
      <c r="R455" s="517"/>
      <c r="S455" s="517"/>
    </row>
    <row r="456" spans="16:19" x14ac:dyDescent="0.25">
      <c r="P456" s="517"/>
      <c r="Q456" s="517"/>
      <c r="R456" s="517"/>
      <c r="S456" s="517"/>
    </row>
    <row r="457" spans="16:19" x14ac:dyDescent="0.25">
      <c r="P457" s="517"/>
      <c r="Q457" s="517"/>
      <c r="R457" s="517"/>
      <c r="S457" s="517"/>
    </row>
    <row r="458" spans="16:19" x14ac:dyDescent="0.25">
      <c r="P458" s="517"/>
      <c r="Q458" s="517"/>
      <c r="R458" s="517"/>
      <c r="S458" s="517"/>
    </row>
    <row r="459" spans="16:19" x14ac:dyDescent="0.25">
      <c r="P459" s="517"/>
      <c r="Q459" s="517"/>
      <c r="R459" s="517"/>
      <c r="S459" s="517"/>
    </row>
    <row r="460" spans="16:19" x14ac:dyDescent="0.25">
      <c r="P460" s="517"/>
      <c r="Q460" s="517"/>
      <c r="R460" s="517"/>
      <c r="S460" s="517"/>
    </row>
    <row r="461" spans="16:19" x14ac:dyDescent="0.25">
      <c r="P461" s="517"/>
      <c r="Q461" s="517"/>
      <c r="R461" s="517"/>
      <c r="S461" s="517"/>
    </row>
    <row r="462" spans="16:19" x14ac:dyDescent="0.25">
      <c r="P462" s="517"/>
      <c r="Q462" s="517"/>
      <c r="R462" s="517"/>
      <c r="S462" s="517"/>
    </row>
    <row r="463" spans="16:19" x14ac:dyDescent="0.25">
      <c r="P463" s="517"/>
      <c r="Q463" s="517"/>
      <c r="R463" s="517"/>
      <c r="S463" s="517"/>
    </row>
    <row r="464" spans="16:19" x14ac:dyDescent="0.25">
      <c r="P464" s="517"/>
      <c r="Q464" s="517"/>
      <c r="R464" s="517"/>
      <c r="S464" s="517"/>
    </row>
    <row r="465" spans="16:19" x14ac:dyDescent="0.25">
      <c r="P465" s="517"/>
      <c r="Q465" s="517"/>
      <c r="R465" s="517"/>
      <c r="S465" s="517"/>
    </row>
    <row r="466" spans="16:19" x14ac:dyDescent="0.25">
      <c r="P466" s="517"/>
      <c r="Q466" s="517"/>
      <c r="R466" s="517"/>
      <c r="S466" s="517"/>
    </row>
    <row r="467" spans="16:19" x14ac:dyDescent="0.25">
      <c r="P467" s="517"/>
      <c r="Q467" s="517"/>
      <c r="R467" s="517"/>
      <c r="S467" s="517"/>
    </row>
    <row r="468" spans="16:19" x14ac:dyDescent="0.25">
      <c r="P468" s="517"/>
      <c r="Q468" s="517"/>
      <c r="R468" s="517"/>
      <c r="S468" s="517"/>
    </row>
    <row r="469" spans="16:19" x14ac:dyDescent="0.25">
      <c r="P469" s="517"/>
      <c r="Q469" s="517"/>
      <c r="R469" s="517"/>
      <c r="S469" s="517"/>
    </row>
    <row r="470" spans="16:19" x14ac:dyDescent="0.25">
      <c r="P470" s="517"/>
      <c r="Q470" s="517"/>
      <c r="R470" s="517"/>
      <c r="S470" s="517"/>
    </row>
    <row r="471" spans="16:19" x14ac:dyDescent="0.25">
      <c r="P471" s="517"/>
      <c r="Q471" s="517"/>
      <c r="R471" s="517"/>
      <c r="S471" s="517"/>
    </row>
    <row r="472" spans="16:19" x14ac:dyDescent="0.25">
      <c r="P472" s="517"/>
      <c r="Q472" s="517"/>
      <c r="R472" s="517"/>
      <c r="S472" s="517"/>
    </row>
    <row r="473" spans="16:19" x14ac:dyDescent="0.25">
      <c r="P473" s="517"/>
      <c r="Q473" s="517"/>
      <c r="R473" s="517"/>
      <c r="S473" s="517"/>
    </row>
    <row r="474" spans="16:19" x14ac:dyDescent="0.25">
      <c r="P474" s="517"/>
      <c r="Q474" s="517"/>
      <c r="R474" s="517"/>
      <c r="S474" s="517"/>
    </row>
    <row r="475" spans="16:19" x14ac:dyDescent="0.25">
      <c r="P475" s="517"/>
      <c r="Q475" s="517"/>
      <c r="R475" s="517"/>
      <c r="S475" s="517"/>
    </row>
    <row r="476" spans="16:19" x14ac:dyDescent="0.25">
      <c r="P476" s="517"/>
      <c r="Q476" s="517"/>
      <c r="R476" s="517"/>
      <c r="S476" s="517"/>
    </row>
    <row r="477" spans="16:19" x14ac:dyDescent="0.25">
      <c r="P477" s="517"/>
      <c r="Q477" s="517"/>
      <c r="R477" s="517"/>
      <c r="S477" s="517"/>
    </row>
    <row r="478" spans="16:19" x14ac:dyDescent="0.25">
      <c r="P478" s="517"/>
      <c r="Q478" s="517"/>
      <c r="R478" s="517"/>
      <c r="S478" s="517"/>
    </row>
    <row r="479" spans="16:19" x14ac:dyDescent="0.25">
      <c r="P479" s="517"/>
      <c r="Q479" s="517"/>
      <c r="R479" s="517"/>
      <c r="S479" s="517"/>
    </row>
    <row r="480" spans="16:19" x14ac:dyDescent="0.25">
      <c r="P480" s="517"/>
      <c r="Q480" s="517"/>
      <c r="R480" s="517"/>
      <c r="S480" s="517"/>
    </row>
    <row r="481" spans="16:19" x14ac:dyDescent="0.25">
      <c r="P481" s="517"/>
      <c r="Q481" s="517"/>
      <c r="R481" s="517"/>
      <c r="S481" s="517"/>
    </row>
    <row r="482" spans="16:19" x14ac:dyDescent="0.25">
      <c r="P482" s="517"/>
      <c r="Q482" s="517"/>
      <c r="R482" s="517"/>
      <c r="S482" s="517"/>
    </row>
    <row r="483" spans="16:19" x14ac:dyDescent="0.25">
      <c r="P483" s="517"/>
      <c r="Q483" s="517"/>
      <c r="R483" s="517"/>
      <c r="S483" s="517"/>
    </row>
    <row r="484" spans="16:19" x14ac:dyDescent="0.25">
      <c r="P484" s="517"/>
      <c r="Q484" s="517"/>
      <c r="R484" s="517"/>
      <c r="S484" s="517"/>
    </row>
    <row r="485" spans="16:19" x14ac:dyDescent="0.25">
      <c r="P485" s="517"/>
      <c r="Q485" s="517"/>
      <c r="R485" s="517"/>
      <c r="S485" s="517"/>
    </row>
    <row r="486" spans="16:19" x14ac:dyDescent="0.25">
      <c r="P486" s="517"/>
      <c r="Q486" s="517"/>
      <c r="R486" s="517"/>
      <c r="S486" s="517"/>
    </row>
    <row r="487" spans="16:19" x14ac:dyDescent="0.25">
      <c r="P487" s="517"/>
      <c r="Q487" s="517"/>
      <c r="R487" s="517"/>
      <c r="S487" s="517"/>
    </row>
    <row r="488" spans="16:19" x14ac:dyDescent="0.25">
      <c r="P488" s="517"/>
      <c r="Q488" s="517"/>
      <c r="R488" s="517"/>
      <c r="S488" s="517"/>
    </row>
    <row r="489" spans="16:19" x14ac:dyDescent="0.25">
      <c r="P489" s="517"/>
      <c r="Q489" s="517"/>
      <c r="R489" s="517"/>
      <c r="S489" s="517"/>
    </row>
    <row r="490" spans="16:19" x14ac:dyDescent="0.25">
      <c r="P490" s="517"/>
      <c r="Q490" s="517"/>
      <c r="R490" s="517"/>
      <c r="S490" s="517"/>
    </row>
    <row r="491" spans="16:19" x14ac:dyDescent="0.25">
      <c r="P491" s="517"/>
      <c r="Q491" s="517"/>
      <c r="R491" s="517"/>
      <c r="S491" s="517"/>
    </row>
    <row r="492" spans="16:19" x14ac:dyDescent="0.25">
      <c r="P492" s="517"/>
      <c r="Q492" s="517"/>
      <c r="R492" s="517"/>
      <c r="S492" s="517"/>
    </row>
    <row r="493" spans="16:19" x14ac:dyDescent="0.25">
      <c r="P493" s="517"/>
      <c r="Q493" s="517"/>
      <c r="R493" s="517"/>
      <c r="S493" s="517"/>
    </row>
    <row r="494" spans="16:19" x14ac:dyDescent="0.25">
      <c r="P494" s="517"/>
      <c r="Q494" s="517"/>
      <c r="R494" s="517"/>
      <c r="S494" s="517"/>
    </row>
    <row r="495" spans="16:19" x14ac:dyDescent="0.25">
      <c r="P495" s="517"/>
      <c r="Q495" s="517"/>
      <c r="R495" s="517"/>
      <c r="S495" s="517"/>
    </row>
    <row r="496" spans="16:19" x14ac:dyDescent="0.25">
      <c r="P496" s="517"/>
      <c r="Q496" s="517"/>
      <c r="R496" s="517"/>
      <c r="S496" s="517"/>
    </row>
    <row r="497" spans="16:19" x14ac:dyDescent="0.25">
      <c r="P497" s="517"/>
      <c r="Q497" s="517"/>
      <c r="R497" s="517"/>
      <c r="S497" s="517"/>
    </row>
    <row r="498" spans="16:19" x14ac:dyDescent="0.25">
      <c r="P498" s="517"/>
      <c r="Q498" s="517"/>
      <c r="R498" s="517"/>
      <c r="S498" s="517"/>
    </row>
    <row r="499" spans="16:19" x14ac:dyDescent="0.25">
      <c r="P499" s="517"/>
      <c r="Q499" s="517"/>
      <c r="R499" s="517"/>
      <c r="S499" s="517"/>
    </row>
    <row r="500" spans="16:19" x14ac:dyDescent="0.25">
      <c r="P500" s="517"/>
      <c r="Q500" s="517"/>
      <c r="R500" s="517"/>
      <c r="S500" s="517"/>
    </row>
    <row r="501" spans="16:19" x14ac:dyDescent="0.25">
      <c r="P501" s="517"/>
      <c r="Q501" s="517"/>
      <c r="R501" s="517"/>
      <c r="S501" s="517"/>
    </row>
    <row r="502" spans="16:19" x14ac:dyDescent="0.25">
      <c r="P502" s="517"/>
      <c r="Q502" s="517"/>
      <c r="R502" s="517"/>
      <c r="S502" s="517"/>
    </row>
    <row r="503" spans="16:19" x14ac:dyDescent="0.25">
      <c r="P503" s="517"/>
      <c r="Q503" s="517"/>
      <c r="R503" s="517"/>
      <c r="S503" s="517"/>
    </row>
    <row r="504" spans="16:19" x14ac:dyDescent="0.25">
      <c r="P504" s="517"/>
      <c r="Q504" s="517"/>
      <c r="R504" s="517"/>
      <c r="S504" s="517"/>
    </row>
    <row r="505" spans="16:19" x14ac:dyDescent="0.25">
      <c r="P505" s="517"/>
      <c r="Q505" s="517"/>
      <c r="R505" s="517"/>
      <c r="S505" s="517"/>
    </row>
    <row r="506" spans="16:19" x14ac:dyDescent="0.25">
      <c r="P506" s="517"/>
      <c r="Q506" s="517"/>
      <c r="R506" s="517"/>
      <c r="S506" s="517"/>
    </row>
    <row r="507" spans="16:19" x14ac:dyDescent="0.25">
      <c r="P507" s="517"/>
      <c r="Q507" s="517"/>
      <c r="R507" s="517"/>
      <c r="S507" s="517"/>
    </row>
    <row r="508" spans="16:19" x14ac:dyDescent="0.25">
      <c r="P508" s="517"/>
      <c r="Q508" s="517"/>
      <c r="R508" s="517"/>
      <c r="S508" s="517"/>
    </row>
    <row r="509" spans="16:19" x14ac:dyDescent="0.25">
      <c r="P509" s="517"/>
      <c r="Q509" s="517"/>
      <c r="R509" s="517"/>
      <c r="S509" s="517"/>
    </row>
    <row r="510" spans="16:19" x14ac:dyDescent="0.25">
      <c r="P510" s="517"/>
      <c r="Q510" s="517"/>
      <c r="R510" s="517"/>
      <c r="S510" s="517"/>
    </row>
    <row r="511" spans="16:19" x14ac:dyDescent="0.25">
      <c r="P511" s="517"/>
      <c r="Q511" s="517"/>
      <c r="R511" s="517"/>
      <c r="S511" s="517"/>
    </row>
    <row r="512" spans="16:19" x14ac:dyDescent="0.25">
      <c r="P512" s="517"/>
      <c r="Q512" s="517"/>
      <c r="R512" s="517"/>
      <c r="S512" s="517"/>
    </row>
    <row r="513" spans="16:19" x14ac:dyDescent="0.25">
      <c r="P513" s="517"/>
      <c r="Q513" s="517"/>
      <c r="R513" s="517"/>
      <c r="S513" s="517"/>
    </row>
    <row r="514" spans="16:19" x14ac:dyDescent="0.25">
      <c r="P514" s="517"/>
      <c r="Q514" s="517"/>
      <c r="R514" s="517"/>
      <c r="S514" s="517"/>
    </row>
    <row r="515" spans="16:19" x14ac:dyDescent="0.25">
      <c r="P515" s="517"/>
      <c r="Q515" s="517"/>
      <c r="R515" s="517"/>
      <c r="S515" s="517"/>
    </row>
    <row r="516" spans="16:19" x14ac:dyDescent="0.25">
      <c r="P516" s="517"/>
      <c r="Q516" s="517"/>
      <c r="R516" s="517"/>
      <c r="S516" s="517"/>
    </row>
    <row r="517" spans="16:19" x14ac:dyDescent="0.25">
      <c r="P517" s="517"/>
      <c r="Q517" s="517"/>
      <c r="R517" s="517"/>
      <c r="S517" s="517"/>
    </row>
    <row r="518" spans="16:19" x14ac:dyDescent="0.25">
      <c r="P518" s="517"/>
      <c r="Q518" s="517"/>
      <c r="R518" s="517"/>
      <c r="S518" s="517"/>
    </row>
    <row r="519" spans="16:19" x14ac:dyDescent="0.25">
      <c r="P519" s="517"/>
      <c r="Q519" s="517"/>
      <c r="R519" s="517"/>
      <c r="S519" s="517"/>
    </row>
    <row r="520" spans="16:19" x14ac:dyDescent="0.25">
      <c r="P520" s="517"/>
      <c r="Q520" s="517"/>
      <c r="R520" s="517"/>
      <c r="S520" s="517"/>
    </row>
    <row r="521" spans="16:19" x14ac:dyDescent="0.25">
      <c r="P521" s="517"/>
      <c r="Q521" s="517"/>
      <c r="R521" s="517"/>
      <c r="S521" s="517"/>
    </row>
    <row r="522" spans="16:19" x14ac:dyDescent="0.25">
      <c r="P522" s="517"/>
      <c r="Q522" s="517"/>
      <c r="R522" s="517"/>
      <c r="S522" s="517"/>
    </row>
    <row r="523" spans="16:19" x14ac:dyDescent="0.25">
      <c r="P523" s="517"/>
      <c r="Q523" s="517"/>
      <c r="R523" s="517"/>
      <c r="S523" s="517"/>
    </row>
    <row r="524" spans="16:19" x14ac:dyDescent="0.25">
      <c r="P524" s="517"/>
      <c r="Q524" s="517"/>
      <c r="R524" s="517"/>
      <c r="S524" s="517"/>
    </row>
    <row r="525" spans="16:19" x14ac:dyDescent="0.25">
      <c r="P525" s="517"/>
      <c r="Q525" s="517"/>
      <c r="R525" s="517"/>
      <c r="S525" s="517"/>
    </row>
    <row r="526" spans="16:19" x14ac:dyDescent="0.25">
      <c r="P526" s="517"/>
      <c r="Q526" s="517"/>
      <c r="R526" s="517"/>
      <c r="S526" s="517"/>
    </row>
    <row r="527" spans="16:19" x14ac:dyDescent="0.25">
      <c r="P527" s="517"/>
      <c r="Q527" s="517"/>
      <c r="R527" s="517"/>
      <c r="S527" s="517"/>
    </row>
    <row r="528" spans="16:19" x14ac:dyDescent="0.25">
      <c r="P528" s="517"/>
      <c r="Q528" s="517"/>
      <c r="R528" s="517"/>
      <c r="S528" s="517"/>
    </row>
    <row r="529" spans="16:19" x14ac:dyDescent="0.25">
      <c r="P529" s="517"/>
      <c r="Q529" s="517"/>
      <c r="R529" s="517"/>
      <c r="S529" s="517"/>
    </row>
    <row r="530" spans="16:19" x14ac:dyDescent="0.25">
      <c r="P530" s="517"/>
      <c r="Q530" s="517"/>
      <c r="R530" s="517"/>
      <c r="S530" s="517"/>
    </row>
    <row r="531" spans="16:19" x14ac:dyDescent="0.25">
      <c r="P531" s="517"/>
      <c r="Q531" s="517"/>
      <c r="R531" s="517"/>
      <c r="S531" s="517"/>
    </row>
    <row r="532" spans="16:19" x14ac:dyDescent="0.25">
      <c r="P532" s="517"/>
      <c r="Q532" s="517"/>
      <c r="R532" s="517"/>
      <c r="S532" s="517"/>
    </row>
    <row r="533" spans="16:19" x14ac:dyDescent="0.25">
      <c r="P533" s="517"/>
      <c r="Q533" s="517"/>
      <c r="R533" s="517"/>
      <c r="S533" s="517"/>
    </row>
    <row r="534" spans="16:19" x14ac:dyDescent="0.25">
      <c r="P534" s="517"/>
      <c r="Q534" s="517"/>
      <c r="R534" s="517"/>
      <c r="S534" s="517"/>
    </row>
  </sheetData>
  <sheetProtection algorithmName="SHA-512" hashValue="ZvxIEAk2XEM7kMKNHAq/YKMkaWPrFsM2Ehkjiqxe0f/vD5vpwzHttR0zejEk5m4/pAmxzgVm4o+732ZU45i7pQ==" saltValue="vaV8j1X+EPRU/YcQJHO1CA==" spinCount="100000" sheet="1" objects="1" scenarios="1"/>
  <mergeCells count="16">
    <mergeCell ref="A2:G2"/>
    <mergeCell ref="A1:G1"/>
    <mergeCell ref="P5:S5"/>
    <mergeCell ref="A4:A6"/>
    <mergeCell ref="B4:B6"/>
    <mergeCell ref="C4:C6"/>
    <mergeCell ref="D4:D6"/>
    <mergeCell ref="E4:E6"/>
    <mergeCell ref="F4:F6"/>
    <mergeCell ref="G4:G6"/>
    <mergeCell ref="H4:H6"/>
    <mergeCell ref="G83:H83"/>
    <mergeCell ref="G85:H85"/>
    <mergeCell ref="G89:H89"/>
    <mergeCell ref="G93:H93"/>
    <mergeCell ref="A3:G3"/>
  </mergeCells>
  <pageMargins left="0.7" right="0.7" top="0.75" bottom="0.75" header="0.3" footer="0.3"/>
  <pageSetup scale="78" orientation="portrait" horizontalDpi="4294967293" r:id="rId1"/>
  <rowBreaks count="2" manualBreakCount="2">
    <brk id="66" max="7" man="1"/>
    <brk id="95" max="7" man="1"/>
  </rowBreaks>
  <colBreaks count="1" manualBreakCount="1">
    <brk id="8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BBB5-F01D-4229-AF13-A7F62A98887E}">
  <dimension ref="A1:S517"/>
  <sheetViews>
    <sheetView showGridLines="0" showRowColHeaders="0" zoomScale="90" zoomScaleNormal="90" workbookViewId="0">
      <pane ySplit="7" topLeftCell="A8" activePane="bottomLeft" state="frozen"/>
      <selection pane="bottomLeft" activeCell="H1" sqref="H1"/>
    </sheetView>
  </sheetViews>
  <sheetFormatPr defaultColWidth="16.140625" defaultRowHeight="15.75" x14ac:dyDescent="0.25"/>
  <cols>
    <col min="1" max="1" width="10.7109375" style="544" customWidth="1"/>
    <col min="2" max="2" width="16.140625" style="483"/>
    <col min="3" max="3" width="19" style="483" customWidth="1"/>
    <col min="4" max="4" width="12.42578125" style="483" customWidth="1"/>
    <col min="5" max="5" width="13" style="483" customWidth="1"/>
    <col min="6" max="7" width="16.140625" style="483" bestFit="1" customWidth="1"/>
    <col min="8" max="9" width="11" style="483" customWidth="1"/>
    <col min="10" max="10" width="19.28515625" style="483" hidden="1" customWidth="1"/>
    <col min="11" max="13" width="19.28515625" style="563" hidden="1" customWidth="1"/>
    <col min="14" max="14" width="21.85546875" style="563" hidden="1" customWidth="1"/>
    <col min="15" max="15" width="15.28515625" style="483" hidden="1" customWidth="1"/>
    <col min="16" max="16" width="7.28515625" style="483" hidden="1" customWidth="1"/>
    <col min="17" max="17" width="9.5703125" style="483" hidden="1" customWidth="1"/>
    <col min="18" max="18" width="10.85546875" style="483" hidden="1" customWidth="1"/>
    <col min="19" max="19" width="16.140625" style="483" hidden="1" customWidth="1"/>
    <col min="20" max="16384" width="16.140625" style="483"/>
  </cols>
  <sheetData>
    <row r="1" spans="1:19" ht="22.5" customHeight="1" x14ac:dyDescent="0.4">
      <c r="A1" s="744" t="s">
        <v>1209</v>
      </c>
      <c r="B1" s="745"/>
      <c r="C1" s="745"/>
      <c r="D1" s="745"/>
      <c r="E1" s="745"/>
      <c r="F1" s="745"/>
      <c r="G1" s="746"/>
      <c r="H1" s="481" t="s">
        <v>949</v>
      </c>
      <c r="N1" s="563" t="s">
        <v>241</v>
      </c>
    </row>
    <row r="2" spans="1:19" ht="22.5" customHeight="1" x14ac:dyDescent="0.3">
      <c r="A2" s="817" t="s">
        <v>948</v>
      </c>
      <c r="B2" s="818"/>
      <c r="C2" s="818"/>
      <c r="D2" s="818"/>
      <c r="E2" s="818"/>
      <c r="F2" s="818"/>
      <c r="G2" s="819"/>
      <c r="H2" s="484">
        <v>1</v>
      </c>
    </row>
    <row r="3" spans="1:19" ht="22.5" customHeight="1" thickBot="1" x14ac:dyDescent="0.3">
      <c r="A3" s="904" t="s">
        <v>544</v>
      </c>
      <c r="B3" s="905"/>
      <c r="C3" s="905"/>
      <c r="D3" s="905"/>
      <c r="E3" s="905"/>
      <c r="F3" s="905"/>
      <c r="G3" s="917"/>
      <c r="H3" s="652">
        <v>176</v>
      </c>
      <c r="J3" s="486"/>
      <c r="K3" s="486"/>
      <c r="L3" s="486"/>
      <c r="M3" s="486"/>
      <c r="N3" s="486"/>
      <c r="O3" s="486"/>
      <c r="P3" s="486"/>
      <c r="Q3" s="486"/>
      <c r="R3" s="486"/>
      <c r="S3" s="486"/>
    </row>
    <row r="4" spans="1:19" s="487" customFormat="1" ht="15.75" customHeight="1" x14ac:dyDescent="0.25">
      <c r="A4" s="754" t="s">
        <v>7</v>
      </c>
      <c r="B4" s="757" t="s">
        <v>560</v>
      </c>
      <c r="C4" s="757" t="s">
        <v>561</v>
      </c>
      <c r="D4" s="763" t="s">
        <v>308</v>
      </c>
      <c r="E4" s="766" t="s">
        <v>1161</v>
      </c>
      <c r="F4" s="766" t="s">
        <v>1162</v>
      </c>
      <c r="G4" s="766" t="s">
        <v>1163</v>
      </c>
      <c r="H4" s="737" t="s">
        <v>545</v>
      </c>
      <c r="J4" s="488"/>
      <c r="K4" s="488"/>
      <c r="L4" s="488"/>
      <c r="M4" s="488"/>
      <c r="N4" s="488"/>
      <c r="O4" s="488"/>
      <c r="P4" s="488"/>
      <c r="Q4" s="488"/>
      <c r="R4" s="488"/>
      <c r="S4" s="488"/>
    </row>
    <row r="5" spans="1:19" s="492" customFormat="1" ht="15" customHeight="1" x14ac:dyDescent="0.2">
      <c r="A5" s="754"/>
      <c r="B5" s="757"/>
      <c r="C5" s="757"/>
      <c r="D5" s="763"/>
      <c r="E5" s="766"/>
      <c r="F5" s="766"/>
      <c r="G5" s="766"/>
      <c r="H5" s="737"/>
      <c r="J5" s="486"/>
      <c r="K5" s="486"/>
      <c r="L5" s="486"/>
      <c r="M5" s="486"/>
      <c r="N5" s="486"/>
      <c r="O5" s="486"/>
      <c r="P5" s="486"/>
      <c r="Q5" s="486"/>
      <c r="R5" s="486"/>
      <c r="S5" s="486"/>
    </row>
    <row r="6" spans="1:19" s="492" customFormat="1" ht="15" customHeight="1" x14ac:dyDescent="0.2">
      <c r="A6" s="754"/>
      <c r="B6" s="757"/>
      <c r="C6" s="757"/>
      <c r="D6" s="763"/>
      <c r="E6" s="766"/>
      <c r="F6" s="766"/>
      <c r="G6" s="766"/>
      <c r="H6" s="737"/>
      <c r="J6" s="486"/>
      <c r="K6" s="416" t="s">
        <v>950</v>
      </c>
      <c r="L6" s="416"/>
      <c r="M6" s="416"/>
      <c r="N6" s="486"/>
      <c r="O6" s="815" t="s">
        <v>1165</v>
      </c>
      <c r="P6" s="816"/>
      <c r="Q6" s="816"/>
      <c r="R6" s="816"/>
      <c r="S6" s="486"/>
    </row>
    <row r="7" spans="1:19" s="492" customFormat="1" ht="15" customHeight="1" x14ac:dyDescent="0.2">
      <c r="A7" s="918"/>
      <c r="B7" s="919"/>
      <c r="C7" s="919"/>
      <c r="D7" s="920"/>
      <c r="E7" s="915"/>
      <c r="F7" s="915"/>
      <c r="G7" s="915"/>
      <c r="H7" s="916"/>
      <c r="J7" s="416" t="s">
        <v>308</v>
      </c>
      <c r="K7" s="416" t="s">
        <v>559</v>
      </c>
      <c r="L7" s="416" t="s">
        <v>1123</v>
      </c>
      <c r="M7" s="416" t="s">
        <v>1156</v>
      </c>
      <c r="N7" s="416" t="s">
        <v>545</v>
      </c>
      <c r="O7" s="416" t="s">
        <v>57</v>
      </c>
      <c r="P7" s="416" t="s">
        <v>58</v>
      </c>
      <c r="Q7" s="416" t="s">
        <v>517</v>
      </c>
      <c r="R7" s="416" t="s">
        <v>546</v>
      </c>
      <c r="S7" s="486"/>
    </row>
    <row r="8" spans="1:19" s="492" customFormat="1" ht="15" customHeight="1" x14ac:dyDescent="0.2">
      <c r="A8" s="509">
        <v>1616</v>
      </c>
      <c r="B8" s="549" t="s">
        <v>458</v>
      </c>
      <c r="C8" s="549" t="s">
        <v>967</v>
      </c>
      <c r="D8" s="510">
        <f t="shared" ref="D8:G9" si="0">$H$2*J8</f>
        <v>592</v>
      </c>
      <c r="E8" s="510">
        <f t="shared" si="0"/>
        <v>615</v>
      </c>
      <c r="F8" s="510">
        <f t="shared" si="0"/>
        <v>518</v>
      </c>
      <c r="G8" s="510">
        <f t="shared" si="0"/>
        <v>472</v>
      </c>
      <c r="H8" s="572">
        <f>$H$2*N8</f>
        <v>22</v>
      </c>
      <c r="J8" s="503">
        <v>592</v>
      </c>
      <c r="K8" s="5">
        <v>615</v>
      </c>
      <c r="L8" s="5">
        <v>518</v>
      </c>
      <c r="M8" s="655">
        <v>472</v>
      </c>
      <c r="N8" s="5">
        <v>22</v>
      </c>
      <c r="O8" s="493">
        <v>12</v>
      </c>
      <c r="P8" s="493">
        <v>60</v>
      </c>
      <c r="Q8" s="486">
        <f t="shared" ref="Q8:Q10" si="1">O8*P8/144</f>
        <v>5</v>
      </c>
      <c r="R8" s="504">
        <f t="shared" ref="R8:R46" si="2">O8+P8</f>
        <v>72</v>
      </c>
    </row>
    <row r="9" spans="1:19" s="492" customFormat="1" ht="15" customHeight="1" x14ac:dyDescent="0.2">
      <c r="A9" s="497">
        <v>1620</v>
      </c>
      <c r="B9" s="479" t="s">
        <v>460</v>
      </c>
      <c r="C9" s="479" t="s">
        <v>569</v>
      </c>
      <c r="D9" s="499">
        <f t="shared" si="0"/>
        <v>601</v>
      </c>
      <c r="E9" s="499">
        <f t="shared" si="0"/>
        <v>628</v>
      </c>
      <c r="F9" s="499">
        <f t="shared" si="0"/>
        <v>522</v>
      </c>
      <c r="G9" s="499">
        <f t="shared" si="0"/>
        <v>474</v>
      </c>
      <c r="H9" s="570">
        <f>$H$2*N9</f>
        <v>22</v>
      </c>
      <c r="J9" s="503">
        <v>601</v>
      </c>
      <c r="K9" s="5">
        <v>628</v>
      </c>
      <c r="L9" s="5">
        <v>522</v>
      </c>
      <c r="M9" s="655">
        <v>474</v>
      </c>
      <c r="N9" s="5">
        <v>22</v>
      </c>
      <c r="O9" s="493">
        <v>18</v>
      </c>
      <c r="P9" s="493">
        <v>24</v>
      </c>
      <c r="Q9" s="486">
        <f t="shared" si="1"/>
        <v>3</v>
      </c>
      <c r="R9" s="504">
        <f t="shared" si="2"/>
        <v>42</v>
      </c>
    </row>
    <row r="10" spans="1:19" s="492" customFormat="1" ht="15" customHeight="1" x14ac:dyDescent="0.2">
      <c r="A10" s="497">
        <v>1626</v>
      </c>
      <c r="B10" s="479" t="s">
        <v>551</v>
      </c>
      <c r="C10" s="479" t="s">
        <v>570</v>
      </c>
      <c r="D10" s="499">
        <f t="shared" ref="D10:D46" si="3">$H$2*J10</f>
        <v>626</v>
      </c>
      <c r="E10" s="499">
        <f t="shared" ref="E10:E46" si="4">$H$2*K10</f>
        <v>657</v>
      </c>
      <c r="F10" s="499">
        <f t="shared" ref="F10:G46" si="5">$H$2*L10</f>
        <v>531</v>
      </c>
      <c r="G10" s="499">
        <f t="shared" si="5"/>
        <v>482</v>
      </c>
      <c r="H10" s="570">
        <f t="shared" ref="H10:H46" si="6">$H$2*N10</f>
        <v>22</v>
      </c>
      <c r="J10" s="503">
        <v>626</v>
      </c>
      <c r="K10" s="5">
        <v>657</v>
      </c>
      <c r="L10" s="5">
        <v>531</v>
      </c>
      <c r="M10" s="655">
        <v>482</v>
      </c>
      <c r="N10" s="5">
        <v>22</v>
      </c>
      <c r="O10" s="493">
        <v>18</v>
      </c>
      <c r="P10" s="493">
        <v>30</v>
      </c>
      <c r="Q10" s="486">
        <f t="shared" si="1"/>
        <v>3.75</v>
      </c>
      <c r="R10" s="504">
        <f t="shared" si="2"/>
        <v>48</v>
      </c>
    </row>
    <row r="11" spans="1:19" s="492" customFormat="1" ht="15" customHeight="1" x14ac:dyDescent="0.2">
      <c r="A11" s="497">
        <v>1630</v>
      </c>
      <c r="B11" s="498" t="s">
        <v>278</v>
      </c>
      <c r="C11" s="437" t="s">
        <v>571</v>
      </c>
      <c r="D11" s="499">
        <f t="shared" si="3"/>
        <v>661</v>
      </c>
      <c r="E11" s="499">
        <f t="shared" si="4"/>
        <v>694</v>
      </c>
      <c r="F11" s="499">
        <f t="shared" si="5"/>
        <v>543</v>
      </c>
      <c r="G11" s="499">
        <f t="shared" si="5"/>
        <v>493</v>
      </c>
      <c r="H11" s="570">
        <f t="shared" si="6"/>
        <v>22</v>
      </c>
      <c r="J11" s="503">
        <v>661</v>
      </c>
      <c r="K11" s="5">
        <v>694</v>
      </c>
      <c r="L11" s="5">
        <v>543</v>
      </c>
      <c r="M11" s="655">
        <v>493</v>
      </c>
      <c r="N11" s="5">
        <v>22</v>
      </c>
      <c r="O11" s="493">
        <v>18</v>
      </c>
      <c r="P11" s="493">
        <v>36</v>
      </c>
      <c r="Q11" s="486">
        <f>O11*P11/144</f>
        <v>4.5</v>
      </c>
      <c r="R11" s="504">
        <f t="shared" si="2"/>
        <v>54</v>
      </c>
    </row>
    <row r="12" spans="1:19" s="492" customFormat="1" ht="15" customHeight="1" x14ac:dyDescent="0.2">
      <c r="A12" s="497">
        <v>1636</v>
      </c>
      <c r="B12" s="437" t="s">
        <v>1051</v>
      </c>
      <c r="C12" s="437" t="s">
        <v>1068</v>
      </c>
      <c r="D12" s="499">
        <f t="shared" si="3"/>
        <v>696</v>
      </c>
      <c r="E12" s="499">
        <f t="shared" si="4"/>
        <v>734</v>
      </c>
      <c r="F12" s="499">
        <f t="shared" si="5"/>
        <v>555</v>
      </c>
      <c r="G12" s="499">
        <f t="shared" si="5"/>
        <v>503</v>
      </c>
      <c r="H12" s="570">
        <f t="shared" si="6"/>
        <v>34</v>
      </c>
      <c r="J12" s="503">
        <v>696</v>
      </c>
      <c r="K12" s="5">
        <v>734</v>
      </c>
      <c r="L12" s="5">
        <v>555</v>
      </c>
      <c r="M12" s="655">
        <v>503</v>
      </c>
      <c r="N12" s="5">
        <v>34</v>
      </c>
      <c r="O12" s="493">
        <v>18</v>
      </c>
      <c r="P12" s="493">
        <v>44</v>
      </c>
      <c r="Q12" s="486">
        <f t="shared" ref="Q12:Q46" si="7">O12*P12/144</f>
        <v>5.5</v>
      </c>
      <c r="R12" s="504">
        <f t="shared" si="2"/>
        <v>62</v>
      </c>
    </row>
    <row r="13" spans="1:19" s="492" customFormat="1" ht="15" customHeight="1" x14ac:dyDescent="0.2">
      <c r="A13" s="497">
        <v>1640</v>
      </c>
      <c r="B13" s="498" t="s">
        <v>273</v>
      </c>
      <c r="C13" s="437" t="s">
        <v>573</v>
      </c>
      <c r="D13" s="499">
        <f t="shared" si="3"/>
        <v>734</v>
      </c>
      <c r="E13" s="499">
        <f t="shared" si="4"/>
        <v>775</v>
      </c>
      <c r="F13" s="499">
        <f t="shared" si="5"/>
        <v>569</v>
      </c>
      <c r="G13" s="499">
        <f t="shared" si="5"/>
        <v>515</v>
      </c>
      <c r="H13" s="570">
        <f t="shared" si="6"/>
        <v>34</v>
      </c>
      <c r="J13" s="503">
        <v>734</v>
      </c>
      <c r="K13" s="5">
        <v>775</v>
      </c>
      <c r="L13" s="5">
        <v>569</v>
      </c>
      <c r="M13" s="655">
        <v>515</v>
      </c>
      <c r="N13" s="5">
        <v>34</v>
      </c>
      <c r="O13" s="493">
        <v>18</v>
      </c>
      <c r="P13" s="493">
        <v>48</v>
      </c>
      <c r="Q13" s="486">
        <f t="shared" si="7"/>
        <v>6</v>
      </c>
      <c r="R13" s="504">
        <f t="shared" si="2"/>
        <v>66</v>
      </c>
    </row>
    <row r="14" spans="1:19" s="492" customFormat="1" ht="15" customHeight="1" x14ac:dyDescent="0.2">
      <c r="A14" s="497">
        <v>1646</v>
      </c>
      <c r="B14" s="498" t="s">
        <v>434</v>
      </c>
      <c r="C14" s="437" t="s">
        <v>574</v>
      </c>
      <c r="D14" s="499">
        <f t="shared" si="3"/>
        <v>771</v>
      </c>
      <c r="E14" s="499">
        <f t="shared" si="4"/>
        <v>817</v>
      </c>
      <c r="F14" s="499">
        <f t="shared" si="5"/>
        <v>585</v>
      </c>
      <c r="G14" s="499">
        <f t="shared" si="5"/>
        <v>528</v>
      </c>
      <c r="H14" s="570">
        <f t="shared" si="6"/>
        <v>34</v>
      </c>
      <c r="J14" s="503">
        <v>771</v>
      </c>
      <c r="K14" s="5">
        <v>817</v>
      </c>
      <c r="L14" s="5">
        <v>585</v>
      </c>
      <c r="M14" s="655">
        <v>528</v>
      </c>
      <c r="N14" s="5">
        <v>34</v>
      </c>
      <c r="O14" s="493">
        <v>18</v>
      </c>
      <c r="P14" s="493">
        <v>54</v>
      </c>
      <c r="Q14" s="486">
        <f t="shared" si="7"/>
        <v>6.75</v>
      </c>
      <c r="R14" s="504">
        <f t="shared" si="2"/>
        <v>72</v>
      </c>
    </row>
    <row r="15" spans="1:19" s="492" customFormat="1" ht="15" customHeight="1" x14ac:dyDescent="0.2">
      <c r="A15" s="497">
        <v>1650</v>
      </c>
      <c r="B15" s="437" t="s">
        <v>1179</v>
      </c>
      <c r="C15" s="437" t="s">
        <v>1205</v>
      </c>
      <c r="D15" s="499">
        <f t="shared" si="3"/>
        <v>820</v>
      </c>
      <c r="E15" s="499">
        <f t="shared" si="4"/>
        <v>870</v>
      </c>
      <c r="F15" s="499">
        <f t="shared" si="5"/>
        <v>601</v>
      </c>
      <c r="G15" s="499">
        <f t="shared" si="5"/>
        <v>542</v>
      </c>
      <c r="H15" s="570">
        <f t="shared" si="6"/>
        <v>34</v>
      </c>
      <c r="J15" s="503">
        <v>820</v>
      </c>
      <c r="K15" s="5">
        <v>870</v>
      </c>
      <c r="L15" s="5">
        <v>601</v>
      </c>
      <c r="M15" s="655">
        <v>542</v>
      </c>
      <c r="N15" s="5">
        <v>34</v>
      </c>
      <c r="O15" s="493">
        <v>18</v>
      </c>
      <c r="P15" s="493">
        <v>60</v>
      </c>
      <c r="Q15" s="486">
        <f t="shared" si="7"/>
        <v>7.5</v>
      </c>
      <c r="R15" s="504">
        <f t="shared" si="2"/>
        <v>78</v>
      </c>
    </row>
    <row r="16" spans="1:19" s="492" customFormat="1" ht="15" customHeight="1" x14ac:dyDescent="0.2">
      <c r="A16" s="497">
        <v>1656</v>
      </c>
      <c r="B16" s="498" t="s">
        <v>276</v>
      </c>
      <c r="C16" s="437" t="s">
        <v>575</v>
      </c>
      <c r="D16" s="499">
        <f t="shared" si="3"/>
        <v>850</v>
      </c>
      <c r="E16" s="499">
        <f t="shared" si="4"/>
        <v>902</v>
      </c>
      <c r="F16" s="499">
        <f t="shared" si="5"/>
        <v>612</v>
      </c>
      <c r="G16" s="499">
        <f t="shared" si="5"/>
        <v>551</v>
      </c>
      <c r="H16" s="570">
        <f t="shared" si="6"/>
        <v>34</v>
      </c>
      <c r="J16" s="503">
        <v>850</v>
      </c>
      <c r="K16" s="5">
        <v>902</v>
      </c>
      <c r="L16" s="5">
        <v>612</v>
      </c>
      <c r="M16" s="655">
        <v>551</v>
      </c>
      <c r="N16" s="5">
        <v>34</v>
      </c>
      <c r="O16" s="493">
        <v>18</v>
      </c>
      <c r="P16" s="493">
        <v>66</v>
      </c>
      <c r="Q16" s="486">
        <f t="shared" si="7"/>
        <v>8.25</v>
      </c>
      <c r="R16" s="504">
        <f t="shared" si="2"/>
        <v>84</v>
      </c>
    </row>
    <row r="17" spans="1:18" s="492" customFormat="1" ht="15" customHeight="1" x14ac:dyDescent="0.2">
      <c r="A17" s="506">
        <v>1660</v>
      </c>
      <c r="B17" s="656" t="s">
        <v>277</v>
      </c>
      <c r="C17" s="453" t="s">
        <v>576</v>
      </c>
      <c r="D17" s="507">
        <f t="shared" si="3"/>
        <v>877</v>
      </c>
      <c r="E17" s="507">
        <f t="shared" si="4"/>
        <v>933</v>
      </c>
      <c r="F17" s="507">
        <f t="shared" si="5"/>
        <v>620</v>
      </c>
      <c r="G17" s="507">
        <f t="shared" si="5"/>
        <v>558</v>
      </c>
      <c r="H17" s="571">
        <f t="shared" si="6"/>
        <v>34</v>
      </c>
      <c r="J17" s="503">
        <v>877</v>
      </c>
      <c r="K17" s="5">
        <v>933</v>
      </c>
      <c r="L17" s="5">
        <v>620</v>
      </c>
      <c r="M17" s="655">
        <v>558</v>
      </c>
      <c r="N17" s="5">
        <v>34</v>
      </c>
      <c r="O17" s="493">
        <v>18</v>
      </c>
      <c r="P17" s="493">
        <v>72</v>
      </c>
      <c r="Q17" s="486">
        <f t="shared" si="7"/>
        <v>9</v>
      </c>
      <c r="R17" s="504">
        <f t="shared" si="2"/>
        <v>90</v>
      </c>
    </row>
    <row r="18" spans="1:18" s="492" customFormat="1" ht="14.1" customHeight="1" x14ac:dyDescent="0.2">
      <c r="A18" s="509">
        <v>2016</v>
      </c>
      <c r="B18" s="549" t="s">
        <v>461</v>
      </c>
      <c r="C18" s="549" t="s">
        <v>636</v>
      </c>
      <c r="D18" s="510">
        <f t="shared" si="3"/>
        <v>597</v>
      </c>
      <c r="E18" s="510">
        <f t="shared" si="4"/>
        <v>624</v>
      </c>
      <c r="F18" s="502">
        <f t="shared" si="5"/>
        <v>519</v>
      </c>
      <c r="G18" s="502">
        <f t="shared" si="5"/>
        <v>473</v>
      </c>
      <c r="H18" s="572">
        <f t="shared" si="6"/>
        <v>22</v>
      </c>
      <c r="J18" s="503">
        <v>597</v>
      </c>
      <c r="K18" s="5">
        <v>624</v>
      </c>
      <c r="L18" s="5">
        <v>519</v>
      </c>
      <c r="M18" s="655">
        <v>473</v>
      </c>
      <c r="N18" s="5">
        <v>22</v>
      </c>
      <c r="O18" s="493">
        <v>12</v>
      </c>
      <c r="P18" s="493">
        <v>60</v>
      </c>
      <c r="Q18" s="486">
        <f t="shared" si="7"/>
        <v>5</v>
      </c>
      <c r="R18" s="504">
        <f t="shared" ref="R18" si="8">O18+P18</f>
        <v>72</v>
      </c>
    </row>
    <row r="19" spans="1:18" s="492" customFormat="1" ht="15" customHeight="1" x14ac:dyDescent="0.2">
      <c r="A19" s="497">
        <v>2020</v>
      </c>
      <c r="B19" s="437" t="s">
        <v>159</v>
      </c>
      <c r="C19" s="437" t="s">
        <v>580</v>
      </c>
      <c r="D19" s="499">
        <f t="shared" si="3"/>
        <v>608</v>
      </c>
      <c r="E19" s="499">
        <f t="shared" si="4"/>
        <v>639</v>
      </c>
      <c r="F19" s="500">
        <f t="shared" si="5"/>
        <v>526</v>
      </c>
      <c r="G19" s="500">
        <f t="shared" si="5"/>
        <v>478</v>
      </c>
      <c r="H19" s="570">
        <f t="shared" si="6"/>
        <v>22</v>
      </c>
      <c r="J19" s="503">
        <v>608</v>
      </c>
      <c r="K19" s="5">
        <v>639</v>
      </c>
      <c r="L19" s="5">
        <v>526</v>
      </c>
      <c r="M19" s="655">
        <v>478</v>
      </c>
      <c r="N19" s="5">
        <v>22</v>
      </c>
      <c r="O19" s="493">
        <v>24</v>
      </c>
      <c r="P19" s="493">
        <v>24</v>
      </c>
      <c r="Q19" s="486">
        <f t="shared" si="7"/>
        <v>4</v>
      </c>
      <c r="R19" s="504">
        <f t="shared" si="2"/>
        <v>48</v>
      </c>
    </row>
    <row r="20" spans="1:18" s="492" customFormat="1" ht="15" customHeight="1" x14ac:dyDescent="0.2">
      <c r="A20" s="505">
        <v>2026</v>
      </c>
      <c r="B20" s="479" t="s">
        <v>521</v>
      </c>
      <c r="C20" s="479" t="s">
        <v>581</v>
      </c>
      <c r="D20" s="499">
        <f t="shared" si="3"/>
        <v>659</v>
      </c>
      <c r="E20" s="499">
        <f t="shared" si="4"/>
        <v>693</v>
      </c>
      <c r="F20" s="500">
        <f t="shared" si="5"/>
        <v>543</v>
      </c>
      <c r="G20" s="500">
        <f t="shared" si="5"/>
        <v>493</v>
      </c>
      <c r="H20" s="570">
        <f t="shared" si="6"/>
        <v>34</v>
      </c>
      <c r="J20" s="503">
        <v>659</v>
      </c>
      <c r="K20" s="5">
        <v>693</v>
      </c>
      <c r="L20" s="5">
        <v>543</v>
      </c>
      <c r="M20" s="655">
        <v>493</v>
      </c>
      <c r="N20" s="5">
        <v>34</v>
      </c>
      <c r="O20" s="511">
        <v>24</v>
      </c>
      <c r="P20" s="493">
        <v>30</v>
      </c>
      <c r="Q20" s="486">
        <f t="shared" si="7"/>
        <v>5</v>
      </c>
      <c r="R20" s="504">
        <f t="shared" si="2"/>
        <v>54</v>
      </c>
    </row>
    <row r="21" spans="1:18" s="492" customFormat="1" ht="15" customHeight="1" x14ac:dyDescent="0.2">
      <c r="A21" s="505">
        <v>2030</v>
      </c>
      <c r="B21" s="437" t="s">
        <v>124</v>
      </c>
      <c r="C21" s="437" t="s">
        <v>582</v>
      </c>
      <c r="D21" s="499">
        <f t="shared" si="3"/>
        <v>693</v>
      </c>
      <c r="E21" s="499">
        <f t="shared" si="4"/>
        <v>731</v>
      </c>
      <c r="F21" s="500">
        <f t="shared" si="5"/>
        <v>554</v>
      </c>
      <c r="G21" s="500">
        <f t="shared" si="5"/>
        <v>503</v>
      </c>
      <c r="H21" s="570">
        <f t="shared" si="6"/>
        <v>34</v>
      </c>
      <c r="J21" s="503">
        <v>693</v>
      </c>
      <c r="K21" s="5">
        <v>731</v>
      </c>
      <c r="L21" s="5">
        <v>554</v>
      </c>
      <c r="M21" s="655">
        <v>503</v>
      </c>
      <c r="N21" s="5">
        <v>34</v>
      </c>
      <c r="O21" s="511">
        <v>24</v>
      </c>
      <c r="P21" s="493">
        <v>36</v>
      </c>
      <c r="Q21" s="486">
        <f t="shared" si="7"/>
        <v>6</v>
      </c>
      <c r="R21" s="504">
        <f t="shared" si="2"/>
        <v>60</v>
      </c>
    </row>
    <row r="22" spans="1:18" s="492" customFormat="1" ht="15" customHeight="1" x14ac:dyDescent="0.2">
      <c r="A22" s="505">
        <v>2036</v>
      </c>
      <c r="B22" s="437" t="s">
        <v>428</v>
      </c>
      <c r="C22" s="437" t="s">
        <v>1069</v>
      </c>
      <c r="D22" s="499">
        <f t="shared" si="3"/>
        <v>734</v>
      </c>
      <c r="E22" s="499">
        <f t="shared" si="4"/>
        <v>775</v>
      </c>
      <c r="F22" s="500">
        <f t="shared" si="5"/>
        <v>569</v>
      </c>
      <c r="G22" s="500">
        <f t="shared" si="5"/>
        <v>515</v>
      </c>
      <c r="H22" s="570">
        <f t="shared" si="6"/>
        <v>34</v>
      </c>
      <c r="J22" s="503">
        <v>734</v>
      </c>
      <c r="K22" s="5">
        <v>775</v>
      </c>
      <c r="L22" s="5">
        <v>569</v>
      </c>
      <c r="M22" s="655">
        <v>515</v>
      </c>
      <c r="N22" s="5">
        <v>34</v>
      </c>
      <c r="O22" s="511">
        <v>24</v>
      </c>
      <c r="P22" s="493">
        <v>44</v>
      </c>
      <c r="Q22" s="486">
        <f t="shared" si="7"/>
        <v>7.3333333333333304</v>
      </c>
      <c r="R22" s="504">
        <f t="shared" si="2"/>
        <v>68</v>
      </c>
    </row>
    <row r="23" spans="1:18" s="492" customFormat="1" ht="15" customHeight="1" x14ac:dyDescent="0.2">
      <c r="A23" s="497">
        <v>2040</v>
      </c>
      <c r="B23" s="498" t="s">
        <v>126</v>
      </c>
      <c r="C23" s="437" t="s">
        <v>584</v>
      </c>
      <c r="D23" s="499">
        <f t="shared" si="3"/>
        <v>751</v>
      </c>
      <c r="E23" s="499">
        <f t="shared" si="4"/>
        <v>797</v>
      </c>
      <c r="F23" s="500">
        <f t="shared" si="5"/>
        <v>576</v>
      </c>
      <c r="G23" s="500">
        <f t="shared" si="5"/>
        <v>520</v>
      </c>
      <c r="H23" s="570">
        <f t="shared" si="6"/>
        <v>34</v>
      </c>
      <c r="J23" s="503">
        <v>751</v>
      </c>
      <c r="K23" s="5">
        <v>797</v>
      </c>
      <c r="L23" s="5">
        <v>576</v>
      </c>
      <c r="M23" s="655">
        <v>520</v>
      </c>
      <c r="N23" s="5">
        <v>34</v>
      </c>
      <c r="O23" s="511">
        <v>24</v>
      </c>
      <c r="P23" s="493">
        <v>48</v>
      </c>
      <c r="Q23" s="486">
        <f t="shared" si="7"/>
        <v>8</v>
      </c>
      <c r="R23" s="504">
        <f t="shared" si="2"/>
        <v>72</v>
      </c>
    </row>
    <row r="24" spans="1:18" s="492" customFormat="1" ht="15" customHeight="1" x14ac:dyDescent="0.2">
      <c r="A24" s="497">
        <v>2046</v>
      </c>
      <c r="B24" s="498" t="s">
        <v>352</v>
      </c>
      <c r="C24" s="437" t="s">
        <v>585</v>
      </c>
      <c r="D24" s="499">
        <f t="shared" si="3"/>
        <v>804</v>
      </c>
      <c r="E24" s="499">
        <f t="shared" si="4"/>
        <v>854</v>
      </c>
      <c r="F24" s="500">
        <f t="shared" si="5"/>
        <v>594</v>
      </c>
      <c r="G24" s="500">
        <f t="shared" si="5"/>
        <v>536</v>
      </c>
      <c r="H24" s="570">
        <f t="shared" si="6"/>
        <v>34</v>
      </c>
      <c r="J24" s="503">
        <v>804</v>
      </c>
      <c r="K24" s="5">
        <v>854</v>
      </c>
      <c r="L24" s="5">
        <v>594</v>
      </c>
      <c r="M24" s="655">
        <v>536</v>
      </c>
      <c r="N24" s="5">
        <v>34</v>
      </c>
      <c r="O24" s="511">
        <v>24</v>
      </c>
      <c r="P24" s="493">
        <v>54</v>
      </c>
      <c r="Q24" s="486">
        <f t="shared" si="7"/>
        <v>9</v>
      </c>
      <c r="R24" s="504">
        <f t="shared" si="2"/>
        <v>78</v>
      </c>
    </row>
    <row r="25" spans="1:18" s="492" customFormat="1" ht="15" customHeight="1" x14ac:dyDescent="0.2">
      <c r="A25" s="505">
        <v>2050</v>
      </c>
      <c r="B25" s="479" t="s">
        <v>1181</v>
      </c>
      <c r="C25" s="479" t="s">
        <v>1206</v>
      </c>
      <c r="D25" s="499">
        <f t="shared" si="3"/>
        <v>854</v>
      </c>
      <c r="E25" s="499">
        <f t="shared" si="4"/>
        <v>906</v>
      </c>
      <c r="F25" s="500">
        <f t="shared" si="5"/>
        <v>612</v>
      </c>
      <c r="G25" s="500">
        <f t="shared" si="5"/>
        <v>551</v>
      </c>
      <c r="H25" s="570">
        <f t="shared" si="6"/>
        <v>42</v>
      </c>
      <c r="J25" s="503">
        <v>854</v>
      </c>
      <c r="K25" s="5">
        <v>906</v>
      </c>
      <c r="L25" s="5">
        <v>612</v>
      </c>
      <c r="M25" s="655">
        <v>551</v>
      </c>
      <c r="N25" s="5">
        <v>42</v>
      </c>
      <c r="O25" s="511">
        <v>24</v>
      </c>
      <c r="P25" s="493">
        <v>60</v>
      </c>
      <c r="Q25" s="486">
        <f t="shared" si="7"/>
        <v>10</v>
      </c>
      <c r="R25" s="504">
        <f t="shared" si="2"/>
        <v>84</v>
      </c>
    </row>
    <row r="26" spans="1:18" s="492" customFormat="1" ht="15" customHeight="1" x14ac:dyDescent="0.2">
      <c r="A26" s="497">
        <v>2056</v>
      </c>
      <c r="B26" s="498" t="s">
        <v>128</v>
      </c>
      <c r="C26" s="437" t="s">
        <v>586</v>
      </c>
      <c r="D26" s="499">
        <f t="shared" si="3"/>
        <v>882</v>
      </c>
      <c r="E26" s="499">
        <f t="shared" si="4"/>
        <v>939</v>
      </c>
      <c r="F26" s="500">
        <f t="shared" si="5"/>
        <v>621</v>
      </c>
      <c r="G26" s="500">
        <f t="shared" si="5"/>
        <v>559</v>
      </c>
      <c r="H26" s="570">
        <f t="shared" si="6"/>
        <v>42</v>
      </c>
      <c r="J26" s="503">
        <v>882</v>
      </c>
      <c r="K26" s="5">
        <v>939</v>
      </c>
      <c r="L26" s="5">
        <v>621</v>
      </c>
      <c r="M26" s="655">
        <v>559</v>
      </c>
      <c r="N26" s="5">
        <v>42</v>
      </c>
      <c r="O26" s="511">
        <v>24</v>
      </c>
      <c r="P26" s="493">
        <v>66</v>
      </c>
      <c r="Q26" s="486">
        <f t="shared" si="7"/>
        <v>11</v>
      </c>
      <c r="R26" s="504">
        <f t="shared" si="2"/>
        <v>90</v>
      </c>
    </row>
    <row r="27" spans="1:18" s="492" customFormat="1" ht="15" customHeight="1" x14ac:dyDescent="0.2">
      <c r="A27" s="506">
        <v>2060</v>
      </c>
      <c r="B27" s="656" t="s">
        <v>129</v>
      </c>
      <c r="C27" s="453" t="s">
        <v>587</v>
      </c>
      <c r="D27" s="507">
        <f t="shared" si="3"/>
        <v>912</v>
      </c>
      <c r="E27" s="507">
        <f t="shared" si="4"/>
        <v>972</v>
      </c>
      <c r="F27" s="508">
        <f t="shared" si="5"/>
        <v>634</v>
      </c>
      <c r="G27" s="508">
        <f t="shared" si="5"/>
        <v>569</v>
      </c>
      <c r="H27" s="571">
        <f t="shared" si="6"/>
        <v>42</v>
      </c>
      <c r="J27" s="503">
        <v>912</v>
      </c>
      <c r="K27" s="5">
        <v>972</v>
      </c>
      <c r="L27" s="5">
        <v>634</v>
      </c>
      <c r="M27" s="655">
        <v>569</v>
      </c>
      <c r="N27" s="5">
        <v>42</v>
      </c>
      <c r="O27" s="511">
        <v>24</v>
      </c>
      <c r="P27" s="493">
        <v>72</v>
      </c>
      <c r="Q27" s="486">
        <f t="shared" si="7"/>
        <v>12</v>
      </c>
      <c r="R27" s="504">
        <f t="shared" si="2"/>
        <v>96</v>
      </c>
    </row>
    <row r="28" spans="1:18" s="492" customFormat="1" ht="14.1" customHeight="1" x14ac:dyDescent="0.2">
      <c r="A28" s="509">
        <v>2616</v>
      </c>
      <c r="B28" s="549" t="s">
        <v>463</v>
      </c>
      <c r="C28" s="549" t="s">
        <v>638</v>
      </c>
      <c r="D28" s="510">
        <f t="shared" si="3"/>
        <v>601</v>
      </c>
      <c r="E28" s="510">
        <f t="shared" si="4"/>
        <v>632</v>
      </c>
      <c r="F28" s="499">
        <f t="shared" si="5"/>
        <v>522</v>
      </c>
      <c r="G28" s="499">
        <f t="shared" si="5"/>
        <v>474</v>
      </c>
      <c r="H28" s="572">
        <f t="shared" si="6"/>
        <v>22</v>
      </c>
      <c r="J28" s="503">
        <v>601</v>
      </c>
      <c r="K28" s="5">
        <v>632</v>
      </c>
      <c r="L28" s="5">
        <v>522</v>
      </c>
      <c r="M28" s="655">
        <v>474</v>
      </c>
      <c r="N28" s="5">
        <v>22</v>
      </c>
      <c r="O28" s="493">
        <v>12</v>
      </c>
      <c r="P28" s="493">
        <v>60</v>
      </c>
      <c r="Q28" s="486">
        <f t="shared" ref="Q28:Q29" si="9">O28*P28/144</f>
        <v>5</v>
      </c>
      <c r="R28" s="504">
        <f t="shared" si="2"/>
        <v>72</v>
      </c>
    </row>
    <row r="29" spans="1:18" s="492" customFormat="1" ht="15" customHeight="1" x14ac:dyDescent="0.2">
      <c r="A29" s="497">
        <v>2620</v>
      </c>
      <c r="B29" s="437" t="s">
        <v>166</v>
      </c>
      <c r="C29" s="437" t="s">
        <v>591</v>
      </c>
      <c r="D29" s="499">
        <f t="shared" si="3"/>
        <v>657</v>
      </c>
      <c r="E29" s="500">
        <f t="shared" si="4"/>
        <v>690</v>
      </c>
      <c r="F29" s="499">
        <f t="shared" si="5"/>
        <v>542</v>
      </c>
      <c r="G29" s="499">
        <f t="shared" si="5"/>
        <v>492</v>
      </c>
      <c r="H29" s="570">
        <f t="shared" si="6"/>
        <v>34</v>
      </c>
      <c r="J29" s="503">
        <v>657</v>
      </c>
      <c r="K29" s="5">
        <v>690</v>
      </c>
      <c r="L29" s="5">
        <v>542</v>
      </c>
      <c r="M29" s="655">
        <v>492</v>
      </c>
      <c r="N29" s="5">
        <v>34</v>
      </c>
      <c r="O29" s="511">
        <v>30</v>
      </c>
      <c r="P29" s="493">
        <v>30</v>
      </c>
      <c r="Q29" s="486">
        <f t="shared" si="9"/>
        <v>6.25</v>
      </c>
      <c r="R29" s="504">
        <f t="shared" ref="R29" si="10">O29+P29</f>
        <v>60</v>
      </c>
    </row>
    <row r="30" spans="1:18" s="492" customFormat="1" ht="15" customHeight="1" x14ac:dyDescent="0.2">
      <c r="A30" s="497">
        <v>2626</v>
      </c>
      <c r="B30" s="437" t="s">
        <v>231</v>
      </c>
      <c r="C30" s="437" t="s">
        <v>591</v>
      </c>
      <c r="D30" s="499">
        <f t="shared" si="3"/>
        <v>696</v>
      </c>
      <c r="E30" s="499">
        <f t="shared" si="4"/>
        <v>734</v>
      </c>
      <c r="F30" s="499">
        <f t="shared" si="5"/>
        <v>555</v>
      </c>
      <c r="G30" s="499">
        <f t="shared" si="5"/>
        <v>503</v>
      </c>
      <c r="H30" s="570">
        <f t="shared" si="6"/>
        <v>34</v>
      </c>
      <c r="J30" s="503">
        <v>696</v>
      </c>
      <c r="K30" s="5">
        <v>734</v>
      </c>
      <c r="L30" s="5">
        <v>555</v>
      </c>
      <c r="M30" s="655">
        <v>503</v>
      </c>
      <c r="N30" s="5">
        <v>34</v>
      </c>
      <c r="O30" s="511">
        <v>30</v>
      </c>
      <c r="P30" s="493">
        <v>30</v>
      </c>
      <c r="Q30" s="486">
        <f t="shared" si="7"/>
        <v>6.25</v>
      </c>
      <c r="R30" s="504">
        <f t="shared" si="2"/>
        <v>60</v>
      </c>
    </row>
    <row r="31" spans="1:18" s="492" customFormat="1" ht="15" customHeight="1" x14ac:dyDescent="0.2">
      <c r="A31" s="497">
        <v>2630</v>
      </c>
      <c r="B31" s="498" t="s">
        <v>130</v>
      </c>
      <c r="C31" s="437" t="s">
        <v>592</v>
      </c>
      <c r="D31" s="499">
        <f t="shared" si="3"/>
        <v>736</v>
      </c>
      <c r="E31" s="499">
        <f t="shared" si="4"/>
        <v>778</v>
      </c>
      <c r="F31" s="499">
        <f t="shared" si="5"/>
        <v>569</v>
      </c>
      <c r="G31" s="499">
        <f t="shared" si="5"/>
        <v>515</v>
      </c>
      <c r="H31" s="570">
        <f t="shared" si="6"/>
        <v>34</v>
      </c>
      <c r="J31" s="503">
        <v>736</v>
      </c>
      <c r="K31" s="5">
        <v>778</v>
      </c>
      <c r="L31" s="5">
        <v>569</v>
      </c>
      <c r="M31" s="655">
        <v>515</v>
      </c>
      <c r="N31" s="5">
        <v>34</v>
      </c>
      <c r="O31" s="511">
        <v>30</v>
      </c>
      <c r="P31" s="493">
        <v>36</v>
      </c>
      <c r="Q31" s="486">
        <f t="shared" si="7"/>
        <v>7.5</v>
      </c>
      <c r="R31" s="504">
        <f t="shared" si="2"/>
        <v>66</v>
      </c>
    </row>
    <row r="32" spans="1:18" s="492" customFormat="1" ht="15" customHeight="1" x14ac:dyDescent="0.2">
      <c r="A32" s="497">
        <v>2636</v>
      </c>
      <c r="B32" s="437" t="s">
        <v>1052</v>
      </c>
      <c r="C32" s="437" t="s">
        <v>969</v>
      </c>
      <c r="D32" s="499">
        <f t="shared" si="3"/>
        <v>769</v>
      </c>
      <c r="E32" s="499">
        <f t="shared" si="4"/>
        <v>815</v>
      </c>
      <c r="F32" s="499">
        <f t="shared" si="5"/>
        <v>581</v>
      </c>
      <c r="G32" s="499">
        <f t="shared" si="5"/>
        <v>524</v>
      </c>
      <c r="H32" s="570">
        <f t="shared" si="6"/>
        <v>34</v>
      </c>
      <c r="J32" s="503">
        <v>769</v>
      </c>
      <c r="K32" s="5">
        <v>815</v>
      </c>
      <c r="L32" s="5">
        <v>581</v>
      </c>
      <c r="M32" s="655">
        <v>524</v>
      </c>
      <c r="N32" s="5">
        <v>34</v>
      </c>
      <c r="O32" s="511">
        <v>30</v>
      </c>
      <c r="P32" s="493">
        <v>44</v>
      </c>
      <c r="Q32" s="486">
        <f t="shared" si="7"/>
        <v>9.1666666666666696</v>
      </c>
      <c r="R32" s="504">
        <f t="shared" si="2"/>
        <v>74</v>
      </c>
    </row>
    <row r="33" spans="1:18" s="492" customFormat="1" ht="15" customHeight="1" x14ac:dyDescent="0.2">
      <c r="A33" s="497">
        <v>2640</v>
      </c>
      <c r="B33" s="498" t="s">
        <v>131</v>
      </c>
      <c r="C33" s="437" t="s">
        <v>594</v>
      </c>
      <c r="D33" s="499">
        <f t="shared" si="3"/>
        <v>802</v>
      </c>
      <c r="E33" s="499">
        <f t="shared" si="4"/>
        <v>852</v>
      </c>
      <c r="F33" s="499">
        <f t="shared" si="5"/>
        <v>594</v>
      </c>
      <c r="G33" s="499">
        <f t="shared" si="5"/>
        <v>536</v>
      </c>
      <c r="H33" s="570">
        <f t="shared" si="6"/>
        <v>42</v>
      </c>
      <c r="J33" s="503">
        <v>802</v>
      </c>
      <c r="K33" s="5">
        <v>852</v>
      </c>
      <c r="L33" s="5">
        <v>594</v>
      </c>
      <c r="M33" s="655">
        <v>536</v>
      </c>
      <c r="N33" s="5">
        <v>42</v>
      </c>
      <c r="O33" s="511">
        <v>30</v>
      </c>
      <c r="P33" s="493">
        <v>48</v>
      </c>
      <c r="Q33" s="486">
        <f t="shared" si="7"/>
        <v>10</v>
      </c>
      <c r="R33" s="504">
        <f t="shared" si="2"/>
        <v>78</v>
      </c>
    </row>
    <row r="34" spans="1:18" s="492" customFormat="1" ht="15" customHeight="1" x14ac:dyDescent="0.2">
      <c r="A34" s="497">
        <v>2646</v>
      </c>
      <c r="B34" s="498" t="s">
        <v>132</v>
      </c>
      <c r="C34" s="437" t="s">
        <v>595</v>
      </c>
      <c r="D34" s="499">
        <f t="shared" si="3"/>
        <v>855</v>
      </c>
      <c r="E34" s="499">
        <f t="shared" si="4"/>
        <v>908</v>
      </c>
      <c r="F34" s="499">
        <f t="shared" si="5"/>
        <v>612</v>
      </c>
      <c r="G34" s="499">
        <f t="shared" si="5"/>
        <v>551</v>
      </c>
      <c r="H34" s="570">
        <f t="shared" si="6"/>
        <v>42</v>
      </c>
      <c r="J34" s="503">
        <v>855</v>
      </c>
      <c r="K34" s="5">
        <v>908</v>
      </c>
      <c r="L34" s="5">
        <v>612</v>
      </c>
      <c r="M34" s="655">
        <v>551</v>
      </c>
      <c r="N34" s="5">
        <v>42</v>
      </c>
      <c r="O34" s="511">
        <v>30</v>
      </c>
      <c r="P34" s="493">
        <v>52</v>
      </c>
      <c r="Q34" s="486">
        <f t="shared" si="7"/>
        <v>10.8333333333333</v>
      </c>
      <c r="R34" s="504">
        <f t="shared" si="2"/>
        <v>82</v>
      </c>
    </row>
    <row r="35" spans="1:18" s="492" customFormat="1" ht="15" customHeight="1" x14ac:dyDescent="0.2">
      <c r="A35" s="497">
        <v>2650</v>
      </c>
      <c r="B35" s="437" t="s">
        <v>1182</v>
      </c>
      <c r="C35" s="437" t="s">
        <v>1125</v>
      </c>
      <c r="D35" s="499">
        <f t="shared" si="3"/>
        <v>905</v>
      </c>
      <c r="E35" s="499">
        <f t="shared" si="4"/>
        <v>962</v>
      </c>
      <c r="F35" s="499">
        <f t="shared" si="5"/>
        <v>631</v>
      </c>
      <c r="G35" s="499">
        <f t="shared" si="5"/>
        <v>567</v>
      </c>
      <c r="H35" s="570">
        <f t="shared" si="6"/>
        <v>42</v>
      </c>
      <c r="J35" s="503">
        <v>905</v>
      </c>
      <c r="K35" s="5">
        <v>962</v>
      </c>
      <c r="L35" s="5">
        <v>631</v>
      </c>
      <c r="M35" s="655">
        <v>567</v>
      </c>
      <c r="N35" s="5">
        <v>42</v>
      </c>
      <c r="O35" s="511">
        <v>30</v>
      </c>
      <c r="P35" s="493">
        <v>60</v>
      </c>
      <c r="Q35" s="486">
        <f t="shared" si="7"/>
        <v>12.5</v>
      </c>
      <c r="R35" s="504">
        <f t="shared" si="2"/>
        <v>90</v>
      </c>
    </row>
    <row r="36" spans="1:18" s="492" customFormat="1" ht="15" customHeight="1" x14ac:dyDescent="0.2">
      <c r="A36" s="497">
        <v>2656</v>
      </c>
      <c r="B36" s="437" t="s">
        <v>133</v>
      </c>
      <c r="C36" s="437" t="s">
        <v>596</v>
      </c>
      <c r="D36" s="499">
        <f t="shared" si="3"/>
        <v>940</v>
      </c>
      <c r="E36" s="499">
        <f t="shared" si="4"/>
        <v>1001</v>
      </c>
      <c r="F36" s="499">
        <f t="shared" si="5"/>
        <v>643</v>
      </c>
      <c r="G36" s="499">
        <f t="shared" si="5"/>
        <v>577</v>
      </c>
      <c r="H36" s="570">
        <f t="shared" si="6"/>
        <v>42</v>
      </c>
      <c r="J36" s="503">
        <v>940</v>
      </c>
      <c r="K36" s="5">
        <v>1001</v>
      </c>
      <c r="L36" s="5">
        <v>643</v>
      </c>
      <c r="M36" s="655">
        <v>577</v>
      </c>
      <c r="N36" s="5">
        <v>42</v>
      </c>
      <c r="O36" s="511">
        <v>30</v>
      </c>
      <c r="P36" s="493">
        <v>66</v>
      </c>
      <c r="Q36" s="486">
        <f t="shared" si="7"/>
        <v>13.75</v>
      </c>
      <c r="R36" s="504">
        <f t="shared" si="2"/>
        <v>96</v>
      </c>
    </row>
    <row r="37" spans="1:18" s="492" customFormat="1" ht="15" customHeight="1" x14ac:dyDescent="0.2">
      <c r="A37" s="506">
        <v>2660</v>
      </c>
      <c r="B37" s="453" t="s">
        <v>134</v>
      </c>
      <c r="C37" s="453" t="s">
        <v>597</v>
      </c>
      <c r="D37" s="507">
        <f t="shared" si="3"/>
        <v>970</v>
      </c>
      <c r="E37" s="507">
        <f t="shared" si="4"/>
        <v>1035</v>
      </c>
      <c r="F37" s="507">
        <f t="shared" si="5"/>
        <v>654</v>
      </c>
      <c r="G37" s="507">
        <f t="shared" si="5"/>
        <v>586</v>
      </c>
      <c r="H37" s="571">
        <f t="shared" si="6"/>
        <v>42</v>
      </c>
      <c r="J37" s="503">
        <v>970</v>
      </c>
      <c r="K37" s="5">
        <v>1035</v>
      </c>
      <c r="L37" s="5">
        <v>654</v>
      </c>
      <c r="M37" s="655">
        <v>586</v>
      </c>
      <c r="N37" s="5">
        <v>42</v>
      </c>
      <c r="O37" s="511">
        <v>30</v>
      </c>
      <c r="P37" s="493">
        <v>72</v>
      </c>
      <c r="Q37" s="486">
        <f t="shared" si="7"/>
        <v>15</v>
      </c>
      <c r="R37" s="504">
        <f t="shared" si="2"/>
        <v>102</v>
      </c>
    </row>
    <row r="38" spans="1:18" s="492" customFormat="1" ht="14.1" customHeight="1" x14ac:dyDescent="0.2">
      <c r="A38" s="509">
        <v>3016</v>
      </c>
      <c r="B38" s="549" t="s">
        <v>1112</v>
      </c>
      <c r="C38" s="549" t="s">
        <v>640</v>
      </c>
      <c r="D38" s="510">
        <f t="shared" si="3"/>
        <v>608</v>
      </c>
      <c r="E38" s="510">
        <f t="shared" si="4"/>
        <v>642</v>
      </c>
      <c r="F38" s="502">
        <f t="shared" si="5"/>
        <v>526</v>
      </c>
      <c r="G38" s="502">
        <f t="shared" si="5"/>
        <v>478</v>
      </c>
      <c r="H38" s="572">
        <f t="shared" si="6"/>
        <v>22</v>
      </c>
      <c r="J38" s="503">
        <v>608</v>
      </c>
      <c r="K38" s="5">
        <v>642</v>
      </c>
      <c r="L38" s="5">
        <v>526</v>
      </c>
      <c r="M38" s="655">
        <v>478</v>
      </c>
      <c r="N38" s="5">
        <v>22</v>
      </c>
      <c r="O38" s="493">
        <v>12</v>
      </c>
      <c r="P38" s="493">
        <v>60</v>
      </c>
      <c r="Q38" s="486">
        <f t="shared" si="7"/>
        <v>5</v>
      </c>
      <c r="R38" s="504">
        <f t="shared" ref="R38:R39" si="11">O38+P38</f>
        <v>72</v>
      </c>
    </row>
    <row r="39" spans="1:18" s="492" customFormat="1" ht="15" customHeight="1" x14ac:dyDescent="0.2">
      <c r="A39" s="497">
        <v>3020</v>
      </c>
      <c r="B39" s="437" t="s">
        <v>1114</v>
      </c>
      <c r="C39" s="437" t="s">
        <v>676</v>
      </c>
      <c r="D39" s="499">
        <f t="shared" si="3"/>
        <v>685</v>
      </c>
      <c r="E39" s="499">
        <f t="shared" si="4"/>
        <v>723</v>
      </c>
      <c r="F39" s="500">
        <f t="shared" si="5"/>
        <v>553</v>
      </c>
      <c r="G39" s="500">
        <f t="shared" si="5"/>
        <v>501</v>
      </c>
      <c r="H39" s="570">
        <f t="shared" si="6"/>
        <v>34</v>
      </c>
      <c r="J39" s="503">
        <v>685</v>
      </c>
      <c r="K39" s="5">
        <v>723</v>
      </c>
      <c r="L39" s="5">
        <v>553</v>
      </c>
      <c r="M39" s="655">
        <v>501</v>
      </c>
      <c r="N39" s="5">
        <v>34</v>
      </c>
      <c r="O39" s="493">
        <v>36</v>
      </c>
      <c r="P39" s="493">
        <v>30</v>
      </c>
      <c r="Q39" s="486">
        <f t="shared" ref="Q39" si="12">O39*P39/144</f>
        <v>7.5</v>
      </c>
      <c r="R39" s="504">
        <f t="shared" si="11"/>
        <v>66</v>
      </c>
    </row>
    <row r="40" spans="1:18" s="492" customFormat="1" ht="15" customHeight="1" x14ac:dyDescent="0.2">
      <c r="A40" s="497">
        <v>3026</v>
      </c>
      <c r="B40" s="437" t="s">
        <v>1104</v>
      </c>
      <c r="C40" s="437" t="s">
        <v>1108</v>
      </c>
      <c r="D40" s="499">
        <f t="shared" si="3"/>
        <v>716</v>
      </c>
      <c r="E40" s="499">
        <f t="shared" si="4"/>
        <v>758</v>
      </c>
      <c r="F40" s="500">
        <f t="shared" si="5"/>
        <v>562</v>
      </c>
      <c r="G40" s="500">
        <f t="shared" si="5"/>
        <v>509</v>
      </c>
      <c r="H40" s="570">
        <f t="shared" si="6"/>
        <v>34</v>
      </c>
      <c r="J40" s="503">
        <v>716</v>
      </c>
      <c r="K40" s="5">
        <v>758</v>
      </c>
      <c r="L40" s="5">
        <v>562</v>
      </c>
      <c r="M40" s="655">
        <v>509</v>
      </c>
      <c r="N40" s="5">
        <v>34</v>
      </c>
      <c r="O40" s="493">
        <v>36</v>
      </c>
      <c r="P40" s="493">
        <v>30</v>
      </c>
      <c r="Q40" s="486">
        <f t="shared" si="7"/>
        <v>7.5</v>
      </c>
      <c r="R40" s="504">
        <f t="shared" si="2"/>
        <v>66</v>
      </c>
    </row>
    <row r="41" spans="1:18" s="492" customFormat="1" ht="15" customHeight="1" x14ac:dyDescent="0.2">
      <c r="A41" s="497">
        <v>3030</v>
      </c>
      <c r="B41" s="498" t="s">
        <v>960</v>
      </c>
      <c r="C41" s="437" t="s">
        <v>962</v>
      </c>
      <c r="D41" s="499">
        <f t="shared" si="3"/>
        <v>762</v>
      </c>
      <c r="E41" s="499">
        <f t="shared" si="4"/>
        <v>808</v>
      </c>
      <c r="F41" s="500">
        <f t="shared" si="5"/>
        <v>580</v>
      </c>
      <c r="G41" s="500">
        <f t="shared" si="5"/>
        <v>524</v>
      </c>
      <c r="H41" s="570">
        <f t="shared" si="6"/>
        <v>34</v>
      </c>
      <c r="J41" s="503">
        <v>762</v>
      </c>
      <c r="K41" s="5">
        <v>808</v>
      </c>
      <c r="L41" s="5">
        <v>580</v>
      </c>
      <c r="M41" s="655">
        <v>524</v>
      </c>
      <c r="N41" s="5">
        <v>34</v>
      </c>
      <c r="O41" s="493">
        <v>36</v>
      </c>
      <c r="P41" s="493">
        <v>36</v>
      </c>
      <c r="Q41" s="486">
        <f t="shared" si="7"/>
        <v>9</v>
      </c>
      <c r="R41" s="504">
        <f t="shared" si="2"/>
        <v>72</v>
      </c>
    </row>
    <row r="42" spans="1:18" s="492" customFormat="1" ht="15" customHeight="1" x14ac:dyDescent="0.2">
      <c r="A42" s="497">
        <v>3036</v>
      </c>
      <c r="B42" s="437" t="s">
        <v>1105</v>
      </c>
      <c r="C42" s="437" t="s">
        <v>974</v>
      </c>
      <c r="D42" s="499">
        <f t="shared" si="3"/>
        <v>779</v>
      </c>
      <c r="E42" s="499">
        <f t="shared" si="4"/>
        <v>829</v>
      </c>
      <c r="F42" s="500">
        <f t="shared" si="5"/>
        <v>586</v>
      </c>
      <c r="G42" s="500">
        <f t="shared" si="5"/>
        <v>530</v>
      </c>
      <c r="H42" s="570">
        <f t="shared" si="6"/>
        <v>42</v>
      </c>
      <c r="J42" s="503">
        <v>779</v>
      </c>
      <c r="K42" s="5">
        <v>829</v>
      </c>
      <c r="L42" s="5">
        <v>586</v>
      </c>
      <c r="M42" s="655">
        <v>530</v>
      </c>
      <c r="N42" s="5">
        <v>42</v>
      </c>
      <c r="O42" s="511">
        <v>36</v>
      </c>
      <c r="P42" s="493">
        <v>38</v>
      </c>
      <c r="Q42" s="486">
        <f t="shared" si="7"/>
        <v>9.5</v>
      </c>
      <c r="R42" s="504">
        <f t="shared" si="2"/>
        <v>74</v>
      </c>
    </row>
    <row r="43" spans="1:18" s="492" customFormat="1" ht="15" customHeight="1" x14ac:dyDescent="0.2">
      <c r="A43" s="497">
        <v>3040</v>
      </c>
      <c r="B43" s="498" t="s">
        <v>1106</v>
      </c>
      <c r="C43" s="437" t="s">
        <v>975</v>
      </c>
      <c r="D43" s="499">
        <f t="shared" si="3"/>
        <v>842</v>
      </c>
      <c r="E43" s="499">
        <f t="shared" si="4"/>
        <v>894</v>
      </c>
      <c r="F43" s="500">
        <f t="shared" si="5"/>
        <v>608</v>
      </c>
      <c r="G43" s="500">
        <f t="shared" si="5"/>
        <v>549</v>
      </c>
      <c r="H43" s="570">
        <f t="shared" si="6"/>
        <v>42</v>
      </c>
      <c r="J43" s="503">
        <v>842</v>
      </c>
      <c r="K43" s="5">
        <v>894</v>
      </c>
      <c r="L43" s="5">
        <v>608</v>
      </c>
      <c r="M43" s="655">
        <v>549</v>
      </c>
      <c r="N43" s="5">
        <v>42</v>
      </c>
      <c r="O43" s="493">
        <v>36</v>
      </c>
      <c r="P43" s="493">
        <v>48</v>
      </c>
      <c r="Q43" s="486">
        <f t="shared" si="7"/>
        <v>12</v>
      </c>
      <c r="R43" s="504">
        <f t="shared" si="2"/>
        <v>84</v>
      </c>
    </row>
    <row r="44" spans="1:18" s="492" customFormat="1" ht="15" customHeight="1" x14ac:dyDescent="0.2">
      <c r="A44" s="497">
        <v>3046</v>
      </c>
      <c r="B44" s="498" t="s">
        <v>1060</v>
      </c>
      <c r="C44" s="437" t="s">
        <v>985</v>
      </c>
      <c r="D44" s="499">
        <f t="shared" si="3"/>
        <v>874</v>
      </c>
      <c r="E44" s="499">
        <f t="shared" si="4"/>
        <v>931</v>
      </c>
      <c r="F44" s="500">
        <f t="shared" si="5"/>
        <v>620</v>
      </c>
      <c r="G44" s="500">
        <f t="shared" si="5"/>
        <v>558</v>
      </c>
      <c r="H44" s="570">
        <f t="shared" si="6"/>
        <v>42</v>
      </c>
      <c r="J44" s="503">
        <v>874</v>
      </c>
      <c r="K44" s="5">
        <v>931</v>
      </c>
      <c r="L44" s="5">
        <v>620</v>
      </c>
      <c r="M44" s="655">
        <v>558</v>
      </c>
      <c r="N44" s="5">
        <v>42</v>
      </c>
      <c r="O44" s="493">
        <v>36</v>
      </c>
      <c r="P44" s="493">
        <v>54</v>
      </c>
      <c r="Q44" s="486">
        <f t="shared" si="7"/>
        <v>13.5</v>
      </c>
      <c r="R44" s="504">
        <f t="shared" si="2"/>
        <v>90</v>
      </c>
    </row>
    <row r="45" spans="1:18" s="492" customFormat="1" ht="15" customHeight="1" x14ac:dyDescent="0.2">
      <c r="A45" s="497">
        <v>3050</v>
      </c>
      <c r="B45" s="437" t="s">
        <v>1061</v>
      </c>
      <c r="C45" s="437" t="s">
        <v>1021</v>
      </c>
      <c r="D45" s="499">
        <f t="shared" si="3"/>
        <v>944</v>
      </c>
      <c r="E45" s="499">
        <f t="shared" si="4"/>
        <v>1005</v>
      </c>
      <c r="F45" s="500">
        <f t="shared" si="5"/>
        <v>644</v>
      </c>
      <c r="G45" s="500">
        <f t="shared" si="5"/>
        <v>578</v>
      </c>
      <c r="H45" s="570">
        <f t="shared" si="6"/>
        <v>42</v>
      </c>
      <c r="J45" s="503">
        <v>944</v>
      </c>
      <c r="K45" s="5">
        <v>1005</v>
      </c>
      <c r="L45" s="5">
        <v>644</v>
      </c>
      <c r="M45" s="655">
        <v>578</v>
      </c>
      <c r="N45" s="5">
        <v>42</v>
      </c>
      <c r="O45" s="493">
        <v>36</v>
      </c>
      <c r="P45" s="493">
        <v>60</v>
      </c>
      <c r="Q45" s="486">
        <f t="shared" si="7"/>
        <v>15</v>
      </c>
      <c r="R45" s="504">
        <f t="shared" si="2"/>
        <v>96</v>
      </c>
    </row>
    <row r="46" spans="1:18" s="492" customFormat="1" ht="15" customHeight="1" thickBot="1" x14ac:dyDescent="0.25">
      <c r="A46" s="580">
        <v>3060</v>
      </c>
      <c r="B46" s="581" t="s">
        <v>1063</v>
      </c>
      <c r="C46" s="582" t="s">
        <v>978</v>
      </c>
      <c r="D46" s="583">
        <f t="shared" si="3"/>
        <v>1036</v>
      </c>
      <c r="E46" s="583">
        <f t="shared" si="4"/>
        <v>1103</v>
      </c>
      <c r="F46" s="591">
        <f t="shared" si="5"/>
        <v>677</v>
      </c>
      <c r="G46" s="591">
        <f t="shared" si="5"/>
        <v>605</v>
      </c>
      <c r="H46" s="584">
        <f t="shared" si="6"/>
        <v>42</v>
      </c>
      <c r="J46" s="503">
        <v>1036</v>
      </c>
      <c r="K46" s="5">
        <v>1103</v>
      </c>
      <c r="L46" s="5">
        <v>677</v>
      </c>
      <c r="M46" s="5">
        <v>605</v>
      </c>
      <c r="N46" s="5">
        <v>42</v>
      </c>
      <c r="O46" s="493">
        <v>36</v>
      </c>
      <c r="P46" s="511">
        <v>72</v>
      </c>
      <c r="Q46" s="486">
        <f t="shared" si="7"/>
        <v>18</v>
      </c>
      <c r="R46" s="504">
        <f t="shared" si="2"/>
        <v>108</v>
      </c>
    </row>
    <row r="47" spans="1:18" s="492" customFormat="1" ht="12.75" customHeight="1" thickBot="1" x14ac:dyDescent="0.25">
      <c r="A47" s="513"/>
      <c r="B47" s="514"/>
      <c r="C47" s="514"/>
      <c r="D47" s="514"/>
      <c r="E47" s="514"/>
      <c r="F47" s="515"/>
      <c r="G47" s="515"/>
      <c r="H47" s="512"/>
      <c r="I47" s="512"/>
      <c r="J47" s="516"/>
      <c r="K47" s="564"/>
      <c r="L47" s="564"/>
      <c r="M47" s="564"/>
      <c r="N47" s="512"/>
      <c r="O47" s="486"/>
      <c r="P47" s="501"/>
      <c r="Q47" s="501"/>
      <c r="R47" s="504"/>
    </row>
    <row r="48" spans="1:18" s="492" customFormat="1" ht="12.75" customHeight="1" x14ac:dyDescent="0.2">
      <c r="A48" s="513"/>
      <c r="B48" s="741" t="s">
        <v>424</v>
      </c>
      <c r="C48" s="812" t="s">
        <v>841</v>
      </c>
      <c r="D48" s="813"/>
      <c r="E48" s="813"/>
      <c r="F48" s="813"/>
      <c r="G48" s="813"/>
      <c r="H48" s="912"/>
      <c r="I48" s="512"/>
      <c r="J48" s="516"/>
      <c r="K48" s="564"/>
      <c r="L48" s="564"/>
      <c r="M48" s="564"/>
      <c r="N48" s="512"/>
      <c r="O48" s="486"/>
      <c r="P48" s="501"/>
      <c r="Q48" s="501"/>
      <c r="R48" s="504"/>
    </row>
    <row r="49" spans="1:18" s="492" customFormat="1" ht="12.75" customHeight="1" x14ac:dyDescent="0.2">
      <c r="A49" s="513"/>
      <c r="B49" s="742"/>
      <c r="C49" s="784" t="s">
        <v>879</v>
      </c>
      <c r="D49" s="785"/>
      <c r="E49" s="785"/>
      <c r="F49" s="785"/>
      <c r="G49" s="785"/>
      <c r="H49" s="913"/>
      <c r="I49" s="512"/>
      <c r="J49" s="516"/>
      <c r="K49" s="564"/>
      <c r="L49" s="564"/>
      <c r="M49" s="564"/>
      <c r="N49" s="512"/>
      <c r="O49" s="486"/>
      <c r="P49" s="501"/>
      <c r="Q49" s="501"/>
      <c r="R49" s="504"/>
    </row>
    <row r="50" spans="1:18" s="492" customFormat="1" ht="13.5" customHeight="1" thickBot="1" x14ac:dyDescent="0.25">
      <c r="A50" s="513"/>
      <c r="B50" s="743"/>
      <c r="C50" s="787" t="s">
        <v>842</v>
      </c>
      <c r="D50" s="788"/>
      <c r="E50" s="788"/>
      <c r="F50" s="788"/>
      <c r="G50" s="788"/>
      <c r="H50" s="914"/>
      <c r="I50" s="512"/>
      <c r="J50" s="516"/>
      <c r="K50" s="564"/>
      <c r="L50" s="564"/>
      <c r="M50" s="564"/>
      <c r="N50" s="512"/>
      <c r="O50" s="486"/>
      <c r="P50" s="501"/>
      <c r="Q50" s="501"/>
      <c r="R50" s="504"/>
    </row>
    <row r="51" spans="1:18" s="492" customFormat="1" ht="13.5" customHeight="1" x14ac:dyDescent="0.2">
      <c r="A51" s="513"/>
      <c r="B51" s="514"/>
      <c r="C51" s="579"/>
      <c r="D51" s="520"/>
      <c r="E51" s="520"/>
      <c r="H51" s="512"/>
      <c r="I51" s="512"/>
      <c r="J51" s="516"/>
      <c r="K51" s="564"/>
      <c r="L51" s="564"/>
      <c r="M51" s="564"/>
      <c r="N51" s="512"/>
      <c r="O51" s="486"/>
      <c r="P51" s="501"/>
      <c r="Q51" s="501"/>
      <c r="R51" s="504"/>
    </row>
    <row r="52" spans="1:18" s="492" customFormat="1" ht="13.5" customHeight="1" x14ac:dyDescent="0.2">
      <c r="A52" s="335" t="s">
        <v>533</v>
      </c>
      <c r="B52" s="514"/>
      <c r="C52" s="514"/>
      <c r="D52" s="520"/>
      <c r="E52" s="520"/>
      <c r="F52" s="515"/>
      <c r="G52" s="515"/>
      <c r="H52" s="512"/>
      <c r="I52" s="512"/>
      <c r="J52" s="516"/>
      <c r="K52" s="516"/>
      <c r="L52" s="516"/>
      <c r="M52" s="516"/>
      <c r="N52" s="512"/>
      <c r="O52" s="486"/>
      <c r="P52" s="501"/>
      <c r="Q52" s="501"/>
      <c r="R52" s="504"/>
    </row>
    <row r="53" spans="1:18" s="492" customFormat="1" ht="13.5" customHeight="1" x14ac:dyDescent="0.2">
      <c r="A53" s="335" t="s">
        <v>1142</v>
      </c>
      <c r="B53" s="514"/>
      <c r="C53" s="514"/>
      <c r="D53" s="520"/>
      <c r="E53" s="520"/>
      <c r="F53" s="515"/>
      <c r="G53" s="515"/>
      <c r="H53" s="512"/>
      <c r="I53" s="512"/>
      <c r="J53" s="516"/>
      <c r="K53" s="516"/>
      <c r="L53" s="516"/>
      <c r="M53" s="516"/>
      <c r="N53" s="512"/>
      <c r="O53" s="486"/>
      <c r="P53" s="501"/>
      <c r="Q53" s="501"/>
      <c r="R53" s="504"/>
    </row>
    <row r="54" spans="1:18" s="492" customFormat="1" ht="13.5" customHeight="1" x14ac:dyDescent="0.2">
      <c r="A54" s="335" t="s">
        <v>1099</v>
      </c>
      <c r="B54" s="514"/>
      <c r="C54" s="514"/>
      <c r="D54" s="520"/>
      <c r="E54" s="520"/>
      <c r="F54" s="515"/>
      <c r="G54" s="515"/>
      <c r="H54" s="512"/>
      <c r="I54" s="512"/>
      <c r="J54" s="516"/>
      <c r="K54" s="516"/>
      <c r="L54" s="516"/>
      <c r="M54" s="516"/>
      <c r="N54" s="512"/>
      <c r="O54" s="486"/>
      <c r="P54" s="501"/>
      <c r="Q54" s="501"/>
      <c r="R54" s="504"/>
    </row>
    <row r="55" spans="1:18" s="492" customFormat="1" ht="13.5" customHeight="1" x14ac:dyDescent="0.2">
      <c r="A55" s="335"/>
      <c r="B55" s="514"/>
      <c r="C55" s="514"/>
      <c r="D55" s="520"/>
      <c r="E55" s="520"/>
      <c r="F55" s="515"/>
      <c r="G55" s="515"/>
      <c r="H55" s="512"/>
      <c r="I55" s="512"/>
      <c r="J55" s="516"/>
      <c r="K55" s="516"/>
      <c r="L55" s="516"/>
      <c r="M55" s="516"/>
      <c r="N55" s="512"/>
      <c r="O55" s="486"/>
      <c r="P55" s="501"/>
      <c r="Q55" s="501"/>
      <c r="R55" s="504"/>
    </row>
    <row r="56" spans="1:18" s="525" customFormat="1" ht="15" customHeight="1" x14ac:dyDescent="0.25">
      <c r="A56" s="531" t="s">
        <v>49</v>
      </c>
      <c r="B56" s="527"/>
      <c r="C56" s="527"/>
      <c r="E56" s="605" t="s">
        <v>244</v>
      </c>
      <c r="F56" s="533"/>
      <c r="I56" s="528"/>
      <c r="J56" s="528"/>
      <c r="K56" s="528"/>
      <c r="L56" s="528"/>
      <c r="M56" s="524"/>
      <c r="O56" s="526"/>
      <c r="P56" s="526"/>
    </row>
    <row r="57" spans="1:18" s="525" customFormat="1" ht="15" customHeight="1" x14ac:dyDescent="0.25">
      <c r="A57" s="523" t="str">
        <f>Constant!A2</f>
        <v>Fin Removal Charge</v>
      </c>
      <c r="B57" s="527"/>
      <c r="C57" s="527"/>
      <c r="E57" s="720">
        <f>Constant!B2*$H$2</f>
        <v>21</v>
      </c>
      <c r="F57" s="721" t="str">
        <f>Constant!C2</f>
        <v>Per Window</v>
      </c>
      <c r="I57" s="528"/>
      <c r="J57" s="528"/>
      <c r="K57" s="528"/>
      <c r="L57" s="528"/>
      <c r="M57" s="524"/>
      <c r="O57" s="526"/>
      <c r="P57" s="526"/>
    </row>
    <row r="58" spans="1:18" s="525" customFormat="1" ht="15" customHeight="1" x14ac:dyDescent="0.25">
      <c r="A58" s="523" t="str">
        <f>Constant!A3</f>
        <v>Argon Enhanced*</v>
      </c>
      <c r="B58" s="524"/>
      <c r="C58" s="524"/>
      <c r="E58" s="720">
        <f>Constant!B3*$H$2</f>
        <v>1.89</v>
      </c>
      <c r="F58" s="721" t="str">
        <f>Constant!C3</f>
        <v>Per Square Ft.</v>
      </c>
      <c r="I58" s="528"/>
      <c r="J58" s="528"/>
      <c r="K58" s="528"/>
      <c r="L58" s="528"/>
      <c r="M58" s="524"/>
      <c r="O58" s="526"/>
      <c r="P58" s="526"/>
    </row>
    <row r="59" spans="1:18" s="525" customFormat="1" ht="15" customHeight="1" x14ac:dyDescent="0.25">
      <c r="A59" s="523" t="str">
        <f>Constant!A4</f>
        <v>Adobe Adder</v>
      </c>
      <c r="B59" s="524"/>
      <c r="C59" s="524"/>
      <c r="E59" s="720">
        <f>Constant!B4*$H$2</f>
        <v>14</v>
      </c>
      <c r="F59" s="721" t="str">
        <f>Constant!C4</f>
        <v>Per Window</v>
      </c>
      <c r="I59" s="528"/>
      <c r="J59" s="528"/>
      <c r="K59" s="528"/>
      <c r="L59" s="528"/>
      <c r="M59" s="524"/>
      <c r="O59" s="526"/>
      <c r="P59" s="526"/>
    </row>
    <row r="60" spans="1:18" s="525" customFormat="1" ht="15" customHeight="1" x14ac:dyDescent="0.25">
      <c r="A60" s="523" t="str">
        <f>Constant!A5</f>
        <v>High Head Bead(White or Adobe)</v>
      </c>
      <c r="B60" s="524"/>
      <c r="C60" s="524"/>
      <c r="D60" s="530"/>
      <c r="E60" s="720">
        <f>Constant!B5*$H$2</f>
        <v>1.89</v>
      </c>
      <c r="F60" s="721" t="str">
        <f>Constant!C5</f>
        <v>Per Lineal Ft.</v>
      </c>
      <c r="J60" s="528"/>
      <c r="K60" s="528"/>
      <c r="L60" s="528"/>
      <c r="N60" s="524"/>
      <c r="P60" s="526"/>
      <c r="Q60" s="526"/>
    </row>
    <row r="61" spans="1:18" s="525" customFormat="1" ht="15" customHeight="1" x14ac:dyDescent="0.25">
      <c r="A61" s="523" t="str">
        <f>Constant!A6</f>
        <v>Glass - Clear Glass Deduct per piece of glass</v>
      </c>
      <c r="B61" s="524"/>
      <c r="C61" s="524"/>
      <c r="E61" s="720">
        <f>Constant!B6*$H$2</f>
        <v>-1.28</v>
      </c>
      <c r="F61" s="721" t="str">
        <f>Constant!C6</f>
        <v>Per Square Ft.</v>
      </c>
      <c r="I61" s="528"/>
      <c r="J61" s="528"/>
      <c r="K61" s="528"/>
      <c r="L61" s="528"/>
      <c r="M61" s="524"/>
      <c r="O61" s="526"/>
      <c r="P61" s="526"/>
    </row>
    <row r="62" spans="1:18" s="525" customFormat="1" ht="16.5" customHeight="1" x14ac:dyDescent="0.25">
      <c r="A62" s="523" t="str">
        <f>Constant!A7</f>
        <v>Glass - DSB - Clear Tempered</v>
      </c>
      <c r="B62" s="524"/>
      <c r="C62" s="524"/>
      <c r="E62" s="720">
        <f>Constant!B7*$H$2</f>
        <v>17.600000000000001</v>
      </c>
      <c r="F62" s="721" t="str">
        <f>Constant!C7</f>
        <v>Per Square Ft.</v>
      </c>
      <c r="I62" s="528"/>
      <c r="J62" s="528"/>
      <c r="K62" s="528"/>
      <c r="L62" s="528"/>
      <c r="M62" s="524"/>
      <c r="O62" s="526"/>
      <c r="P62" s="526"/>
    </row>
    <row r="63" spans="1:18" s="525" customFormat="1" ht="15" customHeight="1" x14ac:dyDescent="0.25">
      <c r="A63" s="523" t="str">
        <f>Constant!A8</f>
        <v>Glass - DSB - Obscure</v>
      </c>
      <c r="B63" s="524"/>
      <c r="C63" s="524"/>
      <c r="E63" s="720">
        <f>Constant!B8*$H$2</f>
        <v>2.3199999999999998</v>
      </c>
      <c r="F63" s="721" t="str">
        <f>Constant!C8</f>
        <v>Per Square Ft.</v>
      </c>
      <c r="G63" s="599"/>
      <c r="I63" s="528"/>
      <c r="J63" s="528"/>
      <c r="K63" s="528"/>
      <c r="L63" s="528"/>
      <c r="M63" s="524"/>
      <c r="O63" s="526"/>
      <c r="P63" s="526"/>
    </row>
    <row r="64" spans="1:18" s="525" customFormat="1" ht="15" customHeight="1" x14ac:dyDescent="0.25">
      <c r="A64" s="523" t="str">
        <f>Constant!A9</f>
        <v>Glass - DSB - Obscure/Tempered</v>
      </c>
      <c r="B64" s="524"/>
      <c r="C64" s="524"/>
      <c r="E64" s="720">
        <f>Constant!B9*$H$2</f>
        <v>32.93</v>
      </c>
      <c r="F64" s="721" t="str">
        <f>Constant!C9</f>
        <v>Per Square Ft.</v>
      </c>
      <c r="I64" s="528"/>
      <c r="J64" s="528"/>
      <c r="K64" s="528"/>
      <c r="L64" s="528"/>
      <c r="M64" s="524"/>
      <c r="O64" s="526"/>
      <c r="P64" s="526"/>
    </row>
    <row r="65" spans="1:17" s="525" customFormat="1" ht="15" customHeight="1" x14ac:dyDescent="0.25">
      <c r="A65" s="523" t="str">
        <f>Constant!A10</f>
        <v>Glass - DSB - Loe/Obscure</v>
      </c>
      <c r="B65" s="524"/>
      <c r="C65" s="524"/>
      <c r="E65" s="720">
        <f>Constant!B10*$H$2</f>
        <v>3.6</v>
      </c>
      <c r="F65" s="721" t="str">
        <f>Constant!C10</f>
        <v>Per Square Ft.</v>
      </c>
      <c r="G65" s="599"/>
      <c r="I65" s="528"/>
      <c r="J65" s="528"/>
      <c r="K65" s="528"/>
      <c r="L65" s="528"/>
      <c r="M65" s="524"/>
      <c r="O65" s="526"/>
      <c r="P65" s="526"/>
    </row>
    <row r="66" spans="1:17" s="525" customFormat="1" ht="15" customHeight="1" x14ac:dyDescent="0.25">
      <c r="A66" s="523" t="str">
        <f>Constant!A11</f>
        <v>Glass - DSB - Loe/Tempered</v>
      </c>
      <c r="B66" s="524"/>
      <c r="C66" s="524"/>
      <c r="E66" s="720">
        <f>Constant!B11*$H$2</f>
        <v>20.41</v>
      </c>
      <c r="F66" s="721" t="str">
        <f>Constant!C11</f>
        <v>Per Square Ft.</v>
      </c>
      <c r="I66" s="528"/>
      <c r="J66" s="528"/>
      <c r="K66" s="528"/>
      <c r="L66" s="528"/>
      <c r="M66" s="524"/>
      <c r="O66" s="526"/>
      <c r="P66" s="526"/>
    </row>
    <row r="67" spans="1:17" s="525" customFormat="1" ht="15" customHeight="1" x14ac:dyDescent="0.25">
      <c r="A67" s="523" t="str">
        <f>Constant!A12</f>
        <v>Glass - DSB - Loe/Obs/Tempered</v>
      </c>
      <c r="B67" s="524"/>
      <c r="C67" s="524"/>
      <c r="E67" s="720">
        <f>Constant!B12*$H$2</f>
        <v>35.729999999999997</v>
      </c>
      <c r="F67" s="721" t="str">
        <f>Constant!C12</f>
        <v>Per Square Ft.</v>
      </c>
      <c r="I67" s="528"/>
      <c r="J67" s="528"/>
      <c r="K67" s="528"/>
      <c r="L67" s="528"/>
      <c r="M67" s="524"/>
      <c r="O67" s="526"/>
      <c r="P67" s="526"/>
    </row>
    <row r="68" spans="1:17" s="525" customFormat="1" ht="15" customHeight="1" x14ac:dyDescent="0.25">
      <c r="A68" s="523" t="str">
        <f>Constant!A13</f>
        <v>Glass - DSB - Loe366</v>
      </c>
      <c r="B68" s="524"/>
      <c r="C68" s="524"/>
      <c r="E68" s="720">
        <f>Constant!B13*$H$2</f>
        <v>3.86</v>
      </c>
      <c r="F68" s="721" t="str">
        <f>Constant!C13</f>
        <v>Per Square Ft.</v>
      </c>
      <c r="I68" s="528"/>
      <c r="J68" s="528"/>
      <c r="K68" s="528"/>
      <c r="L68" s="528"/>
      <c r="M68" s="524"/>
      <c r="O68" s="526"/>
      <c r="P68" s="526"/>
    </row>
    <row r="69" spans="1:17" s="525" customFormat="1" ht="15" customHeight="1" x14ac:dyDescent="0.25">
      <c r="A69" s="523" t="str">
        <f>Constant!A14</f>
        <v>Glass - DSB - Loe366/Obscure</v>
      </c>
      <c r="B69" s="524"/>
      <c r="C69" s="524"/>
      <c r="E69" s="720">
        <f>Constant!B14*$H$2</f>
        <v>6.18</v>
      </c>
      <c r="F69" s="721" t="str">
        <f>Constant!C14</f>
        <v>Per Square Ft.</v>
      </c>
      <c r="G69" s="599"/>
      <c r="I69" s="528"/>
      <c r="J69" s="528"/>
      <c r="K69" s="528"/>
      <c r="L69" s="528"/>
      <c r="M69" s="524"/>
      <c r="O69" s="526"/>
      <c r="P69" s="526"/>
    </row>
    <row r="70" spans="1:17" s="525" customFormat="1" ht="15" customHeight="1" x14ac:dyDescent="0.25">
      <c r="A70" s="523" t="str">
        <f>Constant!A15</f>
        <v>Glass - DSB - Loe366/Obscure/Tempered</v>
      </c>
      <c r="B70" s="524"/>
      <c r="C70" s="524"/>
      <c r="E70" s="720">
        <f>Constant!B15*$H$2</f>
        <v>39.81</v>
      </c>
      <c r="F70" s="721" t="str">
        <f>Constant!C15</f>
        <v>Per Square Ft.</v>
      </c>
      <c r="I70" s="528"/>
      <c r="J70" s="528"/>
      <c r="K70" s="528"/>
      <c r="L70" s="528"/>
      <c r="M70" s="524"/>
      <c r="O70" s="526"/>
      <c r="P70" s="526"/>
    </row>
    <row r="71" spans="1:17" s="525" customFormat="1" ht="15" customHeight="1" x14ac:dyDescent="0.25">
      <c r="A71" s="523" t="str">
        <f>Constant!A16</f>
        <v>Glass - DSB - Loe366/Tempered</v>
      </c>
      <c r="B71" s="524"/>
      <c r="C71" s="524"/>
      <c r="E71" s="720">
        <f>Constant!B16*$H$2</f>
        <v>24.49</v>
      </c>
      <c r="F71" s="721" t="str">
        <f>Constant!C16</f>
        <v>Per Square Ft.</v>
      </c>
      <c r="I71" s="528"/>
      <c r="J71" s="528"/>
      <c r="K71" s="528"/>
      <c r="L71" s="528"/>
      <c r="M71" s="524"/>
      <c r="O71" s="526"/>
      <c r="P71" s="526"/>
    </row>
    <row r="72" spans="1:17" s="525" customFormat="1" ht="15" customHeight="1" x14ac:dyDescent="0.25">
      <c r="A72" s="523" t="str">
        <f>Constant!A17</f>
        <v>Glass - DSB - Loe340</v>
      </c>
      <c r="B72" s="524"/>
      <c r="C72" s="524"/>
      <c r="E72" s="720">
        <f>Constant!B17*$H$2</f>
        <v>4.54</v>
      </c>
      <c r="F72" s="721" t="str">
        <f>Constant!C17</f>
        <v>Per Square Ft.</v>
      </c>
      <c r="J72" s="528"/>
      <c r="K72" s="528"/>
      <c r="L72" s="528"/>
      <c r="M72" s="528"/>
      <c r="N72" s="524"/>
      <c r="P72" s="526"/>
      <c r="Q72" s="526"/>
    </row>
    <row r="73" spans="1:17" s="525" customFormat="1" ht="15" customHeight="1" x14ac:dyDescent="0.25">
      <c r="A73" s="523" t="str">
        <f>Constant!A18</f>
        <v>Glass - DSB - Loe340/Obscure</v>
      </c>
      <c r="B73" s="524"/>
      <c r="C73" s="524"/>
      <c r="E73" s="720">
        <f>Constant!B18*$H$2</f>
        <v>6.86</v>
      </c>
      <c r="F73" s="721" t="str">
        <f>Constant!C18</f>
        <v>Per Square Ft.</v>
      </c>
      <c r="G73" s="599"/>
      <c r="J73" s="528"/>
      <c r="K73" s="528"/>
      <c r="L73" s="528"/>
      <c r="M73" s="528"/>
      <c r="N73" s="524"/>
      <c r="P73" s="526"/>
      <c r="Q73" s="526"/>
    </row>
    <row r="74" spans="1:17" s="525" customFormat="1" ht="15" customHeight="1" x14ac:dyDescent="0.25">
      <c r="A74" s="523" t="str">
        <f>Constant!A19</f>
        <v>Glass - DSB - Loe340/Obscure/Tempered</v>
      </c>
      <c r="B74" s="524"/>
      <c r="C74" s="524"/>
      <c r="E74" s="720">
        <f>Constant!B19*$H$2</f>
        <v>40.49</v>
      </c>
      <c r="F74" s="721" t="str">
        <f>Constant!C19</f>
        <v>Per Square Ft.</v>
      </c>
      <c r="J74" s="528"/>
      <c r="K74" s="528"/>
      <c r="L74" s="528"/>
      <c r="M74" s="528"/>
      <c r="N74" s="524"/>
      <c r="P74" s="526"/>
      <c r="Q74" s="526"/>
    </row>
    <row r="75" spans="1:17" s="525" customFormat="1" ht="15" customHeight="1" x14ac:dyDescent="0.25">
      <c r="A75" s="523" t="str">
        <f>Constant!A20</f>
        <v>Glass - DSB - Loe340/Tempered</v>
      </c>
      <c r="B75" s="524"/>
      <c r="C75" s="524"/>
      <c r="E75" s="720">
        <f>Constant!B20*$H$2</f>
        <v>25.16</v>
      </c>
      <c r="F75" s="721" t="str">
        <f>Constant!C20</f>
        <v>Per Square Ft.</v>
      </c>
      <c r="J75" s="528"/>
      <c r="K75" s="528"/>
      <c r="L75" s="528"/>
      <c r="M75" s="528"/>
      <c r="N75" s="524"/>
      <c r="P75" s="526"/>
      <c r="Q75" s="526"/>
    </row>
    <row r="76" spans="1:17" s="525" customFormat="1" ht="15" customHeight="1" x14ac:dyDescent="0.25">
      <c r="A76" s="523" t="str">
        <f>Constant!A21</f>
        <v>Glass - 3/16 - Clear</v>
      </c>
      <c r="B76" s="524"/>
      <c r="C76" s="524"/>
      <c r="E76" s="720">
        <f>Constant!B21*$H$2</f>
        <v>5.64</v>
      </c>
      <c r="F76" s="721" t="str">
        <f>Constant!C21</f>
        <v>Per Square Ft.</v>
      </c>
      <c r="I76" s="528"/>
      <c r="J76" s="528"/>
      <c r="K76" s="528"/>
      <c r="L76" s="528"/>
      <c r="M76" s="524"/>
      <c r="O76" s="526"/>
      <c r="P76" s="526"/>
    </row>
    <row r="77" spans="1:17" s="525" customFormat="1" ht="15" customHeight="1" x14ac:dyDescent="0.25">
      <c r="A77" s="523" t="str">
        <f>Constant!A22</f>
        <v>Glass - 3/16 - Clear/Tempered</v>
      </c>
      <c r="B77" s="524"/>
      <c r="C77" s="524"/>
      <c r="E77" s="720">
        <f>Constant!B22*$H$2</f>
        <v>25.19</v>
      </c>
      <c r="F77" s="721" t="str">
        <f>Constant!C22</f>
        <v>Per Square Ft.</v>
      </c>
      <c r="I77" s="528"/>
      <c r="J77" s="528"/>
      <c r="K77" s="528"/>
      <c r="L77" s="528"/>
      <c r="M77" s="524"/>
      <c r="O77" s="526"/>
      <c r="P77" s="526"/>
    </row>
    <row r="78" spans="1:17" s="525" customFormat="1" ht="15" customHeight="1" x14ac:dyDescent="0.25">
      <c r="A78" s="523" t="str">
        <f>Constant!A23</f>
        <v>Glass - 3/16 - Loe</v>
      </c>
      <c r="B78" s="524"/>
      <c r="C78" s="524"/>
      <c r="E78" s="720">
        <f>Constant!B23*$H$2</f>
        <v>10.8</v>
      </c>
      <c r="F78" s="721" t="str">
        <f>Constant!C23</f>
        <v>Per Square Ft.</v>
      </c>
      <c r="I78" s="528"/>
      <c r="J78" s="528"/>
      <c r="K78" s="528"/>
      <c r="L78" s="528"/>
      <c r="M78" s="524"/>
      <c r="O78" s="526"/>
      <c r="P78" s="526"/>
    </row>
    <row r="79" spans="1:17" s="525" customFormat="1" ht="15" customHeight="1" x14ac:dyDescent="0.25">
      <c r="A79" s="523" t="str">
        <f>Constant!A24</f>
        <v>Glass - 3/16 - Loe/Tempered</v>
      </c>
      <c r="B79" s="524"/>
      <c r="C79" s="524"/>
      <c r="E79" s="720">
        <f>Constant!B24*$H$2</f>
        <v>30.9</v>
      </c>
      <c r="F79" s="721" t="str">
        <f>Constant!C24</f>
        <v>Per Square Ft.</v>
      </c>
      <c r="I79" s="528"/>
      <c r="J79" s="528"/>
      <c r="K79" s="528"/>
      <c r="L79" s="528"/>
      <c r="M79" s="524"/>
      <c r="O79" s="526"/>
      <c r="P79" s="526"/>
    </row>
    <row r="80" spans="1:17" s="525" customFormat="1" ht="15" customHeight="1" x14ac:dyDescent="0.25">
      <c r="A80" s="523" t="str">
        <f>Constant!A25</f>
        <v>Glass - 3/16 - Loe/Obscure</v>
      </c>
      <c r="B80" s="524"/>
      <c r="C80" s="524"/>
      <c r="E80" s="720">
        <f>Constant!B25*$H$2</f>
        <v>23.13</v>
      </c>
      <c r="F80" s="721" t="str">
        <f>Constant!C25</f>
        <v>Per Square Ft.</v>
      </c>
      <c r="I80" s="528"/>
      <c r="J80" s="528"/>
      <c r="K80" s="528"/>
      <c r="L80" s="528"/>
      <c r="M80" s="524"/>
      <c r="O80" s="526"/>
      <c r="P80" s="526"/>
    </row>
    <row r="81" spans="1:17" s="525" customFormat="1" ht="15" customHeight="1" x14ac:dyDescent="0.25">
      <c r="A81" s="523" t="str">
        <f>Constant!A26</f>
        <v>Glass - 3/16 - Loe/Obscure/Tempered</v>
      </c>
      <c r="B81" s="524"/>
      <c r="C81" s="524"/>
      <c r="E81" s="720">
        <f>Constant!B26*$H$2</f>
        <v>43.83</v>
      </c>
      <c r="F81" s="721" t="str">
        <f>Constant!C26</f>
        <v>Per Square Ft.</v>
      </c>
      <c r="I81" s="528"/>
      <c r="J81" s="528"/>
      <c r="K81" s="528"/>
      <c r="L81" s="528"/>
      <c r="M81" s="524"/>
      <c r="O81" s="526"/>
      <c r="P81" s="526"/>
    </row>
    <row r="82" spans="1:17" s="525" customFormat="1" ht="15" customHeight="1" x14ac:dyDescent="0.25">
      <c r="A82" s="523" t="str">
        <f>Constant!A27</f>
        <v>Glass - 3/16 - Obscure</v>
      </c>
      <c r="B82" s="524"/>
      <c r="C82" s="524"/>
      <c r="E82" s="720">
        <f>Constant!B27*$H$2</f>
        <v>17.97</v>
      </c>
      <c r="F82" s="721" t="str">
        <f>Constant!C27</f>
        <v>Per Square Ft.</v>
      </c>
      <c r="I82" s="528"/>
      <c r="J82" s="528"/>
      <c r="K82" s="528"/>
      <c r="L82" s="528"/>
      <c r="M82" s="524"/>
      <c r="O82" s="526"/>
      <c r="P82" s="526"/>
    </row>
    <row r="83" spans="1:17" s="525" customFormat="1" ht="15" customHeight="1" x14ac:dyDescent="0.25">
      <c r="A83" s="523" t="str">
        <f>Constant!A28</f>
        <v>Glass - 3/16 - Obscure/Tempered</v>
      </c>
      <c r="B83" s="524"/>
      <c r="C83" s="524"/>
      <c r="E83" s="720">
        <f>Constant!B28*$H$2</f>
        <v>38.08</v>
      </c>
      <c r="F83" s="721" t="str">
        <f>Constant!C28</f>
        <v>Per Square Ft.</v>
      </c>
      <c r="I83" s="528"/>
      <c r="J83" s="528"/>
      <c r="K83" s="528"/>
      <c r="L83" s="528"/>
      <c r="M83" s="524"/>
      <c r="O83" s="526"/>
      <c r="P83" s="526"/>
    </row>
    <row r="84" spans="1:17" s="525" customFormat="1" ht="15" customHeight="1" x14ac:dyDescent="0.25">
      <c r="A84" s="523" t="str">
        <f>Constant!A29</f>
        <v>Glass - 3/16 - Loe366</v>
      </c>
      <c r="B84" s="524"/>
      <c r="C84" s="524"/>
      <c r="E84" s="720">
        <f>Constant!B29*$H$2</f>
        <v>11.14</v>
      </c>
      <c r="F84" s="721" t="str">
        <f>Constant!C29</f>
        <v>Per Square Ft.</v>
      </c>
      <c r="I84" s="528"/>
      <c r="J84" s="528"/>
      <c r="K84" s="528"/>
      <c r="L84" s="528"/>
      <c r="M84" s="524"/>
      <c r="O84" s="526"/>
      <c r="P84" s="526"/>
    </row>
    <row r="85" spans="1:17" s="525" customFormat="1" ht="15" customHeight="1" x14ac:dyDescent="0.25">
      <c r="A85" s="523" t="str">
        <f>Constant!A30</f>
        <v>Glass - 3/16 - Loe366/Tempered</v>
      </c>
      <c r="B85" s="524"/>
      <c r="C85" s="524"/>
      <c r="E85" s="720">
        <f>Constant!B30*$H$2</f>
        <v>31.89</v>
      </c>
      <c r="F85" s="721" t="str">
        <f>Constant!C30</f>
        <v>Per Square Ft.</v>
      </c>
      <c r="I85" s="528"/>
      <c r="J85" s="528"/>
      <c r="K85" s="528"/>
      <c r="L85" s="528"/>
      <c r="M85" s="524"/>
      <c r="O85" s="526"/>
      <c r="P85" s="526"/>
    </row>
    <row r="86" spans="1:17" s="525" customFormat="1" ht="15" customHeight="1" x14ac:dyDescent="0.25">
      <c r="A86" s="523" t="str">
        <f>Constant!A31</f>
        <v>Glass - 3/16 - Loe366/Obscure</v>
      </c>
      <c r="B86" s="524"/>
      <c r="C86" s="524"/>
      <c r="E86" s="720">
        <f>Constant!B31*$H$2</f>
        <v>23.46</v>
      </c>
      <c r="F86" s="721" t="str">
        <f>Constant!C31</f>
        <v>Per Square Ft.</v>
      </c>
      <c r="I86" s="528"/>
      <c r="J86" s="528"/>
      <c r="K86" s="528"/>
      <c r="L86" s="528"/>
      <c r="M86" s="524"/>
      <c r="O86" s="526"/>
      <c r="P86" s="526"/>
    </row>
    <row r="87" spans="1:17" s="525" customFormat="1" ht="15" customHeight="1" x14ac:dyDescent="0.25">
      <c r="A87" s="523" t="str">
        <f>Constant!A32</f>
        <v>Glass - 3/16 - Loe366/Obscure/Tempered</v>
      </c>
      <c r="B87" s="524"/>
      <c r="C87" s="524"/>
      <c r="E87" s="720">
        <f>Constant!B32*$H$2</f>
        <v>44.78</v>
      </c>
      <c r="F87" s="721" t="str">
        <f>Constant!C32</f>
        <v>Per Square Ft.</v>
      </c>
      <c r="I87" s="528"/>
      <c r="J87" s="528"/>
      <c r="K87" s="528"/>
      <c r="L87" s="528"/>
      <c r="M87" s="524"/>
      <c r="O87" s="526"/>
      <c r="P87" s="526"/>
    </row>
    <row r="88" spans="1:17" s="525" customFormat="1" ht="15" customHeight="1" x14ac:dyDescent="0.25">
      <c r="A88" s="523" t="str">
        <f>Constant!A33</f>
        <v>Glass - 3/16 - Loe340</v>
      </c>
      <c r="B88" s="524"/>
      <c r="C88" s="524"/>
      <c r="E88" s="720">
        <f>Constant!B33*$H$2</f>
        <v>11.81</v>
      </c>
      <c r="F88" s="721" t="str">
        <f>Constant!C33</f>
        <v>Per Square Ft.</v>
      </c>
      <c r="J88" s="528"/>
      <c r="K88" s="528"/>
      <c r="L88" s="528"/>
      <c r="M88" s="528"/>
      <c r="N88" s="524"/>
      <c r="P88" s="526"/>
      <c r="Q88" s="526"/>
    </row>
    <row r="89" spans="1:17" s="525" customFormat="1" ht="15" customHeight="1" x14ac:dyDescent="0.25">
      <c r="A89" s="523" t="str">
        <f>Constant!A34</f>
        <v>Glass - 3/16 - Loe340/Tempered</v>
      </c>
      <c r="B89" s="524"/>
      <c r="C89" s="524"/>
      <c r="E89" s="720">
        <f>Constant!B34*$H$2</f>
        <v>32.56</v>
      </c>
      <c r="F89" s="721" t="str">
        <f>Constant!C34</f>
        <v>Per Square Ft.</v>
      </c>
      <c r="J89" s="528"/>
      <c r="K89" s="528"/>
      <c r="L89" s="528"/>
      <c r="M89" s="528"/>
      <c r="N89" s="524"/>
      <c r="P89" s="526"/>
      <c r="Q89" s="526"/>
    </row>
    <row r="90" spans="1:17" s="525" customFormat="1" ht="15" customHeight="1" x14ac:dyDescent="0.25">
      <c r="A90" s="523" t="str">
        <f>Constant!A35</f>
        <v>Glass - 3/16 - Loe340/Obscure</v>
      </c>
      <c r="B90" s="524"/>
      <c r="C90" s="524"/>
      <c r="E90" s="720">
        <f>Constant!B35*$H$2</f>
        <v>24.14</v>
      </c>
      <c r="F90" s="721" t="str">
        <f>Constant!C35</f>
        <v>Per Square Ft.</v>
      </c>
      <c r="J90" s="528"/>
      <c r="K90" s="528"/>
      <c r="L90" s="528"/>
      <c r="M90" s="528"/>
      <c r="N90" s="524"/>
      <c r="P90" s="526"/>
      <c r="Q90" s="526"/>
    </row>
    <row r="91" spans="1:17" s="525" customFormat="1" ht="15" customHeight="1" x14ac:dyDescent="0.25">
      <c r="A91" s="523" t="str">
        <f>Constant!A36</f>
        <v>Glass - 3/16 - Loe340/Obscure/Tempered</v>
      </c>
      <c r="B91" s="524"/>
      <c r="C91" s="524"/>
      <c r="E91" s="720">
        <f>Constant!B36*$H$2</f>
        <v>45.45</v>
      </c>
      <c r="F91" s="721" t="str">
        <f>Constant!C36</f>
        <v>Per Square Ft.</v>
      </c>
      <c r="J91" s="528"/>
      <c r="K91" s="528"/>
      <c r="L91" s="528"/>
      <c r="M91" s="528"/>
      <c r="N91" s="524"/>
      <c r="P91" s="526"/>
      <c r="Q91" s="526"/>
    </row>
    <row r="92" spans="1:17" s="525" customFormat="1" ht="15" customHeight="1" x14ac:dyDescent="0.25">
      <c r="A92" s="523" t="str">
        <f>Constant!A37</f>
        <v>Screen Adder (Char-Alum or Clarity)</v>
      </c>
      <c r="B92" s="524"/>
      <c r="C92" s="524"/>
      <c r="E92" s="720">
        <f>Constant!B37*$H$2</f>
        <v>8.51</v>
      </c>
      <c r="F92" s="721" t="str">
        <f>Constant!C37</f>
        <v>Per Square Ft.</v>
      </c>
      <c r="I92" s="528"/>
      <c r="J92" s="528"/>
      <c r="K92" s="528"/>
      <c r="L92" s="528"/>
      <c r="M92" s="524"/>
      <c r="O92" s="526"/>
      <c r="P92" s="526"/>
    </row>
    <row r="93" spans="1:17" s="525" customFormat="1" ht="15" customHeight="1" x14ac:dyDescent="0.25">
      <c r="A93" s="523" t="str">
        <f>Constant!A38</f>
        <v>Spacer Upgrade</v>
      </c>
      <c r="B93" s="524"/>
      <c r="C93" s="524"/>
      <c r="E93" s="720">
        <f>Constant!B38*$H$2</f>
        <v>6.48</v>
      </c>
      <c r="F93" s="721" t="str">
        <f>Constant!C38</f>
        <v>Per Square Ft.</v>
      </c>
      <c r="I93" s="528"/>
      <c r="J93" s="528"/>
      <c r="K93" s="528"/>
      <c r="L93" s="528"/>
      <c r="M93" s="524"/>
      <c r="O93" s="526"/>
      <c r="P93" s="526"/>
    </row>
    <row r="94" spans="1:17" s="525" customFormat="1" ht="15" customHeight="1" x14ac:dyDescent="0.25">
      <c r="A94" s="523" t="str">
        <f>Constant!A39</f>
        <v>Glass Breakage Warranty</v>
      </c>
      <c r="B94" s="524"/>
      <c r="C94" s="524"/>
      <c r="E94" s="720">
        <f>Constant!B39*$H$2</f>
        <v>1.49</v>
      </c>
      <c r="F94" s="721" t="str">
        <f>Constant!C39</f>
        <v>Per Square Ft.</v>
      </c>
      <c r="I94" s="528"/>
      <c r="J94" s="528"/>
      <c r="K94" s="528"/>
      <c r="L94" s="528"/>
      <c r="M94" s="524"/>
      <c r="O94" s="526"/>
      <c r="P94" s="526"/>
    </row>
    <row r="95" spans="1:17" s="525" customFormat="1" ht="15" customHeight="1" x14ac:dyDescent="0.25">
      <c r="A95" s="523" t="str">
        <f>Constant!A40</f>
        <v>Factory Applied WOCD</v>
      </c>
      <c r="B95" s="524"/>
      <c r="C95" s="524"/>
      <c r="E95" s="720">
        <f>Constant!B51*$H$2</f>
        <v>129</v>
      </c>
      <c r="F95" s="721" t="str">
        <f>Constant!C40</f>
        <v>Per Window</v>
      </c>
      <c r="I95" s="528"/>
      <c r="J95" s="528"/>
      <c r="K95" s="528"/>
      <c r="L95" s="528"/>
      <c r="M95" s="524"/>
      <c r="O95" s="526"/>
      <c r="P95" s="526"/>
    </row>
    <row r="96" spans="1:17" s="525" customFormat="1" ht="15" customHeight="1" x14ac:dyDescent="0.25">
      <c r="A96" s="523" t="str">
        <f>Constant!A41</f>
        <v>Plastic Film Applied - Inside or Outside</v>
      </c>
      <c r="B96" s="524"/>
      <c r="C96" s="524"/>
      <c r="E96" s="720">
        <f>Constant!B41*$H$2</f>
        <v>33</v>
      </c>
      <c r="F96" s="721" t="str">
        <f>Constant!C41</f>
        <v>Per Window</v>
      </c>
      <c r="I96" s="528"/>
      <c r="J96" s="528"/>
      <c r="K96" s="528"/>
      <c r="L96" s="528"/>
      <c r="M96" s="524"/>
      <c r="O96" s="526"/>
      <c r="P96" s="526"/>
    </row>
    <row r="97" spans="1:16" s="525" customFormat="1" ht="15" customHeight="1" x14ac:dyDescent="0.25">
      <c r="A97" s="523" t="str">
        <f>Constant!A42</f>
        <v>Plastic Film Applied - Inside and Outside</v>
      </c>
      <c r="B97" s="524"/>
      <c r="C97" s="524"/>
      <c r="E97" s="720">
        <f>Constant!B42*$H$2</f>
        <v>44</v>
      </c>
      <c r="F97" s="721" t="str">
        <f>Constant!C42</f>
        <v>Per Window</v>
      </c>
      <c r="I97" s="528"/>
      <c r="J97" s="528"/>
      <c r="K97" s="528"/>
      <c r="L97" s="528"/>
      <c r="M97" s="524"/>
      <c r="O97" s="526"/>
      <c r="P97" s="526"/>
    </row>
    <row r="98" spans="1:16" s="525" customFormat="1" ht="15" customHeight="1" x14ac:dyDescent="0.25">
      <c r="A98" s="523" t="str">
        <f>Constant!A43</f>
        <v>Flat Grid Charge</v>
      </c>
      <c r="B98" s="524"/>
      <c r="C98" s="524"/>
      <c r="E98" s="720">
        <f>Constant!B43*$H$2</f>
        <v>6.55</v>
      </c>
      <c r="F98" s="721" t="str">
        <f>Constant!C43</f>
        <v>Per Square Ft.</v>
      </c>
      <c r="I98" s="528"/>
      <c r="J98" s="528"/>
      <c r="K98" s="528"/>
      <c r="L98" s="528"/>
      <c r="M98" s="524"/>
      <c r="O98" s="526"/>
      <c r="P98" s="526"/>
    </row>
    <row r="99" spans="1:16" s="525" customFormat="1" ht="15" customHeight="1" x14ac:dyDescent="0.25">
      <c r="A99" s="523" t="str">
        <f>Constant!A44</f>
        <v>Two-Tone Flat Grid Charge</v>
      </c>
      <c r="B99" s="524"/>
      <c r="C99" s="524"/>
      <c r="E99" s="720">
        <f>Constant!B44*$H$2</f>
        <v>17.02</v>
      </c>
      <c r="F99" s="721" t="str">
        <f>Constant!C44</f>
        <v>Per Square Ft.</v>
      </c>
      <c r="I99" s="528"/>
      <c r="J99" s="528"/>
      <c r="K99" s="528"/>
      <c r="L99" s="528"/>
      <c r="M99" s="524"/>
      <c r="O99" s="526"/>
      <c r="P99" s="526"/>
    </row>
    <row r="100" spans="1:16" s="525" customFormat="1" ht="15" customHeight="1" x14ac:dyDescent="0.25">
      <c r="A100" s="523" t="str">
        <f>Constant!A45</f>
        <v>Sculptured Grid Charge</v>
      </c>
      <c r="B100" s="524"/>
      <c r="C100" s="524"/>
      <c r="E100" s="720">
        <f>Constant!B45*$H$2</f>
        <v>17.02</v>
      </c>
      <c r="F100" s="721" t="str">
        <f>Constant!C45</f>
        <v>Per Square Ft.</v>
      </c>
      <c r="I100" s="528"/>
      <c r="J100" s="528"/>
      <c r="K100" s="528"/>
      <c r="L100" s="528"/>
      <c r="M100" s="524"/>
      <c r="O100" s="526"/>
      <c r="P100" s="526"/>
    </row>
    <row r="101" spans="1:16" s="525" customFormat="1" ht="15" customHeight="1" x14ac:dyDescent="0.25">
      <c r="A101" s="523" t="str">
        <f>Constant!A46</f>
        <v>Two-Tone Sculptured Grid Charge</v>
      </c>
      <c r="B101" s="524"/>
      <c r="C101" s="524"/>
      <c r="E101" s="720">
        <f>Constant!B46*$H$2</f>
        <v>34.06</v>
      </c>
      <c r="F101" s="721" t="str">
        <f>Constant!C46</f>
        <v>Per Square Ft.</v>
      </c>
      <c r="I101" s="528"/>
      <c r="J101" s="528"/>
      <c r="K101" s="528"/>
      <c r="L101" s="528"/>
      <c r="M101" s="524"/>
      <c r="O101" s="526"/>
      <c r="P101" s="526"/>
    </row>
    <row r="102" spans="1:16" s="525" customFormat="1" ht="15" customHeight="1" x14ac:dyDescent="0.25">
      <c r="A102" s="523" t="str">
        <f>Constant!A47</f>
        <v>Simulated Divided Lite Grid Charge</v>
      </c>
      <c r="B102" s="524"/>
      <c r="C102" s="524"/>
      <c r="E102" s="720">
        <f>Constant!B47*$H$2</f>
        <v>21.8</v>
      </c>
      <c r="F102" s="721" t="str">
        <f>Constant!C47</f>
        <v>Per Square Ft.</v>
      </c>
      <c r="G102" s="684" t="s">
        <v>1208</v>
      </c>
      <c r="I102" s="528"/>
      <c r="J102" s="528"/>
      <c r="K102" s="528"/>
      <c r="L102" s="528"/>
      <c r="M102" s="524"/>
      <c r="O102" s="526"/>
      <c r="P102" s="526"/>
    </row>
    <row r="103" spans="1:16" s="525" customFormat="1" ht="15" customHeight="1" x14ac:dyDescent="0.25">
      <c r="A103" s="523" t="str">
        <f>Constant!A48</f>
        <v>Simulated Divided Lite Painted Grid Charge</v>
      </c>
      <c r="B103" s="524"/>
      <c r="C103" s="524"/>
      <c r="E103" s="720">
        <f>Constant!B48*$H$2</f>
        <v>27.51</v>
      </c>
      <c r="F103" s="721" t="str">
        <f>Constant!C48</f>
        <v>Per Square Ft.</v>
      </c>
      <c r="G103" s="684" t="s">
        <v>1208</v>
      </c>
      <c r="I103" s="528"/>
      <c r="J103" s="528"/>
      <c r="K103" s="528"/>
      <c r="L103" s="528"/>
      <c r="M103" s="524"/>
      <c r="O103" s="526"/>
      <c r="P103" s="526"/>
    </row>
    <row r="104" spans="1:16" s="525" customFormat="1" ht="15" customHeight="1" x14ac:dyDescent="0.25">
      <c r="A104" s="523" t="str">
        <f>Constant!A49</f>
        <v>2 1/8" SDL Bar</v>
      </c>
      <c r="B104" s="524"/>
      <c r="C104" s="524"/>
      <c r="E104" s="720">
        <f>Constant!B49*$H$2</f>
        <v>102</v>
      </c>
      <c r="F104" s="721" t="str">
        <f>Constant!C49</f>
        <v>Per Bar</v>
      </c>
      <c r="I104" s="528"/>
      <c r="J104" s="528"/>
      <c r="K104" s="528"/>
      <c r="L104" s="528"/>
      <c r="M104" s="524"/>
      <c r="O104" s="526"/>
      <c r="P104" s="526"/>
    </row>
    <row r="105" spans="1:16" s="525" customFormat="1" ht="15" customHeight="1" x14ac:dyDescent="0.25">
      <c r="A105" s="523" t="str">
        <f>Constant!A50</f>
        <v>Upgraded Handle</v>
      </c>
      <c r="B105" s="535"/>
      <c r="C105" s="535"/>
      <c r="D105" s="535"/>
      <c r="E105" s="720">
        <f>Constant!B50*$H$2</f>
        <v>61</v>
      </c>
      <c r="F105" s="721" t="str">
        <f>Constant!C50</f>
        <v>Per Window</v>
      </c>
      <c r="I105" s="528"/>
      <c r="J105" s="528"/>
      <c r="K105" s="528"/>
      <c r="L105" s="528"/>
      <c r="M105" s="524"/>
      <c r="O105" s="526"/>
      <c r="P105" s="526"/>
    </row>
    <row r="106" spans="1:16" s="525" customFormat="1" ht="15" customHeight="1" x14ac:dyDescent="0.25">
      <c r="A106" s="523" t="str">
        <f>Constant!A52</f>
        <v>Combination Unit Charge</v>
      </c>
      <c r="B106" s="524"/>
      <c r="C106" s="524"/>
      <c r="E106" s="720">
        <f>Constant!B52*$H$2</f>
        <v>154</v>
      </c>
      <c r="F106" s="721" t="str">
        <f>Constant!C52</f>
        <v>Combination Charge</v>
      </c>
      <c r="I106" s="528"/>
      <c r="J106" s="528"/>
      <c r="K106" s="528"/>
      <c r="L106" s="528"/>
      <c r="M106" s="524"/>
      <c r="O106" s="526"/>
      <c r="P106" s="526"/>
    </row>
    <row r="107" spans="1:16" s="525" customFormat="1" ht="15" customHeight="1" x14ac:dyDescent="0.25">
      <c r="A107" s="523" t="str">
        <f>Constant!A53</f>
        <v>Tariff</v>
      </c>
      <c r="B107" s="535"/>
      <c r="C107" s="535"/>
      <c r="D107" s="535"/>
      <c r="E107" s="720">
        <f>Constant!B53*$H$2</f>
        <v>6.24</v>
      </c>
      <c r="F107" s="721" t="str">
        <f>Constant!C53</f>
        <v>Per Unit</v>
      </c>
      <c r="I107" s="528"/>
      <c r="J107" s="528"/>
      <c r="K107" s="528"/>
      <c r="L107" s="528"/>
      <c r="M107" s="524"/>
      <c r="O107" s="526"/>
      <c r="P107" s="526"/>
    </row>
    <row r="108" spans="1:16" s="525" customFormat="1" ht="15" customHeight="1" x14ac:dyDescent="0.25">
      <c r="A108" s="523"/>
      <c r="B108" s="524"/>
      <c r="C108" s="524"/>
      <c r="E108" s="592"/>
      <c r="F108" s="480"/>
      <c r="I108" s="528"/>
      <c r="J108" s="528"/>
      <c r="K108" s="528"/>
      <c r="L108" s="528"/>
      <c r="M108" s="524"/>
      <c r="O108" s="526"/>
      <c r="P108" s="526"/>
    </row>
    <row r="109" spans="1:16" s="535" customFormat="1" ht="15" customHeight="1" x14ac:dyDescent="0.25">
      <c r="A109" s="523"/>
      <c r="J109" s="528"/>
      <c r="K109" s="528"/>
      <c r="L109" s="528"/>
      <c r="M109" s="528"/>
      <c r="N109" s="524"/>
    </row>
    <row r="110" spans="1:16" s="535" customFormat="1" ht="15" customHeight="1" x14ac:dyDescent="0.25">
      <c r="A110" s="523"/>
      <c r="B110" s="539"/>
      <c r="C110" s="539"/>
      <c r="D110" s="538"/>
      <c r="E110" s="538"/>
      <c r="F110" s="529"/>
      <c r="G110" s="529"/>
      <c r="J110" s="528"/>
      <c r="K110" s="528"/>
      <c r="L110" s="528"/>
      <c r="M110" s="528"/>
      <c r="N110" s="524"/>
    </row>
    <row r="111" spans="1:16" s="535" customFormat="1" ht="15" customHeight="1" thickBot="1" x14ac:dyDescent="0.3">
      <c r="A111" s="523"/>
      <c r="B111" s="539"/>
      <c r="C111" s="539"/>
      <c r="D111" s="538"/>
      <c r="E111" s="538"/>
      <c r="F111" s="529"/>
      <c r="G111" s="529"/>
      <c r="J111" s="528"/>
      <c r="K111" s="528"/>
      <c r="L111" s="528"/>
      <c r="M111" s="528"/>
      <c r="N111" s="524"/>
    </row>
    <row r="112" spans="1:16" s="535" customFormat="1" ht="15" customHeight="1" x14ac:dyDescent="0.25">
      <c r="A112" s="711" t="str">
        <f>Constant!A59</f>
        <v>* Suggested rough opening based on butt type drywall installation - add 1/2" to exact width dimension - add 1/2" to exact height dimension.</v>
      </c>
      <c r="B112" s="712"/>
      <c r="C112" s="712"/>
      <c r="D112" s="713"/>
      <c r="E112" s="713"/>
      <c r="F112" s="714"/>
      <c r="G112" s="714"/>
      <c r="H112" s="715"/>
      <c r="I112" s="715"/>
      <c r="J112" s="528"/>
      <c r="K112" s="528"/>
      <c r="L112" s="528"/>
      <c r="M112" s="528"/>
      <c r="N112" s="524"/>
    </row>
    <row r="113" spans="1:18" s="529" customFormat="1" ht="15" customHeight="1" x14ac:dyDescent="0.25">
      <c r="A113" s="523" t="str">
        <f>Constant!A60</f>
        <v>* Grids are between Glass and can not be removed or added.</v>
      </c>
      <c r="B113" s="539"/>
      <c r="C113" s="539"/>
      <c r="D113" s="538"/>
      <c r="E113" s="538"/>
      <c r="J113" s="528"/>
      <c r="K113" s="528"/>
      <c r="L113" s="528"/>
      <c r="M113" s="528"/>
      <c r="N113" s="524"/>
    </row>
    <row r="114" spans="1:18" s="529" customFormat="1" ht="15" customHeight="1" x14ac:dyDescent="0.25">
      <c r="A114" s="523" t="str">
        <f>Constant!A61</f>
        <v>** Argon Enhanced Available Only In Combination W/ Low E Glass.</v>
      </c>
      <c r="B114" s="526"/>
      <c r="C114" s="526"/>
      <c r="D114" s="526"/>
      <c r="E114" s="526"/>
      <c r="F114" s="526"/>
      <c r="G114" s="526"/>
      <c r="H114" s="540"/>
      <c r="I114" s="540"/>
      <c r="J114" s="528"/>
      <c r="K114" s="528"/>
      <c r="L114" s="528"/>
      <c r="M114" s="528"/>
      <c r="N114" s="524"/>
    </row>
    <row r="115" spans="1:18" s="529" customFormat="1" ht="15" customHeight="1" x14ac:dyDescent="0.25">
      <c r="A115" s="523" t="str">
        <f>Constant!A62</f>
        <v>Subject to change without notice.</v>
      </c>
      <c r="B115" s="535"/>
      <c r="C115" s="535"/>
      <c r="D115" s="535"/>
      <c r="E115" s="535"/>
      <c r="F115" s="535"/>
      <c r="G115" s="535"/>
      <c r="H115" s="540"/>
      <c r="I115" s="540"/>
    </row>
    <row r="116" spans="1:18" x14ac:dyDescent="0.25">
      <c r="A116" s="523" t="str">
        <f>Constant!A63</f>
        <v>When changing the multiplier, please make sure that you have entered the correct number from your multiplier sheet.</v>
      </c>
      <c r="B116" s="535"/>
      <c r="C116" s="535"/>
      <c r="D116" s="535"/>
      <c r="E116" s="535"/>
      <c r="F116" s="534"/>
      <c r="G116" s="534"/>
      <c r="O116" s="517"/>
      <c r="P116" s="517"/>
      <c r="Q116" s="517"/>
      <c r="R116" s="517"/>
    </row>
    <row r="117" spans="1:18" x14ac:dyDescent="0.25">
      <c r="A117" s="523" t="str">
        <f>Constant!A64</f>
        <v>Match the product code number and the multiplier number.  We can not be responsible for mistakes in pricing.</v>
      </c>
      <c r="O117" s="517"/>
      <c r="P117" s="517"/>
      <c r="Q117" s="517"/>
      <c r="R117" s="517"/>
    </row>
    <row r="118" spans="1:18" ht="16.5" thickBot="1" x14ac:dyDescent="0.3">
      <c r="A118" s="716" t="str">
        <f>Constant!A65</f>
        <v>If you have any questions contact your local sales person or customer service department.</v>
      </c>
      <c r="B118" s="722"/>
      <c r="C118" s="722"/>
      <c r="D118" s="722"/>
      <c r="E118" s="722"/>
      <c r="F118" s="722"/>
      <c r="G118" s="722"/>
      <c r="H118" s="722"/>
      <c r="I118" s="722"/>
      <c r="O118" s="517"/>
      <c r="P118" s="517"/>
      <c r="Q118" s="517"/>
      <c r="R118" s="517"/>
    </row>
    <row r="119" spans="1:18" x14ac:dyDescent="0.25">
      <c r="A119" s="523"/>
      <c r="O119" s="517"/>
      <c r="P119" s="517"/>
      <c r="Q119" s="517"/>
      <c r="R119" s="517"/>
    </row>
    <row r="120" spans="1:18" x14ac:dyDescent="0.25">
      <c r="A120" s="523"/>
      <c r="O120" s="517"/>
      <c r="P120" s="517"/>
      <c r="Q120" s="517"/>
      <c r="R120" s="517"/>
    </row>
    <row r="121" spans="1:18" x14ac:dyDescent="0.25">
      <c r="A121" s="523"/>
      <c r="O121" s="517"/>
      <c r="P121" s="517"/>
      <c r="Q121" s="517"/>
      <c r="R121" s="517"/>
    </row>
    <row r="122" spans="1:18" x14ac:dyDescent="0.25">
      <c r="A122" s="523"/>
      <c r="O122" s="517"/>
      <c r="P122" s="517"/>
      <c r="Q122" s="517"/>
      <c r="R122" s="517"/>
    </row>
    <row r="123" spans="1:18" x14ac:dyDescent="0.25">
      <c r="A123" s="523"/>
      <c r="O123" s="517"/>
      <c r="P123" s="517"/>
      <c r="Q123" s="517"/>
      <c r="R123" s="517"/>
    </row>
    <row r="124" spans="1:18" x14ac:dyDescent="0.25">
      <c r="O124" s="517"/>
      <c r="P124" s="517"/>
      <c r="Q124" s="517"/>
      <c r="R124" s="517"/>
    </row>
    <row r="125" spans="1:18" x14ac:dyDescent="0.25">
      <c r="O125" s="517"/>
      <c r="P125" s="517"/>
      <c r="Q125" s="517"/>
      <c r="R125" s="517"/>
    </row>
    <row r="126" spans="1:18" x14ac:dyDescent="0.25">
      <c r="O126" s="517"/>
      <c r="P126" s="517"/>
      <c r="Q126" s="517"/>
      <c r="R126" s="517"/>
    </row>
    <row r="127" spans="1:18" x14ac:dyDescent="0.25">
      <c r="O127" s="517"/>
      <c r="P127" s="517"/>
      <c r="Q127" s="517"/>
      <c r="R127" s="517"/>
    </row>
    <row r="128" spans="1:18" x14ac:dyDescent="0.25">
      <c r="O128" s="517"/>
      <c r="P128" s="517"/>
      <c r="Q128" s="517"/>
      <c r="R128" s="517"/>
    </row>
    <row r="129" spans="15:18" x14ac:dyDescent="0.25">
      <c r="O129" s="517"/>
      <c r="P129" s="517"/>
      <c r="Q129" s="517"/>
      <c r="R129" s="517"/>
    </row>
    <row r="130" spans="15:18" x14ac:dyDescent="0.25">
      <c r="O130" s="517"/>
      <c r="P130" s="517"/>
      <c r="Q130" s="517"/>
      <c r="R130" s="517"/>
    </row>
    <row r="131" spans="15:18" x14ac:dyDescent="0.25">
      <c r="O131" s="517"/>
      <c r="P131" s="517"/>
      <c r="Q131" s="517"/>
      <c r="R131" s="517"/>
    </row>
    <row r="132" spans="15:18" x14ac:dyDescent="0.25">
      <c r="O132" s="517"/>
      <c r="P132" s="517"/>
      <c r="Q132" s="517"/>
      <c r="R132" s="517"/>
    </row>
    <row r="133" spans="15:18" x14ac:dyDescent="0.25">
      <c r="O133" s="517"/>
      <c r="P133" s="517"/>
      <c r="Q133" s="517"/>
      <c r="R133" s="517"/>
    </row>
    <row r="134" spans="15:18" x14ac:dyDescent="0.25">
      <c r="O134" s="517"/>
      <c r="P134" s="517"/>
      <c r="Q134" s="517"/>
      <c r="R134" s="517"/>
    </row>
    <row r="135" spans="15:18" x14ac:dyDescent="0.25">
      <c r="O135" s="517"/>
      <c r="P135" s="517"/>
      <c r="Q135" s="517"/>
      <c r="R135" s="517"/>
    </row>
    <row r="136" spans="15:18" x14ac:dyDescent="0.25">
      <c r="O136" s="517"/>
      <c r="P136" s="517"/>
      <c r="Q136" s="517"/>
      <c r="R136" s="517"/>
    </row>
    <row r="137" spans="15:18" x14ac:dyDescent="0.25">
      <c r="O137" s="517"/>
      <c r="P137" s="517"/>
      <c r="Q137" s="517"/>
      <c r="R137" s="517"/>
    </row>
    <row r="138" spans="15:18" x14ac:dyDescent="0.25">
      <c r="O138" s="517"/>
      <c r="P138" s="517"/>
      <c r="Q138" s="517"/>
      <c r="R138" s="517"/>
    </row>
    <row r="139" spans="15:18" x14ac:dyDescent="0.25">
      <c r="O139" s="517"/>
      <c r="P139" s="517"/>
      <c r="Q139" s="517"/>
      <c r="R139" s="517"/>
    </row>
    <row r="140" spans="15:18" x14ac:dyDescent="0.25">
      <c r="O140" s="517"/>
      <c r="P140" s="517"/>
      <c r="Q140" s="517"/>
      <c r="R140" s="517"/>
    </row>
    <row r="141" spans="15:18" x14ac:dyDescent="0.25">
      <c r="O141" s="517"/>
      <c r="P141" s="517"/>
      <c r="Q141" s="517"/>
      <c r="R141" s="517"/>
    </row>
    <row r="142" spans="15:18" x14ac:dyDescent="0.25">
      <c r="O142" s="517"/>
      <c r="P142" s="517"/>
      <c r="Q142" s="517"/>
      <c r="R142" s="517"/>
    </row>
    <row r="143" spans="15:18" x14ac:dyDescent="0.25">
      <c r="O143" s="517"/>
      <c r="P143" s="517"/>
      <c r="Q143" s="517"/>
      <c r="R143" s="517"/>
    </row>
    <row r="144" spans="15:18" x14ac:dyDescent="0.25">
      <c r="O144" s="517"/>
      <c r="P144" s="517"/>
      <c r="Q144" s="517"/>
      <c r="R144" s="517"/>
    </row>
    <row r="145" spans="15:18" x14ac:dyDescent="0.25">
      <c r="O145" s="517"/>
      <c r="P145" s="517"/>
      <c r="Q145" s="517"/>
      <c r="R145" s="517"/>
    </row>
    <row r="146" spans="15:18" x14ac:dyDescent="0.25">
      <c r="O146" s="517"/>
      <c r="P146" s="517"/>
      <c r="Q146" s="517"/>
      <c r="R146" s="517"/>
    </row>
    <row r="147" spans="15:18" x14ac:dyDescent="0.25">
      <c r="O147" s="517"/>
      <c r="P147" s="517"/>
      <c r="Q147" s="517"/>
      <c r="R147" s="517"/>
    </row>
    <row r="148" spans="15:18" x14ac:dyDescent="0.25">
      <c r="O148" s="517"/>
      <c r="P148" s="517"/>
      <c r="Q148" s="517"/>
      <c r="R148" s="517"/>
    </row>
    <row r="149" spans="15:18" x14ac:dyDescent="0.25">
      <c r="O149" s="517"/>
      <c r="P149" s="517"/>
      <c r="Q149" s="517"/>
      <c r="R149" s="517"/>
    </row>
    <row r="150" spans="15:18" x14ac:dyDescent="0.25">
      <c r="O150" s="517"/>
      <c r="P150" s="517"/>
      <c r="Q150" s="517"/>
      <c r="R150" s="517"/>
    </row>
    <row r="151" spans="15:18" x14ac:dyDescent="0.25">
      <c r="O151" s="517"/>
      <c r="P151" s="517"/>
      <c r="Q151" s="517"/>
      <c r="R151" s="517"/>
    </row>
    <row r="152" spans="15:18" x14ac:dyDescent="0.25">
      <c r="O152" s="517"/>
      <c r="P152" s="517"/>
      <c r="Q152" s="517"/>
      <c r="R152" s="517"/>
    </row>
    <row r="153" spans="15:18" x14ac:dyDescent="0.25">
      <c r="O153" s="517"/>
      <c r="P153" s="517"/>
      <c r="Q153" s="517"/>
      <c r="R153" s="517"/>
    </row>
    <row r="154" spans="15:18" x14ac:dyDescent="0.25">
      <c r="O154" s="517"/>
      <c r="P154" s="517"/>
      <c r="Q154" s="517"/>
      <c r="R154" s="517"/>
    </row>
    <row r="155" spans="15:18" x14ac:dyDescent="0.25">
      <c r="O155" s="517"/>
      <c r="P155" s="517"/>
      <c r="Q155" s="517"/>
      <c r="R155" s="517"/>
    </row>
    <row r="156" spans="15:18" x14ac:dyDescent="0.25">
      <c r="O156" s="517"/>
      <c r="P156" s="517"/>
      <c r="Q156" s="517"/>
      <c r="R156" s="517"/>
    </row>
    <row r="157" spans="15:18" x14ac:dyDescent="0.25">
      <c r="O157" s="517"/>
      <c r="P157" s="517"/>
      <c r="Q157" s="517"/>
      <c r="R157" s="517"/>
    </row>
    <row r="158" spans="15:18" x14ac:dyDescent="0.25">
      <c r="O158" s="517"/>
      <c r="P158" s="517"/>
      <c r="Q158" s="517"/>
      <c r="R158" s="517"/>
    </row>
    <row r="159" spans="15:18" x14ac:dyDescent="0.25">
      <c r="O159" s="517"/>
      <c r="P159" s="517"/>
      <c r="Q159" s="517"/>
      <c r="R159" s="517"/>
    </row>
    <row r="160" spans="15:18" x14ac:dyDescent="0.25">
      <c r="O160" s="517"/>
      <c r="P160" s="517"/>
      <c r="Q160" s="517"/>
      <c r="R160" s="517"/>
    </row>
    <row r="161" spans="15:18" x14ac:dyDescent="0.25">
      <c r="O161" s="517"/>
      <c r="P161" s="517"/>
      <c r="Q161" s="517"/>
      <c r="R161" s="517"/>
    </row>
    <row r="162" spans="15:18" x14ac:dyDescent="0.25">
      <c r="O162" s="517"/>
      <c r="P162" s="517"/>
      <c r="Q162" s="517"/>
      <c r="R162" s="517"/>
    </row>
    <row r="163" spans="15:18" x14ac:dyDescent="0.25">
      <c r="O163" s="517"/>
      <c r="P163" s="517"/>
      <c r="Q163" s="517"/>
      <c r="R163" s="517"/>
    </row>
    <row r="164" spans="15:18" x14ac:dyDescent="0.25">
      <c r="O164" s="517"/>
      <c r="P164" s="517"/>
      <c r="Q164" s="517"/>
      <c r="R164" s="517"/>
    </row>
    <row r="165" spans="15:18" x14ac:dyDescent="0.25">
      <c r="O165" s="517"/>
      <c r="P165" s="517"/>
      <c r="Q165" s="517"/>
      <c r="R165" s="517"/>
    </row>
    <row r="166" spans="15:18" x14ac:dyDescent="0.25">
      <c r="O166" s="517"/>
      <c r="P166" s="517"/>
      <c r="Q166" s="517"/>
      <c r="R166" s="517"/>
    </row>
    <row r="167" spans="15:18" x14ac:dyDescent="0.25">
      <c r="O167" s="517"/>
      <c r="P167" s="517"/>
      <c r="Q167" s="517"/>
      <c r="R167" s="517"/>
    </row>
    <row r="168" spans="15:18" x14ac:dyDescent="0.25">
      <c r="O168" s="517"/>
      <c r="P168" s="517"/>
      <c r="Q168" s="517"/>
      <c r="R168" s="517"/>
    </row>
    <row r="169" spans="15:18" x14ac:dyDescent="0.25">
      <c r="O169" s="517"/>
      <c r="P169" s="517"/>
      <c r="Q169" s="517"/>
      <c r="R169" s="517"/>
    </row>
    <row r="170" spans="15:18" x14ac:dyDescent="0.25">
      <c r="O170" s="517"/>
      <c r="P170" s="517"/>
      <c r="Q170" s="517"/>
      <c r="R170" s="517"/>
    </row>
    <row r="171" spans="15:18" x14ac:dyDescent="0.25">
      <c r="O171" s="517"/>
      <c r="P171" s="517"/>
      <c r="Q171" s="517"/>
      <c r="R171" s="517"/>
    </row>
    <row r="172" spans="15:18" x14ac:dyDescent="0.25">
      <c r="O172" s="517"/>
      <c r="P172" s="517"/>
      <c r="Q172" s="517"/>
      <c r="R172" s="517"/>
    </row>
    <row r="173" spans="15:18" x14ac:dyDescent="0.25">
      <c r="O173" s="517"/>
      <c r="P173" s="517"/>
      <c r="Q173" s="517"/>
      <c r="R173" s="517"/>
    </row>
    <row r="174" spans="15:18" x14ac:dyDescent="0.25">
      <c r="O174" s="517"/>
      <c r="P174" s="517"/>
      <c r="Q174" s="517"/>
      <c r="R174" s="517"/>
    </row>
    <row r="175" spans="15:18" x14ac:dyDescent="0.25">
      <c r="O175" s="517"/>
      <c r="P175" s="517"/>
      <c r="Q175" s="517"/>
      <c r="R175" s="517"/>
    </row>
    <row r="176" spans="15:18" x14ac:dyDescent="0.25">
      <c r="O176" s="517"/>
      <c r="P176" s="517"/>
      <c r="Q176" s="517"/>
      <c r="R176" s="517"/>
    </row>
    <row r="177" spans="15:18" x14ac:dyDescent="0.25">
      <c r="O177" s="517"/>
      <c r="P177" s="517"/>
      <c r="Q177" s="517"/>
      <c r="R177" s="517"/>
    </row>
    <row r="178" spans="15:18" x14ac:dyDescent="0.25">
      <c r="O178" s="517"/>
      <c r="P178" s="517"/>
      <c r="Q178" s="517"/>
      <c r="R178" s="517"/>
    </row>
    <row r="179" spans="15:18" x14ac:dyDescent="0.25">
      <c r="O179" s="517"/>
      <c r="P179" s="517"/>
      <c r="Q179" s="517"/>
      <c r="R179" s="517"/>
    </row>
    <row r="180" spans="15:18" x14ac:dyDescent="0.25">
      <c r="O180" s="517"/>
      <c r="P180" s="517"/>
      <c r="Q180" s="517"/>
      <c r="R180" s="517"/>
    </row>
    <row r="181" spans="15:18" x14ac:dyDescent="0.25">
      <c r="O181" s="517"/>
      <c r="P181" s="517"/>
      <c r="Q181" s="517"/>
      <c r="R181" s="517"/>
    </row>
    <row r="182" spans="15:18" x14ac:dyDescent="0.25">
      <c r="O182" s="517"/>
      <c r="P182" s="517"/>
      <c r="Q182" s="517"/>
      <c r="R182" s="517"/>
    </row>
    <row r="183" spans="15:18" x14ac:dyDescent="0.25">
      <c r="O183" s="517"/>
      <c r="P183" s="517"/>
      <c r="Q183" s="517"/>
      <c r="R183" s="517"/>
    </row>
    <row r="184" spans="15:18" x14ac:dyDescent="0.25">
      <c r="O184" s="517"/>
      <c r="P184" s="517"/>
      <c r="Q184" s="517"/>
      <c r="R184" s="517"/>
    </row>
    <row r="185" spans="15:18" x14ac:dyDescent="0.25">
      <c r="O185" s="517"/>
      <c r="P185" s="517"/>
      <c r="Q185" s="517"/>
      <c r="R185" s="517"/>
    </row>
    <row r="186" spans="15:18" x14ac:dyDescent="0.25">
      <c r="O186" s="517"/>
      <c r="P186" s="517"/>
      <c r="Q186" s="517"/>
      <c r="R186" s="517"/>
    </row>
    <row r="187" spans="15:18" x14ac:dyDescent="0.25">
      <c r="O187" s="517"/>
      <c r="P187" s="517"/>
      <c r="Q187" s="517"/>
      <c r="R187" s="517"/>
    </row>
    <row r="188" spans="15:18" x14ac:dyDescent="0.25">
      <c r="O188" s="517"/>
      <c r="P188" s="517"/>
      <c r="Q188" s="517"/>
      <c r="R188" s="517"/>
    </row>
    <row r="189" spans="15:18" x14ac:dyDescent="0.25">
      <c r="O189" s="517"/>
      <c r="P189" s="517"/>
      <c r="Q189" s="517"/>
      <c r="R189" s="517"/>
    </row>
    <row r="190" spans="15:18" x14ac:dyDescent="0.25">
      <c r="O190" s="517"/>
      <c r="P190" s="517"/>
      <c r="Q190" s="517"/>
      <c r="R190" s="517"/>
    </row>
    <row r="191" spans="15:18" x14ac:dyDescent="0.25">
      <c r="O191" s="517"/>
      <c r="P191" s="517"/>
      <c r="Q191" s="517"/>
      <c r="R191" s="517"/>
    </row>
    <row r="192" spans="15:18" x14ac:dyDescent="0.25">
      <c r="O192" s="517"/>
      <c r="P192" s="517"/>
      <c r="Q192" s="517"/>
      <c r="R192" s="517"/>
    </row>
    <row r="193" spans="15:18" x14ac:dyDescent="0.25">
      <c r="O193" s="517"/>
      <c r="P193" s="517"/>
      <c r="Q193" s="517"/>
      <c r="R193" s="517"/>
    </row>
    <row r="194" spans="15:18" x14ac:dyDescent="0.25">
      <c r="O194" s="517"/>
      <c r="P194" s="517"/>
      <c r="Q194" s="517"/>
      <c r="R194" s="517"/>
    </row>
    <row r="195" spans="15:18" x14ac:dyDescent="0.25">
      <c r="O195" s="517"/>
      <c r="P195" s="517"/>
      <c r="Q195" s="517"/>
      <c r="R195" s="517"/>
    </row>
    <row r="196" spans="15:18" x14ac:dyDescent="0.25">
      <c r="O196" s="517"/>
      <c r="P196" s="517"/>
      <c r="Q196" s="517"/>
      <c r="R196" s="517"/>
    </row>
    <row r="197" spans="15:18" x14ac:dyDescent="0.25">
      <c r="O197" s="517"/>
      <c r="P197" s="517"/>
      <c r="Q197" s="517"/>
      <c r="R197" s="517"/>
    </row>
    <row r="198" spans="15:18" x14ac:dyDescent="0.25">
      <c r="O198" s="517"/>
      <c r="P198" s="517"/>
      <c r="Q198" s="517"/>
      <c r="R198" s="517"/>
    </row>
    <row r="199" spans="15:18" x14ac:dyDescent="0.25">
      <c r="O199" s="517"/>
      <c r="P199" s="517"/>
      <c r="Q199" s="517"/>
      <c r="R199" s="517"/>
    </row>
    <row r="200" spans="15:18" x14ac:dyDescent="0.25">
      <c r="O200" s="517"/>
      <c r="P200" s="517"/>
      <c r="Q200" s="517"/>
      <c r="R200" s="517"/>
    </row>
    <row r="201" spans="15:18" x14ac:dyDescent="0.25">
      <c r="O201" s="517"/>
      <c r="P201" s="517"/>
      <c r="Q201" s="517"/>
      <c r="R201" s="517"/>
    </row>
    <row r="202" spans="15:18" x14ac:dyDescent="0.25">
      <c r="O202" s="517"/>
      <c r="P202" s="517"/>
      <c r="Q202" s="517"/>
      <c r="R202" s="517"/>
    </row>
    <row r="203" spans="15:18" x14ac:dyDescent="0.25">
      <c r="O203" s="517"/>
      <c r="P203" s="517"/>
      <c r="Q203" s="517"/>
      <c r="R203" s="517"/>
    </row>
    <row r="204" spans="15:18" x14ac:dyDescent="0.25">
      <c r="O204" s="517"/>
      <c r="P204" s="517"/>
      <c r="Q204" s="517"/>
      <c r="R204" s="517"/>
    </row>
    <row r="205" spans="15:18" x14ac:dyDescent="0.25">
      <c r="O205" s="517"/>
      <c r="P205" s="517"/>
      <c r="Q205" s="517"/>
      <c r="R205" s="517"/>
    </row>
    <row r="206" spans="15:18" x14ac:dyDescent="0.25">
      <c r="O206" s="517"/>
      <c r="P206" s="517"/>
      <c r="Q206" s="517"/>
      <c r="R206" s="517"/>
    </row>
    <row r="207" spans="15:18" x14ac:dyDescent="0.25">
      <c r="O207" s="517"/>
      <c r="P207" s="517"/>
      <c r="Q207" s="517"/>
      <c r="R207" s="517"/>
    </row>
    <row r="208" spans="15:18" x14ac:dyDescent="0.25">
      <c r="O208" s="517"/>
      <c r="P208" s="517"/>
      <c r="Q208" s="517"/>
      <c r="R208" s="517"/>
    </row>
    <row r="209" spans="15:18" x14ac:dyDescent="0.25">
      <c r="O209" s="517"/>
      <c r="P209" s="517"/>
      <c r="Q209" s="517"/>
      <c r="R209" s="517"/>
    </row>
    <row r="210" spans="15:18" x14ac:dyDescent="0.25">
      <c r="O210" s="517"/>
      <c r="P210" s="517"/>
      <c r="Q210" s="517"/>
      <c r="R210" s="517"/>
    </row>
    <row r="211" spans="15:18" x14ac:dyDescent="0.25">
      <c r="O211" s="517"/>
      <c r="P211" s="517"/>
      <c r="Q211" s="517"/>
      <c r="R211" s="517"/>
    </row>
    <row r="212" spans="15:18" x14ac:dyDescent="0.25">
      <c r="O212" s="517"/>
      <c r="P212" s="517"/>
      <c r="Q212" s="517"/>
      <c r="R212" s="517"/>
    </row>
    <row r="213" spans="15:18" x14ac:dyDescent="0.25">
      <c r="O213" s="517"/>
      <c r="P213" s="517"/>
      <c r="Q213" s="517"/>
      <c r="R213" s="517"/>
    </row>
    <row r="214" spans="15:18" x14ac:dyDescent="0.25">
      <c r="O214" s="517"/>
      <c r="P214" s="517"/>
      <c r="Q214" s="517"/>
      <c r="R214" s="517"/>
    </row>
    <row r="215" spans="15:18" x14ac:dyDescent="0.25">
      <c r="O215" s="517"/>
      <c r="P215" s="517"/>
      <c r="Q215" s="517"/>
      <c r="R215" s="517"/>
    </row>
    <row r="216" spans="15:18" x14ac:dyDescent="0.25">
      <c r="O216" s="517"/>
      <c r="P216" s="517"/>
      <c r="Q216" s="517"/>
      <c r="R216" s="517"/>
    </row>
    <row r="217" spans="15:18" x14ac:dyDescent="0.25">
      <c r="O217" s="517"/>
      <c r="P217" s="517"/>
      <c r="Q217" s="517"/>
      <c r="R217" s="517"/>
    </row>
    <row r="218" spans="15:18" x14ac:dyDescent="0.25">
      <c r="O218" s="517"/>
      <c r="P218" s="517"/>
      <c r="Q218" s="517"/>
      <c r="R218" s="517"/>
    </row>
    <row r="219" spans="15:18" x14ac:dyDescent="0.25">
      <c r="O219" s="517"/>
      <c r="P219" s="517"/>
      <c r="Q219" s="517"/>
      <c r="R219" s="517"/>
    </row>
    <row r="220" spans="15:18" x14ac:dyDescent="0.25">
      <c r="O220" s="517"/>
      <c r="P220" s="517"/>
      <c r="Q220" s="517"/>
      <c r="R220" s="517"/>
    </row>
    <row r="221" spans="15:18" x14ac:dyDescent="0.25">
      <c r="O221" s="517"/>
      <c r="P221" s="517"/>
      <c r="Q221" s="517"/>
      <c r="R221" s="517"/>
    </row>
    <row r="222" spans="15:18" x14ac:dyDescent="0.25">
      <c r="O222" s="517"/>
      <c r="P222" s="517"/>
      <c r="Q222" s="517"/>
      <c r="R222" s="517"/>
    </row>
    <row r="223" spans="15:18" x14ac:dyDescent="0.25">
      <c r="O223" s="517"/>
      <c r="P223" s="517"/>
      <c r="Q223" s="517"/>
      <c r="R223" s="517"/>
    </row>
    <row r="224" spans="15:18" x14ac:dyDescent="0.25">
      <c r="O224" s="517"/>
      <c r="P224" s="517"/>
      <c r="Q224" s="517"/>
      <c r="R224" s="517"/>
    </row>
    <row r="225" spans="15:18" x14ac:dyDescent="0.25">
      <c r="O225" s="517"/>
      <c r="P225" s="517"/>
      <c r="Q225" s="517"/>
      <c r="R225" s="517"/>
    </row>
    <row r="226" spans="15:18" x14ac:dyDescent="0.25">
      <c r="O226" s="517"/>
      <c r="P226" s="517"/>
      <c r="Q226" s="517"/>
      <c r="R226" s="517"/>
    </row>
    <row r="227" spans="15:18" x14ac:dyDescent="0.25">
      <c r="O227" s="517"/>
      <c r="P227" s="517"/>
      <c r="Q227" s="517"/>
      <c r="R227" s="517"/>
    </row>
    <row r="228" spans="15:18" x14ac:dyDescent="0.25">
      <c r="O228" s="517"/>
      <c r="P228" s="517"/>
      <c r="Q228" s="517"/>
      <c r="R228" s="517"/>
    </row>
    <row r="229" spans="15:18" x14ac:dyDescent="0.25">
      <c r="O229" s="517"/>
      <c r="P229" s="517"/>
      <c r="Q229" s="517"/>
      <c r="R229" s="517"/>
    </row>
    <row r="230" spans="15:18" x14ac:dyDescent="0.25">
      <c r="O230" s="517"/>
      <c r="P230" s="517"/>
      <c r="Q230" s="517"/>
      <c r="R230" s="517"/>
    </row>
    <row r="231" spans="15:18" x14ac:dyDescent="0.25">
      <c r="O231" s="517"/>
      <c r="P231" s="517"/>
      <c r="Q231" s="517"/>
      <c r="R231" s="517"/>
    </row>
    <row r="232" spans="15:18" x14ac:dyDescent="0.25">
      <c r="O232" s="517"/>
      <c r="P232" s="517"/>
      <c r="Q232" s="517"/>
      <c r="R232" s="517"/>
    </row>
    <row r="233" spans="15:18" x14ac:dyDescent="0.25">
      <c r="O233" s="517"/>
      <c r="P233" s="517"/>
      <c r="Q233" s="517"/>
      <c r="R233" s="517"/>
    </row>
    <row r="234" spans="15:18" x14ac:dyDescent="0.25">
      <c r="O234" s="517"/>
      <c r="P234" s="517"/>
      <c r="Q234" s="517"/>
      <c r="R234" s="517"/>
    </row>
    <row r="235" spans="15:18" x14ac:dyDescent="0.25">
      <c r="O235" s="517"/>
      <c r="P235" s="517"/>
      <c r="Q235" s="517"/>
      <c r="R235" s="517"/>
    </row>
    <row r="236" spans="15:18" x14ac:dyDescent="0.25">
      <c r="O236" s="517"/>
      <c r="P236" s="517"/>
      <c r="Q236" s="517"/>
      <c r="R236" s="517"/>
    </row>
    <row r="237" spans="15:18" x14ac:dyDescent="0.25">
      <c r="O237" s="517"/>
      <c r="P237" s="517"/>
      <c r="Q237" s="517"/>
      <c r="R237" s="517"/>
    </row>
    <row r="238" spans="15:18" x14ac:dyDescent="0.25">
      <c r="O238" s="517"/>
      <c r="P238" s="517"/>
      <c r="Q238" s="517"/>
      <c r="R238" s="517"/>
    </row>
    <row r="239" spans="15:18" x14ac:dyDescent="0.25">
      <c r="O239" s="517"/>
      <c r="P239" s="517"/>
      <c r="Q239" s="517"/>
      <c r="R239" s="517"/>
    </row>
    <row r="240" spans="15:18" x14ac:dyDescent="0.25">
      <c r="O240" s="517"/>
      <c r="P240" s="517"/>
      <c r="Q240" s="517"/>
      <c r="R240" s="517"/>
    </row>
    <row r="241" spans="15:18" x14ac:dyDescent="0.25">
      <c r="O241" s="517"/>
      <c r="P241" s="517"/>
      <c r="Q241" s="517"/>
      <c r="R241" s="517"/>
    </row>
    <row r="242" spans="15:18" x14ac:dyDescent="0.25">
      <c r="O242" s="517"/>
      <c r="P242" s="517"/>
      <c r="Q242" s="517"/>
      <c r="R242" s="517"/>
    </row>
    <row r="243" spans="15:18" x14ac:dyDescent="0.25">
      <c r="O243" s="517"/>
      <c r="P243" s="517"/>
      <c r="Q243" s="517"/>
      <c r="R243" s="517"/>
    </row>
    <row r="244" spans="15:18" x14ac:dyDescent="0.25">
      <c r="O244" s="517"/>
      <c r="P244" s="517"/>
      <c r="Q244" s="517"/>
      <c r="R244" s="517"/>
    </row>
    <row r="245" spans="15:18" x14ac:dyDescent="0.25">
      <c r="O245" s="517"/>
      <c r="P245" s="517"/>
      <c r="Q245" s="517"/>
      <c r="R245" s="517"/>
    </row>
    <row r="246" spans="15:18" x14ac:dyDescent="0.25">
      <c r="O246" s="517"/>
      <c r="P246" s="517"/>
      <c r="Q246" s="517"/>
      <c r="R246" s="517"/>
    </row>
    <row r="247" spans="15:18" x14ac:dyDescent="0.25">
      <c r="O247" s="517"/>
      <c r="P247" s="517"/>
      <c r="Q247" s="517"/>
      <c r="R247" s="517"/>
    </row>
    <row r="248" spans="15:18" x14ac:dyDescent="0.25">
      <c r="O248" s="517"/>
      <c r="P248" s="517"/>
      <c r="Q248" s="517"/>
      <c r="R248" s="517"/>
    </row>
    <row r="249" spans="15:18" x14ac:dyDescent="0.25">
      <c r="O249" s="517"/>
      <c r="P249" s="517"/>
      <c r="Q249" s="517"/>
      <c r="R249" s="517"/>
    </row>
    <row r="250" spans="15:18" x14ac:dyDescent="0.25">
      <c r="O250" s="517"/>
      <c r="P250" s="517"/>
      <c r="Q250" s="517"/>
      <c r="R250" s="517"/>
    </row>
    <row r="251" spans="15:18" x14ac:dyDescent="0.25">
      <c r="O251" s="517"/>
      <c r="P251" s="517"/>
      <c r="Q251" s="517"/>
      <c r="R251" s="517"/>
    </row>
    <row r="252" spans="15:18" x14ac:dyDescent="0.25">
      <c r="O252" s="517"/>
      <c r="P252" s="517"/>
      <c r="Q252" s="517"/>
      <c r="R252" s="517"/>
    </row>
    <row r="253" spans="15:18" x14ac:dyDescent="0.25">
      <c r="O253" s="517"/>
      <c r="P253" s="517"/>
      <c r="Q253" s="517"/>
      <c r="R253" s="517"/>
    </row>
    <row r="254" spans="15:18" x14ac:dyDescent="0.25">
      <c r="O254" s="517"/>
      <c r="P254" s="517"/>
      <c r="Q254" s="517"/>
      <c r="R254" s="517"/>
    </row>
    <row r="255" spans="15:18" x14ac:dyDescent="0.25">
      <c r="O255" s="517"/>
      <c r="P255" s="517"/>
      <c r="Q255" s="517"/>
      <c r="R255" s="517"/>
    </row>
    <row r="256" spans="15:18" x14ac:dyDescent="0.25">
      <c r="O256" s="517"/>
      <c r="P256" s="517"/>
      <c r="Q256" s="517"/>
      <c r="R256" s="517"/>
    </row>
    <row r="257" spans="15:18" x14ac:dyDescent="0.25">
      <c r="O257" s="517"/>
      <c r="P257" s="517"/>
      <c r="Q257" s="517"/>
      <c r="R257" s="517"/>
    </row>
    <row r="258" spans="15:18" x14ac:dyDescent="0.25">
      <c r="O258" s="517"/>
      <c r="P258" s="517"/>
      <c r="Q258" s="517"/>
      <c r="R258" s="517"/>
    </row>
    <row r="259" spans="15:18" x14ac:dyDescent="0.25">
      <c r="O259" s="517"/>
      <c r="P259" s="517"/>
      <c r="Q259" s="517"/>
      <c r="R259" s="517"/>
    </row>
    <row r="260" spans="15:18" x14ac:dyDescent="0.25">
      <c r="O260" s="517"/>
      <c r="P260" s="517"/>
      <c r="Q260" s="517"/>
      <c r="R260" s="517"/>
    </row>
    <row r="261" spans="15:18" x14ac:dyDescent="0.25">
      <c r="O261" s="517"/>
      <c r="P261" s="517"/>
      <c r="Q261" s="517"/>
      <c r="R261" s="517"/>
    </row>
    <row r="262" spans="15:18" x14ac:dyDescent="0.25">
      <c r="O262" s="517"/>
      <c r="P262" s="517"/>
      <c r="Q262" s="517"/>
      <c r="R262" s="517"/>
    </row>
    <row r="263" spans="15:18" x14ac:dyDescent="0.25">
      <c r="O263" s="517"/>
      <c r="P263" s="517"/>
      <c r="Q263" s="517"/>
      <c r="R263" s="517"/>
    </row>
    <row r="264" spans="15:18" x14ac:dyDescent="0.25">
      <c r="O264" s="517"/>
      <c r="P264" s="517"/>
      <c r="Q264" s="517"/>
      <c r="R264" s="517"/>
    </row>
    <row r="265" spans="15:18" x14ac:dyDescent="0.25">
      <c r="O265" s="517"/>
      <c r="P265" s="517"/>
      <c r="Q265" s="517"/>
      <c r="R265" s="517"/>
    </row>
    <row r="266" spans="15:18" x14ac:dyDescent="0.25">
      <c r="O266" s="517"/>
      <c r="P266" s="517"/>
      <c r="Q266" s="517"/>
      <c r="R266" s="517"/>
    </row>
    <row r="267" spans="15:18" x14ac:dyDescent="0.25">
      <c r="O267" s="517"/>
      <c r="P267" s="517"/>
      <c r="Q267" s="517"/>
      <c r="R267" s="517"/>
    </row>
    <row r="268" spans="15:18" x14ac:dyDescent="0.25">
      <c r="O268" s="517"/>
      <c r="P268" s="517"/>
      <c r="Q268" s="517"/>
      <c r="R268" s="517"/>
    </row>
    <row r="269" spans="15:18" x14ac:dyDescent="0.25">
      <c r="O269" s="517"/>
      <c r="P269" s="517"/>
      <c r="Q269" s="517"/>
      <c r="R269" s="517"/>
    </row>
    <row r="270" spans="15:18" x14ac:dyDescent="0.25">
      <c r="O270" s="517"/>
      <c r="P270" s="517"/>
      <c r="Q270" s="517"/>
      <c r="R270" s="517"/>
    </row>
    <row r="271" spans="15:18" x14ac:dyDescent="0.25">
      <c r="O271" s="517"/>
      <c r="P271" s="517"/>
      <c r="Q271" s="517"/>
      <c r="R271" s="517"/>
    </row>
    <row r="272" spans="15:18" x14ac:dyDescent="0.25">
      <c r="O272" s="517"/>
      <c r="P272" s="517"/>
      <c r="Q272" s="517"/>
      <c r="R272" s="517"/>
    </row>
    <row r="273" spans="15:18" x14ac:dyDescent="0.25">
      <c r="O273" s="517"/>
      <c r="P273" s="517"/>
      <c r="Q273" s="517"/>
      <c r="R273" s="517"/>
    </row>
    <row r="274" spans="15:18" x14ac:dyDescent="0.25">
      <c r="O274" s="517"/>
      <c r="P274" s="517"/>
      <c r="Q274" s="517"/>
      <c r="R274" s="517"/>
    </row>
    <row r="275" spans="15:18" x14ac:dyDescent="0.25">
      <c r="O275" s="517"/>
      <c r="P275" s="517"/>
      <c r="Q275" s="517"/>
      <c r="R275" s="517"/>
    </row>
    <row r="276" spans="15:18" x14ac:dyDescent="0.25">
      <c r="O276" s="517"/>
      <c r="P276" s="517"/>
      <c r="Q276" s="517"/>
      <c r="R276" s="517"/>
    </row>
    <row r="277" spans="15:18" x14ac:dyDescent="0.25">
      <c r="O277" s="517"/>
      <c r="P277" s="517"/>
      <c r="Q277" s="517"/>
      <c r="R277" s="517"/>
    </row>
    <row r="278" spans="15:18" x14ac:dyDescent="0.25">
      <c r="O278" s="517"/>
      <c r="P278" s="517"/>
      <c r="Q278" s="517"/>
      <c r="R278" s="517"/>
    </row>
    <row r="279" spans="15:18" x14ac:dyDescent="0.25">
      <c r="O279" s="517"/>
      <c r="P279" s="517"/>
      <c r="Q279" s="517"/>
      <c r="R279" s="517"/>
    </row>
    <row r="280" spans="15:18" x14ac:dyDescent="0.25">
      <c r="O280" s="517"/>
      <c r="P280" s="517"/>
      <c r="Q280" s="517"/>
      <c r="R280" s="517"/>
    </row>
    <row r="281" spans="15:18" x14ac:dyDescent="0.25">
      <c r="O281" s="517"/>
      <c r="P281" s="517"/>
      <c r="Q281" s="517"/>
      <c r="R281" s="517"/>
    </row>
    <row r="282" spans="15:18" x14ac:dyDescent="0.25">
      <c r="O282" s="517"/>
      <c r="P282" s="517"/>
      <c r="Q282" s="517"/>
      <c r="R282" s="517"/>
    </row>
    <row r="283" spans="15:18" x14ac:dyDescent="0.25">
      <c r="O283" s="517"/>
      <c r="P283" s="517"/>
      <c r="Q283" s="517"/>
      <c r="R283" s="517"/>
    </row>
    <row r="284" spans="15:18" x14ac:dyDescent="0.25">
      <c r="O284" s="517"/>
      <c r="P284" s="517"/>
      <c r="Q284" s="517"/>
      <c r="R284" s="517"/>
    </row>
    <row r="285" spans="15:18" x14ac:dyDescent="0.25">
      <c r="O285" s="517"/>
      <c r="P285" s="517"/>
      <c r="Q285" s="517"/>
      <c r="R285" s="517"/>
    </row>
    <row r="286" spans="15:18" x14ac:dyDescent="0.25">
      <c r="O286" s="517"/>
      <c r="P286" s="517"/>
      <c r="Q286" s="517"/>
      <c r="R286" s="517"/>
    </row>
    <row r="287" spans="15:18" x14ac:dyDescent="0.25">
      <c r="O287" s="517"/>
      <c r="P287" s="517"/>
      <c r="Q287" s="517"/>
      <c r="R287" s="517"/>
    </row>
    <row r="288" spans="15:18" x14ac:dyDescent="0.25">
      <c r="O288" s="517"/>
      <c r="P288" s="517"/>
      <c r="Q288" s="517"/>
      <c r="R288" s="517"/>
    </row>
    <row r="289" spans="15:18" x14ac:dyDescent="0.25">
      <c r="O289" s="517"/>
      <c r="P289" s="517"/>
      <c r="Q289" s="517"/>
      <c r="R289" s="517"/>
    </row>
    <row r="290" spans="15:18" x14ac:dyDescent="0.25">
      <c r="O290" s="517"/>
      <c r="P290" s="517"/>
      <c r="Q290" s="517"/>
      <c r="R290" s="517"/>
    </row>
    <row r="291" spans="15:18" x14ac:dyDescent="0.25">
      <c r="O291" s="517"/>
      <c r="P291" s="517"/>
      <c r="Q291" s="517"/>
      <c r="R291" s="517"/>
    </row>
    <row r="292" spans="15:18" x14ac:dyDescent="0.25">
      <c r="O292" s="517"/>
      <c r="P292" s="517"/>
      <c r="Q292" s="517"/>
      <c r="R292" s="517"/>
    </row>
    <row r="293" spans="15:18" x14ac:dyDescent="0.25">
      <c r="O293" s="517"/>
      <c r="P293" s="517"/>
      <c r="Q293" s="517"/>
      <c r="R293" s="517"/>
    </row>
    <row r="294" spans="15:18" x14ac:dyDescent="0.25">
      <c r="O294" s="517"/>
      <c r="P294" s="517"/>
      <c r="Q294" s="517"/>
      <c r="R294" s="517"/>
    </row>
    <row r="295" spans="15:18" x14ac:dyDescent="0.25">
      <c r="O295" s="517"/>
      <c r="P295" s="517"/>
      <c r="Q295" s="517"/>
      <c r="R295" s="517"/>
    </row>
    <row r="296" spans="15:18" x14ac:dyDescent="0.25">
      <c r="O296" s="517"/>
      <c r="P296" s="517"/>
      <c r="Q296" s="517"/>
      <c r="R296" s="517"/>
    </row>
    <row r="297" spans="15:18" x14ac:dyDescent="0.25">
      <c r="O297" s="517"/>
      <c r="P297" s="517"/>
      <c r="Q297" s="517"/>
      <c r="R297" s="517"/>
    </row>
    <row r="298" spans="15:18" x14ac:dyDescent="0.25">
      <c r="O298" s="517"/>
      <c r="P298" s="517"/>
      <c r="Q298" s="517"/>
      <c r="R298" s="517"/>
    </row>
    <row r="299" spans="15:18" x14ac:dyDescent="0.25">
      <c r="O299" s="517"/>
      <c r="P299" s="517"/>
      <c r="Q299" s="517"/>
      <c r="R299" s="517"/>
    </row>
    <row r="300" spans="15:18" x14ac:dyDescent="0.25">
      <c r="O300" s="517"/>
      <c r="P300" s="517"/>
      <c r="Q300" s="517"/>
      <c r="R300" s="517"/>
    </row>
    <row r="301" spans="15:18" x14ac:dyDescent="0.25">
      <c r="O301" s="517"/>
      <c r="P301" s="517"/>
      <c r="Q301" s="517"/>
      <c r="R301" s="517"/>
    </row>
    <row r="302" spans="15:18" x14ac:dyDescent="0.25">
      <c r="O302" s="517"/>
      <c r="P302" s="517"/>
      <c r="Q302" s="517"/>
      <c r="R302" s="517"/>
    </row>
    <row r="303" spans="15:18" x14ac:dyDescent="0.25">
      <c r="O303" s="517"/>
      <c r="P303" s="517"/>
      <c r="Q303" s="517"/>
      <c r="R303" s="517"/>
    </row>
    <row r="304" spans="15:18" x14ac:dyDescent="0.25">
      <c r="O304" s="517"/>
      <c r="P304" s="517"/>
      <c r="Q304" s="517"/>
      <c r="R304" s="517"/>
    </row>
    <row r="305" spans="15:18" x14ac:dyDescent="0.25">
      <c r="O305" s="517"/>
      <c r="P305" s="517"/>
      <c r="Q305" s="517"/>
      <c r="R305" s="517"/>
    </row>
    <row r="306" spans="15:18" x14ac:dyDescent="0.25">
      <c r="O306" s="517"/>
      <c r="P306" s="517"/>
      <c r="Q306" s="517"/>
      <c r="R306" s="517"/>
    </row>
    <row r="307" spans="15:18" x14ac:dyDescent="0.25">
      <c r="O307" s="517"/>
      <c r="P307" s="517"/>
      <c r="Q307" s="517"/>
      <c r="R307" s="517"/>
    </row>
    <row r="308" spans="15:18" x14ac:dyDescent="0.25">
      <c r="O308" s="517"/>
      <c r="P308" s="517"/>
      <c r="Q308" s="517"/>
      <c r="R308" s="517"/>
    </row>
    <row r="309" spans="15:18" x14ac:dyDescent="0.25">
      <c r="O309" s="517"/>
      <c r="P309" s="517"/>
      <c r="Q309" s="517"/>
      <c r="R309" s="517"/>
    </row>
    <row r="310" spans="15:18" x14ac:dyDescent="0.25">
      <c r="O310" s="517"/>
      <c r="P310" s="517"/>
      <c r="Q310" s="517"/>
      <c r="R310" s="517"/>
    </row>
    <row r="311" spans="15:18" x14ac:dyDescent="0.25">
      <c r="O311" s="517"/>
      <c r="P311" s="517"/>
      <c r="Q311" s="517"/>
      <c r="R311" s="517"/>
    </row>
    <row r="312" spans="15:18" x14ac:dyDescent="0.25">
      <c r="O312" s="517"/>
      <c r="P312" s="517"/>
      <c r="Q312" s="517"/>
      <c r="R312" s="517"/>
    </row>
    <row r="313" spans="15:18" x14ac:dyDescent="0.25">
      <c r="O313" s="517"/>
      <c r="P313" s="517"/>
      <c r="Q313" s="517"/>
      <c r="R313" s="517"/>
    </row>
    <row r="314" spans="15:18" x14ac:dyDescent="0.25">
      <c r="O314" s="517"/>
      <c r="P314" s="517"/>
      <c r="Q314" s="517"/>
      <c r="R314" s="517"/>
    </row>
    <row r="315" spans="15:18" x14ac:dyDescent="0.25">
      <c r="O315" s="517"/>
      <c r="P315" s="517"/>
      <c r="Q315" s="517"/>
      <c r="R315" s="517"/>
    </row>
    <row r="316" spans="15:18" x14ac:dyDescent="0.25">
      <c r="O316" s="517"/>
      <c r="P316" s="517"/>
      <c r="Q316" s="517"/>
      <c r="R316" s="517"/>
    </row>
    <row r="317" spans="15:18" x14ac:dyDescent="0.25">
      <c r="O317" s="517"/>
      <c r="P317" s="517"/>
      <c r="Q317" s="517"/>
      <c r="R317" s="517"/>
    </row>
    <row r="318" spans="15:18" x14ac:dyDescent="0.25">
      <c r="O318" s="517"/>
      <c r="P318" s="517"/>
      <c r="Q318" s="517"/>
      <c r="R318" s="517"/>
    </row>
    <row r="319" spans="15:18" x14ac:dyDescent="0.25">
      <c r="O319" s="517"/>
      <c r="P319" s="517"/>
      <c r="Q319" s="517"/>
      <c r="R319" s="517"/>
    </row>
    <row r="320" spans="15:18" x14ac:dyDescent="0.25">
      <c r="O320" s="517"/>
      <c r="P320" s="517"/>
      <c r="Q320" s="517"/>
      <c r="R320" s="517"/>
    </row>
    <row r="321" spans="15:18" x14ac:dyDescent="0.25">
      <c r="O321" s="517"/>
      <c r="P321" s="517"/>
      <c r="Q321" s="517"/>
      <c r="R321" s="517"/>
    </row>
    <row r="322" spans="15:18" x14ac:dyDescent="0.25">
      <c r="O322" s="517"/>
      <c r="P322" s="517"/>
      <c r="Q322" s="517"/>
      <c r="R322" s="517"/>
    </row>
    <row r="323" spans="15:18" x14ac:dyDescent="0.25">
      <c r="O323" s="517"/>
      <c r="P323" s="517"/>
      <c r="Q323" s="517"/>
      <c r="R323" s="517"/>
    </row>
    <row r="324" spans="15:18" x14ac:dyDescent="0.25">
      <c r="O324" s="517"/>
      <c r="P324" s="517"/>
      <c r="Q324" s="517"/>
      <c r="R324" s="517"/>
    </row>
    <row r="325" spans="15:18" x14ac:dyDescent="0.25">
      <c r="O325" s="517"/>
      <c r="P325" s="517"/>
      <c r="Q325" s="517"/>
      <c r="R325" s="517"/>
    </row>
    <row r="326" spans="15:18" x14ac:dyDescent="0.25">
      <c r="O326" s="517"/>
      <c r="P326" s="517"/>
      <c r="Q326" s="517"/>
      <c r="R326" s="517"/>
    </row>
    <row r="327" spans="15:18" x14ac:dyDescent="0.25">
      <c r="O327" s="517"/>
      <c r="P327" s="517"/>
      <c r="Q327" s="517"/>
      <c r="R327" s="517"/>
    </row>
    <row r="328" spans="15:18" x14ac:dyDescent="0.25">
      <c r="O328" s="517"/>
      <c r="P328" s="517"/>
      <c r="Q328" s="517"/>
      <c r="R328" s="517"/>
    </row>
    <row r="329" spans="15:18" x14ac:dyDescent="0.25">
      <c r="O329" s="517"/>
      <c r="P329" s="517"/>
      <c r="Q329" s="517"/>
      <c r="R329" s="517"/>
    </row>
    <row r="330" spans="15:18" x14ac:dyDescent="0.25">
      <c r="O330" s="517"/>
      <c r="P330" s="517"/>
      <c r="Q330" s="517"/>
      <c r="R330" s="517"/>
    </row>
    <row r="331" spans="15:18" x14ac:dyDescent="0.25">
      <c r="O331" s="517"/>
      <c r="P331" s="517"/>
      <c r="Q331" s="517"/>
      <c r="R331" s="517"/>
    </row>
    <row r="332" spans="15:18" x14ac:dyDescent="0.25">
      <c r="O332" s="517"/>
      <c r="P332" s="517"/>
      <c r="Q332" s="517"/>
      <c r="R332" s="517"/>
    </row>
    <row r="333" spans="15:18" x14ac:dyDescent="0.25">
      <c r="O333" s="517"/>
      <c r="P333" s="517"/>
      <c r="Q333" s="517"/>
      <c r="R333" s="517"/>
    </row>
    <row r="334" spans="15:18" x14ac:dyDescent="0.25">
      <c r="O334" s="517"/>
      <c r="P334" s="517"/>
      <c r="Q334" s="517"/>
      <c r="R334" s="517"/>
    </row>
    <row r="335" spans="15:18" x14ac:dyDescent="0.25">
      <c r="O335" s="517"/>
      <c r="P335" s="517"/>
      <c r="Q335" s="517"/>
      <c r="R335" s="517"/>
    </row>
    <row r="336" spans="15:18" x14ac:dyDescent="0.25">
      <c r="O336" s="517"/>
      <c r="P336" s="517"/>
      <c r="Q336" s="517"/>
      <c r="R336" s="517"/>
    </row>
    <row r="337" spans="15:18" x14ac:dyDescent="0.25">
      <c r="O337" s="517"/>
      <c r="P337" s="517"/>
      <c r="Q337" s="517"/>
      <c r="R337" s="517"/>
    </row>
    <row r="338" spans="15:18" x14ac:dyDescent="0.25">
      <c r="O338" s="517"/>
      <c r="P338" s="517"/>
      <c r="Q338" s="517"/>
      <c r="R338" s="517"/>
    </row>
    <row r="339" spans="15:18" x14ac:dyDescent="0.25">
      <c r="O339" s="517"/>
      <c r="P339" s="517"/>
      <c r="Q339" s="517"/>
      <c r="R339" s="517"/>
    </row>
    <row r="340" spans="15:18" x14ac:dyDescent="0.25">
      <c r="O340" s="517"/>
      <c r="P340" s="517"/>
      <c r="Q340" s="517"/>
      <c r="R340" s="517"/>
    </row>
    <row r="341" spans="15:18" x14ac:dyDescent="0.25">
      <c r="O341" s="517"/>
      <c r="P341" s="517"/>
      <c r="Q341" s="517"/>
      <c r="R341" s="517"/>
    </row>
    <row r="342" spans="15:18" x14ac:dyDescent="0.25">
      <c r="O342" s="517"/>
      <c r="P342" s="517"/>
      <c r="Q342" s="517"/>
      <c r="R342" s="517"/>
    </row>
    <row r="343" spans="15:18" x14ac:dyDescent="0.25">
      <c r="O343" s="517"/>
      <c r="P343" s="517"/>
      <c r="Q343" s="517"/>
      <c r="R343" s="517"/>
    </row>
    <row r="344" spans="15:18" x14ac:dyDescent="0.25">
      <c r="O344" s="517"/>
      <c r="P344" s="517"/>
      <c r="Q344" s="517"/>
      <c r="R344" s="517"/>
    </row>
    <row r="345" spans="15:18" x14ac:dyDescent="0.25">
      <c r="O345" s="517"/>
      <c r="P345" s="517"/>
      <c r="Q345" s="517"/>
      <c r="R345" s="517"/>
    </row>
    <row r="346" spans="15:18" x14ac:dyDescent="0.25">
      <c r="O346" s="517"/>
      <c r="P346" s="517"/>
      <c r="Q346" s="517"/>
      <c r="R346" s="517"/>
    </row>
    <row r="347" spans="15:18" x14ac:dyDescent="0.25">
      <c r="O347" s="517"/>
      <c r="P347" s="517"/>
      <c r="Q347" s="517"/>
      <c r="R347" s="517"/>
    </row>
    <row r="348" spans="15:18" x14ac:dyDescent="0.25">
      <c r="O348" s="517"/>
      <c r="P348" s="517"/>
      <c r="Q348" s="517"/>
      <c r="R348" s="517"/>
    </row>
    <row r="349" spans="15:18" x14ac:dyDescent="0.25">
      <c r="O349" s="517"/>
      <c r="P349" s="517"/>
      <c r="Q349" s="517"/>
      <c r="R349" s="517"/>
    </row>
    <row r="350" spans="15:18" x14ac:dyDescent="0.25">
      <c r="O350" s="517"/>
      <c r="P350" s="517"/>
      <c r="Q350" s="517"/>
      <c r="R350" s="517"/>
    </row>
    <row r="351" spans="15:18" x14ac:dyDescent="0.25">
      <c r="O351" s="517"/>
      <c r="P351" s="517"/>
      <c r="Q351" s="517"/>
      <c r="R351" s="517"/>
    </row>
    <row r="352" spans="15:18" x14ac:dyDescent="0.25">
      <c r="O352" s="517"/>
      <c r="P352" s="517"/>
      <c r="Q352" s="517"/>
      <c r="R352" s="517"/>
    </row>
    <row r="353" spans="15:18" x14ac:dyDescent="0.25">
      <c r="O353" s="517"/>
      <c r="P353" s="517"/>
      <c r="Q353" s="517"/>
      <c r="R353" s="517"/>
    </row>
    <row r="354" spans="15:18" x14ac:dyDescent="0.25">
      <c r="O354" s="517"/>
      <c r="P354" s="517"/>
      <c r="Q354" s="517"/>
      <c r="R354" s="517"/>
    </row>
    <row r="355" spans="15:18" x14ac:dyDescent="0.25">
      <c r="O355" s="517"/>
      <c r="P355" s="517"/>
      <c r="Q355" s="517"/>
      <c r="R355" s="517"/>
    </row>
    <row r="356" spans="15:18" x14ac:dyDescent="0.25">
      <c r="O356" s="517"/>
      <c r="P356" s="517"/>
      <c r="Q356" s="517"/>
      <c r="R356" s="517"/>
    </row>
    <row r="357" spans="15:18" x14ac:dyDescent="0.25">
      <c r="O357" s="517"/>
      <c r="P357" s="517"/>
      <c r="Q357" s="517"/>
      <c r="R357" s="517"/>
    </row>
    <row r="358" spans="15:18" x14ac:dyDescent="0.25">
      <c r="O358" s="517"/>
      <c r="P358" s="517"/>
      <c r="Q358" s="517"/>
      <c r="R358" s="517"/>
    </row>
    <row r="359" spans="15:18" x14ac:dyDescent="0.25">
      <c r="O359" s="517"/>
      <c r="P359" s="517"/>
      <c r="Q359" s="517"/>
      <c r="R359" s="517"/>
    </row>
    <row r="360" spans="15:18" x14ac:dyDescent="0.25">
      <c r="O360" s="517"/>
      <c r="P360" s="517"/>
      <c r="Q360" s="517"/>
      <c r="R360" s="517"/>
    </row>
    <row r="361" spans="15:18" x14ac:dyDescent="0.25">
      <c r="O361" s="517"/>
      <c r="P361" s="517"/>
      <c r="Q361" s="517"/>
      <c r="R361" s="517"/>
    </row>
    <row r="362" spans="15:18" x14ac:dyDescent="0.25">
      <c r="O362" s="517"/>
      <c r="P362" s="517"/>
      <c r="Q362" s="517"/>
      <c r="R362" s="517"/>
    </row>
    <row r="363" spans="15:18" x14ac:dyDescent="0.25">
      <c r="O363" s="517"/>
      <c r="P363" s="517"/>
      <c r="Q363" s="517"/>
      <c r="R363" s="517"/>
    </row>
    <row r="364" spans="15:18" x14ac:dyDescent="0.25">
      <c r="O364" s="517"/>
      <c r="P364" s="517"/>
      <c r="Q364" s="517"/>
      <c r="R364" s="517"/>
    </row>
    <row r="365" spans="15:18" x14ac:dyDescent="0.25">
      <c r="O365" s="517"/>
      <c r="P365" s="517"/>
      <c r="Q365" s="517"/>
      <c r="R365" s="517"/>
    </row>
    <row r="366" spans="15:18" x14ac:dyDescent="0.25">
      <c r="O366" s="517"/>
      <c r="P366" s="517"/>
      <c r="Q366" s="517"/>
      <c r="R366" s="517"/>
    </row>
    <row r="367" spans="15:18" x14ac:dyDescent="0.25">
      <c r="O367" s="517"/>
      <c r="P367" s="517"/>
      <c r="Q367" s="517"/>
      <c r="R367" s="517"/>
    </row>
    <row r="368" spans="15:18" x14ac:dyDescent="0.25">
      <c r="O368" s="517"/>
      <c r="P368" s="517"/>
      <c r="Q368" s="517"/>
      <c r="R368" s="517"/>
    </row>
    <row r="369" spans="15:18" x14ac:dyDescent="0.25">
      <c r="O369" s="517"/>
      <c r="P369" s="517"/>
      <c r="Q369" s="517"/>
      <c r="R369" s="517"/>
    </row>
    <row r="370" spans="15:18" x14ac:dyDescent="0.25">
      <c r="O370" s="517"/>
      <c r="P370" s="517"/>
      <c r="Q370" s="517"/>
      <c r="R370" s="517"/>
    </row>
    <row r="371" spans="15:18" x14ac:dyDescent="0.25">
      <c r="O371" s="517"/>
      <c r="P371" s="517"/>
      <c r="Q371" s="517"/>
      <c r="R371" s="517"/>
    </row>
    <row r="372" spans="15:18" x14ac:dyDescent="0.25">
      <c r="O372" s="517"/>
      <c r="P372" s="517"/>
      <c r="Q372" s="517"/>
      <c r="R372" s="517"/>
    </row>
    <row r="373" spans="15:18" x14ac:dyDescent="0.25">
      <c r="O373" s="517"/>
      <c r="P373" s="517"/>
      <c r="Q373" s="517"/>
      <c r="R373" s="517"/>
    </row>
    <row r="374" spans="15:18" x14ac:dyDescent="0.25">
      <c r="O374" s="517"/>
      <c r="P374" s="517"/>
      <c r="Q374" s="517"/>
      <c r="R374" s="517"/>
    </row>
    <row r="375" spans="15:18" x14ac:dyDescent="0.25">
      <c r="O375" s="517"/>
      <c r="P375" s="517"/>
      <c r="Q375" s="517"/>
      <c r="R375" s="517"/>
    </row>
    <row r="376" spans="15:18" x14ac:dyDescent="0.25">
      <c r="O376" s="517"/>
      <c r="P376" s="517"/>
      <c r="Q376" s="517"/>
      <c r="R376" s="517"/>
    </row>
    <row r="377" spans="15:18" x14ac:dyDescent="0.25">
      <c r="O377" s="517"/>
      <c r="P377" s="517"/>
      <c r="Q377" s="517"/>
      <c r="R377" s="517"/>
    </row>
    <row r="378" spans="15:18" x14ac:dyDescent="0.25">
      <c r="O378" s="517"/>
      <c r="P378" s="517"/>
      <c r="Q378" s="517"/>
      <c r="R378" s="517"/>
    </row>
    <row r="379" spans="15:18" x14ac:dyDescent="0.25">
      <c r="O379" s="517"/>
      <c r="P379" s="517"/>
      <c r="Q379" s="517"/>
      <c r="R379" s="517"/>
    </row>
    <row r="380" spans="15:18" x14ac:dyDescent="0.25">
      <c r="O380" s="517"/>
      <c r="P380" s="517"/>
      <c r="Q380" s="517"/>
      <c r="R380" s="517"/>
    </row>
    <row r="381" spans="15:18" x14ac:dyDescent="0.25">
      <c r="O381" s="517"/>
      <c r="P381" s="517"/>
      <c r="Q381" s="517"/>
      <c r="R381" s="517"/>
    </row>
    <row r="382" spans="15:18" x14ac:dyDescent="0.25">
      <c r="O382" s="517"/>
      <c r="P382" s="517"/>
      <c r="Q382" s="517"/>
      <c r="R382" s="517"/>
    </row>
    <row r="383" spans="15:18" x14ac:dyDescent="0.25">
      <c r="O383" s="517"/>
      <c r="P383" s="517"/>
      <c r="Q383" s="517"/>
      <c r="R383" s="517"/>
    </row>
    <row r="384" spans="15:18" x14ac:dyDescent="0.25">
      <c r="O384" s="517"/>
      <c r="P384" s="517"/>
      <c r="Q384" s="517"/>
      <c r="R384" s="517"/>
    </row>
    <row r="385" spans="15:18" x14ac:dyDescent="0.25">
      <c r="O385" s="517"/>
      <c r="P385" s="517"/>
      <c r="Q385" s="517"/>
      <c r="R385" s="517"/>
    </row>
    <row r="386" spans="15:18" x14ac:dyDescent="0.25">
      <c r="O386" s="517"/>
      <c r="P386" s="517"/>
      <c r="Q386" s="517"/>
      <c r="R386" s="517"/>
    </row>
    <row r="387" spans="15:18" x14ac:dyDescent="0.25">
      <c r="O387" s="517"/>
      <c r="P387" s="517"/>
      <c r="Q387" s="517"/>
      <c r="R387" s="517"/>
    </row>
    <row r="388" spans="15:18" x14ac:dyDescent="0.25">
      <c r="O388" s="517"/>
      <c r="P388" s="517"/>
      <c r="Q388" s="517"/>
      <c r="R388" s="517"/>
    </row>
    <row r="389" spans="15:18" x14ac:dyDescent="0.25">
      <c r="O389" s="517"/>
      <c r="P389" s="517"/>
      <c r="Q389" s="517"/>
      <c r="R389" s="517"/>
    </row>
    <row r="390" spans="15:18" x14ac:dyDescent="0.25">
      <c r="O390" s="517"/>
      <c r="P390" s="517"/>
      <c r="Q390" s="517"/>
      <c r="R390" s="517"/>
    </row>
    <row r="391" spans="15:18" x14ac:dyDescent="0.25">
      <c r="O391" s="517"/>
      <c r="P391" s="517"/>
      <c r="Q391" s="517"/>
      <c r="R391" s="517"/>
    </row>
    <row r="392" spans="15:18" x14ac:dyDescent="0.25">
      <c r="O392" s="517"/>
      <c r="P392" s="517"/>
      <c r="Q392" s="517"/>
      <c r="R392" s="517"/>
    </row>
    <row r="393" spans="15:18" x14ac:dyDescent="0.25">
      <c r="O393" s="517"/>
      <c r="P393" s="517"/>
      <c r="Q393" s="517"/>
      <c r="R393" s="517"/>
    </row>
    <row r="394" spans="15:18" x14ac:dyDescent="0.25">
      <c r="O394" s="517"/>
      <c r="P394" s="517"/>
      <c r="Q394" s="517"/>
      <c r="R394" s="517"/>
    </row>
    <row r="395" spans="15:18" x14ac:dyDescent="0.25">
      <c r="O395" s="517"/>
      <c r="P395" s="517"/>
      <c r="Q395" s="517"/>
      <c r="R395" s="517"/>
    </row>
    <row r="396" spans="15:18" x14ac:dyDescent="0.25">
      <c r="O396" s="517"/>
      <c r="P396" s="517"/>
      <c r="Q396" s="517"/>
      <c r="R396" s="517"/>
    </row>
    <row r="397" spans="15:18" x14ac:dyDescent="0.25">
      <c r="O397" s="517"/>
      <c r="P397" s="517"/>
      <c r="Q397" s="517"/>
      <c r="R397" s="517"/>
    </row>
    <row r="398" spans="15:18" x14ac:dyDescent="0.25">
      <c r="O398" s="517"/>
      <c r="P398" s="517"/>
      <c r="Q398" s="517"/>
      <c r="R398" s="517"/>
    </row>
    <row r="399" spans="15:18" x14ac:dyDescent="0.25">
      <c r="O399" s="517"/>
      <c r="P399" s="517"/>
      <c r="Q399" s="517"/>
      <c r="R399" s="517"/>
    </row>
    <row r="400" spans="15:18" x14ac:dyDescent="0.25">
      <c r="O400" s="517"/>
      <c r="P400" s="517"/>
      <c r="Q400" s="517"/>
      <c r="R400" s="517"/>
    </row>
    <row r="401" spans="15:18" x14ac:dyDescent="0.25">
      <c r="O401" s="517"/>
      <c r="P401" s="517"/>
      <c r="Q401" s="517"/>
      <c r="R401" s="517"/>
    </row>
    <row r="402" spans="15:18" x14ac:dyDescent="0.25">
      <c r="O402" s="517"/>
      <c r="P402" s="517"/>
      <c r="Q402" s="517"/>
      <c r="R402" s="517"/>
    </row>
    <row r="403" spans="15:18" x14ac:dyDescent="0.25">
      <c r="O403" s="517"/>
      <c r="P403" s="517"/>
      <c r="Q403" s="517"/>
      <c r="R403" s="517"/>
    </row>
    <row r="404" spans="15:18" x14ac:dyDescent="0.25">
      <c r="O404" s="517"/>
      <c r="P404" s="517"/>
      <c r="Q404" s="517"/>
      <c r="R404" s="517"/>
    </row>
    <row r="405" spans="15:18" x14ac:dyDescent="0.25">
      <c r="O405" s="517"/>
      <c r="P405" s="517"/>
      <c r="Q405" s="517"/>
      <c r="R405" s="517"/>
    </row>
    <row r="406" spans="15:18" x14ac:dyDescent="0.25">
      <c r="O406" s="517"/>
      <c r="P406" s="517"/>
      <c r="Q406" s="517"/>
      <c r="R406" s="517"/>
    </row>
    <row r="407" spans="15:18" x14ac:dyDescent="0.25">
      <c r="O407" s="517"/>
      <c r="P407" s="517"/>
      <c r="Q407" s="517"/>
      <c r="R407" s="517"/>
    </row>
    <row r="408" spans="15:18" x14ac:dyDescent="0.25">
      <c r="O408" s="517"/>
      <c r="P408" s="517"/>
      <c r="Q408" s="517"/>
      <c r="R408" s="517"/>
    </row>
    <row r="409" spans="15:18" x14ac:dyDescent="0.25">
      <c r="O409" s="517"/>
      <c r="P409" s="517"/>
      <c r="Q409" s="517"/>
      <c r="R409" s="517"/>
    </row>
    <row r="410" spans="15:18" x14ac:dyDescent="0.25">
      <c r="O410" s="517"/>
      <c r="P410" s="517"/>
      <c r="Q410" s="517"/>
      <c r="R410" s="517"/>
    </row>
    <row r="411" spans="15:18" x14ac:dyDescent="0.25">
      <c r="O411" s="517"/>
      <c r="P411" s="517"/>
      <c r="Q411" s="517"/>
      <c r="R411" s="517"/>
    </row>
    <row r="412" spans="15:18" x14ac:dyDescent="0.25">
      <c r="O412" s="517"/>
      <c r="P412" s="517"/>
      <c r="Q412" s="517"/>
      <c r="R412" s="517"/>
    </row>
    <row r="413" spans="15:18" x14ac:dyDescent="0.25">
      <c r="O413" s="517"/>
      <c r="P413" s="517"/>
      <c r="Q413" s="517"/>
      <c r="R413" s="517"/>
    </row>
    <row r="414" spans="15:18" x14ac:dyDescent="0.25">
      <c r="O414" s="517"/>
      <c r="P414" s="517"/>
      <c r="Q414" s="517"/>
      <c r="R414" s="517"/>
    </row>
    <row r="415" spans="15:18" x14ac:dyDescent="0.25">
      <c r="O415" s="517"/>
      <c r="P415" s="517"/>
      <c r="Q415" s="517"/>
      <c r="R415" s="517"/>
    </row>
    <row r="416" spans="15:18" x14ac:dyDescent="0.25">
      <c r="O416" s="517"/>
      <c r="P416" s="517"/>
      <c r="Q416" s="517"/>
      <c r="R416" s="517"/>
    </row>
    <row r="417" spans="15:18" x14ac:dyDescent="0.25">
      <c r="O417" s="517"/>
      <c r="P417" s="517"/>
      <c r="Q417" s="517"/>
      <c r="R417" s="517"/>
    </row>
    <row r="418" spans="15:18" x14ac:dyDescent="0.25">
      <c r="O418" s="517"/>
      <c r="P418" s="517"/>
      <c r="Q418" s="517"/>
      <c r="R418" s="517"/>
    </row>
    <row r="419" spans="15:18" x14ac:dyDescent="0.25">
      <c r="O419" s="517"/>
      <c r="P419" s="517"/>
      <c r="Q419" s="517"/>
      <c r="R419" s="517"/>
    </row>
    <row r="420" spans="15:18" x14ac:dyDescent="0.25">
      <c r="O420" s="517"/>
      <c r="P420" s="517"/>
      <c r="Q420" s="517"/>
      <c r="R420" s="517"/>
    </row>
    <row r="421" spans="15:18" x14ac:dyDescent="0.25">
      <c r="O421" s="517"/>
      <c r="P421" s="517"/>
      <c r="Q421" s="517"/>
      <c r="R421" s="517"/>
    </row>
    <row r="422" spans="15:18" x14ac:dyDescent="0.25">
      <c r="O422" s="517"/>
      <c r="P422" s="517"/>
      <c r="Q422" s="517"/>
      <c r="R422" s="517"/>
    </row>
    <row r="423" spans="15:18" x14ac:dyDescent="0.25">
      <c r="O423" s="517"/>
      <c r="P423" s="517"/>
      <c r="Q423" s="517"/>
      <c r="R423" s="517"/>
    </row>
    <row r="424" spans="15:18" x14ac:dyDescent="0.25">
      <c r="O424" s="517"/>
      <c r="P424" s="517"/>
      <c r="Q424" s="517"/>
      <c r="R424" s="517"/>
    </row>
    <row r="425" spans="15:18" x14ac:dyDescent="0.25">
      <c r="O425" s="517"/>
      <c r="P425" s="517"/>
      <c r="Q425" s="517"/>
      <c r="R425" s="517"/>
    </row>
    <row r="426" spans="15:18" x14ac:dyDescent="0.25">
      <c r="O426" s="517"/>
      <c r="P426" s="517"/>
      <c r="Q426" s="517"/>
      <c r="R426" s="517"/>
    </row>
    <row r="427" spans="15:18" x14ac:dyDescent="0.25">
      <c r="O427" s="517"/>
      <c r="P427" s="517"/>
      <c r="Q427" s="517"/>
      <c r="R427" s="517"/>
    </row>
    <row r="428" spans="15:18" x14ac:dyDescent="0.25">
      <c r="O428" s="517"/>
      <c r="P428" s="517"/>
      <c r="Q428" s="517"/>
      <c r="R428" s="517"/>
    </row>
    <row r="429" spans="15:18" x14ac:dyDescent="0.25">
      <c r="O429" s="517"/>
      <c r="P429" s="517"/>
      <c r="Q429" s="517"/>
      <c r="R429" s="517"/>
    </row>
    <row r="430" spans="15:18" x14ac:dyDescent="0.25">
      <c r="O430" s="517"/>
      <c r="P430" s="517"/>
      <c r="Q430" s="517"/>
      <c r="R430" s="517"/>
    </row>
    <row r="431" spans="15:18" x14ac:dyDescent="0.25">
      <c r="O431" s="517"/>
      <c r="P431" s="517"/>
      <c r="Q431" s="517"/>
      <c r="R431" s="517"/>
    </row>
    <row r="432" spans="15:18" x14ac:dyDescent="0.25">
      <c r="O432" s="517"/>
      <c r="P432" s="517"/>
      <c r="Q432" s="517"/>
      <c r="R432" s="517"/>
    </row>
    <row r="433" spans="15:18" x14ac:dyDescent="0.25">
      <c r="O433" s="517"/>
      <c r="P433" s="517"/>
      <c r="Q433" s="517"/>
      <c r="R433" s="517"/>
    </row>
    <row r="434" spans="15:18" x14ac:dyDescent="0.25">
      <c r="O434" s="517"/>
      <c r="P434" s="517"/>
      <c r="Q434" s="517"/>
      <c r="R434" s="517"/>
    </row>
    <row r="435" spans="15:18" x14ac:dyDescent="0.25">
      <c r="O435" s="517"/>
      <c r="P435" s="517"/>
      <c r="Q435" s="517"/>
      <c r="R435" s="517"/>
    </row>
    <row r="436" spans="15:18" x14ac:dyDescent="0.25">
      <c r="O436" s="517"/>
      <c r="P436" s="517"/>
      <c r="Q436" s="517"/>
      <c r="R436" s="517"/>
    </row>
    <row r="437" spans="15:18" x14ac:dyDescent="0.25">
      <c r="O437" s="517"/>
      <c r="P437" s="517"/>
      <c r="Q437" s="517"/>
      <c r="R437" s="517"/>
    </row>
    <row r="438" spans="15:18" x14ac:dyDescent="0.25">
      <c r="O438" s="517"/>
      <c r="P438" s="517"/>
      <c r="Q438" s="517"/>
      <c r="R438" s="517"/>
    </row>
    <row r="439" spans="15:18" x14ac:dyDescent="0.25">
      <c r="O439" s="517"/>
      <c r="P439" s="517"/>
      <c r="Q439" s="517"/>
      <c r="R439" s="517"/>
    </row>
    <row r="440" spans="15:18" x14ac:dyDescent="0.25">
      <c r="O440" s="517"/>
      <c r="P440" s="517"/>
      <c r="Q440" s="517"/>
      <c r="R440" s="517"/>
    </row>
    <row r="441" spans="15:18" x14ac:dyDescent="0.25">
      <c r="O441" s="517"/>
      <c r="P441" s="517"/>
      <c r="Q441" s="517"/>
      <c r="R441" s="517"/>
    </row>
    <row r="442" spans="15:18" x14ac:dyDescent="0.25">
      <c r="O442" s="517"/>
      <c r="P442" s="517"/>
      <c r="Q442" s="517"/>
      <c r="R442" s="517"/>
    </row>
    <row r="443" spans="15:18" x14ac:dyDescent="0.25">
      <c r="O443" s="517"/>
      <c r="P443" s="517"/>
      <c r="Q443" s="517"/>
      <c r="R443" s="517"/>
    </row>
    <row r="444" spans="15:18" x14ac:dyDescent="0.25">
      <c r="O444" s="517"/>
      <c r="P444" s="517"/>
      <c r="Q444" s="517"/>
      <c r="R444" s="517"/>
    </row>
    <row r="445" spans="15:18" x14ac:dyDescent="0.25">
      <c r="O445" s="517"/>
      <c r="P445" s="517"/>
      <c r="Q445" s="517"/>
      <c r="R445" s="517"/>
    </row>
    <row r="446" spans="15:18" x14ac:dyDescent="0.25">
      <c r="O446" s="517"/>
      <c r="P446" s="517"/>
      <c r="Q446" s="517"/>
      <c r="R446" s="517"/>
    </row>
    <row r="447" spans="15:18" x14ac:dyDescent="0.25">
      <c r="O447" s="517"/>
      <c r="P447" s="517"/>
      <c r="Q447" s="517"/>
      <c r="R447" s="517"/>
    </row>
    <row r="448" spans="15:18" x14ac:dyDescent="0.25">
      <c r="O448" s="517"/>
      <c r="P448" s="517"/>
      <c r="Q448" s="517"/>
      <c r="R448" s="517"/>
    </row>
    <row r="449" spans="15:18" x14ac:dyDescent="0.25">
      <c r="O449" s="517"/>
      <c r="P449" s="517"/>
      <c r="Q449" s="517"/>
      <c r="R449" s="517"/>
    </row>
    <row r="450" spans="15:18" x14ac:dyDescent="0.25">
      <c r="O450" s="517"/>
      <c r="P450" s="517"/>
      <c r="Q450" s="517"/>
      <c r="R450" s="517"/>
    </row>
    <row r="451" spans="15:18" x14ac:dyDescent="0.25">
      <c r="O451" s="517"/>
      <c r="P451" s="517"/>
      <c r="Q451" s="517"/>
      <c r="R451" s="517"/>
    </row>
    <row r="452" spans="15:18" x14ac:dyDescent="0.25">
      <c r="O452" s="517"/>
      <c r="P452" s="517"/>
      <c r="Q452" s="517"/>
      <c r="R452" s="517"/>
    </row>
    <row r="453" spans="15:18" x14ac:dyDescent="0.25">
      <c r="O453" s="517"/>
      <c r="P453" s="517"/>
      <c r="Q453" s="517"/>
      <c r="R453" s="517"/>
    </row>
    <row r="454" spans="15:18" x14ac:dyDescent="0.25">
      <c r="O454" s="517"/>
      <c r="P454" s="517"/>
      <c r="Q454" s="517"/>
      <c r="R454" s="517"/>
    </row>
    <row r="455" spans="15:18" x14ac:dyDescent="0.25">
      <c r="O455" s="517"/>
      <c r="P455" s="517"/>
      <c r="Q455" s="517"/>
      <c r="R455" s="517"/>
    </row>
    <row r="456" spans="15:18" x14ac:dyDescent="0.25">
      <c r="O456" s="517"/>
      <c r="P456" s="517"/>
      <c r="Q456" s="517"/>
      <c r="R456" s="517"/>
    </row>
    <row r="457" spans="15:18" x14ac:dyDescent="0.25">
      <c r="O457" s="517"/>
      <c r="P457" s="517"/>
      <c r="Q457" s="517"/>
      <c r="R457" s="517"/>
    </row>
    <row r="458" spans="15:18" x14ac:dyDescent="0.25">
      <c r="O458" s="517"/>
      <c r="P458" s="517"/>
      <c r="Q458" s="517"/>
      <c r="R458" s="517"/>
    </row>
    <row r="459" spans="15:18" x14ac:dyDescent="0.25">
      <c r="O459" s="517"/>
      <c r="P459" s="517"/>
      <c r="Q459" s="517"/>
      <c r="R459" s="517"/>
    </row>
    <row r="460" spans="15:18" x14ac:dyDescent="0.25">
      <c r="O460" s="517"/>
      <c r="P460" s="517"/>
      <c r="Q460" s="517"/>
      <c r="R460" s="517"/>
    </row>
    <row r="461" spans="15:18" x14ac:dyDescent="0.25">
      <c r="O461" s="517"/>
      <c r="P461" s="517"/>
      <c r="Q461" s="517"/>
      <c r="R461" s="517"/>
    </row>
    <row r="462" spans="15:18" x14ac:dyDescent="0.25">
      <c r="O462" s="517"/>
      <c r="P462" s="517"/>
      <c r="Q462" s="517"/>
      <c r="R462" s="517"/>
    </row>
    <row r="463" spans="15:18" x14ac:dyDescent="0.25">
      <c r="O463" s="517"/>
      <c r="P463" s="517"/>
      <c r="Q463" s="517"/>
      <c r="R463" s="517"/>
    </row>
    <row r="464" spans="15:18" x14ac:dyDescent="0.25">
      <c r="O464" s="517"/>
      <c r="P464" s="517"/>
      <c r="Q464" s="517"/>
      <c r="R464" s="517"/>
    </row>
    <row r="465" spans="15:18" x14ac:dyDescent="0.25">
      <c r="O465" s="517"/>
      <c r="P465" s="517"/>
      <c r="Q465" s="517"/>
      <c r="R465" s="517"/>
    </row>
    <row r="466" spans="15:18" x14ac:dyDescent="0.25">
      <c r="O466" s="517"/>
      <c r="P466" s="517"/>
      <c r="Q466" s="517"/>
      <c r="R466" s="517"/>
    </row>
    <row r="467" spans="15:18" x14ac:dyDescent="0.25">
      <c r="O467" s="517"/>
      <c r="P467" s="517"/>
      <c r="Q467" s="517"/>
      <c r="R467" s="517"/>
    </row>
    <row r="468" spans="15:18" x14ac:dyDescent="0.25">
      <c r="O468" s="517"/>
      <c r="P468" s="517"/>
      <c r="Q468" s="517"/>
      <c r="R468" s="517"/>
    </row>
    <row r="469" spans="15:18" x14ac:dyDescent="0.25">
      <c r="O469" s="517"/>
      <c r="P469" s="517"/>
      <c r="Q469" s="517"/>
      <c r="R469" s="517"/>
    </row>
    <row r="470" spans="15:18" x14ac:dyDescent="0.25">
      <c r="O470" s="517"/>
      <c r="P470" s="517"/>
      <c r="Q470" s="517"/>
      <c r="R470" s="517"/>
    </row>
    <row r="471" spans="15:18" x14ac:dyDescent="0.25">
      <c r="O471" s="517"/>
      <c r="P471" s="517"/>
      <c r="Q471" s="517"/>
      <c r="R471" s="517"/>
    </row>
    <row r="472" spans="15:18" x14ac:dyDescent="0.25">
      <c r="O472" s="517"/>
      <c r="P472" s="517"/>
      <c r="Q472" s="517"/>
      <c r="R472" s="517"/>
    </row>
    <row r="473" spans="15:18" x14ac:dyDescent="0.25">
      <c r="O473" s="517"/>
      <c r="P473" s="517"/>
      <c r="Q473" s="517"/>
      <c r="R473" s="517"/>
    </row>
    <row r="474" spans="15:18" x14ac:dyDescent="0.25">
      <c r="O474" s="517"/>
      <c r="P474" s="517"/>
      <c r="Q474" s="517"/>
      <c r="R474" s="517"/>
    </row>
    <row r="475" spans="15:18" x14ac:dyDescent="0.25">
      <c r="O475" s="517"/>
      <c r="P475" s="517"/>
      <c r="Q475" s="517"/>
      <c r="R475" s="517"/>
    </row>
    <row r="476" spans="15:18" x14ac:dyDescent="0.25">
      <c r="O476" s="517"/>
      <c r="P476" s="517"/>
      <c r="Q476" s="517"/>
      <c r="R476" s="517"/>
    </row>
    <row r="477" spans="15:18" x14ac:dyDescent="0.25">
      <c r="O477" s="517"/>
      <c r="P477" s="517"/>
      <c r="Q477" s="517"/>
      <c r="R477" s="517"/>
    </row>
    <row r="478" spans="15:18" x14ac:dyDescent="0.25">
      <c r="O478" s="517"/>
      <c r="P478" s="517"/>
      <c r="Q478" s="517"/>
      <c r="R478" s="517"/>
    </row>
    <row r="479" spans="15:18" x14ac:dyDescent="0.25">
      <c r="O479" s="517"/>
      <c r="P479" s="517"/>
      <c r="Q479" s="517"/>
      <c r="R479" s="517"/>
    </row>
    <row r="480" spans="15:18" x14ac:dyDescent="0.25">
      <c r="O480" s="517"/>
      <c r="P480" s="517"/>
      <c r="Q480" s="517"/>
      <c r="R480" s="517"/>
    </row>
    <row r="481" spans="15:18" x14ac:dyDescent="0.25">
      <c r="O481" s="517"/>
      <c r="P481" s="517"/>
      <c r="Q481" s="517"/>
      <c r="R481" s="517"/>
    </row>
    <row r="482" spans="15:18" x14ac:dyDescent="0.25">
      <c r="O482" s="517"/>
      <c r="P482" s="517"/>
      <c r="Q482" s="517"/>
      <c r="R482" s="517"/>
    </row>
    <row r="483" spans="15:18" x14ac:dyDescent="0.25">
      <c r="O483" s="517"/>
      <c r="P483" s="517"/>
      <c r="Q483" s="517"/>
      <c r="R483" s="517"/>
    </row>
    <row r="484" spans="15:18" x14ac:dyDescent="0.25">
      <c r="O484" s="517"/>
      <c r="P484" s="517"/>
      <c r="Q484" s="517"/>
      <c r="R484" s="517"/>
    </row>
    <row r="485" spans="15:18" x14ac:dyDescent="0.25">
      <c r="O485" s="517"/>
      <c r="P485" s="517"/>
      <c r="Q485" s="517"/>
      <c r="R485" s="517"/>
    </row>
    <row r="486" spans="15:18" x14ac:dyDescent="0.25">
      <c r="O486" s="517"/>
      <c r="P486" s="517"/>
      <c r="Q486" s="517"/>
      <c r="R486" s="517"/>
    </row>
    <row r="487" spans="15:18" x14ac:dyDescent="0.25">
      <c r="O487" s="517"/>
      <c r="P487" s="517"/>
      <c r="Q487" s="517"/>
      <c r="R487" s="517"/>
    </row>
    <row r="488" spans="15:18" x14ac:dyDescent="0.25">
      <c r="O488" s="517"/>
      <c r="P488" s="517"/>
      <c r="Q488" s="517"/>
      <c r="R488" s="517"/>
    </row>
    <row r="489" spans="15:18" x14ac:dyDescent="0.25">
      <c r="O489" s="517"/>
      <c r="P489" s="517"/>
      <c r="Q489" s="517"/>
      <c r="R489" s="517"/>
    </row>
    <row r="490" spans="15:18" x14ac:dyDescent="0.25">
      <c r="O490" s="517"/>
      <c r="P490" s="517"/>
      <c r="Q490" s="517"/>
      <c r="R490" s="517"/>
    </row>
    <row r="491" spans="15:18" x14ac:dyDescent="0.25">
      <c r="O491" s="517"/>
      <c r="P491" s="517"/>
      <c r="Q491" s="517"/>
      <c r="R491" s="517"/>
    </row>
    <row r="492" spans="15:18" x14ac:dyDescent="0.25">
      <c r="O492" s="517"/>
      <c r="P492" s="517"/>
      <c r="Q492" s="517"/>
      <c r="R492" s="517"/>
    </row>
    <row r="493" spans="15:18" x14ac:dyDescent="0.25">
      <c r="O493" s="517"/>
      <c r="P493" s="517"/>
      <c r="Q493" s="517"/>
      <c r="R493" s="517"/>
    </row>
    <row r="494" spans="15:18" x14ac:dyDescent="0.25">
      <c r="O494" s="517"/>
      <c r="P494" s="517"/>
      <c r="Q494" s="517"/>
      <c r="R494" s="517"/>
    </row>
    <row r="495" spans="15:18" x14ac:dyDescent="0.25">
      <c r="O495" s="517"/>
      <c r="P495" s="517"/>
      <c r="Q495" s="517"/>
      <c r="R495" s="517"/>
    </row>
    <row r="496" spans="15:18" x14ac:dyDescent="0.25">
      <c r="O496" s="517"/>
      <c r="P496" s="517"/>
      <c r="Q496" s="517"/>
      <c r="R496" s="517"/>
    </row>
    <row r="497" spans="15:18" x14ac:dyDescent="0.25">
      <c r="O497" s="517"/>
      <c r="P497" s="517"/>
      <c r="Q497" s="517"/>
      <c r="R497" s="517"/>
    </row>
    <row r="498" spans="15:18" x14ac:dyDescent="0.25">
      <c r="O498" s="517"/>
      <c r="P498" s="517"/>
      <c r="Q498" s="517"/>
      <c r="R498" s="517"/>
    </row>
    <row r="499" spans="15:18" x14ac:dyDescent="0.25">
      <c r="O499" s="517"/>
      <c r="P499" s="517"/>
      <c r="Q499" s="517"/>
      <c r="R499" s="517"/>
    </row>
    <row r="500" spans="15:18" x14ac:dyDescent="0.25">
      <c r="O500" s="517"/>
      <c r="P500" s="517"/>
      <c r="Q500" s="517"/>
      <c r="R500" s="517"/>
    </row>
    <row r="501" spans="15:18" x14ac:dyDescent="0.25">
      <c r="O501" s="517"/>
      <c r="P501" s="517"/>
      <c r="Q501" s="517"/>
      <c r="R501" s="517"/>
    </row>
    <row r="502" spans="15:18" x14ac:dyDescent="0.25">
      <c r="O502" s="517"/>
      <c r="P502" s="517"/>
      <c r="Q502" s="517"/>
      <c r="R502" s="517"/>
    </row>
    <row r="503" spans="15:18" x14ac:dyDescent="0.25">
      <c r="O503" s="517"/>
      <c r="P503" s="517"/>
      <c r="Q503" s="517"/>
      <c r="R503" s="517"/>
    </row>
    <row r="504" spans="15:18" x14ac:dyDescent="0.25">
      <c r="O504" s="517"/>
      <c r="P504" s="517"/>
      <c r="Q504" s="517"/>
      <c r="R504" s="517"/>
    </row>
    <row r="505" spans="15:18" x14ac:dyDescent="0.25">
      <c r="O505" s="517"/>
      <c r="P505" s="517"/>
      <c r="Q505" s="517"/>
      <c r="R505" s="517"/>
    </row>
    <row r="506" spans="15:18" x14ac:dyDescent="0.25">
      <c r="O506" s="517"/>
      <c r="P506" s="517"/>
      <c r="Q506" s="517"/>
      <c r="R506" s="517"/>
    </row>
    <row r="507" spans="15:18" x14ac:dyDescent="0.25">
      <c r="O507" s="517"/>
      <c r="P507" s="517"/>
      <c r="Q507" s="517"/>
      <c r="R507" s="517"/>
    </row>
    <row r="508" spans="15:18" x14ac:dyDescent="0.25">
      <c r="O508" s="517"/>
      <c r="P508" s="517"/>
      <c r="Q508" s="517"/>
      <c r="R508" s="517"/>
    </row>
    <row r="509" spans="15:18" x14ac:dyDescent="0.25">
      <c r="O509" s="517"/>
      <c r="P509" s="517"/>
      <c r="Q509" s="517"/>
      <c r="R509" s="517"/>
    </row>
    <row r="510" spans="15:18" x14ac:dyDescent="0.25">
      <c r="O510" s="517"/>
      <c r="P510" s="517"/>
      <c r="Q510" s="517"/>
      <c r="R510" s="517"/>
    </row>
    <row r="511" spans="15:18" x14ac:dyDescent="0.25">
      <c r="O511" s="517"/>
      <c r="P511" s="517"/>
      <c r="Q511" s="517"/>
      <c r="R511" s="517"/>
    </row>
    <row r="512" spans="15:18" x14ac:dyDescent="0.25">
      <c r="O512" s="517"/>
      <c r="P512" s="517"/>
      <c r="Q512" s="517"/>
      <c r="R512" s="517"/>
    </row>
    <row r="513" spans="15:18" x14ac:dyDescent="0.25">
      <c r="O513" s="517"/>
      <c r="P513" s="517"/>
      <c r="Q513" s="517"/>
      <c r="R513" s="517"/>
    </row>
    <row r="514" spans="15:18" x14ac:dyDescent="0.25">
      <c r="O514" s="517"/>
      <c r="P514" s="517"/>
      <c r="Q514" s="517"/>
      <c r="R514" s="517"/>
    </row>
    <row r="515" spans="15:18" x14ac:dyDescent="0.25">
      <c r="O515" s="517"/>
      <c r="P515" s="517"/>
      <c r="Q515" s="517"/>
      <c r="R515" s="517"/>
    </row>
    <row r="516" spans="15:18" x14ac:dyDescent="0.25">
      <c r="O516" s="517"/>
      <c r="P516" s="517"/>
      <c r="Q516" s="517"/>
      <c r="R516" s="517"/>
    </row>
    <row r="517" spans="15:18" x14ac:dyDescent="0.25">
      <c r="O517" s="517"/>
      <c r="P517" s="517"/>
      <c r="Q517" s="517"/>
      <c r="R517" s="517"/>
    </row>
  </sheetData>
  <sheetProtection algorithmName="SHA-512" hashValue="ULh/swgrp938NoyWYweShC7cttkKPFFN2wVdhNMj7MlqqM3oY9JZ8U9ivejNaAkkuqk/09hXsbTWIrxqsDSgWA==" saltValue="fBB+sDoxauXt2NclaSciYA==" spinCount="100000" sheet="1" objects="1" scenarios="1"/>
  <mergeCells count="16">
    <mergeCell ref="A1:G1"/>
    <mergeCell ref="A2:G2"/>
    <mergeCell ref="A3:G3"/>
    <mergeCell ref="B48:B50"/>
    <mergeCell ref="A4:A7"/>
    <mergeCell ref="B4:B7"/>
    <mergeCell ref="C4:C7"/>
    <mergeCell ref="D4:D7"/>
    <mergeCell ref="E4:E7"/>
    <mergeCell ref="F4:F7"/>
    <mergeCell ref="O6:R6"/>
    <mergeCell ref="C48:H48"/>
    <mergeCell ref="C49:H49"/>
    <mergeCell ref="C50:H50"/>
    <mergeCell ref="G4:G7"/>
    <mergeCell ref="H4:H7"/>
  </mergeCells>
  <pageMargins left="0.7" right="0.7" top="0.5" bottom="0.5" header="0" footer="0"/>
  <pageSetup scale="78" orientation="portrait" horizontalDpi="4294967293" r:id="rId1"/>
  <rowBreaks count="2" manualBreakCount="2">
    <brk id="46" max="7" man="1"/>
    <brk id="75" max="7" man="1"/>
  </rowBreaks>
  <colBreaks count="1" manualBreakCount="1">
    <brk id="9" max="11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0A3C-809E-4E4B-A80E-AB692A62A730}">
  <sheetPr>
    <pageSetUpPr fitToPage="1"/>
  </sheetPr>
  <dimension ref="A1:S497"/>
  <sheetViews>
    <sheetView showGridLines="0" showRowColHeaders="0" zoomScale="90" zoomScaleNormal="90" workbookViewId="0">
      <pane ySplit="7" topLeftCell="A8" activePane="bottomLeft" state="frozen"/>
      <selection pane="bottomLeft" activeCell="H1" sqref="H1"/>
    </sheetView>
  </sheetViews>
  <sheetFormatPr defaultColWidth="16.140625" defaultRowHeight="15.75" x14ac:dyDescent="0.25"/>
  <cols>
    <col min="1" max="1" width="10.7109375" style="483" customWidth="1"/>
    <col min="2" max="2" width="18.28515625" style="483" customWidth="1"/>
    <col min="3" max="3" width="16.28515625" style="483" customWidth="1"/>
    <col min="4" max="4" width="11.140625" style="483" customWidth="1"/>
    <col min="5" max="5" width="11.7109375" style="483" customWidth="1"/>
    <col min="6" max="7" width="16.140625" style="483" bestFit="1" customWidth="1"/>
    <col min="8" max="8" width="12.42578125" style="483" customWidth="1"/>
    <col min="9" max="9" width="11" style="483" customWidth="1"/>
    <col min="10" max="10" width="19.28515625" style="483" hidden="1" customWidth="1"/>
    <col min="11" max="13" width="19.28515625" style="563" hidden="1" customWidth="1"/>
    <col min="14" max="14" width="21.85546875" style="563" hidden="1" customWidth="1"/>
    <col min="15" max="15" width="15.28515625" style="483" hidden="1" customWidth="1"/>
    <col min="16" max="16" width="7.28515625" style="483" hidden="1" customWidth="1"/>
    <col min="17" max="17" width="9.5703125" style="483" hidden="1" customWidth="1"/>
    <col min="18" max="18" width="10.85546875" style="483" hidden="1" customWidth="1"/>
    <col min="19" max="19" width="16.140625" style="483" hidden="1" customWidth="1"/>
    <col min="20" max="16384" width="16.140625" style="483"/>
  </cols>
  <sheetData>
    <row r="1" spans="1:19" ht="22.5" customHeight="1" x14ac:dyDescent="0.4">
      <c r="A1" s="744" t="s">
        <v>1209</v>
      </c>
      <c r="B1" s="745"/>
      <c r="C1" s="745"/>
      <c r="D1" s="745"/>
      <c r="E1" s="745"/>
      <c r="F1" s="745"/>
      <c r="G1" s="746"/>
      <c r="H1" s="481" t="s">
        <v>952</v>
      </c>
      <c r="N1" s="563" t="s">
        <v>241</v>
      </c>
    </row>
    <row r="2" spans="1:19" ht="22.5" customHeight="1" x14ac:dyDescent="0.3">
      <c r="A2" s="817" t="s">
        <v>951</v>
      </c>
      <c r="B2" s="818"/>
      <c r="C2" s="818"/>
      <c r="D2" s="818"/>
      <c r="E2" s="818"/>
      <c r="F2" s="818"/>
      <c r="G2" s="819"/>
      <c r="H2" s="484">
        <v>1</v>
      </c>
    </row>
    <row r="3" spans="1:19" ht="22.5" customHeight="1" thickBot="1" x14ac:dyDescent="0.3">
      <c r="A3" s="921" t="s">
        <v>544</v>
      </c>
      <c r="B3" s="922"/>
      <c r="C3" s="922"/>
      <c r="D3" s="922"/>
      <c r="E3" s="922"/>
      <c r="F3" s="922"/>
      <c r="G3" s="923"/>
      <c r="H3" s="615">
        <v>177</v>
      </c>
      <c r="J3" s="486"/>
      <c r="K3" s="486"/>
      <c r="L3" s="486"/>
      <c r="M3" s="486"/>
      <c r="N3" s="486"/>
      <c r="O3" s="486"/>
      <c r="P3" s="486"/>
      <c r="Q3" s="486"/>
      <c r="R3" s="486"/>
      <c r="S3" s="486"/>
    </row>
    <row r="4" spans="1:19" s="487" customFormat="1" ht="15.75" customHeight="1" x14ac:dyDescent="0.25">
      <c r="A4" s="753" t="s">
        <v>7</v>
      </c>
      <c r="B4" s="924" t="s">
        <v>560</v>
      </c>
      <c r="C4" s="927" t="s">
        <v>1159</v>
      </c>
      <c r="D4" s="759" t="s">
        <v>308</v>
      </c>
      <c r="E4" s="759" t="s">
        <v>1161</v>
      </c>
      <c r="F4" s="765" t="s">
        <v>1162</v>
      </c>
      <c r="G4" s="765" t="s">
        <v>1163</v>
      </c>
      <c r="H4" s="736" t="s">
        <v>545</v>
      </c>
      <c r="J4" s="488"/>
      <c r="K4" s="488"/>
      <c r="L4" s="488"/>
      <c r="M4" s="488"/>
      <c r="N4" s="488"/>
      <c r="O4" s="488"/>
      <c r="P4" s="488"/>
      <c r="Q4" s="488"/>
      <c r="R4" s="488"/>
      <c r="S4" s="488"/>
    </row>
    <row r="5" spans="1:19" s="492" customFormat="1" ht="15" customHeight="1" x14ac:dyDescent="0.2">
      <c r="A5" s="754"/>
      <c r="B5" s="925"/>
      <c r="C5" s="928"/>
      <c r="D5" s="760"/>
      <c r="E5" s="760"/>
      <c r="F5" s="766"/>
      <c r="G5" s="766"/>
      <c r="H5" s="737"/>
      <c r="J5" s="486"/>
      <c r="K5" s="486"/>
      <c r="L5" s="486"/>
      <c r="M5" s="486"/>
      <c r="N5" s="486"/>
      <c r="O5" s="486"/>
      <c r="P5" s="486"/>
      <c r="Q5" s="486"/>
      <c r="R5" s="486"/>
      <c r="S5" s="486"/>
    </row>
    <row r="6" spans="1:19" s="492" customFormat="1" ht="15" customHeight="1" x14ac:dyDescent="0.2">
      <c r="A6" s="754"/>
      <c r="B6" s="925"/>
      <c r="C6" s="928"/>
      <c r="D6" s="760"/>
      <c r="E6" s="760"/>
      <c r="F6" s="766"/>
      <c r="G6" s="766"/>
      <c r="H6" s="737"/>
      <c r="J6" s="486"/>
      <c r="K6" s="416" t="s">
        <v>950</v>
      </c>
      <c r="L6" s="416"/>
      <c r="M6" s="416"/>
      <c r="N6" s="486"/>
      <c r="O6" s="815" t="s">
        <v>1165</v>
      </c>
      <c r="P6" s="816"/>
      <c r="Q6" s="816"/>
      <c r="R6" s="816"/>
      <c r="S6" s="486"/>
    </row>
    <row r="7" spans="1:19" s="492" customFormat="1" ht="15" customHeight="1" thickBot="1" x14ac:dyDescent="0.25">
      <c r="A7" s="755"/>
      <c r="B7" s="926"/>
      <c r="C7" s="929"/>
      <c r="D7" s="761"/>
      <c r="E7" s="761"/>
      <c r="F7" s="767"/>
      <c r="G7" s="767"/>
      <c r="H7" s="738"/>
      <c r="J7" s="416" t="s">
        <v>308</v>
      </c>
      <c r="K7" s="416" t="s">
        <v>559</v>
      </c>
      <c r="L7" s="416" t="s">
        <v>1123</v>
      </c>
      <c r="M7" s="416" t="s">
        <v>1154</v>
      </c>
      <c r="N7" s="416" t="s">
        <v>545</v>
      </c>
      <c r="O7" s="416" t="s">
        <v>57</v>
      </c>
      <c r="P7" s="416" t="s">
        <v>58</v>
      </c>
      <c r="Q7" s="416" t="s">
        <v>517</v>
      </c>
      <c r="R7" s="416" t="s">
        <v>546</v>
      </c>
      <c r="S7" s="486"/>
    </row>
    <row r="8" spans="1:19" s="492" customFormat="1" ht="14.1" customHeight="1" x14ac:dyDescent="0.2">
      <c r="A8" s="665">
        <v>1616</v>
      </c>
      <c r="B8" s="672" t="s">
        <v>458</v>
      </c>
      <c r="C8" s="662" t="s">
        <v>967</v>
      </c>
      <c r="D8" s="643">
        <f t="shared" ref="D8:G9" si="0">$H$2*J8</f>
        <v>584</v>
      </c>
      <c r="E8" s="643">
        <f t="shared" si="0"/>
        <v>607</v>
      </c>
      <c r="F8" s="643">
        <f t="shared" si="0"/>
        <v>518</v>
      </c>
      <c r="G8" s="643">
        <f t="shared" si="0"/>
        <v>472</v>
      </c>
      <c r="H8" s="642">
        <f>$H$2*N8</f>
        <v>22</v>
      </c>
      <c r="J8" s="503">
        <v>584</v>
      </c>
      <c r="K8" s="5">
        <v>607</v>
      </c>
      <c r="L8" s="5">
        <v>518</v>
      </c>
      <c r="M8" s="5">
        <v>472</v>
      </c>
      <c r="N8" s="5">
        <v>22</v>
      </c>
      <c r="O8" s="493">
        <v>12</v>
      </c>
      <c r="P8" s="493">
        <v>60</v>
      </c>
      <c r="Q8" s="486">
        <f t="shared" ref="Q8:Q10" si="1">O8*P8/144</f>
        <v>5</v>
      </c>
      <c r="R8" s="504">
        <f t="shared" ref="R8:R19" si="2">O8+P8</f>
        <v>72</v>
      </c>
    </row>
    <row r="9" spans="1:19" s="492" customFormat="1" ht="14.1" customHeight="1" x14ac:dyDescent="0.2">
      <c r="A9" s="665">
        <v>1620</v>
      </c>
      <c r="B9" s="672" t="s">
        <v>460</v>
      </c>
      <c r="C9" s="479" t="s">
        <v>569</v>
      </c>
      <c r="D9" s="499">
        <f t="shared" si="0"/>
        <v>589</v>
      </c>
      <c r="E9" s="499">
        <f t="shared" si="0"/>
        <v>616</v>
      </c>
      <c r="F9" s="499">
        <f t="shared" si="0"/>
        <v>522</v>
      </c>
      <c r="G9" s="499">
        <f t="shared" si="0"/>
        <v>474</v>
      </c>
      <c r="H9" s="570">
        <f>$H$2*N9</f>
        <v>22</v>
      </c>
      <c r="J9" s="503">
        <v>589</v>
      </c>
      <c r="K9" s="5">
        <v>616</v>
      </c>
      <c r="L9" s="5">
        <v>522</v>
      </c>
      <c r="M9" s="5">
        <v>474</v>
      </c>
      <c r="N9" s="5">
        <v>22</v>
      </c>
      <c r="O9" s="493">
        <v>18</v>
      </c>
      <c r="P9" s="493">
        <v>24</v>
      </c>
      <c r="Q9" s="486">
        <f t="shared" si="1"/>
        <v>3</v>
      </c>
      <c r="R9" s="504">
        <f t="shared" si="2"/>
        <v>42</v>
      </c>
    </row>
    <row r="10" spans="1:19" s="492" customFormat="1" ht="14.1" customHeight="1" x14ac:dyDescent="0.2">
      <c r="A10" s="665">
        <v>1626</v>
      </c>
      <c r="B10" s="672" t="s">
        <v>551</v>
      </c>
      <c r="C10" s="479" t="s">
        <v>570</v>
      </c>
      <c r="D10" s="499">
        <f t="shared" ref="D10:D27" si="3">$H$2*J10</f>
        <v>601</v>
      </c>
      <c r="E10" s="499">
        <f t="shared" ref="E10:E27" si="4">$H$2*K10</f>
        <v>632</v>
      </c>
      <c r="F10" s="499">
        <f t="shared" ref="F10:G23" si="5">$H$2*L10</f>
        <v>531</v>
      </c>
      <c r="G10" s="499">
        <f t="shared" si="5"/>
        <v>482</v>
      </c>
      <c r="H10" s="570">
        <f t="shared" ref="H10:H23" si="6">$H$2*N10</f>
        <v>22</v>
      </c>
      <c r="J10" s="503">
        <v>601</v>
      </c>
      <c r="K10" s="5">
        <v>632</v>
      </c>
      <c r="L10" s="5">
        <v>531</v>
      </c>
      <c r="M10" s="5">
        <v>482</v>
      </c>
      <c r="N10" s="5">
        <v>22</v>
      </c>
      <c r="O10" s="493">
        <v>18</v>
      </c>
      <c r="P10" s="493">
        <v>30</v>
      </c>
      <c r="Q10" s="486">
        <f t="shared" si="1"/>
        <v>3.75</v>
      </c>
      <c r="R10" s="504">
        <f t="shared" si="2"/>
        <v>48</v>
      </c>
    </row>
    <row r="11" spans="1:19" s="492" customFormat="1" ht="15" customHeight="1" x14ac:dyDescent="0.2">
      <c r="A11" s="665">
        <v>1630</v>
      </c>
      <c r="B11" s="545" t="s">
        <v>278</v>
      </c>
      <c r="C11" s="437" t="s">
        <v>571</v>
      </c>
      <c r="D11" s="499">
        <f t="shared" si="3"/>
        <v>630</v>
      </c>
      <c r="E11" s="499">
        <f t="shared" si="4"/>
        <v>663</v>
      </c>
      <c r="F11" s="499">
        <f t="shared" si="5"/>
        <v>543</v>
      </c>
      <c r="G11" s="499">
        <f t="shared" si="5"/>
        <v>493</v>
      </c>
      <c r="H11" s="570">
        <f t="shared" si="6"/>
        <v>22</v>
      </c>
      <c r="J11" s="503">
        <v>630</v>
      </c>
      <c r="K11" s="5">
        <v>663</v>
      </c>
      <c r="L11" s="5">
        <v>543</v>
      </c>
      <c r="M11" s="5">
        <v>493</v>
      </c>
      <c r="N11" s="5">
        <v>22</v>
      </c>
      <c r="O11" s="493">
        <v>18</v>
      </c>
      <c r="P11" s="493">
        <v>36</v>
      </c>
      <c r="Q11" s="486">
        <f>O11*P11/144</f>
        <v>4.5</v>
      </c>
      <c r="R11" s="504">
        <f t="shared" si="2"/>
        <v>54</v>
      </c>
    </row>
    <row r="12" spans="1:19" s="492" customFormat="1" ht="14.1" customHeight="1" x14ac:dyDescent="0.2">
      <c r="A12" s="666">
        <v>2016</v>
      </c>
      <c r="B12" s="671" t="s">
        <v>461</v>
      </c>
      <c r="C12" s="549" t="s">
        <v>636</v>
      </c>
      <c r="D12" s="510">
        <f t="shared" si="3"/>
        <v>594</v>
      </c>
      <c r="E12" s="510">
        <f t="shared" si="4"/>
        <v>621</v>
      </c>
      <c r="F12" s="502">
        <f t="shared" si="5"/>
        <v>519</v>
      </c>
      <c r="G12" s="502">
        <f t="shared" si="5"/>
        <v>473</v>
      </c>
      <c r="H12" s="572">
        <f t="shared" si="6"/>
        <v>22</v>
      </c>
      <c r="J12" s="503">
        <v>594</v>
      </c>
      <c r="K12" s="5">
        <v>621</v>
      </c>
      <c r="L12" s="5">
        <v>519</v>
      </c>
      <c r="M12" s="5">
        <v>473</v>
      </c>
      <c r="N12" s="5">
        <v>22</v>
      </c>
      <c r="O12" s="493">
        <v>12</v>
      </c>
      <c r="P12" s="493">
        <v>60</v>
      </c>
      <c r="Q12" s="486">
        <f t="shared" ref="Q12:Q19" si="7">O12*P12/144</f>
        <v>5</v>
      </c>
      <c r="R12" s="504">
        <f t="shared" si="2"/>
        <v>72</v>
      </c>
    </row>
    <row r="13" spans="1:19" s="492" customFormat="1" ht="15" customHeight="1" x14ac:dyDescent="0.2">
      <c r="A13" s="665">
        <v>2020</v>
      </c>
      <c r="B13" s="454" t="s">
        <v>159</v>
      </c>
      <c r="C13" s="437" t="s">
        <v>580</v>
      </c>
      <c r="D13" s="499">
        <f t="shared" si="3"/>
        <v>608</v>
      </c>
      <c r="E13" s="499">
        <f t="shared" si="4"/>
        <v>639</v>
      </c>
      <c r="F13" s="500">
        <f t="shared" si="5"/>
        <v>526</v>
      </c>
      <c r="G13" s="500">
        <f t="shared" si="5"/>
        <v>478</v>
      </c>
      <c r="H13" s="570">
        <f t="shared" si="6"/>
        <v>22</v>
      </c>
      <c r="J13" s="503">
        <v>608</v>
      </c>
      <c r="K13" s="5">
        <v>639</v>
      </c>
      <c r="L13" s="5">
        <v>526</v>
      </c>
      <c r="M13" s="5">
        <v>478</v>
      </c>
      <c r="N13" s="5">
        <v>22</v>
      </c>
      <c r="O13" s="493">
        <v>24</v>
      </c>
      <c r="P13" s="493">
        <v>24</v>
      </c>
      <c r="Q13" s="486">
        <f t="shared" si="7"/>
        <v>4</v>
      </c>
      <c r="R13" s="504">
        <f t="shared" si="2"/>
        <v>48</v>
      </c>
    </row>
    <row r="14" spans="1:19" s="492" customFormat="1" ht="15" customHeight="1" x14ac:dyDescent="0.2">
      <c r="A14" s="667">
        <v>2026</v>
      </c>
      <c r="B14" s="672" t="s">
        <v>521</v>
      </c>
      <c r="C14" s="479" t="s">
        <v>581</v>
      </c>
      <c r="D14" s="499">
        <f t="shared" si="3"/>
        <v>643</v>
      </c>
      <c r="E14" s="499">
        <f t="shared" si="4"/>
        <v>677</v>
      </c>
      <c r="F14" s="500">
        <f t="shared" si="5"/>
        <v>543</v>
      </c>
      <c r="G14" s="500">
        <f t="shared" si="5"/>
        <v>493</v>
      </c>
      <c r="H14" s="570">
        <f t="shared" si="6"/>
        <v>34</v>
      </c>
      <c r="J14" s="503">
        <v>643</v>
      </c>
      <c r="K14" s="5">
        <v>677</v>
      </c>
      <c r="L14" s="5">
        <v>543</v>
      </c>
      <c r="M14" s="5">
        <v>493</v>
      </c>
      <c r="N14" s="5">
        <v>34</v>
      </c>
      <c r="O14" s="511">
        <v>24</v>
      </c>
      <c r="P14" s="493">
        <v>30</v>
      </c>
      <c r="Q14" s="486">
        <f t="shared" si="7"/>
        <v>5</v>
      </c>
      <c r="R14" s="504">
        <f t="shared" si="2"/>
        <v>54</v>
      </c>
    </row>
    <row r="15" spans="1:19" s="492" customFormat="1" ht="15" customHeight="1" x14ac:dyDescent="0.2">
      <c r="A15" s="668">
        <v>2030</v>
      </c>
      <c r="B15" s="673" t="s">
        <v>124</v>
      </c>
      <c r="C15" s="453" t="s">
        <v>582</v>
      </c>
      <c r="D15" s="507">
        <f t="shared" si="3"/>
        <v>675</v>
      </c>
      <c r="E15" s="507">
        <f t="shared" si="4"/>
        <v>713</v>
      </c>
      <c r="F15" s="508">
        <f t="shared" si="5"/>
        <v>554</v>
      </c>
      <c r="G15" s="508">
        <f t="shared" si="5"/>
        <v>503</v>
      </c>
      <c r="H15" s="571">
        <f t="shared" si="6"/>
        <v>34</v>
      </c>
      <c r="J15" s="503">
        <v>675</v>
      </c>
      <c r="K15" s="5">
        <v>713</v>
      </c>
      <c r="L15" s="5">
        <v>554</v>
      </c>
      <c r="M15" s="5">
        <v>503</v>
      </c>
      <c r="N15" s="5">
        <v>34</v>
      </c>
      <c r="O15" s="511">
        <v>24</v>
      </c>
      <c r="P15" s="493">
        <v>36</v>
      </c>
      <c r="Q15" s="486">
        <f t="shared" si="7"/>
        <v>6</v>
      </c>
      <c r="R15" s="504">
        <f t="shared" si="2"/>
        <v>60</v>
      </c>
    </row>
    <row r="16" spans="1:19" s="492" customFormat="1" ht="14.1" customHeight="1" x14ac:dyDescent="0.2">
      <c r="A16" s="666">
        <v>3016</v>
      </c>
      <c r="B16" s="671" t="s">
        <v>1112</v>
      </c>
      <c r="C16" s="549" t="s">
        <v>640</v>
      </c>
      <c r="D16" s="510">
        <f t="shared" si="3"/>
        <v>636</v>
      </c>
      <c r="E16" s="510">
        <f t="shared" si="4"/>
        <v>670</v>
      </c>
      <c r="F16" s="510">
        <f t="shared" si="5"/>
        <v>526</v>
      </c>
      <c r="G16" s="510">
        <f t="shared" si="5"/>
        <v>478</v>
      </c>
      <c r="H16" s="572">
        <f t="shared" si="6"/>
        <v>22</v>
      </c>
      <c r="J16" s="503">
        <v>636</v>
      </c>
      <c r="K16" s="5">
        <v>670</v>
      </c>
      <c r="L16" s="5">
        <v>526</v>
      </c>
      <c r="M16" s="5">
        <v>478</v>
      </c>
      <c r="N16" s="5">
        <v>22</v>
      </c>
      <c r="O16" s="493">
        <v>12</v>
      </c>
      <c r="P16" s="493">
        <v>60</v>
      </c>
      <c r="Q16" s="486">
        <f t="shared" si="7"/>
        <v>5</v>
      </c>
      <c r="R16" s="504">
        <f t="shared" si="2"/>
        <v>72</v>
      </c>
    </row>
    <row r="17" spans="1:18" s="492" customFormat="1" ht="15" customHeight="1" x14ac:dyDescent="0.2">
      <c r="A17" s="665">
        <v>3020</v>
      </c>
      <c r="B17" s="454" t="s">
        <v>1114</v>
      </c>
      <c r="C17" s="437" t="s">
        <v>676</v>
      </c>
      <c r="D17" s="499">
        <f t="shared" si="3"/>
        <v>688</v>
      </c>
      <c r="E17" s="499">
        <f t="shared" si="4"/>
        <v>725</v>
      </c>
      <c r="F17" s="499">
        <f t="shared" si="5"/>
        <v>553</v>
      </c>
      <c r="G17" s="499">
        <f t="shared" si="5"/>
        <v>501</v>
      </c>
      <c r="H17" s="570">
        <f t="shared" si="6"/>
        <v>34</v>
      </c>
      <c r="J17" s="503">
        <v>688</v>
      </c>
      <c r="K17" s="5">
        <v>725</v>
      </c>
      <c r="L17" s="5">
        <v>553</v>
      </c>
      <c r="M17" s="5">
        <v>501</v>
      </c>
      <c r="N17" s="5">
        <v>34</v>
      </c>
      <c r="O17" s="493">
        <v>36</v>
      </c>
      <c r="P17" s="493">
        <v>30</v>
      </c>
      <c r="Q17" s="486">
        <f t="shared" si="7"/>
        <v>7.5</v>
      </c>
      <c r="R17" s="504">
        <f t="shared" si="2"/>
        <v>66</v>
      </c>
    </row>
    <row r="18" spans="1:18" s="492" customFormat="1" ht="15" customHeight="1" x14ac:dyDescent="0.2">
      <c r="A18" s="665">
        <v>3026</v>
      </c>
      <c r="B18" s="454" t="s">
        <v>1104</v>
      </c>
      <c r="C18" s="437" t="s">
        <v>1108</v>
      </c>
      <c r="D18" s="499">
        <f t="shared" si="3"/>
        <v>713</v>
      </c>
      <c r="E18" s="499">
        <f t="shared" si="4"/>
        <v>755</v>
      </c>
      <c r="F18" s="499">
        <f t="shared" si="5"/>
        <v>562</v>
      </c>
      <c r="G18" s="499">
        <f t="shared" si="5"/>
        <v>509</v>
      </c>
      <c r="H18" s="570">
        <f t="shared" si="6"/>
        <v>34</v>
      </c>
      <c r="J18" s="503">
        <v>713</v>
      </c>
      <c r="K18" s="5">
        <v>755</v>
      </c>
      <c r="L18" s="5">
        <v>562</v>
      </c>
      <c r="M18" s="5">
        <v>509</v>
      </c>
      <c r="N18" s="5">
        <v>34</v>
      </c>
      <c r="O18" s="493">
        <v>36</v>
      </c>
      <c r="P18" s="493">
        <v>30</v>
      </c>
      <c r="Q18" s="486">
        <f t="shared" si="7"/>
        <v>7.5</v>
      </c>
      <c r="R18" s="504">
        <f t="shared" si="2"/>
        <v>66</v>
      </c>
    </row>
    <row r="19" spans="1:18" s="492" customFormat="1" ht="15" customHeight="1" x14ac:dyDescent="0.2">
      <c r="A19" s="669">
        <v>3030</v>
      </c>
      <c r="B19" s="673" t="s">
        <v>960</v>
      </c>
      <c r="C19" s="453" t="s">
        <v>962</v>
      </c>
      <c r="D19" s="507">
        <f t="shared" si="3"/>
        <v>771</v>
      </c>
      <c r="E19" s="507">
        <f t="shared" si="4"/>
        <v>817</v>
      </c>
      <c r="F19" s="507">
        <f t="shared" si="5"/>
        <v>580</v>
      </c>
      <c r="G19" s="507">
        <f t="shared" si="5"/>
        <v>524</v>
      </c>
      <c r="H19" s="571">
        <f t="shared" si="6"/>
        <v>34</v>
      </c>
      <c r="J19" s="503">
        <v>771</v>
      </c>
      <c r="K19" s="5">
        <v>817</v>
      </c>
      <c r="L19" s="5">
        <v>580</v>
      </c>
      <c r="M19" s="5">
        <v>524</v>
      </c>
      <c r="N19" s="5">
        <v>34</v>
      </c>
      <c r="O19" s="493">
        <v>36</v>
      </c>
      <c r="P19" s="493">
        <v>36</v>
      </c>
      <c r="Q19" s="486">
        <f t="shared" si="7"/>
        <v>9</v>
      </c>
      <c r="R19" s="504">
        <f t="shared" si="2"/>
        <v>72</v>
      </c>
    </row>
    <row r="20" spans="1:18" s="492" customFormat="1" ht="14.1" customHeight="1" x14ac:dyDescent="0.2">
      <c r="A20" s="666">
        <v>4016</v>
      </c>
      <c r="B20" s="671" t="s">
        <v>469</v>
      </c>
      <c r="C20" s="549" t="s">
        <v>652</v>
      </c>
      <c r="D20" s="510">
        <f t="shared" si="3"/>
        <v>698</v>
      </c>
      <c r="E20" s="510">
        <f t="shared" si="4"/>
        <v>740</v>
      </c>
      <c r="F20" s="502">
        <f t="shared" si="5"/>
        <v>597</v>
      </c>
      <c r="G20" s="502">
        <f t="shared" si="5"/>
        <v>574</v>
      </c>
      <c r="H20" s="572">
        <f t="shared" si="6"/>
        <v>34</v>
      </c>
      <c r="J20" s="503">
        <v>698</v>
      </c>
      <c r="K20" s="5">
        <v>740</v>
      </c>
      <c r="L20" s="5">
        <v>597</v>
      </c>
      <c r="M20" s="5">
        <v>574</v>
      </c>
      <c r="N20" s="5">
        <v>34</v>
      </c>
      <c r="O20" s="493">
        <v>12</v>
      </c>
      <c r="P20" s="493">
        <v>60</v>
      </c>
      <c r="Q20" s="486">
        <f t="shared" ref="Q20:Q23" si="8">O20*P20/144</f>
        <v>5</v>
      </c>
      <c r="R20" s="504">
        <f t="shared" ref="R20:R23" si="9">O20+P20</f>
        <v>72</v>
      </c>
    </row>
    <row r="21" spans="1:18" s="492" customFormat="1" ht="15" customHeight="1" x14ac:dyDescent="0.2">
      <c r="A21" s="665">
        <v>4020</v>
      </c>
      <c r="B21" s="454" t="s">
        <v>953</v>
      </c>
      <c r="C21" s="437" t="s">
        <v>678</v>
      </c>
      <c r="D21" s="499">
        <f t="shared" si="3"/>
        <v>751</v>
      </c>
      <c r="E21" s="499">
        <f t="shared" si="4"/>
        <v>797</v>
      </c>
      <c r="F21" s="500">
        <f t="shared" si="5"/>
        <v>600</v>
      </c>
      <c r="G21" s="500">
        <f t="shared" si="5"/>
        <v>578</v>
      </c>
      <c r="H21" s="570">
        <f t="shared" si="6"/>
        <v>34</v>
      </c>
      <c r="J21" s="503">
        <v>751</v>
      </c>
      <c r="K21" s="5">
        <v>797</v>
      </c>
      <c r="L21" s="5">
        <v>600</v>
      </c>
      <c r="M21" s="5">
        <v>578</v>
      </c>
      <c r="N21" s="5">
        <v>34</v>
      </c>
      <c r="O21" s="493">
        <v>36</v>
      </c>
      <c r="P21" s="493">
        <v>30</v>
      </c>
      <c r="Q21" s="486">
        <f t="shared" si="8"/>
        <v>7.5</v>
      </c>
      <c r="R21" s="504">
        <f t="shared" si="9"/>
        <v>66</v>
      </c>
    </row>
    <row r="22" spans="1:18" s="492" customFormat="1" ht="15" customHeight="1" x14ac:dyDescent="0.2">
      <c r="A22" s="665">
        <v>4026</v>
      </c>
      <c r="B22" s="454" t="s">
        <v>528</v>
      </c>
      <c r="C22" s="437" t="s">
        <v>613</v>
      </c>
      <c r="D22" s="499">
        <f t="shared" si="3"/>
        <v>790</v>
      </c>
      <c r="E22" s="499">
        <f t="shared" si="4"/>
        <v>840</v>
      </c>
      <c r="F22" s="500">
        <f t="shared" si="5"/>
        <v>605</v>
      </c>
      <c r="G22" s="500">
        <f t="shared" si="5"/>
        <v>585</v>
      </c>
      <c r="H22" s="570">
        <f t="shared" si="6"/>
        <v>42</v>
      </c>
      <c r="J22" s="503">
        <v>790</v>
      </c>
      <c r="K22" s="5">
        <v>840</v>
      </c>
      <c r="L22" s="5">
        <v>605</v>
      </c>
      <c r="M22" s="5">
        <v>585</v>
      </c>
      <c r="N22" s="5">
        <v>42</v>
      </c>
      <c r="O22" s="493">
        <v>36</v>
      </c>
      <c r="P22" s="493">
        <v>30</v>
      </c>
      <c r="Q22" s="486">
        <f t="shared" si="8"/>
        <v>7.5</v>
      </c>
      <c r="R22" s="504">
        <f t="shared" si="9"/>
        <v>66</v>
      </c>
    </row>
    <row r="23" spans="1:18" s="492" customFormat="1" ht="15" customHeight="1" thickBot="1" x14ac:dyDescent="0.25">
      <c r="A23" s="670">
        <v>4030</v>
      </c>
      <c r="B23" s="674" t="s">
        <v>426</v>
      </c>
      <c r="C23" s="582" t="s">
        <v>614</v>
      </c>
      <c r="D23" s="583">
        <f t="shared" si="3"/>
        <v>1010</v>
      </c>
      <c r="E23" s="583">
        <f t="shared" si="4"/>
        <v>1063</v>
      </c>
      <c r="F23" s="591">
        <f t="shared" si="5"/>
        <v>608</v>
      </c>
      <c r="G23" s="591">
        <f t="shared" si="5"/>
        <v>588</v>
      </c>
      <c r="H23" s="584">
        <f t="shared" si="6"/>
        <v>42</v>
      </c>
      <c r="J23" s="503">
        <v>1010</v>
      </c>
      <c r="K23" s="5">
        <v>1063</v>
      </c>
      <c r="L23" s="5">
        <v>608</v>
      </c>
      <c r="M23" s="5">
        <v>588</v>
      </c>
      <c r="N23" s="5">
        <v>42</v>
      </c>
      <c r="O23" s="493">
        <v>36</v>
      </c>
      <c r="P23" s="493">
        <v>36</v>
      </c>
      <c r="Q23" s="486">
        <f t="shared" si="8"/>
        <v>9</v>
      </c>
      <c r="R23" s="504">
        <f t="shared" si="9"/>
        <v>72</v>
      </c>
    </row>
    <row r="24" spans="1:18" s="492" customFormat="1" ht="14.1" hidden="1" customHeight="1" x14ac:dyDescent="0.2">
      <c r="A24" s="542">
        <v>5016</v>
      </c>
      <c r="B24" s="663" t="s">
        <v>884</v>
      </c>
      <c r="C24" s="479" t="s">
        <v>568</v>
      </c>
      <c r="D24" s="499">
        <f t="shared" si="3"/>
        <v>632</v>
      </c>
      <c r="E24" s="499">
        <f t="shared" si="4"/>
        <v>669</v>
      </c>
      <c r="F24" s="570">
        <f t="shared" ref="F24:G27" si="10">$H$2*N24</f>
        <v>25</v>
      </c>
      <c r="G24" s="570">
        <f t="shared" si="10"/>
        <v>12</v>
      </c>
      <c r="J24" s="503">
        <v>632</v>
      </c>
      <c r="K24" s="5">
        <v>669</v>
      </c>
      <c r="L24" s="5"/>
      <c r="M24" s="5"/>
      <c r="N24" s="5">
        <v>25</v>
      </c>
      <c r="O24" s="493">
        <v>12</v>
      </c>
      <c r="P24" s="493">
        <v>60</v>
      </c>
      <c r="Q24" s="486">
        <f t="shared" ref="Q24:Q27" si="11">O24*P24/144</f>
        <v>5</v>
      </c>
      <c r="R24" s="504">
        <f t="shared" ref="R24:R27" si="12">O24+P24</f>
        <v>72</v>
      </c>
    </row>
    <row r="25" spans="1:18" s="492" customFormat="1" ht="15" hidden="1" customHeight="1" x14ac:dyDescent="0.2">
      <c r="A25" s="542">
        <v>5020</v>
      </c>
      <c r="B25" s="416" t="s">
        <v>954</v>
      </c>
      <c r="C25" s="437" t="s">
        <v>601</v>
      </c>
      <c r="D25" s="499">
        <f t="shared" si="3"/>
        <v>668</v>
      </c>
      <c r="E25" s="499">
        <f t="shared" si="4"/>
        <v>707</v>
      </c>
      <c r="F25" s="570">
        <f t="shared" si="10"/>
        <v>31</v>
      </c>
      <c r="G25" s="570">
        <f t="shared" si="10"/>
        <v>36</v>
      </c>
      <c r="J25" s="503">
        <v>668</v>
      </c>
      <c r="K25" s="5">
        <v>707</v>
      </c>
      <c r="L25" s="5"/>
      <c r="M25" s="5"/>
      <c r="N25" s="5">
        <v>31</v>
      </c>
      <c r="O25" s="493">
        <v>36</v>
      </c>
      <c r="P25" s="493">
        <v>30</v>
      </c>
      <c r="Q25" s="486">
        <f t="shared" si="11"/>
        <v>7.5</v>
      </c>
      <c r="R25" s="504">
        <f t="shared" si="12"/>
        <v>66</v>
      </c>
    </row>
    <row r="26" spans="1:18" s="492" customFormat="1" ht="15" hidden="1" customHeight="1" x14ac:dyDescent="0.2">
      <c r="A26" s="542">
        <v>5026</v>
      </c>
      <c r="B26" s="416" t="s">
        <v>955</v>
      </c>
      <c r="C26" s="437" t="s">
        <v>601</v>
      </c>
      <c r="D26" s="499">
        <f t="shared" si="3"/>
        <v>732</v>
      </c>
      <c r="E26" s="499">
        <f t="shared" si="4"/>
        <v>774</v>
      </c>
      <c r="F26" s="570">
        <f t="shared" si="10"/>
        <v>31</v>
      </c>
      <c r="G26" s="570">
        <f t="shared" si="10"/>
        <v>36</v>
      </c>
      <c r="J26" s="503">
        <v>732</v>
      </c>
      <c r="K26" s="5">
        <v>774</v>
      </c>
      <c r="L26" s="5"/>
      <c r="M26" s="5"/>
      <c r="N26" s="5">
        <v>31</v>
      </c>
      <c r="O26" s="493">
        <v>36</v>
      </c>
      <c r="P26" s="493">
        <v>30</v>
      </c>
      <c r="Q26" s="486">
        <f t="shared" si="11"/>
        <v>7.5</v>
      </c>
      <c r="R26" s="504">
        <f t="shared" si="12"/>
        <v>66</v>
      </c>
    </row>
    <row r="27" spans="1:18" s="492" customFormat="1" ht="15" hidden="1" customHeight="1" thickBot="1" x14ac:dyDescent="0.25">
      <c r="A27" s="542">
        <v>5030</v>
      </c>
      <c r="B27" s="664" t="s">
        <v>956</v>
      </c>
      <c r="C27" s="582" t="s">
        <v>602</v>
      </c>
      <c r="D27" s="583">
        <f t="shared" si="3"/>
        <v>855</v>
      </c>
      <c r="E27" s="583">
        <f t="shared" si="4"/>
        <v>900</v>
      </c>
      <c r="F27" s="584">
        <f t="shared" si="10"/>
        <v>31</v>
      </c>
      <c r="G27" s="584">
        <f t="shared" si="10"/>
        <v>36</v>
      </c>
      <c r="J27" s="503">
        <v>855</v>
      </c>
      <c r="K27" s="5">
        <v>900</v>
      </c>
      <c r="L27" s="5"/>
      <c r="M27" s="5"/>
      <c r="N27" s="5">
        <v>31</v>
      </c>
      <c r="O27" s="493">
        <v>36</v>
      </c>
      <c r="P27" s="493">
        <v>36</v>
      </c>
      <c r="Q27" s="486">
        <f t="shared" si="11"/>
        <v>9</v>
      </c>
      <c r="R27" s="504">
        <f t="shared" si="12"/>
        <v>72</v>
      </c>
    </row>
    <row r="28" spans="1:18" s="492" customFormat="1" ht="12.75" customHeight="1" thickBot="1" x14ac:dyDescent="0.25">
      <c r="A28" s="513"/>
      <c r="B28" s="514"/>
      <c r="C28" s="514"/>
      <c r="D28" s="514"/>
      <c r="E28" s="514"/>
      <c r="F28" s="515"/>
      <c r="G28" s="515"/>
      <c r="H28" s="512"/>
      <c r="I28" s="512"/>
      <c r="J28" s="516"/>
      <c r="K28" s="564"/>
      <c r="L28" s="564"/>
      <c r="M28" s="564"/>
      <c r="N28" s="512"/>
      <c r="O28" s="486"/>
      <c r="P28" s="501"/>
      <c r="Q28" s="501"/>
      <c r="R28" s="504"/>
    </row>
    <row r="29" spans="1:18" s="492" customFormat="1" ht="12.75" customHeight="1" x14ac:dyDescent="0.2">
      <c r="A29" s="513"/>
      <c r="B29" s="900" t="s">
        <v>1167</v>
      </c>
      <c r="C29" s="565" t="s">
        <v>841</v>
      </c>
      <c r="D29" s="566"/>
      <c r="E29" s="566"/>
      <c r="F29" s="657"/>
      <c r="G29" s="658"/>
      <c r="H29" s="512"/>
      <c r="I29" s="512"/>
      <c r="J29" s="516"/>
      <c r="K29" s="564"/>
      <c r="L29" s="564"/>
      <c r="M29" s="564"/>
      <c r="N29" s="512"/>
      <c r="O29" s="486"/>
      <c r="P29" s="501"/>
      <c r="Q29" s="501"/>
      <c r="R29" s="504"/>
    </row>
    <row r="30" spans="1:18" s="492" customFormat="1" ht="12.75" customHeight="1" x14ac:dyDescent="0.2">
      <c r="A30" s="513"/>
      <c r="B30" s="742"/>
      <c r="C30" s="625" t="s">
        <v>879</v>
      </c>
      <c r="D30" s="520"/>
      <c r="E30" s="520"/>
      <c r="G30" s="659"/>
      <c r="H30" s="512"/>
      <c r="I30" s="512"/>
      <c r="J30" s="516"/>
      <c r="K30" s="564"/>
      <c r="L30" s="564"/>
      <c r="M30" s="564"/>
      <c r="N30" s="512"/>
      <c r="O30" s="486"/>
      <c r="P30" s="501"/>
      <c r="Q30" s="501"/>
      <c r="R30" s="504"/>
    </row>
    <row r="31" spans="1:18" s="492" customFormat="1" ht="13.5" customHeight="1" thickBot="1" x14ac:dyDescent="0.25">
      <c r="A31" s="513"/>
      <c r="B31" s="743"/>
      <c r="C31" s="560" t="s">
        <v>842</v>
      </c>
      <c r="D31" s="522"/>
      <c r="E31" s="522"/>
      <c r="F31" s="660"/>
      <c r="G31" s="661"/>
      <c r="H31" s="512"/>
      <c r="I31" s="512"/>
      <c r="J31" s="516"/>
      <c r="K31" s="564"/>
      <c r="L31" s="564"/>
      <c r="M31" s="564"/>
      <c r="N31" s="512"/>
      <c r="O31" s="486"/>
      <c r="P31" s="501"/>
      <c r="Q31" s="501"/>
      <c r="R31" s="504"/>
    </row>
    <row r="32" spans="1:18" s="492" customFormat="1" ht="13.5" customHeight="1" x14ac:dyDescent="0.2">
      <c r="A32" s="513"/>
      <c r="B32" s="514"/>
      <c r="C32" s="579"/>
      <c r="D32" s="520"/>
      <c r="E32" s="520"/>
      <c r="H32" s="512"/>
      <c r="I32" s="512"/>
      <c r="J32" s="516"/>
      <c r="K32" s="564"/>
      <c r="L32" s="564"/>
      <c r="M32" s="564"/>
      <c r="N32" s="512"/>
      <c r="O32" s="486"/>
      <c r="P32" s="501"/>
      <c r="Q32" s="501"/>
      <c r="R32" s="504"/>
    </row>
    <row r="33" spans="1:18" s="492" customFormat="1" ht="13.5" customHeight="1" x14ac:dyDescent="0.2">
      <c r="A33" s="335" t="s">
        <v>533</v>
      </c>
      <c r="B33" s="514"/>
      <c r="C33" s="514"/>
      <c r="D33" s="520"/>
      <c r="E33" s="520"/>
      <c r="F33" s="515"/>
      <c r="G33" s="515"/>
      <c r="H33" s="512"/>
      <c r="I33" s="512"/>
      <c r="J33" s="516"/>
      <c r="K33" s="516"/>
      <c r="L33" s="516"/>
      <c r="M33" s="516"/>
      <c r="N33" s="512"/>
      <c r="O33" s="486"/>
      <c r="P33" s="501"/>
      <c r="Q33" s="501"/>
      <c r="R33" s="504"/>
    </row>
    <row r="34" spans="1:18" s="492" customFormat="1" ht="13.5" customHeight="1" x14ac:dyDescent="0.2">
      <c r="A34" s="335" t="s">
        <v>1142</v>
      </c>
      <c r="B34" s="514"/>
      <c r="C34" s="514"/>
      <c r="D34" s="520"/>
      <c r="E34" s="520"/>
      <c r="F34" s="515"/>
      <c r="G34" s="515"/>
      <c r="H34" s="512"/>
      <c r="I34" s="512"/>
      <c r="J34" s="516"/>
      <c r="K34" s="516"/>
      <c r="L34" s="516"/>
      <c r="M34" s="516"/>
      <c r="N34" s="512"/>
      <c r="O34" s="486"/>
      <c r="P34" s="501"/>
      <c r="Q34" s="501"/>
      <c r="R34" s="504"/>
    </row>
    <row r="35" spans="1:18" s="492" customFormat="1" ht="13.5" customHeight="1" x14ac:dyDescent="0.2">
      <c r="A35" s="335" t="s">
        <v>1099</v>
      </c>
      <c r="B35" s="514"/>
      <c r="C35" s="514"/>
      <c r="D35" s="520"/>
      <c r="E35" s="520"/>
      <c r="F35" s="515"/>
      <c r="G35" s="515"/>
      <c r="H35" s="512"/>
      <c r="I35" s="512"/>
      <c r="J35" s="516"/>
      <c r="K35" s="516"/>
      <c r="L35" s="516"/>
      <c r="M35" s="516"/>
      <c r="N35" s="512"/>
      <c r="O35" s="486"/>
      <c r="P35" s="501"/>
      <c r="Q35" s="501"/>
      <c r="R35" s="504"/>
    </row>
    <row r="36" spans="1:18" s="492" customFormat="1" ht="13.5" customHeight="1" x14ac:dyDescent="0.2">
      <c r="A36" s="335"/>
      <c r="B36" s="514"/>
      <c r="C36" s="514"/>
      <c r="D36" s="520"/>
      <c r="E36" s="520"/>
      <c r="F36" s="515"/>
      <c r="G36" s="515"/>
      <c r="H36" s="512"/>
      <c r="I36" s="512"/>
      <c r="J36" s="516"/>
      <c r="K36" s="516"/>
      <c r="L36" s="516"/>
      <c r="M36" s="516"/>
      <c r="N36" s="512"/>
      <c r="O36" s="486"/>
      <c r="P36" s="501"/>
      <c r="Q36" s="501"/>
      <c r="R36" s="504"/>
    </row>
    <row r="37" spans="1:18" s="525" customFormat="1" ht="15" customHeight="1" x14ac:dyDescent="0.25">
      <c r="A37" s="531" t="s">
        <v>49</v>
      </c>
      <c r="B37" s="527"/>
      <c r="C37" s="527"/>
      <c r="E37" s="605" t="s">
        <v>244</v>
      </c>
      <c r="F37" s="533"/>
      <c r="I37" s="528"/>
      <c r="J37" s="528"/>
      <c r="K37" s="528"/>
      <c r="L37" s="528"/>
      <c r="M37" s="524"/>
      <c r="O37" s="526"/>
      <c r="P37" s="526"/>
    </row>
    <row r="38" spans="1:18" s="525" customFormat="1" ht="15" customHeight="1" x14ac:dyDescent="0.25">
      <c r="A38" s="523" t="str">
        <f>Constant!A2</f>
        <v>Fin Removal Charge</v>
      </c>
      <c r="B38" s="527"/>
      <c r="C38" s="527"/>
      <c r="E38" s="720">
        <f>Constant!B2*$H$2</f>
        <v>21</v>
      </c>
      <c r="F38" s="721" t="str">
        <f>Constant!C2</f>
        <v>Per Window</v>
      </c>
      <c r="I38" s="528"/>
      <c r="J38" s="528"/>
      <c r="K38" s="528"/>
      <c r="L38" s="528"/>
      <c r="M38" s="524"/>
      <c r="O38" s="526"/>
      <c r="P38" s="526"/>
    </row>
    <row r="39" spans="1:18" s="525" customFormat="1" ht="15" customHeight="1" x14ac:dyDescent="0.25">
      <c r="A39" s="523" t="str">
        <f>Constant!A3</f>
        <v>Argon Enhanced*</v>
      </c>
      <c r="B39" s="524"/>
      <c r="C39" s="524"/>
      <c r="E39" s="720">
        <f>Constant!B3*$H$2</f>
        <v>1.89</v>
      </c>
      <c r="F39" s="721" t="str">
        <f>Constant!C3</f>
        <v>Per Square Ft.</v>
      </c>
      <c r="I39" s="528"/>
      <c r="J39" s="528"/>
      <c r="K39" s="528"/>
      <c r="L39" s="528"/>
      <c r="M39" s="524"/>
      <c r="O39" s="526"/>
      <c r="P39" s="526"/>
    </row>
    <row r="40" spans="1:18" s="525" customFormat="1" ht="15" customHeight="1" x14ac:dyDescent="0.25">
      <c r="A40" s="523" t="str">
        <f>Constant!A4</f>
        <v>Adobe Adder</v>
      </c>
      <c r="B40" s="524"/>
      <c r="C40" s="524"/>
      <c r="E40" s="720">
        <f>Constant!B4*$H$2</f>
        <v>14</v>
      </c>
      <c r="F40" s="721" t="str">
        <f>Constant!C4</f>
        <v>Per Window</v>
      </c>
      <c r="I40" s="528"/>
      <c r="J40" s="528"/>
      <c r="K40" s="528"/>
      <c r="L40" s="528"/>
      <c r="M40" s="524"/>
      <c r="O40" s="526"/>
      <c r="P40" s="526"/>
    </row>
    <row r="41" spans="1:18" s="525" customFormat="1" ht="15" customHeight="1" x14ac:dyDescent="0.25">
      <c r="A41" s="523" t="str">
        <f>Constant!A5</f>
        <v>High Head Bead(White or Adobe)</v>
      </c>
      <c r="B41" s="524"/>
      <c r="C41" s="524"/>
      <c r="D41" s="530"/>
      <c r="E41" s="720">
        <f>Constant!B5*$H$2</f>
        <v>1.89</v>
      </c>
      <c r="F41" s="721" t="str">
        <f>Constant!C5</f>
        <v>Per Lineal Ft.</v>
      </c>
      <c r="J41" s="528"/>
      <c r="K41" s="528"/>
      <c r="L41" s="528"/>
      <c r="N41" s="524"/>
      <c r="P41" s="526"/>
      <c r="Q41" s="526"/>
    </row>
    <row r="42" spans="1:18" s="525" customFormat="1" ht="15" customHeight="1" x14ac:dyDescent="0.25">
      <c r="A42" s="523" t="str">
        <f>Constant!A6</f>
        <v>Glass - Clear Glass Deduct per piece of glass</v>
      </c>
      <c r="B42" s="524"/>
      <c r="C42" s="524"/>
      <c r="E42" s="720">
        <f>Constant!B6*$H$2</f>
        <v>-1.28</v>
      </c>
      <c r="F42" s="721" t="str">
        <f>Constant!C6</f>
        <v>Per Square Ft.</v>
      </c>
      <c r="I42" s="528"/>
      <c r="J42" s="528"/>
      <c r="K42" s="528"/>
      <c r="L42" s="528"/>
      <c r="M42" s="524"/>
      <c r="O42" s="526"/>
      <c r="P42" s="526"/>
    </row>
    <row r="43" spans="1:18" s="525" customFormat="1" ht="16.5" customHeight="1" x14ac:dyDescent="0.25">
      <c r="A43" s="523" t="str">
        <f>Constant!A7</f>
        <v>Glass - DSB - Clear Tempered</v>
      </c>
      <c r="B43" s="524"/>
      <c r="C43" s="524"/>
      <c r="E43" s="720">
        <f>Constant!B7*$H$2</f>
        <v>17.600000000000001</v>
      </c>
      <c r="F43" s="721" t="str">
        <f>Constant!C7</f>
        <v>Per Square Ft.</v>
      </c>
      <c r="I43" s="528"/>
      <c r="J43" s="528"/>
      <c r="K43" s="528"/>
      <c r="L43" s="528"/>
      <c r="M43" s="524"/>
      <c r="O43" s="526"/>
      <c r="P43" s="526"/>
    </row>
    <row r="44" spans="1:18" s="525" customFormat="1" ht="15" customHeight="1" x14ac:dyDescent="0.25">
      <c r="A44" s="523" t="str">
        <f>Constant!A8</f>
        <v>Glass - DSB - Obscure</v>
      </c>
      <c r="B44" s="524"/>
      <c r="C44" s="524"/>
      <c r="E44" s="720">
        <f>Constant!B8*$H$2</f>
        <v>2.3199999999999998</v>
      </c>
      <c r="F44" s="721" t="str">
        <f>Constant!C8</f>
        <v>Per Square Ft.</v>
      </c>
      <c r="G44" s="599"/>
      <c r="I44" s="528"/>
      <c r="J44" s="528"/>
      <c r="K44" s="528"/>
      <c r="L44" s="528"/>
      <c r="M44" s="524"/>
      <c r="O44" s="526"/>
      <c r="P44" s="526"/>
    </row>
    <row r="45" spans="1:18" s="525" customFormat="1" ht="15" customHeight="1" x14ac:dyDescent="0.25">
      <c r="A45" s="523" t="str">
        <f>Constant!A9</f>
        <v>Glass - DSB - Obscure/Tempered</v>
      </c>
      <c r="B45" s="524"/>
      <c r="C45" s="524"/>
      <c r="E45" s="720">
        <f>Constant!B9*$H$2</f>
        <v>32.93</v>
      </c>
      <c r="F45" s="721" t="str">
        <f>Constant!C9</f>
        <v>Per Square Ft.</v>
      </c>
      <c r="I45" s="528"/>
      <c r="J45" s="528"/>
      <c r="K45" s="528"/>
      <c r="L45" s="528"/>
      <c r="M45" s="524"/>
      <c r="O45" s="526"/>
      <c r="P45" s="526"/>
    </row>
    <row r="46" spans="1:18" s="525" customFormat="1" ht="15" customHeight="1" x14ac:dyDescent="0.25">
      <c r="A46" s="523" t="str">
        <f>Constant!A10</f>
        <v>Glass - DSB - Loe/Obscure</v>
      </c>
      <c r="B46" s="524"/>
      <c r="C46" s="524"/>
      <c r="E46" s="720">
        <f>Constant!B10*$H$2</f>
        <v>3.6</v>
      </c>
      <c r="F46" s="721" t="str">
        <f>Constant!C10</f>
        <v>Per Square Ft.</v>
      </c>
      <c r="G46" s="599"/>
      <c r="I46" s="528"/>
      <c r="J46" s="528"/>
      <c r="K46" s="528"/>
      <c r="L46" s="528"/>
      <c r="M46" s="524"/>
      <c r="O46" s="526"/>
      <c r="P46" s="526"/>
    </row>
    <row r="47" spans="1:18" s="525" customFormat="1" ht="15" customHeight="1" x14ac:dyDescent="0.25">
      <c r="A47" s="523" t="str">
        <f>Constant!A11</f>
        <v>Glass - DSB - Loe/Tempered</v>
      </c>
      <c r="B47" s="524"/>
      <c r="C47" s="524"/>
      <c r="E47" s="720">
        <f>Constant!B11*$H$2</f>
        <v>20.41</v>
      </c>
      <c r="F47" s="721" t="str">
        <f>Constant!C11</f>
        <v>Per Square Ft.</v>
      </c>
      <c r="I47" s="528"/>
      <c r="J47" s="528"/>
      <c r="K47" s="528"/>
      <c r="L47" s="528"/>
      <c r="M47" s="524"/>
      <c r="O47" s="526"/>
      <c r="P47" s="526"/>
    </row>
    <row r="48" spans="1:18" s="525" customFormat="1" ht="15" customHeight="1" x14ac:dyDescent="0.25">
      <c r="A48" s="523" t="str">
        <f>Constant!A12</f>
        <v>Glass - DSB - Loe/Obs/Tempered</v>
      </c>
      <c r="B48" s="524"/>
      <c r="C48" s="524"/>
      <c r="E48" s="720">
        <f>Constant!B12*$H$2</f>
        <v>35.729999999999997</v>
      </c>
      <c r="F48" s="721" t="str">
        <f>Constant!C12</f>
        <v>Per Square Ft.</v>
      </c>
      <c r="I48" s="528"/>
      <c r="J48" s="528"/>
      <c r="K48" s="528"/>
      <c r="L48" s="528"/>
      <c r="M48" s="524"/>
      <c r="O48" s="526"/>
      <c r="P48" s="526"/>
    </row>
    <row r="49" spans="1:17" s="525" customFormat="1" ht="15" customHeight="1" x14ac:dyDescent="0.25">
      <c r="A49" s="523" t="str">
        <f>Constant!A13</f>
        <v>Glass - DSB - Loe366</v>
      </c>
      <c r="B49" s="524"/>
      <c r="C49" s="524"/>
      <c r="E49" s="720">
        <f>Constant!B13*$H$2</f>
        <v>3.86</v>
      </c>
      <c r="F49" s="721" t="str">
        <f>Constant!C13</f>
        <v>Per Square Ft.</v>
      </c>
      <c r="I49" s="528"/>
      <c r="J49" s="528"/>
      <c r="K49" s="528"/>
      <c r="L49" s="528"/>
      <c r="M49" s="524"/>
      <c r="O49" s="526"/>
      <c r="P49" s="526"/>
    </row>
    <row r="50" spans="1:17" s="525" customFormat="1" ht="15" customHeight="1" x14ac:dyDescent="0.25">
      <c r="A50" s="523" t="str">
        <f>Constant!A14</f>
        <v>Glass - DSB - Loe366/Obscure</v>
      </c>
      <c r="B50" s="524"/>
      <c r="C50" s="524"/>
      <c r="E50" s="720">
        <f>Constant!B14*$H$2</f>
        <v>6.18</v>
      </c>
      <c r="F50" s="721" t="str">
        <f>Constant!C14</f>
        <v>Per Square Ft.</v>
      </c>
      <c r="G50" s="599"/>
      <c r="I50" s="528"/>
      <c r="J50" s="528"/>
      <c r="K50" s="528"/>
      <c r="L50" s="528"/>
      <c r="M50" s="524"/>
      <c r="O50" s="526"/>
      <c r="P50" s="526"/>
    </row>
    <row r="51" spans="1:17" s="525" customFormat="1" ht="15" customHeight="1" x14ac:dyDescent="0.25">
      <c r="A51" s="523" t="str">
        <f>Constant!A15</f>
        <v>Glass - DSB - Loe366/Obscure/Tempered</v>
      </c>
      <c r="B51" s="524"/>
      <c r="C51" s="524"/>
      <c r="E51" s="720">
        <f>Constant!B15*$H$2</f>
        <v>39.81</v>
      </c>
      <c r="F51" s="721" t="str">
        <f>Constant!C15</f>
        <v>Per Square Ft.</v>
      </c>
      <c r="I51" s="528"/>
      <c r="J51" s="528"/>
      <c r="K51" s="528"/>
      <c r="L51" s="528"/>
      <c r="M51" s="524"/>
      <c r="O51" s="526"/>
      <c r="P51" s="526"/>
    </row>
    <row r="52" spans="1:17" s="525" customFormat="1" ht="15" customHeight="1" x14ac:dyDescent="0.25">
      <c r="A52" s="523" t="str">
        <f>Constant!A16</f>
        <v>Glass - DSB - Loe366/Tempered</v>
      </c>
      <c r="B52" s="524"/>
      <c r="C52" s="524"/>
      <c r="E52" s="720">
        <f>Constant!B16*$H$2</f>
        <v>24.49</v>
      </c>
      <c r="F52" s="721" t="str">
        <f>Constant!C16</f>
        <v>Per Square Ft.</v>
      </c>
      <c r="I52" s="528"/>
      <c r="J52" s="528"/>
      <c r="K52" s="528"/>
      <c r="L52" s="528"/>
      <c r="M52" s="524"/>
      <c r="O52" s="526"/>
      <c r="P52" s="526"/>
    </row>
    <row r="53" spans="1:17" s="525" customFormat="1" ht="15" customHeight="1" x14ac:dyDescent="0.25">
      <c r="A53" s="523" t="str">
        <f>Constant!A17</f>
        <v>Glass - DSB - Loe340</v>
      </c>
      <c r="B53" s="524"/>
      <c r="C53" s="524"/>
      <c r="E53" s="720">
        <f>Constant!B17*$H$2</f>
        <v>4.54</v>
      </c>
      <c r="F53" s="721" t="str">
        <f>Constant!C17</f>
        <v>Per Square Ft.</v>
      </c>
      <c r="J53" s="528"/>
      <c r="K53" s="528"/>
      <c r="L53" s="528"/>
      <c r="M53" s="528"/>
      <c r="N53" s="524"/>
      <c r="P53" s="526"/>
      <c r="Q53" s="526"/>
    </row>
    <row r="54" spans="1:17" s="525" customFormat="1" ht="15" customHeight="1" x14ac:dyDescent="0.25">
      <c r="A54" s="523" t="str">
        <f>Constant!A18</f>
        <v>Glass - DSB - Loe340/Obscure</v>
      </c>
      <c r="B54" s="524"/>
      <c r="C54" s="524"/>
      <c r="E54" s="720">
        <f>Constant!B18*$H$2</f>
        <v>6.86</v>
      </c>
      <c r="F54" s="721" t="str">
        <f>Constant!C18</f>
        <v>Per Square Ft.</v>
      </c>
      <c r="G54" s="599"/>
      <c r="J54" s="528"/>
      <c r="K54" s="528"/>
      <c r="L54" s="528"/>
      <c r="M54" s="528"/>
      <c r="N54" s="524"/>
      <c r="P54" s="526"/>
      <c r="Q54" s="526"/>
    </row>
    <row r="55" spans="1:17" s="525" customFormat="1" ht="15" customHeight="1" x14ac:dyDescent="0.25">
      <c r="A55" s="523" t="str">
        <f>Constant!A19</f>
        <v>Glass - DSB - Loe340/Obscure/Tempered</v>
      </c>
      <c r="B55" s="524"/>
      <c r="C55" s="524"/>
      <c r="E55" s="720">
        <f>Constant!B19*$H$2</f>
        <v>40.49</v>
      </c>
      <c r="F55" s="721" t="str">
        <f>Constant!C19</f>
        <v>Per Square Ft.</v>
      </c>
      <c r="J55" s="528"/>
      <c r="K55" s="528"/>
      <c r="L55" s="528"/>
      <c r="M55" s="528"/>
      <c r="N55" s="524"/>
      <c r="P55" s="526"/>
      <c r="Q55" s="526"/>
    </row>
    <row r="56" spans="1:17" s="525" customFormat="1" ht="15" customHeight="1" x14ac:dyDescent="0.25">
      <c r="A56" s="523" t="str">
        <f>Constant!A20</f>
        <v>Glass - DSB - Loe340/Tempered</v>
      </c>
      <c r="B56" s="524"/>
      <c r="C56" s="524"/>
      <c r="E56" s="720">
        <f>Constant!B20*$H$2</f>
        <v>25.16</v>
      </c>
      <c r="F56" s="721" t="str">
        <f>Constant!C20</f>
        <v>Per Square Ft.</v>
      </c>
      <c r="J56" s="528"/>
      <c r="K56" s="528"/>
      <c r="L56" s="528"/>
      <c r="M56" s="528"/>
      <c r="N56" s="524"/>
      <c r="P56" s="526"/>
      <c r="Q56" s="526"/>
    </row>
    <row r="57" spans="1:17" s="525" customFormat="1" ht="15" customHeight="1" x14ac:dyDescent="0.25">
      <c r="A57" s="523" t="str">
        <f>Constant!A21</f>
        <v>Glass - 3/16 - Clear</v>
      </c>
      <c r="B57" s="524"/>
      <c r="C57" s="524"/>
      <c r="E57" s="720">
        <f>Constant!B21*$H$2</f>
        <v>5.64</v>
      </c>
      <c r="F57" s="721" t="str">
        <f>Constant!C21</f>
        <v>Per Square Ft.</v>
      </c>
      <c r="I57" s="528"/>
      <c r="J57" s="528"/>
      <c r="K57" s="528"/>
      <c r="L57" s="528"/>
      <c r="M57" s="524"/>
      <c r="O57" s="526"/>
      <c r="P57" s="526"/>
    </row>
    <row r="58" spans="1:17" s="525" customFormat="1" ht="15" customHeight="1" x14ac:dyDescent="0.25">
      <c r="A58" s="523" t="str">
        <f>Constant!A22</f>
        <v>Glass - 3/16 - Clear/Tempered</v>
      </c>
      <c r="B58" s="524"/>
      <c r="C58" s="524"/>
      <c r="E58" s="720">
        <f>Constant!B22*$H$2</f>
        <v>25.19</v>
      </c>
      <c r="F58" s="721" t="str">
        <f>Constant!C22</f>
        <v>Per Square Ft.</v>
      </c>
      <c r="I58" s="528"/>
      <c r="J58" s="528"/>
      <c r="K58" s="528"/>
      <c r="L58" s="528"/>
      <c r="M58" s="524"/>
      <c r="O58" s="526"/>
      <c r="P58" s="526"/>
    </row>
    <row r="59" spans="1:17" s="525" customFormat="1" ht="15" customHeight="1" x14ac:dyDescent="0.25">
      <c r="A59" s="523" t="str">
        <f>Constant!A23</f>
        <v>Glass - 3/16 - Loe</v>
      </c>
      <c r="B59" s="524"/>
      <c r="C59" s="524"/>
      <c r="E59" s="720">
        <f>Constant!B23*$H$2</f>
        <v>10.8</v>
      </c>
      <c r="F59" s="721" t="str">
        <f>Constant!C23</f>
        <v>Per Square Ft.</v>
      </c>
      <c r="I59" s="528"/>
      <c r="J59" s="528"/>
      <c r="K59" s="528"/>
      <c r="L59" s="528"/>
      <c r="M59" s="524"/>
      <c r="O59" s="526"/>
      <c r="P59" s="526"/>
    </row>
    <row r="60" spans="1:17" s="525" customFormat="1" ht="15" customHeight="1" x14ac:dyDescent="0.25">
      <c r="A60" s="523" t="str">
        <f>Constant!A24</f>
        <v>Glass - 3/16 - Loe/Tempered</v>
      </c>
      <c r="B60" s="524"/>
      <c r="C60" s="524"/>
      <c r="E60" s="720">
        <f>Constant!B24*$H$2</f>
        <v>30.9</v>
      </c>
      <c r="F60" s="721" t="str">
        <f>Constant!C24</f>
        <v>Per Square Ft.</v>
      </c>
      <c r="I60" s="528"/>
      <c r="J60" s="528"/>
      <c r="K60" s="528"/>
      <c r="L60" s="528"/>
      <c r="M60" s="524"/>
      <c r="O60" s="526"/>
      <c r="P60" s="526"/>
    </row>
    <row r="61" spans="1:17" s="525" customFormat="1" ht="15" customHeight="1" x14ac:dyDescent="0.25">
      <c r="A61" s="523" t="str">
        <f>Constant!A25</f>
        <v>Glass - 3/16 - Loe/Obscure</v>
      </c>
      <c r="B61" s="524"/>
      <c r="C61" s="524"/>
      <c r="E61" s="720">
        <f>Constant!B25*$H$2</f>
        <v>23.13</v>
      </c>
      <c r="F61" s="721" t="str">
        <f>Constant!C25</f>
        <v>Per Square Ft.</v>
      </c>
      <c r="I61" s="528"/>
      <c r="J61" s="528"/>
      <c r="K61" s="528"/>
      <c r="L61" s="528"/>
      <c r="M61" s="524"/>
      <c r="O61" s="526"/>
      <c r="P61" s="526"/>
    </row>
    <row r="62" spans="1:17" s="525" customFormat="1" ht="15" customHeight="1" x14ac:dyDescent="0.25">
      <c r="A62" s="523" t="str">
        <f>Constant!A26</f>
        <v>Glass - 3/16 - Loe/Obscure/Tempered</v>
      </c>
      <c r="B62" s="524"/>
      <c r="C62" s="524"/>
      <c r="E62" s="720">
        <f>Constant!B26*$H$2</f>
        <v>43.83</v>
      </c>
      <c r="F62" s="721" t="str">
        <f>Constant!C26</f>
        <v>Per Square Ft.</v>
      </c>
      <c r="I62" s="528"/>
      <c r="J62" s="528"/>
      <c r="K62" s="528"/>
      <c r="L62" s="528"/>
      <c r="M62" s="524"/>
      <c r="O62" s="526"/>
      <c r="P62" s="526"/>
    </row>
    <row r="63" spans="1:17" s="525" customFormat="1" ht="15" customHeight="1" x14ac:dyDescent="0.25">
      <c r="A63" s="523" t="str">
        <f>Constant!A27</f>
        <v>Glass - 3/16 - Obscure</v>
      </c>
      <c r="B63" s="524"/>
      <c r="C63" s="524"/>
      <c r="E63" s="720">
        <f>Constant!B27*$H$2</f>
        <v>17.97</v>
      </c>
      <c r="F63" s="721" t="str">
        <f>Constant!C27</f>
        <v>Per Square Ft.</v>
      </c>
      <c r="I63" s="528"/>
      <c r="J63" s="528"/>
      <c r="K63" s="528"/>
      <c r="L63" s="528"/>
      <c r="M63" s="524"/>
      <c r="O63" s="526"/>
      <c r="P63" s="526"/>
    </row>
    <row r="64" spans="1:17" s="525" customFormat="1" ht="15" customHeight="1" x14ac:dyDescent="0.25">
      <c r="A64" s="523" t="str">
        <f>Constant!A28</f>
        <v>Glass - 3/16 - Obscure/Tempered</v>
      </c>
      <c r="B64" s="524"/>
      <c r="C64" s="524"/>
      <c r="E64" s="720">
        <f>Constant!B28*$H$2</f>
        <v>38.08</v>
      </c>
      <c r="F64" s="721" t="str">
        <f>Constant!C28</f>
        <v>Per Square Ft.</v>
      </c>
      <c r="I64" s="528"/>
      <c r="J64" s="528"/>
      <c r="K64" s="528"/>
      <c r="L64" s="528"/>
      <c r="M64" s="524"/>
      <c r="O64" s="526"/>
      <c r="P64" s="526"/>
    </row>
    <row r="65" spans="1:17" s="525" customFormat="1" ht="15" customHeight="1" x14ac:dyDescent="0.25">
      <c r="A65" s="523" t="str">
        <f>Constant!A29</f>
        <v>Glass - 3/16 - Loe366</v>
      </c>
      <c r="B65" s="524"/>
      <c r="C65" s="524"/>
      <c r="E65" s="720">
        <f>Constant!B29*$H$2</f>
        <v>11.14</v>
      </c>
      <c r="F65" s="721" t="str">
        <f>Constant!C29</f>
        <v>Per Square Ft.</v>
      </c>
      <c r="I65" s="528"/>
      <c r="J65" s="528"/>
      <c r="K65" s="528"/>
      <c r="L65" s="528"/>
      <c r="M65" s="524"/>
      <c r="O65" s="526"/>
      <c r="P65" s="526"/>
    </row>
    <row r="66" spans="1:17" s="525" customFormat="1" ht="15" customHeight="1" x14ac:dyDescent="0.25">
      <c r="A66" s="523" t="str">
        <f>Constant!A30</f>
        <v>Glass - 3/16 - Loe366/Tempered</v>
      </c>
      <c r="B66" s="524"/>
      <c r="C66" s="524"/>
      <c r="E66" s="720">
        <f>Constant!B30*$H$2</f>
        <v>31.89</v>
      </c>
      <c r="F66" s="721" t="str">
        <f>Constant!C30</f>
        <v>Per Square Ft.</v>
      </c>
      <c r="I66" s="528"/>
      <c r="J66" s="528"/>
      <c r="K66" s="528"/>
      <c r="L66" s="528"/>
      <c r="M66" s="524"/>
      <c r="O66" s="526"/>
      <c r="P66" s="526"/>
    </row>
    <row r="67" spans="1:17" s="525" customFormat="1" ht="15" customHeight="1" x14ac:dyDescent="0.25">
      <c r="A67" s="523" t="str">
        <f>Constant!A31</f>
        <v>Glass - 3/16 - Loe366/Obscure</v>
      </c>
      <c r="B67" s="524"/>
      <c r="C67" s="524"/>
      <c r="E67" s="720">
        <f>Constant!B31*$H$2</f>
        <v>23.46</v>
      </c>
      <c r="F67" s="721" t="str">
        <f>Constant!C31</f>
        <v>Per Square Ft.</v>
      </c>
      <c r="I67" s="528"/>
      <c r="J67" s="528"/>
      <c r="K67" s="528"/>
      <c r="L67" s="528"/>
      <c r="M67" s="524"/>
      <c r="O67" s="526"/>
      <c r="P67" s="526"/>
    </row>
    <row r="68" spans="1:17" s="525" customFormat="1" ht="15" customHeight="1" x14ac:dyDescent="0.25">
      <c r="A68" s="523" t="str">
        <f>Constant!A32</f>
        <v>Glass - 3/16 - Loe366/Obscure/Tempered</v>
      </c>
      <c r="B68" s="524"/>
      <c r="C68" s="524"/>
      <c r="E68" s="720">
        <f>Constant!B32*$H$2</f>
        <v>44.78</v>
      </c>
      <c r="F68" s="721" t="str">
        <f>Constant!C32</f>
        <v>Per Square Ft.</v>
      </c>
      <c r="I68" s="528"/>
      <c r="J68" s="528"/>
      <c r="K68" s="528"/>
      <c r="L68" s="528"/>
      <c r="M68" s="524"/>
      <c r="O68" s="526"/>
      <c r="P68" s="526"/>
    </row>
    <row r="69" spans="1:17" s="525" customFormat="1" ht="15" customHeight="1" x14ac:dyDescent="0.25">
      <c r="A69" s="523" t="str">
        <f>Constant!A33</f>
        <v>Glass - 3/16 - Loe340</v>
      </c>
      <c r="B69" s="524"/>
      <c r="C69" s="524"/>
      <c r="E69" s="720">
        <f>Constant!B33*$H$2</f>
        <v>11.81</v>
      </c>
      <c r="F69" s="721" t="str">
        <f>Constant!C33</f>
        <v>Per Square Ft.</v>
      </c>
      <c r="J69" s="528"/>
      <c r="K69" s="528"/>
      <c r="L69" s="528"/>
      <c r="M69" s="528"/>
      <c r="N69" s="524"/>
      <c r="P69" s="526"/>
      <c r="Q69" s="526"/>
    </row>
    <row r="70" spans="1:17" s="525" customFormat="1" ht="15" customHeight="1" x14ac:dyDescent="0.25">
      <c r="A70" s="523" t="str">
        <f>Constant!A34</f>
        <v>Glass - 3/16 - Loe340/Tempered</v>
      </c>
      <c r="B70" s="524"/>
      <c r="C70" s="524"/>
      <c r="E70" s="720">
        <f>Constant!B34*$H$2</f>
        <v>32.56</v>
      </c>
      <c r="F70" s="721" t="str">
        <f>Constant!C34</f>
        <v>Per Square Ft.</v>
      </c>
      <c r="J70" s="528"/>
      <c r="K70" s="528"/>
      <c r="L70" s="528"/>
      <c r="M70" s="528"/>
      <c r="N70" s="524"/>
      <c r="P70" s="526"/>
      <c r="Q70" s="526"/>
    </row>
    <row r="71" spans="1:17" s="525" customFormat="1" ht="15" customHeight="1" x14ac:dyDescent="0.25">
      <c r="A71" s="523" t="str">
        <f>Constant!A35</f>
        <v>Glass - 3/16 - Loe340/Obscure</v>
      </c>
      <c r="B71" s="524"/>
      <c r="C71" s="524"/>
      <c r="E71" s="720">
        <f>Constant!B35*$H$2</f>
        <v>24.14</v>
      </c>
      <c r="F71" s="721" t="str">
        <f>Constant!C35</f>
        <v>Per Square Ft.</v>
      </c>
      <c r="J71" s="528"/>
      <c r="K71" s="528"/>
      <c r="L71" s="528"/>
      <c r="M71" s="528"/>
      <c r="N71" s="524"/>
      <c r="P71" s="526"/>
      <c r="Q71" s="526"/>
    </row>
    <row r="72" spans="1:17" s="525" customFormat="1" ht="15" customHeight="1" x14ac:dyDescent="0.25">
      <c r="A72" s="523" t="str">
        <f>Constant!A36</f>
        <v>Glass - 3/16 - Loe340/Obscure/Tempered</v>
      </c>
      <c r="B72" s="524"/>
      <c r="C72" s="524"/>
      <c r="E72" s="720">
        <f>Constant!B36*$H$2</f>
        <v>45.45</v>
      </c>
      <c r="F72" s="721" t="str">
        <f>Constant!C36</f>
        <v>Per Square Ft.</v>
      </c>
      <c r="J72" s="528"/>
      <c r="K72" s="528"/>
      <c r="L72" s="528"/>
      <c r="M72" s="528"/>
      <c r="N72" s="524"/>
      <c r="P72" s="526"/>
      <c r="Q72" s="526"/>
    </row>
    <row r="73" spans="1:17" s="525" customFormat="1" ht="15" customHeight="1" x14ac:dyDescent="0.25">
      <c r="A73" s="523" t="str">
        <f>Constant!A37</f>
        <v>Screen Adder (Char-Alum or Clarity)</v>
      </c>
      <c r="B73" s="524"/>
      <c r="C73" s="524"/>
      <c r="E73" s="720">
        <f>Constant!B37*$H$2</f>
        <v>8.51</v>
      </c>
      <c r="F73" s="721" t="str">
        <f>Constant!C37</f>
        <v>Per Square Ft.</v>
      </c>
      <c r="I73" s="528"/>
      <c r="J73" s="528"/>
      <c r="K73" s="528"/>
      <c r="L73" s="528"/>
      <c r="M73" s="524"/>
      <c r="O73" s="526"/>
      <c r="P73" s="526"/>
    </row>
    <row r="74" spans="1:17" s="525" customFormat="1" ht="15" customHeight="1" x14ac:dyDescent="0.25">
      <c r="A74" s="523" t="str">
        <f>Constant!A38</f>
        <v>Spacer Upgrade</v>
      </c>
      <c r="B74" s="524"/>
      <c r="C74" s="524"/>
      <c r="E74" s="720">
        <f>Constant!B38*$H$2</f>
        <v>6.48</v>
      </c>
      <c r="F74" s="721" t="str">
        <f>Constant!C38</f>
        <v>Per Square Ft.</v>
      </c>
      <c r="I74" s="528"/>
      <c r="J74" s="528"/>
      <c r="K74" s="528"/>
      <c r="L74" s="528"/>
      <c r="M74" s="524"/>
      <c r="O74" s="526"/>
      <c r="P74" s="526"/>
    </row>
    <row r="75" spans="1:17" s="525" customFormat="1" ht="15" customHeight="1" x14ac:dyDescent="0.25">
      <c r="A75" s="523" t="str">
        <f>Constant!A39</f>
        <v>Glass Breakage Warranty</v>
      </c>
      <c r="B75" s="524"/>
      <c r="C75" s="524"/>
      <c r="E75" s="720">
        <f>Constant!B39*$H$2</f>
        <v>1.49</v>
      </c>
      <c r="F75" s="721" t="str">
        <f>Constant!C39</f>
        <v>Per Square Ft.</v>
      </c>
      <c r="I75" s="528"/>
      <c r="J75" s="528"/>
      <c r="K75" s="528"/>
      <c r="L75" s="528"/>
      <c r="M75" s="524"/>
      <c r="O75" s="526"/>
      <c r="P75" s="526"/>
    </row>
    <row r="76" spans="1:17" s="525" customFormat="1" ht="15" customHeight="1" x14ac:dyDescent="0.25">
      <c r="A76" s="523" t="str">
        <f>Constant!A40</f>
        <v>Factory Applied WOCD</v>
      </c>
      <c r="B76" s="524"/>
      <c r="C76" s="524"/>
      <c r="E76" s="720">
        <f>Constant!B51*$H$2</f>
        <v>129</v>
      </c>
      <c r="F76" s="721" t="str">
        <f>Constant!C40</f>
        <v>Per Window</v>
      </c>
      <c r="I76" s="528"/>
      <c r="J76" s="528"/>
      <c r="K76" s="528"/>
      <c r="L76" s="528"/>
      <c r="M76" s="524"/>
      <c r="O76" s="526"/>
      <c r="P76" s="526"/>
    </row>
    <row r="77" spans="1:17" s="525" customFormat="1" ht="15" customHeight="1" x14ac:dyDescent="0.25">
      <c r="A77" s="523" t="str">
        <f>Constant!A41</f>
        <v>Plastic Film Applied - Inside or Outside</v>
      </c>
      <c r="B77" s="524"/>
      <c r="C77" s="524"/>
      <c r="E77" s="720">
        <f>Constant!B41*$H$2</f>
        <v>33</v>
      </c>
      <c r="F77" s="721" t="str">
        <f>Constant!C41</f>
        <v>Per Window</v>
      </c>
      <c r="I77" s="528"/>
      <c r="J77" s="528"/>
      <c r="K77" s="528"/>
      <c r="L77" s="528"/>
      <c r="M77" s="524"/>
      <c r="O77" s="526"/>
      <c r="P77" s="526"/>
    </row>
    <row r="78" spans="1:17" s="525" customFormat="1" ht="15" customHeight="1" x14ac:dyDescent="0.25">
      <c r="A78" s="523" t="str">
        <f>Constant!A42</f>
        <v>Plastic Film Applied - Inside and Outside</v>
      </c>
      <c r="B78" s="524"/>
      <c r="C78" s="524"/>
      <c r="E78" s="720">
        <f>Constant!B42*$H$2</f>
        <v>44</v>
      </c>
      <c r="F78" s="721" t="str">
        <f>Constant!C42</f>
        <v>Per Window</v>
      </c>
      <c r="I78" s="528"/>
      <c r="J78" s="528"/>
      <c r="K78" s="528"/>
      <c r="L78" s="528"/>
      <c r="M78" s="524"/>
      <c r="O78" s="526"/>
      <c r="P78" s="526"/>
    </row>
    <row r="79" spans="1:17" s="525" customFormat="1" ht="15" customHeight="1" x14ac:dyDescent="0.25">
      <c r="A79" s="523" t="str">
        <f>Constant!A43</f>
        <v>Flat Grid Charge</v>
      </c>
      <c r="B79" s="524"/>
      <c r="C79" s="524"/>
      <c r="E79" s="720">
        <f>Constant!B43*$H$2</f>
        <v>6.55</v>
      </c>
      <c r="F79" s="721" t="str">
        <f>Constant!C43</f>
        <v>Per Square Ft.</v>
      </c>
      <c r="I79" s="528"/>
      <c r="J79" s="528"/>
      <c r="K79" s="528"/>
      <c r="L79" s="528"/>
      <c r="M79" s="524"/>
      <c r="O79" s="526"/>
      <c r="P79" s="526"/>
    </row>
    <row r="80" spans="1:17" s="525" customFormat="1" ht="15" customHeight="1" x14ac:dyDescent="0.25">
      <c r="A80" s="523" t="str">
        <f>Constant!A44</f>
        <v>Two-Tone Flat Grid Charge</v>
      </c>
      <c r="B80" s="524"/>
      <c r="C80" s="524"/>
      <c r="E80" s="720">
        <f>Constant!B44*$H$2</f>
        <v>17.02</v>
      </c>
      <c r="F80" s="721" t="str">
        <f>Constant!C44</f>
        <v>Per Square Ft.</v>
      </c>
      <c r="I80" s="528"/>
      <c r="J80" s="528"/>
      <c r="K80" s="528"/>
      <c r="L80" s="528"/>
      <c r="M80" s="524"/>
      <c r="O80" s="526"/>
      <c r="P80" s="526"/>
    </row>
    <row r="81" spans="1:16" s="525" customFormat="1" ht="14.25" customHeight="1" x14ac:dyDescent="0.25">
      <c r="A81" s="523" t="str">
        <f>Constant!A45</f>
        <v>Sculptured Grid Charge</v>
      </c>
      <c r="B81" s="524"/>
      <c r="C81" s="524"/>
      <c r="E81" s="720">
        <f>Constant!B45*$H$2</f>
        <v>17.02</v>
      </c>
      <c r="F81" s="721" t="str">
        <f>Constant!C45</f>
        <v>Per Square Ft.</v>
      </c>
      <c r="I81" s="528"/>
      <c r="J81" s="528"/>
      <c r="K81" s="528"/>
      <c r="L81" s="528"/>
      <c r="M81" s="524"/>
      <c r="O81" s="526"/>
      <c r="P81" s="526"/>
    </row>
    <row r="82" spans="1:16" s="525" customFormat="1" ht="15" customHeight="1" x14ac:dyDescent="0.25">
      <c r="A82" s="523" t="str">
        <f>Constant!A46</f>
        <v>Two-Tone Sculptured Grid Charge</v>
      </c>
      <c r="B82" s="524"/>
      <c r="C82" s="524"/>
      <c r="E82" s="720">
        <f>Constant!B46*$H$2</f>
        <v>34.06</v>
      </c>
      <c r="F82" s="721" t="str">
        <f>Constant!C46</f>
        <v>Per Square Ft.</v>
      </c>
      <c r="G82" s="684" t="s">
        <v>1208</v>
      </c>
      <c r="I82" s="528"/>
      <c r="J82" s="528"/>
      <c r="K82" s="528"/>
      <c r="L82" s="528"/>
      <c r="M82" s="524"/>
      <c r="O82" s="526"/>
      <c r="P82" s="526"/>
    </row>
    <row r="83" spans="1:16" s="525" customFormat="1" ht="15" customHeight="1" x14ac:dyDescent="0.25">
      <c r="A83" s="523" t="str">
        <f>Constant!A47</f>
        <v>Simulated Divided Lite Grid Charge</v>
      </c>
      <c r="B83" s="524"/>
      <c r="C83" s="524"/>
      <c r="E83" s="720">
        <f>Constant!B47*$H$2</f>
        <v>21.8</v>
      </c>
      <c r="F83" s="721" t="str">
        <f>Constant!C47</f>
        <v>Per Square Ft.</v>
      </c>
      <c r="G83" s="684" t="s">
        <v>1208</v>
      </c>
      <c r="I83" s="528"/>
      <c r="J83" s="528"/>
      <c r="K83" s="528"/>
      <c r="L83" s="528"/>
      <c r="M83" s="524"/>
      <c r="O83" s="526"/>
      <c r="P83" s="526"/>
    </row>
    <row r="84" spans="1:16" s="525" customFormat="1" ht="15" customHeight="1" x14ac:dyDescent="0.25">
      <c r="A84" s="523" t="str">
        <f>Constant!A48</f>
        <v>Simulated Divided Lite Painted Grid Charge</v>
      </c>
      <c r="B84" s="524"/>
      <c r="C84" s="524"/>
      <c r="E84" s="720">
        <f>Constant!B48*$H$2</f>
        <v>27.51</v>
      </c>
      <c r="F84" s="721" t="str">
        <f>Constant!C48</f>
        <v>Per Square Ft.</v>
      </c>
      <c r="I84" s="528"/>
      <c r="J84" s="528"/>
      <c r="K84" s="528"/>
      <c r="L84" s="528"/>
      <c r="M84" s="524"/>
      <c r="O84" s="526"/>
      <c r="P84" s="526"/>
    </row>
    <row r="85" spans="1:16" s="525" customFormat="1" ht="15" customHeight="1" x14ac:dyDescent="0.25">
      <c r="A85" s="523" t="str">
        <f>Constant!A49</f>
        <v>2 1/8" SDL Bar</v>
      </c>
      <c r="B85" s="524"/>
      <c r="C85" s="524"/>
      <c r="E85" s="720">
        <f>Constant!B49*$H$2</f>
        <v>102</v>
      </c>
      <c r="F85" s="721" t="str">
        <f>Constant!C49</f>
        <v>Per Bar</v>
      </c>
      <c r="I85" s="528"/>
      <c r="J85" s="528"/>
      <c r="K85" s="528"/>
      <c r="L85" s="528"/>
      <c r="M85" s="524"/>
      <c r="O85" s="526"/>
      <c r="P85" s="526"/>
    </row>
    <row r="86" spans="1:16" s="525" customFormat="1" ht="15" customHeight="1" x14ac:dyDescent="0.25">
      <c r="A86" s="523" t="str">
        <f>Constant!A50</f>
        <v>Upgraded Handle</v>
      </c>
      <c r="B86" s="524"/>
      <c r="C86" s="524"/>
      <c r="E86" s="720">
        <f>Constant!B50*$H$2</f>
        <v>61</v>
      </c>
      <c r="F86" s="721" t="str">
        <f>Constant!C50</f>
        <v>Per Window</v>
      </c>
      <c r="I86" s="528"/>
      <c r="J86" s="528"/>
      <c r="K86" s="528"/>
      <c r="L86" s="528"/>
      <c r="M86" s="524"/>
      <c r="O86" s="526"/>
      <c r="P86" s="526"/>
    </row>
    <row r="87" spans="1:16" s="525" customFormat="1" ht="15" customHeight="1" x14ac:dyDescent="0.25">
      <c r="A87" s="523" t="str">
        <f>Constant!A52</f>
        <v>Combination Unit Charge</v>
      </c>
      <c r="B87" s="535"/>
      <c r="C87" s="535"/>
      <c r="D87" s="535"/>
      <c r="E87" s="720">
        <f>Constant!B52*$H$2</f>
        <v>154</v>
      </c>
      <c r="F87" s="721" t="str">
        <f>Constant!C52</f>
        <v>Combination Charge</v>
      </c>
      <c r="I87" s="528"/>
      <c r="J87" s="528"/>
      <c r="K87" s="528"/>
      <c r="L87" s="528"/>
      <c r="M87" s="524"/>
      <c r="O87" s="526"/>
      <c r="P87" s="526"/>
    </row>
    <row r="88" spans="1:16" s="525" customFormat="1" ht="15" customHeight="1" x14ac:dyDescent="0.25">
      <c r="A88" s="523" t="str">
        <f>Constant!A53</f>
        <v>Tariff</v>
      </c>
      <c r="B88" s="524"/>
      <c r="C88" s="524"/>
      <c r="E88" s="720">
        <f>Constant!B53*$H$2</f>
        <v>6.24</v>
      </c>
      <c r="F88" s="721" t="str">
        <f>Constant!C53</f>
        <v>Per Unit</v>
      </c>
      <c r="I88" s="528"/>
      <c r="J88" s="528"/>
      <c r="K88" s="528"/>
      <c r="L88" s="528"/>
      <c r="M88" s="524"/>
      <c r="O88" s="526"/>
      <c r="P88" s="526"/>
    </row>
    <row r="89" spans="1:16" s="525" customFormat="1" ht="15" customHeight="1" x14ac:dyDescent="0.25">
      <c r="A89" s="523"/>
      <c r="B89" s="535"/>
      <c r="C89" s="535"/>
      <c r="D89" s="535"/>
      <c r="E89" s="533"/>
      <c r="F89" s="548"/>
      <c r="I89" s="528"/>
      <c r="J89" s="528"/>
      <c r="K89" s="528"/>
      <c r="L89" s="528"/>
      <c r="M89" s="524"/>
      <c r="O89" s="526"/>
      <c r="P89" s="526"/>
    </row>
    <row r="90" spans="1:16" s="535" customFormat="1" ht="15" customHeight="1" thickBot="1" x14ac:dyDescent="0.3">
      <c r="A90" s="523"/>
      <c r="B90" s="539"/>
      <c r="C90" s="539"/>
      <c r="D90" s="538"/>
      <c r="E90" s="538"/>
      <c r="F90" s="529"/>
      <c r="G90" s="529"/>
      <c r="J90" s="528"/>
      <c r="K90" s="528"/>
      <c r="L90" s="528"/>
      <c r="M90" s="528"/>
      <c r="N90" s="524"/>
    </row>
    <row r="91" spans="1:16" s="535" customFormat="1" ht="15" customHeight="1" x14ac:dyDescent="0.25">
      <c r="A91" s="711" t="str">
        <f>Constant!A59</f>
        <v>* Suggested rough opening based on butt type drywall installation - add 1/2" to exact width dimension - add 1/2" to exact height dimension.</v>
      </c>
      <c r="B91" s="712"/>
      <c r="C91" s="712"/>
      <c r="D91" s="713"/>
      <c r="E91" s="713"/>
      <c r="F91" s="714"/>
      <c r="G91" s="714"/>
      <c r="H91" s="715"/>
      <c r="I91" s="715"/>
      <c r="J91" s="528"/>
      <c r="K91" s="528"/>
      <c r="L91" s="528"/>
      <c r="M91" s="528"/>
      <c r="N91" s="524"/>
    </row>
    <row r="92" spans="1:16" s="535" customFormat="1" ht="15" customHeight="1" x14ac:dyDescent="0.25">
      <c r="A92" s="523" t="str">
        <f>Constant!A60</f>
        <v>* Grids are between Glass and can not be removed or added.</v>
      </c>
      <c r="B92" s="539"/>
      <c r="C92" s="539"/>
      <c r="D92" s="538"/>
      <c r="E92" s="538"/>
      <c r="F92" s="529"/>
      <c r="G92" s="529"/>
      <c r="J92" s="528"/>
      <c r="K92" s="528"/>
      <c r="L92" s="528"/>
      <c r="M92" s="528"/>
      <c r="N92" s="524"/>
    </row>
    <row r="93" spans="1:16" s="535" customFormat="1" ht="15" customHeight="1" x14ac:dyDescent="0.25">
      <c r="A93" s="523" t="str">
        <f>Constant!A61</f>
        <v>** Argon Enhanced Available Only In Combination W/ Low E Glass.</v>
      </c>
      <c r="B93" s="539"/>
      <c r="C93" s="539"/>
      <c r="D93" s="538"/>
      <c r="E93" s="538"/>
      <c r="F93" s="529"/>
      <c r="G93" s="529"/>
      <c r="J93" s="528"/>
      <c r="K93" s="528"/>
      <c r="L93" s="528"/>
      <c r="M93" s="528"/>
      <c r="N93" s="524"/>
    </row>
    <row r="94" spans="1:16" s="529" customFormat="1" ht="15" customHeight="1" x14ac:dyDescent="0.25">
      <c r="A94" s="523" t="str">
        <f>Constant!A62</f>
        <v>Subject to change without notice.</v>
      </c>
      <c r="B94" s="526"/>
      <c r="C94" s="526"/>
      <c r="D94" s="526"/>
      <c r="E94" s="526"/>
      <c r="F94" s="526"/>
      <c r="G94" s="526"/>
      <c r="J94" s="528"/>
      <c r="K94" s="528"/>
      <c r="L94" s="528"/>
      <c r="M94" s="528"/>
      <c r="N94" s="524"/>
    </row>
    <row r="95" spans="1:16" s="529" customFormat="1" ht="15" customHeight="1" x14ac:dyDescent="0.25">
      <c r="A95" s="523" t="str">
        <f>Constant!A63</f>
        <v>When changing the multiplier, please make sure that you have entered the correct number from your multiplier sheet.</v>
      </c>
      <c r="B95" s="535"/>
      <c r="C95" s="535"/>
      <c r="D95" s="535"/>
      <c r="E95" s="535"/>
      <c r="F95" s="535"/>
      <c r="G95" s="535"/>
      <c r="H95" s="540"/>
      <c r="I95" s="540"/>
      <c r="J95" s="528"/>
      <c r="K95" s="528"/>
      <c r="L95" s="528"/>
      <c r="M95" s="528"/>
      <c r="N95" s="524"/>
    </row>
    <row r="96" spans="1:16" s="529" customFormat="1" ht="15" customHeight="1" x14ac:dyDescent="0.25">
      <c r="A96" s="523" t="str">
        <f>Constant!A64</f>
        <v>Match the product code number and the multiplier number.  We can not be responsible for mistakes in pricing.</v>
      </c>
      <c r="B96" s="535"/>
      <c r="C96" s="535"/>
      <c r="D96" s="535"/>
      <c r="E96" s="535"/>
      <c r="F96" s="534"/>
      <c r="G96" s="534"/>
      <c r="H96" s="540"/>
      <c r="I96" s="540"/>
    </row>
    <row r="97" spans="1:18" ht="16.5" thickBot="1" x14ac:dyDescent="0.3">
      <c r="A97" s="716" t="str">
        <f>Constant!A65</f>
        <v>If you have any questions contact your local sales person or customer service department.</v>
      </c>
      <c r="B97" s="722"/>
      <c r="C97" s="722"/>
      <c r="D97" s="722"/>
      <c r="E97" s="722"/>
      <c r="F97" s="722"/>
      <c r="G97" s="722"/>
      <c r="H97" s="722"/>
      <c r="I97" s="722"/>
      <c r="O97" s="517"/>
      <c r="P97" s="517"/>
      <c r="Q97" s="517"/>
      <c r="R97" s="517"/>
    </row>
    <row r="98" spans="1:18" x14ac:dyDescent="0.25">
      <c r="A98" s="523"/>
      <c r="O98" s="517"/>
      <c r="P98" s="517"/>
      <c r="Q98" s="517"/>
      <c r="R98" s="517"/>
    </row>
    <row r="99" spans="1:18" x14ac:dyDescent="0.25">
      <c r="A99" s="523"/>
      <c r="O99" s="517"/>
      <c r="P99" s="517"/>
      <c r="Q99" s="517"/>
      <c r="R99" s="517"/>
    </row>
    <row r="100" spans="1:18" x14ac:dyDescent="0.25">
      <c r="A100" s="523"/>
      <c r="O100" s="517"/>
      <c r="P100" s="517"/>
      <c r="Q100" s="517"/>
      <c r="R100" s="517"/>
    </row>
    <row r="101" spans="1:18" x14ac:dyDescent="0.25">
      <c r="A101" s="523"/>
      <c r="O101" s="517"/>
      <c r="P101" s="517"/>
      <c r="Q101" s="517"/>
      <c r="R101" s="517"/>
    </row>
    <row r="102" spans="1:18" x14ac:dyDescent="0.25">
      <c r="A102" s="523"/>
      <c r="O102" s="517"/>
      <c r="P102" s="517"/>
      <c r="Q102" s="517"/>
      <c r="R102" s="517"/>
    </row>
    <row r="103" spans="1:18" x14ac:dyDescent="0.25">
      <c r="O103" s="517"/>
      <c r="P103" s="517"/>
      <c r="Q103" s="517"/>
      <c r="R103" s="517"/>
    </row>
    <row r="104" spans="1:18" x14ac:dyDescent="0.25">
      <c r="O104" s="517"/>
      <c r="P104" s="517"/>
      <c r="Q104" s="517"/>
      <c r="R104" s="517"/>
    </row>
    <row r="105" spans="1:18" x14ac:dyDescent="0.25">
      <c r="O105" s="517"/>
      <c r="P105" s="517"/>
      <c r="Q105" s="517"/>
      <c r="R105" s="517"/>
    </row>
    <row r="106" spans="1:18" x14ac:dyDescent="0.25">
      <c r="O106" s="517"/>
      <c r="P106" s="517"/>
      <c r="Q106" s="517"/>
      <c r="R106" s="517"/>
    </row>
    <row r="107" spans="1:18" x14ac:dyDescent="0.25">
      <c r="O107" s="517"/>
      <c r="P107" s="517"/>
      <c r="Q107" s="517"/>
      <c r="R107" s="517"/>
    </row>
    <row r="108" spans="1:18" x14ac:dyDescent="0.25">
      <c r="O108" s="517"/>
      <c r="P108" s="517"/>
      <c r="Q108" s="517"/>
      <c r="R108" s="517"/>
    </row>
    <row r="109" spans="1:18" x14ac:dyDescent="0.25">
      <c r="O109" s="517"/>
      <c r="P109" s="517"/>
      <c r="Q109" s="517"/>
      <c r="R109" s="517"/>
    </row>
    <row r="110" spans="1:18" x14ac:dyDescent="0.25">
      <c r="O110" s="517"/>
      <c r="P110" s="517"/>
      <c r="Q110" s="517"/>
      <c r="R110" s="517"/>
    </row>
    <row r="111" spans="1:18" x14ac:dyDescent="0.25">
      <c r="O111" s="517"/>
      <c r="P111" s="517"/>
      <c r="Q111" s="517"/>
      <c r="R111" s="517"/>
    </row>
    <row r="112" spans="1:18" x14ac:dyDescent="0.25">
      <c r="O112" s="517"/>
      <c r="P112" s="517"/>
      <c r="Q112" s="517"/>
      <c r="R112" s="517"/>
    </row>
    <row r="113" spans="15:18" x14ac:dyDescent="0.25">
      <c r="O113" s="517"/>
      <c r="P113" s="517"/>
      <c r="Q113" s="517"/>
      <c r="R113" s="517"/>
    </row>
    <row r="114" spans="15:18" x14ac:dyDescent="0.25">
      <c r="O114" s="517"/>
      <c r="P114" s="517"/>
      <c r="Q114" s="517"/>
      <c r="R114" s="517"/>
    </row>
    <row r="115" spans="15:18" x14ac:dyDescent="0.25">
      <c r="O115" s="517"/>
      <c r="P115" s="517"/>
      <c r="Q115" s="517"/>
      <c r="R115" s="517"/>
    </row>
    <row r="116" spans="15:18" x14ac:dyDescent="0.25">
      <c r="O116" s="517"/>
      <c r="P116" s="517"/>
      <c r="Q116" s="517"/>
      <c r="R116" s="517"/>
    </row>
    <row r="117" spans="15:18" x14ac:dyDescent="0.25">
      <c r="O117" s="517"/>
      <c r="P117" s="517"/>
      <c r="Q117" s="517"/>
      <c r="R117" s="517"/>
    </row>
    <row r="118" spans="15:18" x14ac:dyDescent="0.25">
      <c r="O118" s="517"/>
      <c r="P118" s="517"/>
      <c r="Q118" s="517"/>
      <c r="R118" s="517"/>
    </row>
    <row r="119" spans="15:18" x14ac:dyDescent="0.25">
      <c r="O119" s="517"/>
      <c r="P119" s="517"/>
      <c r="Q119" s="517"/>
      <c r="R119" s="517"/>
    </row>
    <row r="120" spans="15:18" x14ac:dyDescent="0.25">
      <c r="O120" s="517"/>
      <c r="P120" s="517"/>
      <c r="Q120" s="517"/>
      <c r="R120" s="517"/>
    </row>
    <row r="121" spans="15:18" x14ac:dyDescent="0.25">
      <c r="O121" s="517"/>
      <c r="P121" s="517"/>
      <c r="Q121" s="517"/>
      <c r="R121" s="517"/>
    </row>
    <row r="122" spans="15:18" x14ac:dyDescent="0.25">
      <c r="O122" s="517"/>
      <c r="P122" s="517"/>
      <c r="Q122" s="517"/>
      <c r="R122" s="517"/>
    </row>
    <row r="123" spans="15:18" x14ac:dyDescent="0.25">
      <c r="O123" s="517"/>
      <c r="P123" s="517"/>
      <c r="Q123" s="517"/>
      <c r="R123" s="517"/>
    </row>
    <row r="124" spans="15:18" x14ac:dyDescent="0.25">
      <c r="O124" s="517"/>
      <c r="P124" s="517"/>
      <c r="Q124" s="517"/>
      <c r="R124" s="517"/>
    </row>
    <row r="125" spans="15:18" x14ac:dyDescent="0.25">
      <c r="O125" s="517"/>
      <c r="P125" s="517"/>
      <c r="Q125" s="517"/>
      <c r="R125" s="517"/>
    </row>
    <row r="126" spans="15:18" x14ac:dyDescent="0.25">
      <c r="O126" s="517"/>
      <c r="P126" s="517"/>
      <c r="Q126" s="517"/>
      <c r="R126" s="517"/>
    </row>
    <row r="127" spans="15:18" x14ac:dyDescent="0.25">
      <c r="O127" s="517"/>
      <c r="P127" s="517"/>
      <c r="Q127" s="517"/>
      <c r="R127" s="517"/>
    </row>
    <row r="128" spans="15:18" x14ac:dyDescent="0.25">
      <c r="O128" s="517"/>
      <c r="P128" s="517"/>
      <c r="Q128" s="517"/>
      <c r="R128" s="517"/>
    </row>
    <row r="129" spans="15:18" x14ac:dyDescent="0.25">
      <c r="O129" s="517"/>
      <c r="P129" s="517"/>
      <c r="Q129" s="517"/>
      <c r="R129" s="517"/>
    </row>
    <row r="130" spans="15:18" x14ac:dyDescent="0.25">
      <c r="O130" s="517"/>
      <c r="P130" s="517"/>
      <c r="Q130" s="517"/>
      <c r="R130" s="517"/>
    </row>
    <row r="131" spans="15:18" x14ac:dyDescent="0.25">
      <c r="O131" s="517"/>
      <c r="P131" s="517"/>
      <c r="Q131" s="517"/>
      <c r="R131" s="517"/>
    </row>
    <row r="132" spans="15:18" x14ac:dyDescent="0.25">
      <c r="O132" s="517"/>
      <c r="P132" s="517"/>
      <c r="Q132" s="517"/>
      <c r="R132" s="517"/>
    </row>
    <row r="133" spans="15:18" x14ac:dyDescent="0.25">
      <c r="O133" s="517"/>
      <c r="P133" s="517"/>
      <c r="Q133" s="517"/>
      <c r="R133" s="517"/>
    </row>
    <row r="134" spans="15:18" x14ac:dyDescent="0.25">
      <c r="O134" s="517"/>
      <c r="P134" s="517"/>
      <c r="Q134" s="517"/>
      <c r="R134" s="517"/>
    </row>
    <row r="135" spans="15:18" x14ac:dyDescent="0.25">
      <c r="O135" s="517"/>
      <c r="P135" s="517"/>
      <c r="Q135" s="517"/>
      <c r="R135" s="517"/>
    </row>
    <row r="136" spans="15:18" x14ac:dyDescent="0.25">
      <c r="O136" s="517"/>
      <c r="P136" s="517"/>
      <c r="Q136" s="517"/>
      <c r="R136" s="517"/>
    </row>
    <row r="137" spans="15:18" x14ac:dyDescent="0.25">
      <c r="O137" s="517"/>
      <c r="P137" s="517"/>
      <c r="Q137" s="517"/>
      <c r="R137" s="517"/>
    </row>
    <row r="138" spans="15:18" x14ac:dyDescent="0.25">
      <c r="O138" s="517"/>
      <c r="P138" s="517"/>
      <c r="Q138" s="517"/>
      <c r="R138" s="517"/>
    </row>
    <row r="139" spans="15:18" x14ac:dyDescent="0.25">
      <c r="O139" s="517"/>
      <c r="P139" s="517"/>
      <c r="Q139" s="517"/>
      <c r="R139" s="517"/>
    </row>
    <row r="140" spans="15:18" x14ac:dyDescent="0.25">
      <c r="O140" s="517"/>
      <c r="P140" s="517"/>
      <c r="Q140" s="517"/>
      <c r="R140" s="517"/>
    </row>
    <row r="141" spans="15:18" x14ac:dyDescent="0.25">
      <c r="O141" s="517"/>
      <c r="P141" s="517"/>
      <c r="Q141" s="517"/>
      <c r="R141" s="517"/>
    </row>
    <row r="142" spans="15:18" x14ac:dyDescent="0.25">
      <c r="O142" s="517"/>
      <c r="P142" s="517"/>
      <c r="Q142" s="517"/>
      <c r="R142" s="517"/>
    </row>
    <row r="143" spans="15:18" x14ac:dyDescent="0.25">
      <c r="O143" s="517"/>
      <c r="P143" s="517"/>
      <c r="Q143" s="517"/>
      <c r="R143" s="517"/>
    </row>
    <row r="144" spans="15:18" x14ac:dyDescent="0.25">
      <c r="O144" s="517"/>
      <c r="P144" s="517"/>
      <c r="Q144" s="517"/>
      <c r="R144" s="517"/>
    </row>
    <row r="145" spans="15:18" x14ac:dyDescent="0.25">
      <c r="O145" s="517"/>
      <c r="P145" s="517"/>
      <c r="Q145" s="517"/>
      <c r="R145" s="517"/>
    </row>
    <row r="146" spans="15:18" x14ac:dyDescent="0.25">
      <c r="O146" s="517"/>
      <c r="P146" s="517"/>
      <c r="Q146" s="517"/>
      <c r="R146" s="517"/>
    </row>
    <row r="147" spans="15:18" x14ac:dyDescent="0.25">
      <c r="O147" s="517"/>
      <c r="P147" s="517"/>
      <c r="Q147" s="517"/>
      <c r="R147" s="517"/>
    </row>
    <row r="148" spans="15:18" x14ac:dyDescent="0.25">
      <c r="O148" s="517"/>
      <c r="P148" s="517"/>
      <c r="Q148" s="517"/>
      <c r="R148" s="517"/>
    </row>
    <row r="149" spans="15:18" x14ac:dyDescent="0.25">
      <c r="O149" s="517"/>
      <c r="P149" s="517"/>
      <c r="Q149" s="517"/>
      <c r="R149" s="517"/>
    </row>
    <row r="150" spans="15:18" x14ac:dyDescent="0.25">
      <c r="O150" s="517"/>
      <c r="P150" s="517"/>
      <c r="Q150" s="517"/>
      <c r="R150" s="517"/>
    </row>
    <row r="151" spans="15:18" x14ac:dyDescent="0.25">
      <c r="O151" s="517"/>
      <c r="P151" s="517"/>
      <c r="Q151" s="517"/>
      <c r="R151" s="517"/>
    </row>
    <row r="152" spans="15:18" x14ac:dyDescent="0.25">
      <c r="O152" s="517"/>
      <c r="P152" s="517"/>
      <c r="Q152" s="517"/>
      <c r="R152" s="517"/>
    </row>
    <row r="153" spans="15:18" x14ac:dyDescent="0.25">
      <c r="O153" s="517"/>
      <c r="P153" s="517"/>
      <c r="Q153" s="517"/>
      <c r="R153" s="517"/>
    </row>
    <row r="154" spans="15:18" x14ac:dyDescent="0.25">
      <c r="O154" s="517"/>
      <c r="P154" s="517"/>
      <c r="Q154" s="517"/>
      <c r="R154" s="517"/>
    </row>
    <row r="155" spans="15:18" x14ac:dyDescent="0.25">
      <c r="O155" s="517"/>
      <c r="P155" s="517"/>
      <c r="Q155" s="517"/>
      <c r="R155" s="517"/>
    </row>
    <row r="156" spans="15:18" x14ac:dyDescent="0.25">
      <c r="O156" s="517"/>
      <c r="P156" s="517"/>
      <c r="Q156" s="517"/>
      <c r="R156" s="517"/>
    </row>
    <row r="157" spans="15:18" x14ac:dyDescent="0.25">
      <c r="O157" s="517"/>
      <c r="P157" s="517"/>
      <c r="Q157" s="517"/>
      <c r="R157" s="517"/>
    </row>
    <row r="158" spans="15:18" x14ac:dyDescent="0.25">
      <c r="O158" s="517"/>
      <c r="P158" s="517"/>
      <c r="Q158" s="517"/>
      <c r="R158" s="517"/>
    </row>
    <row r="159" spans="15:18" x14ac:dyDescent="0.25">
      <c r="O159" s="517"/>
      <c r="P159" s="517"/>
      <c r="Q159" s="517"/>
      <c r="R159" s="517"/>
    </row>
    <row r="160" spans="15:18" x14ac:dyDescent="0.25">
      <c r="O160" s="517"/>
      <c r="P160" s="517"/>
      <c r="Q160" s="517"/>
      <c r="R160" s="517"/>
    </row>
    <row r="161" spans="15:18" x14ac:dyDescent="0.25">
      <c r="O161" s="517"/>
      <c r="P161" s="517"/>
      <c r="Q161" s="517"/>
      <c r="R161" s="517"/>
    </row>
    <row r="162" spans="15:18" x14ac:dyDescent="0.25">
      <c r="O162" s="517"/>
      <c r="P162" s="517"/>
      <c r="Q162" s="517"/>
      <c r="R162" s="517"/>
    </row>
    <row r="163" spans="15:18" x14ac:dyDescent="0.25">
      <c r="O163" s="517"/>
      <c r="P163" s="517"/>
      <c r="Q163" s="517"/>
      <c r="R163" s="517"/>
    </row>
    <row r="164" spans="15:18" x14ac:dyDescent="0.25">
      <c r="O164" s="517"/>
      <c r="P164" s="517"/>
      <c r="Q164" s="517"/>
      <c r="R164" s="517"/>
    </row>
    <row r="165" spans="15:18" x14ac:dyDescent="0.25">
      <c r="O165" s="517"/>
      <c r="P165" s="517"/>
      <c r="Q165" s="517"/>
      <c r="R165" s="517"/>
    </row>
    <row r="166" spans="15:18" x14ac:dyDescent="0.25">
      <c r="O166" s="517"/>
      <c r="P166" s="517"/>
      <c r="Q166" s="517"/>
      <c r="R166" s="517"/>
    </row>
    <row r="167" spans="15:18" x14ac:dyDescent="0.25">
      <c r="O167" s="517"/>
      <c r="P167" s="517"/>
      <c r="Q167" s="517"/>
      <c r="R167" s="517"/>
    </row>
    <row r="168" spans="15:18" x14ac:dyDescent="0.25">
      <c r="O168" s="517"/>
      <c r="P168" s="517"/>
      <c r="Q168" s="517"/>
      <c r="R168" s="517"/>
    </row>
    <row r="169" spans="15:18" x14ac:dyDescent="0.25">
      <c r="O169" s="517"/>
      <c r="P169" s="517"/>
      <c r="Q169" s="517"/>
      <c r="R169" s="517"/>
    </row>
    <row r="170" spans="15:18" x14ac:dyDescent="0.25">
      <c r="O170" s="517"/>
      <c r="P170" s="517"/>
      <c r="Q170" s="517"/>
      <c r="R170" s="517"/>
    </row>
    <row r="171" spans="15:18" x14ac:dyDescent="0.25">
      <c r="O171" s="517"/>
      <c r="P171" s="517"/>
      <c r="Q171" s="517"/>
      <c r="R171" s="517"/>
    </row>
    <row r="172" spans="15:18" x14ac:dyDescent="0.25">
      <c r="O172" s="517"/>
      <c r="P172" s="517"/>
      <c r="Q172" s="517"/>
      <c r="R172" s="517"/>
    </row>
    <row r="173" spans="15:18" x14ac:dyDescent="0.25">
      <c r="O173" s="517"/>
      <c r="P173" s="517"/>
      <c r="Q173" s="517"/>
      <c r="R173" s="517"/>
    </row>
    <row r="174" spans="15:18" x14ac:dyDescent="0.25">
      <c r="O174" s="517"/>
      <c r="P174" s="517"/>
      <c r="Q174" s="517"/>
      <c r="R174" s="517"/>
    </row>
    <row r="175" spans="15:18" x14ac:dyDescent="0.25">
      <c r="O175" s="517"/>
      <c r="P175" s="517"/>
      <c r="Q175" s="517"/>
      <c r="R175" s="517"/>
    </row>
    <row r="176" spans="15:18" x14ac:dyDescent="0.25">
      <c r="O176" s="517"/>
      <c r="P176" s="517"/>
      <c r="Q176" s="517"/>
      <c r="R176" s="517"/>
    </row>
    <row r="177" spans="15:18" x14ac:dyDescent="0.25">
      <c r="O177" s="517"/>
      <c r="P177" s="517"/>
      <c r="Q177" s="517"/>
      <c r="R177" s="517"/>
    </row>
    <row r="178" spans="15:18" x14ac:dyDescent="0.25">
      <c r="O178" s="517"/>
      <c r="P178" s="517"/>
      <c r="Q178" s="517"/>
      <c r="R178" s="517"/>
    </row>
    <row r="179" spans="15:18" x14ac:dyDescent="0.25">
      <c r="O179" s="517"/>
      <c r="P179" s="517"/>
      <c r="Q179" s="517"/>
      <c r="R179" s="517"/>
    </row>
    <row r="180" spans="15:18" x14ac:dyDescent="0.25">
      <c r="O180" s="517"/>
      <c r="P180" s="517"/>
      <c r="Q180" s="517"/>
      <c r="R180" s="517"/>
    </row>
    <row r="181" spans="15:18" x14ac:dyDescent="0.25">
      <c r="O181" s="517"/>
      <c r="P181" s="517"/>
      <c r="Q181" s="517"/>
      <c r="R181" s="517"/>
    </row>
    <row r="182" spans="15:18" x14ac:dyDescent="0.25">
      <c r="O182" s="517"/>
      <c r="P182" s="517"/>
      <c r="Q182" s="517"/>
      <c r="R182" s="517"/>
    </row>
    <row r="183" spans="15:18" x14ac:dyDescent="0.25">
      <c r="O183" s="517"/>
      <c r="P183" s="517"/>
      <c r="Q183" s="517"/>
      <c r="R183" s="517"/>
    </row>
    <row r="184" spans="15:18" x14ac:dyDescent="0.25">
      <c r="O184" s="517"/>
      <c r="P184" s="517"/>
      <c r="Q184" s="517"/>
      <c r="R184" s="517"/>
    </row>
    <row r="185" spans="15:18" x14ac:dyDescent="0.25">
      <c r="O185" s="517"/>
      <c r="P185" s="517"/>
      <c r="Q185" s="517"/>
      <c r="R185" s="517"/>
    </row>
    <row r="186" spans="15:18" x14ac:dyDescent="0.25">
      <c r="O186" s="517"/>
      <c r="P186" s="517"/>
      <c r="Q186" s="517"/>
      <c r="R186" s="517"/>
    </row>
    <row r="187" spans="15:18" x14ac:dyDescent="0.25">
      <c r="O187" s="517"/>
      <c r="P187" s="517"/>
      <c r="Q187" s="517"/>
      <c r="R187" s="517"/>
    </row>
    <row r="188" spans="15:18" x14ac:dyDescent="0.25">
      <c r="O188" s="517"/>
      <c r="P188" s="517"/>
      <c r="Q188" s="517"/>
      <c r="R188" s="517"/>
    </row>
    <row r="189" spans="15:18" x14ac:dyDescent="0.25">
      <c r="O189" s="517"/>
      <c r="P189" s="517"/>
      <c r="Q189" s="517"/>
      <c r="R189" s="517"/>
    </row>
    <row r="190" spans="15:18" x14ac:dyDescent="0.25">
      <c r="O190" s="517"/>
      <c r="P190" s="517"/>
      <c r="Q190" s="517"/>
      <c r="R190" s="517"/>
    </row>
    <row r="191" spans="15:18" x14ac:dyDescent="0.25">
      <c r="O191" s="517"/>
      <c r="P191" s="517"/>
      <c r="Q191" s="517"/>
      <c r="R191" s="517"/>
    </row>
    <row r="192" spans="15:18" x14ac:dyDescent="0.25">
      <c r="O192" s="517"/>
      <c r="P192" s="517"/>
      <c r="Q192" s="517"/>
      <c r="R192" s="517"/>
    </row>
    <row r="193" spans="15:18" x14ac:dyDescent="0.25">
      <c r="O193" s="517"/>
      <c r="P193" s="517"/>
      <c r="Q193" s="517"/>
      <c r="R193" s="517"/>
    </row>
    <row r="194" spans="15:18" x14ac:dyDescent="0.25">
      <c r="O194" s="517"/>
      <c r="P194" s="517"/>
      <c r="Q194" s="517"/>
      <c r="R194" s="517"/>
    </row>
    <row r="195" spans="15:18" x14ac:dyDescent="0.25">
      <c r="O195" s="517"/>
      <c r="P195" s="517"/>
      <c r="Q195" s="517"/>
      <c r="R195" s="517"/>
    </row>
    <row r="196" spans="15:18" x14ac:dyDescent="0.25">
      <c r="O196" s="517"/>
      <c r="P196" s="517"/>
      <c r="Q196" s="517"/>
      <c r="R196" s="517"/>
    </row>
    <row r="197" spans="15:18" x14ac:dyDescent="0.25">
      <c r="O197" s="517"/>
      <c r="P197" s="517"/>
      <c r="Q197" s="517"/>
      <c r="R197" s="517"/>
    </row>
    <row r="198" spans="15:18" x14ac:dyDescent="0.25">
      <c r="O198" s="517"/>
      <c r="P198" s="517"/>
      <c r="Q198" s="517"/>
      <c r="R198" s="517"/>
    </row>
    <row r="199" spans="15:18" x14ac:dyDescent="0.25">
      <c r="O199" s="517"/>
      <c r="P199" s="517"/>
      <c r="Q199" s="517"/>
      <c r="R199" s="517"/>
    </row>
    <row r="200" spans="15:18" x14ac:dyDescent="0.25">
      <c r="O200" s="517"/>
      <c r="P200" s="517"/>
      <c r="Q200" s="517"/>
      <c r="R200" s="517"/>
    </row>
    <row r="201" spans="15:18" x14ac:dyDescent="0.25">
      <c r="O201" s="517"/>
      <c r="P201" s="517"/>
      <c r="Q201" s="517"/>
      <c r="R201" s="517"/>
    </row>
    <row r="202" spans="15:18" x14ac:dyDescent="0.25">
      <c r="O202" s="517"/>
      <c r="P202" s="517"/>
      <c r="Q202" s="517"/>
      <c r="R202" s="517"/>
    </row>
    <row r="203" spans="15:18" x14ac:dyDescent="0.25">
      <c r="O203" s="517"/>
      <c r="P203" s="517"/>
      <c r="Q203" s="517"/>
      <c r="R203" s="517"/>
    </row>
    <row r="204" spans="15:18" x14ac:dyDescent="0.25">
      <c r="O204" s="517"/>
      <c r="P204" s="517"/>
      <c r="Q204" s="517"/>
      <c r="R204" s="517"/>
    </row>
    <row r="205" spans="15:18" x14ac:dyDescent="0.25">
      <c r="O205" s="517"/>
      <c r="P205" s="517"/>
      <c r="Q205" s="517"/>
      <c r="R205" s="517"/>
    </row>
    <row r="206" spans="15:18" x14ac:dyDescent="0.25">
      <c r="O206" s="517"/>
      <c r="P206" s="517"/>
      <c r="Q206" s="517"/>
      <c r="R206" s="517"/>
    </row>
    <row r="207" spans="15:18" x14ac:dyDescent="0.25">
      <c r="O207" s="517"/>
      <c r="P207" s="517"/>
      <c r="Q207" s="517"/>
      <c r="R207" s="517"/>
    </row>
    <row r="208" spans="15:18" x14ac:dyDescent="0.25">
      <c r="O208" s="517"/>
      <c r="P208" s="517"/>
      <c r="Q208" s="517"/>
      <c r="R208" s="517"/>
    </row>
    <row r="209" spans="15:18" x14ac:dyDescent="0.25">
      <c r="O209" s="517"/>
      <c r="P209" s="517"/>
      <c r="Q209" s="517"/>
      <c r="R209" s="517"/>
    </row>
    <row r="210" spans="15:18" x14ac:dyDescent="0.25">
      <c r="O210" s="517"/>
      <c r="P210" s="517"/>
      <c r="Q210" s="517"/>
      <c r="R210" s="517"/>
    </row>
    <row r="211" spans="15:18" x14ac:dyDescent="0.25">
      <c r="O211" s="517"/>
      <c r="P211" s="517"/>
      <c r="Q211" s="517"/>
      <c r="R211" s="517"/>
    </row>
    <row r="212" spans="15:18" x14ac:dyDescent="0.25">
      <c r="O212" s="517"/>
      <c r="P212" s="517"/>
      <c r="Q212" s="517"/>
      <c r="R212" s="517"/>
    </row>
    <row r="213" spans="15:18" x14ac:dyDescent="0.25">
      <c r="O213" s="517"/>
      <c r="P213" s="517"/>
      <c r="Q213" s="517"/>
      <c r="R213" s="517"/>
    </row>
    <row r="214" spans="15:18" x14ac:dyDescent="0.25">
      <c r="O214" s="517"/>
      <c r="P214" s="517"/>
      <c r="Q214" s="517"/>
      <c r="R214" s="517"/>
    </row>
    <row r="215" spans="15:18" x14ac:dyDescent="0.25">
      <c r="O215" s="517"/>
      <c r="P215" s="517"/>
      <c r="Q215" s="517"/>
      <c r="R215" s="517"/>
    </row>
    <row r="216" spans="15:18" x14ac:dyDescent="0.25">
      <c r="O216" s="517"/>
      <c r="P216" s="517"/>
      <c r="Q216" s="517"/>
      <c r="R216" s="517"/>
    </row>
    <row r="217" spans="15:18" x14ac:dyDescent="0.25">
      <c r="O217" s="517"/>
      <c r="P217" s="517"/>
      <c r="Q217" s="517"/>
      <c r="R217" s="517"/>
    </row>
    <row r="218" spans="15:18" x14ac:dyDescent="0.25">
      <c r="O218" s="517"/>
      <c r="P218" s="517"/>
      <c r="Q218" s="517"/>
      <c r="R218" s="517"/>
    </row>
    <row r="219" spans="15:18" x14ac:dyDescent="0.25">
      <c r="O219" s="517"/>
      <c r="P219" s="517"/>
      <c r="Q219" s="517"/>
      <c r="R219" s="517"/>
    </row>
    <row r="220" spans="15:18" x14ac:dyDescent="0.25">
      <c r="O220" s="517"/>
      <c r="P220" s="517"/>
      <c r="Q220" s="517"/>
      <c r="R220" s="517"/>
    </row>
    <row r="221" spans="15:18" x14ac:dyDescent="0.25">
      <c r="O221" s="517"/>
      <c r="P221" s="517"/>
      <c r="Q221" s="517"/>
      <c r="R221" s="517"/>
    </row>
    <row r="222" spans="15:18" x14ac:dyDescent="0.25">
      <c r="O222" s="517"/>
      <c r="P222" s="517"/>
      <c r="Q222" s="517"/>
      <c r="R222" s="517"/>
    </row>
    <row r="223" spans="15:18" x14ac:dyDescent="0.25">
      <c r="O223" s="517"/>
      <c r="P223" s="517"/>
      <c r="Q223" s="517"/>
      <c r="R223" s="517"/>
    </row>
    <row r="224" spans="15:18" x14ac:dyDescent="0.25">
      <c r="O224" s="517"/>
      <c r="P224" s="517"/>
      <c r="Q224" s="517"/>
      <c r="R224" s="517"/>
    </row>
    <row r="225" spans="15:18" x14ac:dyDescent="0.25">
      <c r="O225" s="517"/>
      <c r="P225" s="517"/>
      <c r="Q225" s="517"/>
      <c r="R225" s="517"/>
    </row>
    <row r="226" spans="15:18" x14ac:dyDescent="0.25">
      <c r="O226" s="517"/>
      <c r="P226" s="517"/>
      <c r="Q226" s="517"/>
      <c r="R226" s="517"/>
    </row>
    <row r="227" spans="15:18" x14ac:dyDescent="0.25">
      <c r="O227" s="517"/>
      <c r="P227" s="517"/>
      <c r="Q227" s="517"/>
      <c r="R227" s="517"/>
    </row>
    <row r="228" spans="15:18" x14ac:dyDescent="0.25">
      <c r="O228" s="517"/>
      <c r="P228" s="517"/>
      <c r="Q228" s="517"/>
      <c r="R228" s="517"/>
    </row>
    <row r="229" spans="15:18" x14ac:dyDescent="0.25">
      <c r="O229" s="517"/>
      <c r="P229" s="517"/>
      <c r="Q229" s="517"/>
      <c r="R229" s="517"/>
    </row>
    <row r="230" spans="15:18" x14ac:dyDescent="0.25">
      <c r="O230" s="517"/>
      <c r="P230" s="517"/>
      <c r="Q230" s="517"/>
      <c r="R230" s="517"/>
    </row>
    <row r="231" spans="15:18" x14ac:dyDescent="0.25">
      <c r="O231" s="517"/>
      <c r="P231" s="517"/>
      <c r="Q231" s="517"/>
      <c r="R231" s="517"/>
    </row>
    <row r="232" spans="15:18" x14ac:dyDescent="0.25">
      <c r="O232" s="517"/>
      <c r="P232" s="517"/>
      <c r="Q232" s="517"/>
      <c r="R232" s="517"/>
    </row>
    <row r="233" spans="15:18" x14ac:dyDescent="0.25">
      <c r="O233" s="517"/>
      <c r="P233" s="517"/>
      <c r="Q233" s="517"/>
      <c r="R233" s="517"/>
    </row>
    <row r="234" spans="15:18" x14ac:dyDescent="0.25">
      <c r="O234" s="517"/>
      <c r="P234" s="517"/>
      <c r="Q234" s="517"/>
      <c r="R234" s="517"/>
    </row>
    <row r="235" spans="15:18" x14ac:dyDescent="0.25">
      <c r="O235" s="517"/>
      <c r="P235" s="517"/>
      <c r="Q235" s="517"/>
      <c r="R235" s="517"/>
    </row>
    <row r="236" spans="15:18" x14ac:dyDescent="0.25">
      <c r="O236" s="517"/>
      <c r="P236" s="517"/>
      <c r="Q236" s="517"/>
      <c r="R236" s="517"/>
    </row>
    <row r="237" spans="15:18" x14ac:dyDescent="0.25">
      <c r="O237" s="517"/>
      <c r="P237" s="517"/>
      <c r="Q237" s="517"/>
      <c r="R237" s="517"/>
    </row>
    <row r="238" spans="15:18" x14ac:dyDescent="0.25">
      <c r="O238" s="517"/>
      <c r="P238" s="517"/>
      <c r="Q238" s="517"/>
      <c r="R238" s="517"/>
    </row>
    <row r="239" spans="15:18" x14ac:dyDescent="0.25">
      <c r="O239" s="517"/>
      <c r="P239" s="517"/>
      <c r="Q239" s="517"/>
      <c r="R239" s="517"/>
    </row>
    <row r="240" spans="15:18" x14ac:dyDescent="0.25">
      <c r="O240" s="517"/>
      <c r="P240" s="517"/>
      <c r="Q240" s="517"/>
      <c r="R240" s="517"/>
    </row>
    <row r="241" spans="15:18" x14ac:dyDescent="0.25">
      <c r="O241" s="517"/>
      <c r="P241" s="517"/>
      <c r="Q241" s="517"/>
      <c r="R241" s="517"/>
    </row>
    <row r="242" spans="15:18" x14ac:dyDescent="0.25">
      <c r="O242" s="517"/>
      <c r="P242" s="517"/>
      <c r="Q242" s="517"/>
      <c r="R242" s="517"/>
    </row>
    <row r="243" spans="15:18" x14ac:dyDescent="0.25">
      <c r="O243" s="517"/>
      <c r="P243" s="517"/>
      <c r="Q243" s="517"/>
      <c r="R243" s="517"/>
    </row>
    <row r="244" spans="15:18" x14ac:dyDescent="0.25">
      <c r="O244" s="517"/>
      <c r="P244" s="517"/>
      <c r="Q244" s="517"/>
      <c r="R244" s="517"/>
    </row>
    <row r="245" spans="15:18" x14ac:dyDescent="0.25">
      <c r="O245" s="517"/>
      <c r="P245" s="517"/>
      <c r="Q245" s="517"/>
      <c r="R245" s="517"/>
    </row>
    <row r="246" spans="15:18" x14ac:dyDescent="0.25">
      <c r="O246" s="517"/>
      <c r="P246" s="517"/>
      <c r="Q246" s="517"/>
      <c r="R246" s="517"/>
    </row>
    <row r="247" spans="15:18" x14ac:dyDescent="0.25">
      <c r="O247" s="517"/>
      <c r="P247" s="517"/>
      <c r="Q247" s="517"/>
      <c r="R247" s="517"/>
    </row>
    <row r="248" spans="15:18" x14ac:dyDescent="0.25">
      <c r="O248" s="517"/>
      <c r="P248" s="517"/>
      <c r="Q248" s="517"/>
      <c r="R248" s="517"/>
    </row>
    <row r="249" spans="15:18" x14ac:dyDescent="0.25">
      <c r="O249" s="517"/>
      <c r="P249" s="517"/>
      <c r="Q249" s="517"/>
      <c r="R249" s="517"/>
    </row>
    <row r="250" spans="15:18" x14ac:dyDescent="0.25">
      <c r="O250" s="517"/>
      <c r="P250" s="517"/>
      <c r="Q250" s="517"/>
      <c r="R250" s="517"/>
    </row>
    <row r="251" spans="15:18" x14ac:dyDescent="0.25">
      <c r="O251" s="517"/>
      <c r="P251" s="517"/>
      <c r="Q251" s="517"/>
      <c r="R251" s="517"/>
    </row>
    <row r="252" spans="15:18" x14ac:dyDescent="0.25">
      <c r="O252" s="517"/>
      <c r="P252" s="517"/>
      <c r="Q252" s="517"/>
      <c r="R252" s="517"/>
    </row>
    <row r="253" spans="15:18" x14ac:dyDescent="0.25">
      <c r="O253" s="517"/>
      <c r="P253" s="517"/>
      <c r="Q253" s="517"/>
      <c r="R253" s="517"/>
    </row>
    <row r="254" spans="15:18" x14ac:dyDescent="0.25">
      <c r="O254" s="517"/>
      <c r="P254" s="517"/>
      <c r="Q254" s="517"/>
      <c r="R254" s="517"/>
    </row>
    <row r="255" spans="15:18" x14ac:dyDescent="0.25">
      <c r="O255" s="517"/>
      <c r="P255" s="517"/>
      <c r="Q255" s="517"/>
      <c r="R255" s="517"/>
    </row>
    <row r="256" spans="15:18" x14ac:dyDescent="0.25">
      <c r="O256" s="517"/>
      <c r="P256" s="517"/>
      <c r="Q256" s="517"/>
      <c r="R256" s="517"/>
    </row>
    <row r="257" spans="15:18" x14ac:dyDescent="0.25">
      <c r="O257" s="517"/>
      <c r="P257" s="517"/>
      <c r="Q257" s="517"/>
      <c r="R257" s="517"/>
    </row>
    <row r="258" spans="15:18" x14ac:dyDescent="0.25">
      <c r="O258" s="517"/>
      <c r="P258" s="517"/>
      <c r="Q258" s="517"/>
      <c r="R258" s="517"/>
    </row>
    <row r="259" spans="15:18" x14ac:dyDescent="0.25">
      <c r="O259" s="517"/>
      <c r="P259" s="517"/>
      <c r="Q259" s="517"/>
      <c r="R259" s="517"/>
    </row>
    <row r="260" spans="15:18" x14ac:dyDescent="0.25">
      <c r="O260" s="517"/>
      <c r="P260" s="517"/>
      <c r="Q260" s="517"/>
      <c r="R260" s="517"/>
    </row>
    <row r="261" spans="15:18" x14ac:dyDescent="0.25">
      <c r="O261" s="517"/>
      <c r="P261" s="517"/>
      <c r="Q261" s="517"/>
      <c r="R261" s="517"/>
    </row>
    <row r="262" spans="15:18" x14ac:dyDescent="0.25">
      <c r="O262" s="517"/>
      <c r="P262" s="517"/>
      <c r="Q262" s="517"/>
      <c r="R262" s="517"/>
    </row>
    <row r="263" spans="15:18" x14ac:dyDescent="0.25">
      <c r="O263" s="517"/>
      <c r="P263" s="517"/>
      <c r="Q263" s="517"/>
      <c r="R263" s="517"/>
    </row>
    <row r="264" spans="15:18" x14ac:dyDescent="0.25">
      <c r="O264" s="517"/>
      <c r="P264" s="517"/>
      <c r="Q264" s="517"/>
      <c r="R264" s="517"/>
    </row>
    <row r="265" spans="15:18" x14ac:dyDescent="0.25">
      <c r="O265" s="517"/>
      <c r="P265" s="517"/>
      <c r="Q265" s="517"/>
      <c r="R265" s="517"/>
    </row>
    <row r="266" spans="15:18" x14ac:dyDescent="0.25">
      <c r="O266" s="517"/>
      <c r="P266" s="517"/>
      <c r="Q266" s="517"/>
      <c r="R266" s="517"/>
    </row>
    <row r="267" spans="15:18" x14ac:dyDescent="0.25">
      <c r="O267" s="517"/>
      <c r="P267" s="517"/>
      <c r="Q267" s="517"/>
      <c r="R267" s="517"/>
    </row>
    <row r="268" spans="15:18" x14ac:dyDescent="0.25">
      <c r="O268" s="517"/>
      <c r="P268" s="517"/>
      <c r="Q268" s="517"/>
      <c r="R268" s="517"/>
    </row>
    <row r="269" spans="15:18" x14ac:dyDescent="0.25">
      <c r="O269" s="517"/>
      <c r="P269" s="517"/>
      <c r="Q269" s="517"/>
      <c r="R269" s="517"/>
    </row>
    <row r="270" spans="15:18" x14ac:dyDescent="0.25">
      <c r="O270" s="517"/>
      <c r="P270" s="517"/>
      <c r="Q270" s="517"/>
      <c r="R270" s="517"/>
    </row>
    <row r="271" spans="15:18" x14ac:dyDescent="0.25">
      <c r="O271" s="517"/>
      <c r="P271" s="517"/>
      <c r="Q271" s="517"/>
      <c r="R271" s="517"/>
    </row>
    <row r="272" spans="15:18" x14ac:dyDescent="0.25">
      <c r="O272" s="517"/>
      <c r="P272" s="517"/>
      <c r="Q272" s="517"/>
      <c r="R272" s="517"/>
    </row>
    <row r="273" spans="15:18" x14ac:dyDescent="0.25">
      <c r="O273" s="517"/>
      <c r="P273" s="517"/>
      <c r="Q273" s="517"/>
      <c r="R273" s="517"/>
    </row>
    <row r="274" spans="15:18" x14ac:dyDescent="0.25">
      <c r="O274" s="517"/>
      <c r="P274" s="517"/>
      <c r="Q274" s="517"/>
      <c r="R274" s="517"/>
    </row>
    <row r="275" spans="15:18" x14ac:dyDescent="0.25">
      <c r="O275" s="517"/>
      <c r="P275" s="517"/>
      <c r="Q275" s="517"/>
      <c r="R275" s="517"/>
    </row>
    <row r="276" spans="15:18" x14ac:dyDescent="0.25">
      <c r="O276" s="517"/>
      <c r="P276" s="517"/>
      <c r="Q276" s="517"/>
      <c r="R276" s="517"/>
    </row>
    <row r="277" spans="15:18" x14ac:dyDescent="0.25">
      <c r="O277" s="517"/>
      <c r="P277" s="517"/>
      <c r="Q277" s="517"/>
      <c r="R277" s="517"/>
    </row>
    <row r="278" spans="15:18" x14ac:dyDescent="0.25">
      <c r="O278" s="517"/>
      <c r="P278" s="517"/>
      <c r="Q278" s="517"/>
      <c r="R278" s="517"/>
    </row>
    <row r="279" spans="15:18" x14ac:dyDescent="0.25">
      <c r="O279" s="517"/>
      <c r="P279" s="517"/>
      <c r="Q279" s="517"/>
      <c r="R279" s="517"/>
    </row>
    <row r="280" spans="15:18" x14ac:dyDescent="0.25">
      <c r="O280" s="517"/>
      <c r="P280" s="517"/>
      <c r="Q280" s="517"/>
      <c r="R280" s="517"/>
    </row>
    <row r="281" spans="15:18" x14ac:dyDescent="0.25">
      <c r="O281" s="517"/>
      <c r="P281" s="517"/>
      <c r="Q281" s="517"/>
      <c r="R281" s="517"/>
    </row>
    <row r="282" spans="15:18" x14ac:dyDescent="0.25">
      <c r="O282" s="517"/>
      <c r="P282" s="517"/>
      <c r="Q282" s="517"/>
      <c r="R282" s="517"/>
    </row>
    <row r="283" spans="15:18" x14ac:dyDescent="0.25">
      <c r="O283" s="517"/>
      <c r="P283" s="517"/>
      <c r="Q283" s="517"/>
      <c r="R283" s="517"/>
    </row>
    <row r="284" spans="15:18" x14ac:dyDescent="0.25">
      <c r="O284" s="517"/>
      <c r="P284" s="517"/>
      <c r="Q284" s="517"/>
      <c r="R284" s="517"/>
    </row>
    <row r="285" spans="15:18" x14ac:dyDescent="0.25">
      <c r="O285" s="517"/>
      <c r="P285" s="517"/>
      <c r="Q285" s="517"/>
      <c r="R285" s="517"/>
    </row>
    <row r="286" spans="15:18" x14ac:dyDescent="0.25">
      <c r="O286" s="517"/>
      <c r="P286" s="517"/>
      <c r="Q286" s="517"/>
      <c r="R286" s="517"/>
    </row>
    <row r="287" spans="15:18" x14ac:dyDescent="0.25">
      <c r="O287" s="517"/>
      <c r="P287" s="517"/>
      <c r="Q287" s="517"/>
      <c r="R287" s="517"/>
    </row>
    <row r="288" spans="15:18" x14ac:dyDescent="0.25">
      <c r="O288" s="517"/>
      <c r="P288" s="517"/>
      <c r="Q288" s="517"/>
      <c r="R288" s="517"/>
    </row>
    <row r="289" spans="15:18" x14ac:dyDescent="0.25">
      <c r="O289" s="517"/>
      <c r="P289" s="517"/>
      <c r="Q289" s="517"/>
      <c r="R289" s="517"/>
    </row>
    <row r="290" spans="15:18" x14ac:dyDescent="0.25">
      <c r="O290" s="517"/>
      <c r="P290" s="517"/>
      <c r="Q290" s="517"/>
      <c r="R290" s="517"/>
    </row>
    <row r="291" spans="15:18" x14ac:dyDescent="0.25">
      <c r="O291" s="517"/>
      <c r="P291" s="517"/>
      <c r="Q291" s="517"/>
      <c r="R291" s="517"/>
    </row>
    <row r="292" spans="15:18" x14ac:dyDescent="0.25">
      <c r="O292" s="517"/>
      <c r="P292" s="517"/>
      <c r="Q292" s="517"/>
      <c r="R292" s="517"/>
    </row>
    <row r="293" spans="15:18" x14ac:dyDescent="0.25">
      <c r="O293" s="517"/>
      <c r="P293" s="517"/>
      <c r="Q293" s="517"/>
      <c r="R293" s="517"/>
    </row>
    <row r="294" spans="15:18" x14ac:dyDescent="0.25">
      <c r="O294" s="517"/>
      <c r="P294" s="517"/>
      <c r="Q294" s="517"/>
      <c r="R294" s="517"/>
    </row>
    <row r="295" spans="15:18" x14ac:dyDescent="0.25">
      <c r="O295" s="517"/>
      <c r="P295" s="517"/>
      <c r="Q295" s="517"/>
      <c r="R295" s="517"/>
    </row>
    <row r="296" spans="15:18" x14ac:dyDescent="0.25">
      <c r="O296" s="517"/>
      <c r="P296" s="517"/>
      <c r="Q296" s="517"/>
      <c r="R296" s="517"/>
    </row>
    <row r="297" spans="15:18" x14ac:dyDescent="0.25">
      <c r="O297" s="517"/>
      <c r="P297" s="517"/>
      <c r="Q297" s="517"/>
      <c r="R297" s="517"/>
    </row>
    <row r="298" spans="15:18" x14ac:dyDescent="0.25">
      <c r="O298" s="517"/>
      <c r="P298" s="517"/>
      <c r="Q298" s="517"/>
      <c r="R298" s="517"/>
    </row>
    <row r="299" spans="15:18" x14ac:dyDescent="0.25">
      <c r="O299" s="517"/>
      <c r="P299" s="517"/>
      <c r="Q299" s="517"/>
      <c r="R299" s="517"/>
    </row>
    <row r="300" spans="15:18" x14ac:dyDescent="0.25">
      <c r="O300" s="517"/>
      <c r="P300" s="517"/>
      <c r="Q300" s="517"/>
      <c r="R300" s="517"/>
    </row>
    <row r="301" spans="15:18" x14ac:dyDescent="0.25">
      <c r="O301" s="517"/>
      <c r="P301" s="517"/>
      <c r="Q301" s="517"/>
      <c r="R301" s="517"/>
    </row>
    <row r="302" spans="15:18" x14ac:dyDescent="0.25">
      <c r="O302" s="517"/>
      <c r="P302" s="517"/>
      <c r="Q302" s="517"/>
      <c r="R302" s="517"/>
    </row>
    <row r="303" spans="15:18" x14ac:dyDescent="0.25">
      <c r="O303" s="517"/>
      <c r="P303" s="517"/>
      <c r="Q303" s="517"/>
      <c r="R303" s="517"/>
    </row>
    <row r="304" spans="15:18" x14ac:dyDescent="0.25">
      <c r="O304" s="517"/>
      <c r="P304" s="517"/>
      <c r="Q304" s="517"/>
      <c r="R304" s="517"/>
    </row>
    <row r="305" spans="15:18" x14ac:dyDescent="0.25">
      <c r="O305" s="517"/>
      <c r="P305" s="517"/>
      <c r="Q305" s="517"/>
      <c r="R305" s="517"/>
    </row>
    <row r="306" spans="15:18" x14ac:dyDescent="0.25">
      <c r="O306" s="517"/>
      <c r="P306" s="517"/>
      <c r="Q306" s="517"/>
      <c r="R306" s="517"/>
    </row>
    <row r="307" spans="15:18" x14ac:dyDescent="0.25">
      <c r="O307" s="517"/>
      <c r="P307" s="517"/>
      <c r="Q307" s="517"/>
      <c r="R307" s="517"/>
    </row>
    <row r="308" spans="15:18" x14ac:dyDescent="0.25">
      <c r="O308" s="517"/>
      <c r="P308" s="517"/>
      <c r="Q308" s="517"/>
      <c r="R308" s="517"/>
    </row>
    <row r="309" spans="15:18" x14ac:dyDescent="0.25">
      <c r="O309" s="517"/>
      <c r="P309" s="517"/>
      <c r="Q309" s="517"/>
      <c r="R309" s="517"/>
    </row>
    <row r="310" spans="15:18" x14ac:dyDescent="0.25">
      <c r="O310" s="517"/>
      <c r="P310" s="517"/>
      <c r="Q310" s="517"/>
      <c r="R310" s="517"/>
    </row>
    <row r="311" spans="15:18" x14ac:dyDescent="0.25">
      <c r="O311" s="517"/>
      <c r="P311" s="517"/>
      <c r="Q311" s="517"/>
      <c r="R311" s="517"/>
    </row>
    <row r="312" spans="15:18" x14ac:dyDescent="0.25">
      <c r="O312" s="517"/>
      <c r="P312" s="517"/>
      <c r="Q312" s="517"/>
      <c r="R312" s="517"/>
    </row>
    <row r="313" spans="15:18" x14ac:dyDescent="0.25">
      <c r="O313" s="517"/>
      <c r="P313" s="517"/>
      <c r="Q313" s="517"/>
      <c r="R313" s="517"/>
    </row>
    <row r="314" spans="15:18" x14ac:dyDescent="0.25">
      <c r="O314" s="517"/>
      <c r="P314" s="517"/>
      <c r="Q314" s="517"/>
      <c r="R314" s="517"/>
    </row>
    <row r="315" spans="15:18" x14ac:dyDescent="0.25">
      <c r="O315" s="517"/>
      <c r="P315" s="517"/>
      <c r="Q315" s="517"/>
      <c r="R315" s="517"/>
    </row>
    <row r="316" spans="15:18" x14ac:dyDescent="0.25">
      <c r="O316" s="517"/>
      <c r="P316" s="517"/>
      <c r="Q316" s="517"/>
      <c r="R316" s="517"/>
    </row>
    <row r="317" spans="15:18" x14ac:dyDescent="0.25">
      <c r="O317" s="517"/>
      <c r="P317" s="517"/>
      <c r="Q317" s="517"/>
      <c r="R317" s="517"/>
    </row>
    <row r="318" spans="15:18" x14ac:dyDescent="0.25">
      <c r="O318" s="517"/>
      <c r="P318" s="517"/>
      <c r="Q318" s="517"/>
      <c r="R318" s="517"/>
    </row>
    <row r="319" spans="15:18" x14ac:dyDescent="0.25">
      <c r="O319" s="517"/>
      <c r="P319" s="517"/>
      <c r="Q319" s="517"/>
      <c r="R319" s="517"/>
    </row>
    <row r="320" spans="15:18" x14ac:dyDescent="0.25">
      <c r="O320" s="517"/>
      <c r="P320" s="517"/>
      <c r="Q320" s="517"/>
      <c r="R320" s="517"/>
    </row>
    <row r="321" spans="15:18" x14ac:dyDescent="0.25">
      <c r="O321" s="517"/>
      <c r="P321" s="517"/>
      <c r="Q321" s="517"/>
      <c r="R321" s="517"/>
    </row>
    <row r="322" spans="15:18" x14ac:dyDescent="0.25">
      <c r="O322" s="517"/>
      <c r="P322" s="517"/>
      <c r="Q322" s="517"/>
      <c r="R322" s="517"/>
    </row>
    <row r="323" spans="15:18" x14ac:dyDescent="0.25">
      <c r="O323" s="517"/>
      <c r="P323" s="517"/>
      <c r="Q323" s="517"/>
      <c r="R323" s="517"/>
    </row>
    <row r="324" spans="15:18" x14ac:dyDescent="0.25">
      <c r="O324" s="517"/>
      <c r="P324" s="517"/>
      <c r="Q324" s="517"/>
      <c r="R324" s="517"/>
    </row>
    <row r="325" spans="15:18" x14ac:dyDescent="0.25">
      <c r="O325" s="517"/>
      <c r="P325" s="517"/>
      <c r="Q325" s="517"/>
      <c r="R325" s="517"/>
    </row>
    <row r="326" spans="15:18" x14ac:dyDescent="0.25">
      <c r="O326" s="517"/>
      <c r="P326" s="517"/>
      <c r="Q326" s="517"/>
      <c r="R326" s="517"/>
    </row>
    <row r="327" spans="15:18" x14ac:dyDescent="0.25">
      <c r="O327" s="517"/>
      <c r="P327" s="517"/>
      <c r="Q327" s="517"/>
      <c r="R327" s="517"/>
    </row>
    <row r="328" spans="15:18" x14ac:dyDescent="0.25">
      <c r="O328" s="517"/>
      <c r="P328" s="517"/>
      <c r="Q328" s="517"/>
      <c r="R328" s="517"/>
    </row>
    <row r="329" spans="15:18" x14ac:dyDescent="0.25">
      <c r="O329" s="517"/>
      <c r="P329" s="517"/>
      <c r="Q329" s="517"/>
      <c r="R329" s="517"/>
    </row>
    <row r="330" spans="15:18" x14ac:dyDescent="0.25">
      <c r="O330" s="517"/>
      <c r="P330" s="517"/>
      <c r="Q330" s="517"/>
      <c r="R330" s="517"/>
    </row>
    <row r="331" spans="15:18" x14ac:dyDescent="0.25">
      <c r="O331" s="517"/>
      <c r="P331" s="517"/>
      <c r="Q331" s="517"/>
      <c r="R331" s="517"/>
    </row>
    <row r="332" spans="15:18" x14ac:dyDescent="0.25">
      <c r="O332" s="517"/>
      <c r="P332" s="517"/>
      <c r="Q332" s="517"/>
      <c r="R332" s="517"/>
    </row>
    <row r="333" spans="15:18" x14ac:dyDescent="0.25">
      <c r="O333" s="517"/>
      <c r="P333" s="517"/>
      <c r="Q333" s="517"/>
      <c r="R333" s="517"/>
    </row>
    <row r="334" spans="15:18" x14ac:dyDescent="0.25">
      <c r="O334" s="517"/>
      <c r="P334" s="517"/>
      <c r="Q334" s="517"/>
      <c r="R334" s="517"/>
    </row>
    <row r="335" spans="15:18" x14ac:dyDescent="0.25">
      <c r="O335" s="517"/>
      <c r="P335" s="517"/>
      <c r="Q335" s="517"/>
      <c r="R335" s="517"/>
    </row>
    <row r="336" spans="15:18" x14ac:dyDescent="0.25">
      <c r="O336" s="517"/>
      <c r="P336" s="517"/>
      <c r="Q336" s="517"/>
      <c r="R336" s="517"/>
    </row>
    <row r="337" spans="15:18" x14ac:dyDescent="0.25">
      <c r="O337" s="517"/>
      <c r="P337" s="517"/>
      <c r="Q337" s="517"/>
      <c r="R337" s="517"/>
    </row>
    <row r="338" spans="15:18" x14ac:dyDescent="0.25">
      <c r="O338" s="517"/>
      <c r="P338" s="517"/>
      <c r="Q338" s="517"/>
      <c r="R338" s="517"/>
    </row>
    <row r="339" spans="15:18" x14ac:dyDescent="0.25">
      <c r="O339" s="517"/>
      <c r="P339" s="517"/>
      <c r="Q339" s="517"/>
      <c r="R339" s="517"/>
    </row>
    <row r="340" spans="15:18" x14ac:dyDescent="0.25">
      <c r="O340" s="517"/>
      <c r="P340" s="517"/>
      <c r="Q340" s="517"/>
      <c r="R340" s="517"/>
    </row>
    <row r="341" spans="15:18" x14ac:dyDescent="0.25">
      <c r="O341" s="517"/>
      <c r="P341" s="517"/>
      <c r="Q341" s="517"/>
      <c r="R341" s="517"/>
    </row>
    <row r="342" spans="15:18" x14ac:dyDescent="0.25">
      <c r="O342" s="517"/>
      <c r="P342" s="517"/>
      <c r="Q342" s="517"/>
      <c r="R342" s="517"/>
    </row>
    <row r="343" spans="15:18" x14ac:dyDescent="0.25">
      <c r="O343" s="517"/>
      <c r="P343" s="517"/>
      <c r="Q343" s="517"/>
      <c r="R343" s="517"/>
    </row>
    <row r="344" spans="15:18" x14ac:dyDescent="0.25">
      <c r="O344" s="517"/>
      <c r="P344" s="517"/>
      <c r="Q344" s="517"/>
      <c r="R344" s="517"/>
    </row>
    <row r="345" spans="15:18" x14ac:dyDescent="0.25">
      <c r="O345" s="517"/>
      <c r="P345" s="517"/>
      <c r="Q345" s="517"/>
      <c r="R345" s="517"/>
    </row>
    <row r="346" spans="15:18" x14ac:dyDescent="0.25">
      <c r="O346" s="517"/>
      <c r="P346" s="517"/>
      <c r="Q346" s="517"/>
      <c r="R346" s="517"/>
    </row>
    <row r="347" spans="15:18" x14ac:dyDescent="0.25">
      <c r="O347" s="517"/>
      <c r="P347" s="517"/>
      <c r="Q347" s="517"/>
      <c r="R347" s="517"/>
    </row>
    <row r="348" spans="15:18" x14ac:dyDescent="0.25">
      <c r="O348" s="517"/>
      <c r="P348" s="517"/>
      <c r="Q348" s="517"/>
      <c r="R348" s="517"/>
    </row>
    <row r="349" spans="15:18" x14ac:dyDescent="0.25">
      <c r="O349" s="517"/>
      <c r="P349" s="517"/>
      <c r="Q349" s="517"/>
      <c r="R349" s="517"/>
    </row>
    <row r="350" spans="15:18" x14ac:dyDescent="0.25">
      <c r="O350" s="517"/>
      <c r="P350" s="517"/>
      <c r="Q350" s="517"/>
      <c r="R350" s="517"/>
    </row>
    <row r="351" spans="15:18" x14ac:dyDescent="0.25">
      <c r="O351" s="517"/>
      <c r="P351" s="517"/>
      <c r="Q351" s="517"/>
      <c r="R351" s="517"/>
    </row>
    <row r="352" spans="15:18" x14ac:dyDescent="0.25">
      <c r="O352" s="517"/>
      <c r="P352" s="517"/>
      <c r="Q352" s="517"/>
      <c r="R352" s="517"/>
    </row>
    <row r="353" spans="15:18" x14ac:dyDescent="0.25">
      <c r="O353" s="517"/>
      <c r="P353" s="517"/>
      <c r="Q353" s="517"/>
      <c r="R353" s="517"/>
    </row>
    <row r="354" spans="15:18" x14ac:dyDescent="0.25">
      <c r="O354" s="517"/>
      <c r="P354" s="517"/>
      <c r="Q354" s="517"/>
      <c r="R354" s="517"/>
    </row>
    <row r="355" spans="15:18" x14ac:dyDescent="0.25">
      <c r="O355" s="517"/>
      <c r="P355" s="517"/>
      <c r="Q355" s="517"/>
      <c r="R355" s="517"/>
    </row>
    <row r="356" spans="15:18" x14ac:dyDescent="0.25">
      <c r="O356" s="517"/>
      <c r="P356" s="517"/>
      <c r="Q356" s="517"/>
      <c r="R356" s="517"/>
    </row>
    <row r="357" spans="15:18" x14ac:dyDescent="0.25">
      <c r="O357" s="517"/>
      <c r="P357" s="517"/>
      <c r="Q357" s="517"/>
      <c r="R357" s="517"/>
    </row>
    <row r="358" spans="15:18" x14ac:dyDescent="0.25">
      <c r="O358" s="517"/>
      <c r="P358" s="517"/>
      <c r="Q358" s="517"/>
      <c r="R358" s="517"/>
    </row>
    <row r="359" spans="15:18" x14ac:dyDescent="0.25">
      <c r="O359" s="517"/>
      <c r="P359" s="517"/>
      <c r="Q359" s="517"/>
      <c r="R359" s="517"/>
    </row>
    <row r="360" spans="15:18" x14ac:dyDescent="0.25">
      <c r="O360" s="517"/>
      <c r="P360" s="517"/>
      <c r="Q360" s="517"/>
      <c r="R360" s="517"/>
    </row>
    <row r="361" spans="15:18" x14ac:dyDescent="0.25">
      <c r="O361" s="517"/>
      <c r="P361" s="517"/>
      <c r="Q361" s="517"/>
      <c r="R361" s="517"/>
    </row>
    <row r="362" spans="15:18" x14ac:dyDescent="0.25">
      <c r="O362" s="517"/>
      <c r="P362" s="517"/>
      <c r="Q362" s="517"/>
      <c r="R362" s="517"/>
    </row>
    <row r="363" spans="15:18" x14ac:dyDescent="0.25">
      <c r="O363" s="517"/>
      <c r="P363" s="517"/>
      <c r="Q363" s="517"/>
      <c r="R363" s="517"/>
    </row>
    <row r="364" spans="15:18" x14ac:dyDescent="0.25">
      <c r="O364" s="517"/>
      <c r="P364" s="517"/>
      <c r="Q364" s="517"/>
      <c r="R364" s="517"/>
    </row>
    <row r="365" spans="15:18" x14ac:dyDescent="0.25">
      <c r="O365" s="517"/>
      <c r="P365" s="517"/>
      <c r="Q365" s="517"/>
      <c r="R365" s="517"/>
    </row>
    <row r="366" spans="15:18" x14ac:dyDescent="0.25">
      <c r="O366" s="517"/>
      <c r="P366" s="517"/>
      <c r="Q366" s="517"/>
      <c r="R366" s="517"/>
    </row>
    <row r="367" spans="15:18" x14ac:dyDescent="0.25">
      <c r="O367" s="517"/>
      <c r="P367" s="517"/>
      <c r="Q367" s="517"/>
      <c r="R367" s="517"/>
    </row>
    <row r="368" spans="15:18" x14ac:dyDescent="0.25">
      <c r="O368" s="517"/>
      <c r="P368" s="517"/>
      <c r="Q368" s="517"/>
      <c r="R368" s="517"/>
    </row>
    <row r="369" spans="15:18" x14ac:dyDescent="0.25">
      <c r="O369" s="517"/>
      <c r="P369" s="517"/>
      <c r="Q369" s="517"/>
      <c r="R369" s="517"/>
    </row>
    <row r="370" spans="15:18" x14ac:dyDescent="0.25">
      <c r="O370" s="517"/>
      <c r="P370" s="517"/>
      <c r="Q370" s="517"/>
      <c r="R370" s="517"/>
    </row>
    <row r="371" spans="15:18" x14ac:dyDescent="0.25">
      <c r="O371" s="517"/>
      <c r="P371" s="517"/>
      <c r="Q371" s="517"/>
      <c r="R371" s="517"/>
    </row>
    <row r="372" spans="15:18" x14ac:dyDescent="0.25">
      <c r="O372" s="517"/>
      <c r="P372" s="517"/>
      <c r="Q372" s="517"/>
      <c r="R372" s="517"/>
    </row>
    <row r="373" spans="15:18" x14ac:dyDescent="0.25">
      <c r="O373" s="517"/>
      <c r="P373" s="517"/>
      <c r="Q373" s="517"/>
      <c r="R373" s="517"/>
    </row>
    <row r="374" spans="15:18" x14ac:dyDescent="0.25">
      <c r="O374" s="517"/>
      <c r="P374" s="517"/>
      <c r="Q374" s="517"/>
      <c r="R374" s="517"/>
    </row>
    <row r="375" spans="15:18" x14ac:dyDescent="0.25">
      <c r="O375" s="517"/>
      <c r="P375" s="517"/>
      <c r="Q375" s="517"/>
      <c r="R375" s="517"/>
    </row>
    <row r="376" spans="15:18" x14ac:dyDescent="0.25">
      <c r="O376" s="517"/>
      <c r="P376" s="517"/>
      <c r="Q376" s="517"/>
      <c r="R376" s="517"/>
    </row>
    <row r="377" spans="15:18" x14ac:dyDescent="0.25">
      <c r="O377" s="517"/>
      <c r="P377" s="517"/>
      <c r="Q377" s="517"/>
      <c r="R377" s="517"/>
    </row>
    <row r="378" spans="15:18" x14ac:dyDescent="0.25">
      <c r="O378" s="517"/>
      <c r="P378" s="517"/>
      <c r="Q378" s="517"/>
      <c r="R378" s="517"/>
    </row>
    <row r="379" spans="15:18" x14ac:dyDescent="0.25">
      <c r="O379" s="517"/>
      <c r="P379" s="517"/>
      <c r="Q379" s="517"/>
      <c r="R379" s="517"/>
    </row>
    <row r="380" spans="15:18" x14ac:dyDescent="0.25">
      <c r="O380" s="517"/>
      <c r="P380" s="517"/>
      <c r="Q380" s="517"/>
      <c r="R380" s="517"/>
    </row>
    <row r="381" spans="15:18" x14ac:dyDescent="0.25">
      <c r="O381" s="517"/>
      <c r="P381" s="517"/>
      <c r="Q381" s="517"/>
      <c r="R381" s="517"/>
    </row>
    <row r="382" spans="15:18" x14ac:dyDescent="0.25">
      <c r="O382" s="517"/>
      <c r="P382" s="517"/>
      <c r="Q382" s="517"/>
      <c r="R382" s="517"/>
    </row>
    <row r="383" spans="15:18" x14ac:dyDescent="0.25">
      <c r="O383" s="517"/>
      <c r="P383" s="517"/>
      <c r="Q383" s="517"/>
      <c r="R383" s="517"/>
    </row>
    <row r="384" spans="15:18" x14ac:dyDescent="0.25">
      <c r="O384" s="517"/>
      <c r="P384" s="517"/>
      <c r="Q384" s="517"/>
      <c r="R384" s="517"/>
    </row>
    <row r="385" spans="15:18" x14ac:dyDescent="0.25">
      <c r="O385" s="517"/>
      <c r="P385" s="517"/>
      <c r="Q385" s="517"/>
      <c r="R385" s="517"/>
    </row>
    <row r="386" spans="15:18" x14ac:dyDescent="0.25">
      <c r="O386" s="517"/>
      <c r="P386" s="517"/>
      <c r="Q386" s="517"/>
      <c r="R386" s="517"/>
    </row>
    <row r="387" spans="15:18" x14ac:dyDescent="0.25">
      <c r="O387" s="517"/>
      <c r="P387" s="517"/>
      <c r="Q387" s="517"/>
      <c r="R387" s="517"/>
    </row>
    <row r="388" spans="15:18" x14ac:dyDescent="0.25">
      <c r="O388" s="517"/>
      <c r="P388" s="517"/>
      <c r="Q388" s="517"/>
      <c r="R388" s="517"/>
    </row>
    <row r="389" spans="15:18" x14ac:dyDescent="0.25">
      <c r="O389" s="517"/>
      <c r="P389" s="517"/>
      <c r="Q389" s="517"/>
      <c r="R389" s="517"/>
    </row>
    <row r="390" spans="15:18" x14ac:dyDescent="0.25">
      <c r="O390" s="517"/>
      <c r="P390" s="517"/>
      <c r="Q390" s="517"/>
      <c r="R390" s="517"/>
    </row>
    <row r="391" spans="15:18" x14ac:dyDescent="0.25">
      <c r="O391" s="517"/>
      <c r="P391" s="517"/>
      <c r="Q391" s="517"/>
      <c r="R391" s="517"/>
    </row>
    <row r="392" spans="15:18" x14ac:dyDescent="0.25">
      <c r="O392" s="517"/>
      <c r="P392" s="517"/>
      <c r="Q392" s="517"/>
      <c r="R392" s="517"/>
    </row>
    <row r="393" spans="15:18" x14ac:dyDescent="0.25">
      <c r="O393" s="517"/>
      <c r="P393" s="517"/>
      <c r="Q393" s="517"/>
      <c r="R393" s="517"/>
    </row>
    <row r="394" spans="15:18" x14ac:dyDescent="0.25">
      <c r="O394" s="517"/>
      <c r="P394" s="517"/>
      <c r="Q394" s="517"/>
      <c r="R394" s="517"/>
    </row>
    <row r="395" spans="15:18" x14ac:dyDescent="0.25">
      <c r="O395" s="517"/>
      <c r="P395" s="517"/>
      <c r="Q395" s="517"/>
      <c r="R395" s="517"/>
    </row>
    <row r="396" spans="15:18" x14ac:dyDescent="0.25">
      <c r="O396" s="517"/>
      <c r="P396" s="517"/>
      <c r="Q396" s="517"/>
      <c r="R396" s="517"/>
    </row>
    <row r="397" spans="15:18" x14ac:dyDescent="0.25">
      <c r="O397" s="517"/>
      <c r="P397" s="517"/>
      <c r="Q397" s="517"/>
      <c r="R397" s="517"/>
    </row>
    <row r="398" spans="15:18" x14ac:dyDescent="0.25">
      <c r="O398" s="517"/>
      <c r="P398" s="517"/>
      <c r="Q398" s="517"/>
      <c r="R398" s="517"/>
    </row>
    <row r="399" spans="15:18" x14ac:dyDescent="0.25">
      <c r="O399" s="517"/>
      <c r="P399" s="517"/>
      <c r="Q399" s="517"/>
      <c r="R399" s="517"/>
    </row>
    <row r="400" spans="15:18" x14ac:dyDescent="0.25">
      <c r="O400" s="517"/>
      <c r="P400" s="517"/>
      <c r="Q400" s="517"/>
      <c r="R400" s="517"/>
    </row>
    <row r="401" spans="15:18" x14ac:dyDescent="0.25">
      <c r="O401" s="517"/>
      <c r="P401" s="517"/>
      <c r="Q401" s="517"/>
      <c r="R401" s="517"/>
    </row>
    <row r="402" spans="15:18" x14ac:dyDescent="0.25">
      <c r="O402" s="517"/>
      <c r="P402" s="517"/>
      <c r="Q402" s="517"/>
      <c r="R402" s="517"/>
    </row>
    <row r="403" spans="15:18" x14ac:dyDescent="0.25">
      <c r="O403" s="517"/>
      <c r="P403" s="517"/>
      <c r="Q403" s="517"/>
      <c r="R403" s="517"/>
    </row>
    <row r="404" spans="15:18" x14ac:dyDescent="0.25">
      <c r="O404" s="517"/>
      <c r="P404" s="517"/>
      <c r="Q404" s="517"/>
      <c r="R404" s="517"/>
    </row>
    <row r="405" spans="15:18" x14ac:dyDescent="0.25">
      <c r="O405" s="517"/>
      <c r="P405" s="517"/>
      <c r="Q405" s="517"/>
      <c r="R405" s="517"/>
    </row>
    <row r="406" spans="15:18" x14ac:dyDescent="0.25">
      <c r="O406" s="517"/>
      <c r="P406" s="517"/>
      <c r="Q406" s="517"/>
      <c r="R406" s="517"/>
    </row>
    <row r="407" spans="15:18" x14ac:dyDescent="0.25">
      <c r="O407" s="517"/>
      <c r="P407" s="517"/>
      <c r="Q407" s="517"/>
      <c r="R407" s="517"/>
    </row>
    <row r="408" spans="15:18" x14ac:dyDescent="0.25">
      <c r="O408" s="517"/>
      <c r="P408" s="517"/>
      <c r="Q408" s="517"/>
      <c r="R408" s="517"/>
    </row>
    <row r="409" spans="15:18" x14ac:dyDescent="0.25">
      <c r="O409" s="517"/>
      <c r="P409" s="517"/>
      <c r="Q409" s="517"/>
      <c r="R409" s="517"/>
    </row>
    <row r="410" spans="15:18" x14ac:dyDescent="0.25">
      <c r="O410" s="517"/>
      <c r="P410" s="517"/>
      <c r="Q410" s="517"/>
      <c r="R410" s="517"/>
    </row>
    <row r="411" spans="15:18" x14ac:dyDescent="0.25">
      <c r="O411" s="517"/>
      <c r="P411" s="517"/>
      <c r="Q411" s="517"/>
      <c r="R411" s="517"/>
    </row>
    <row r="412" spans="15:18" x14ac:dyDescent="0.25">
      <c r="O412" s="517"/>
      <c r="P412" s="517"/>
      <c r="Q412" s="517"/>
      <c r="R412" s="517"/>
    </row>
    <row r="413" spans="15:18" x14ac:dyDescent="0.25">
      <c r="O413" s="517"/>
      <c r="P413" s="517"/>
      <c r="Q413" s="517"/>
      <c r="R413" s="517"/>
    </row>
    <row r="414" spans="15:18" x14ac:dyDescent="0.25">
      <c r="O414" s="517"/>
      <c r="P414" s="517"/>
      <c r="Q414" s="517"/>
      <c r="R414" s="517"/>
    </row>
    <row r="415" spans="15:18" x14ac:dyDescent="0.25">
      <c r="O415" s="517"/>
      <c r="P415" s="517"/>
      <c r="Q415" s="517"/>
      <c r="R415" s="517"/>
    </row>
    <row r="416" spans="15:18" x14ac:dyDescent="0.25">
      <c r="O416" s="517"/>
      <c r="P416" s="517"/>
      <c r="Q416" s="517"/>
      <c r="R416" s="517"/>
    </row>
    <row r="417" spans="15:18" x14ac:dyDescent="0.25">
      <c r="O417" s="517"/>
      <c r="P417" s="517"/>
      <c r="Q417" s="517"/>
      <c r="R417" s="517"/>
    </row>
    <row r="418" spans="15:18" x14ac:dyDescent="0.25">
      <c r="O418" s="517"/>
      <c r="P418" s="517"/>
      <c r="Q418" s="517"/>
      <c r="R418" s="517"/>
    </row>
    <row r="419" spans="15:18" x14ac:dyDescent="0.25">
      <c r="O419" s="517"/>
      <c r="P419" s="517"/>
      <c r="Q419" s="517"/>
      <c r="R419" s="517"/>
    </row>
    <row r="420" spans="15:18" x14ac:dyDescent="0.25">
      <c r="O420" s="517"/>
      <c r="P420" s="517"/>
      <c r="Q420" s="517"/>
      <c r="R420" s="517"/>
    </row>
    <row r="421" spans="15:18" x14ac:dyDescent="0.25">
      <c r="O421" s="517"/>
      <c r="P421" s="517"/>
      <c r="Q421" s="517"/>
      <c r="R421" s="517"/>
    </row>
    <row r="422" spans="15:18" x14ac:dyDescent="0.25">
      <c r="O422" s="517"/>
      <c r="P422" s="517"/>
      <c r="Q422" s="517"/>
      <c r="R422" s="517"/>
    </row>
    <row r="423" spans="15:18" x14ac:dyDescent="0.25">
      <c r="O423" s="517"/>
      <c r="P423" s="517"/>
      <c r="Q423" s="517"/>
      <c r="R423" s="517"/>
    </row>
    <row r="424" spans="15:18" x14ac:dyDescent="0.25">
      <c r="O424" s="517"/>
      <c r="P424" s="517"/>
      <c r="Q424" s="517"/>
      <c r="R424" s="517"/>
    </row>
    <row r="425" spans="15:18" x14ac:dyDescent="0.25">
      <c r="O425" s="517"/>
      <c r="P425" s="517"/>
      <c r="Q425" s="517"/>
      <c r="R425" s="517"/>
    </row>
    <row r="426" spans="15:18" x14ac:dyDescent="0.25">
      <c r="O426" s="517"/>
      <c r="P426" s="517"/>
      <c r="Q426" s="517"/>
      <c r="R426" s="517"/>
    </row>
    <row r="427" spans="15:18" x14ac:dyDescent="0.25">
      <c r="O427" s="517"/>
      <c r="P427" s="517"/>
      <c r="Q427" s="517"/>
      <c r="R427" s="517"/>
    </row>
    <row r="428" spans="15:18" x14ac:dyDescent="0.25">
      <c r="O428" s="517"/>
      <c r="P428" s="517"/>
      <c r="Q428" s="517"/>
      <c r="R428" s="517"/>
    </row>
    <row r="429" spans="15:18" x14ac:dyDescent="0.25">
      <c r="O429" s="517"/>
      <c r="P429" s="517"/>
      <c r="Q429" s="517"/>
      <c r="R429" s="517"/>
    </row>
    <row r="430" spans="15:18" x14ac:dyDescent="0.25">
      <c r="O430" s="517"/>
      <c r="P430" s="517"/>
      <c r="Q430" s="517"/>
      <c r="R430" s="517"/>
    </row>
    <row r="431" spans="15:18" x14ac:dyDescent="0.25">
      <c r="O431" s="517"/>
      <c r="P431" s="517"/>
      <c r="Q431" s="517"/>
      <c r="R431" s="517"/>
    </row>
    <row r="432" spans="15:18" x14ac:dyDescent="0.25">
      <c r="O432" s="517"/>
      <c r="P432" s="517"/>
      <c r="Q432" s="517"/>
      <c r="R432" s="517"/>
    </row>
    <row r="433" spans="15:18" x14ac:dyDescent="0.25">
      <c r="O433" s="517"/>
      <c r="P433" s="517"/>
      <c r="Q433" s="517"/>
      <c r="R433" s="517"/>
    </row>
    <row r="434" spans="15:18" x14ac:dyDescent="0.25">
      <c r="O434" s="517"/>
      <c r="P434" s="517"/>
      <c r="Q434" s="517"/>
      <c r="R434" s="517"/>
    </row>
    <row r="435" spans="15:18" x14ac:dyDescent="0.25">
      <c r="O435" s="517"/>
      <c r="P435" s="517"/>
      <c r="Q435" s="517"/>
      <c r="R435" s="517"/>
    </row>
    <row r="436" spans="15:18" x14ac:dyDescent="0.25">
      <c r="O436" s="517"/>
      <c r="P436" s="517"/>
      <c r="Q436" s="517"/>
      <c r="R436" s="517"/>
    </row>
    <row r="437" spans="15:18" x14ac:dyDescent="0.25">
      <c r="O437" s="517"/>
      <c r="P437" s="517"/>
      <c r="Q437" s="517"/>
      <c r="R437" s="517"/>
    </row>
    <row r="438" spans="15:18" x14ac:dyDescent="0.25">
      <c r="O438" s="517"/>
      <c r="P438" s="517"/>
      <c r="Q438" s="517"/>
      <c r="R438" s="517"/>
    </row>
    <row r="439" spans="15:18" x14ac:dyDescent="0.25">
      <c r="O439" s="517"/>
      <c r="P439" s="517"/>
      <c r="Q439" s="517"/>
      <c r="R439" s="517"/>
    </row>
    <row r="440" spans="15:18" x14ac:dyDescent="0.25">
      <c r="O440" s="517"/>
      <c r="P440" s="517"/>
      <c r="Q440" s="517"/>
      <c r="R440" s="517"/>
    </row>
    <row r="441" spans="15:18" x14ac:dyDescent="0.25">
      <c r="O441" s="517"/>
      <c r="P441" s="517"/>
      <c r="Q441" s="517"/>
      <c r="R441" s="517"/>
    </row>
    <row r="442" spans="15:18" x14ac:dyDescent="0.25">
      <c r="O442" s="517"/>
      <c r="P442" s="517"/>
      <c r="Q442" s="517"/>
      <c r="R442" s="517"/>
    </row>
    <row r="443" spans="15:18" x14ac:dyDescent="0.25">
      <c r="O443" s="517"/>
      <c r="P443" s="517"/>
      <c r="Q443" s="517"/>
      <c r="R443" s="517"/>
    </row>
    <row r="444" spans="15:18" x14ac:dyDescent="0.25">
      <c r="O444" s="517"/>
      <c r="P444" s="517"/>
      <c r="Q444" s="517"/>
      <c r="R444" s="517"/>
    </row>
    <row r="445" spans="15:18" x14ac:dyDescent="0.25">
      <c r="O445" s="517"/>
      <c r="P445" s="517"/>
      <c r="Q445" s="517"/>
      <c r="R445" s="517"/>
    </row>
    <row r="446" spans="15:18" x14ac:dyDescent="0.25">
      <c r="O446" s="517"/>
      <c r="P446" s="517"/>
      <c r="Q446" s="517"/>
      <c r="R446" s="517"/>
    </row>
    <row r="447" spans="15:18" x14ac:dyDescent="0.25">
      <c r="O447" s="517"/>
      <c r="P447" s="517"/>
      <c r="Q447" s="517"/>
      <c r="R447" s="517"/>
    </row>
    <row r="448" spans="15:18" x14ac:dyDescent="0.25">
      <c r="O448" s="517"/>
      <c r="P448" s="517"/>
      <c r="Q448" s="517"/>
      <c r="R448" s="517"/>
    </row>
    <row r="449" spans="15:18" x14ac:dyDescent="0.25">
      <c r="O449" s="517"/>
      <c r="P449" s="517"/>
      <c r="Q449" s="517"/>
      <c r="R449" s="517"/>
    </row>
    <row r="450" spans="15:18" x14ac:dyDescent="0.25">
      <c r="O450" s="517"/>
      <c r="P450" s="517"/>
      <c r="Q450" s="517"/>
      <c r="R450" s="517"/>
    </row>
    <row r="451" spans="15:18" x14ac:dyDescent="0.25">
      <c r="O451" s="517"/>
      <c r="P451" s="517"/>
      <c r="Q451" s="517"/>
      <c r="R451" s="517"/>
    </row>
    <row r="452" spans="15:18" x14ac:dyDescent="0.25">
      <c r="O452" s="517"/>
      <c r="P452" s="517"/>
      <c r="Q452" s="517"/>
      <c r="R452" s="517"/>
    </row>
    <row r="453" spans="15:18" x14ac:dyDescent="0.25">
      <c r="O453" s="517"/>
      <c r="P453" s="517"/>
      <c r="Q453" s="517"/>
      <c r="R453" s="517"/>
    </row>
    <row r="454" spans="15:18" x14ac:dyDescent="0.25">
      <c r="O454" s="517"/>
      <c r="P454" s="517"/>
      <c r="Q454" s="517"/>
      <c r="R454" s="517"/>
    </row>
    <row r="455" spans="15:18" x14ac:dyDescent="0.25">
      <c r="O455" s="517"/>
      <c r="P455" s="517"/>
      <c r="Q455" s="517"/>
      <c r="R455" s="517"/>
    </row>
    <row r="456" spans="15:18" x14ac:dyDescent="0.25">
      <c r="O456" s="517"/>
      <c r="P456" s="517"/>
      <c r="Q456" s="517"/>
      <c r="R456" s="517"/>
    </row>
    <row r="457" spans="15:18" x14ac:dyDescent="0.25">
      <c r="O457" s="517"/>
      <c r="P457" s="517"/>
      <c r="Q457" s="517"/>
      <c r="R457" s="517"/>
    </row>
    <row r="458" spans="15:18" x14ac:dyDescent="0.25">
      <c r="O458" s="517"/>
      <c r="P458" s="517"/>
      <c r="Q458" s="517"/>
      <c r="R458" s="517"/>
    </row>
    <row r="459" spans="15:18" x14ac:dyDescent="0.25">
      <c r="O459" s="517"/>
      <c r="P459" s="517"/>
      <c r="Q459" s="517"/>
      <c r="R459" s="517"/>
    </row>
    <row r="460" spans="15:18" x14ac:dyDescent="0.25">
      <c r="O460" s="517"/>
      <c r="P460" s="517"/>
      <c r="Q460" s="517"/>
      <c r="R460" s="517"/>
    </row>
    <row r="461" spans="15:18" x14ac:dyDescent="0.25">
      <c r="O461" s="517"/>
      <c r="P461" s="517"/>
      <c r="Q461" s="517"/>
      <c r="R461" s="517"/>
    </row>
    <row r="462" spans="15:18" x14ac:dyDescent="0.25">
      <c r="O462" s="517"/>
      <c r="P462" s="517"/>
      <c r="Q462" s="517"/>
      <c r="R462" s="517"/>
    </row>
    <row r="463" spans="15:18" x14ac:dyDescent="0.25">
      <c r="O463" s="517"/>
      <c r="P463" s="517"/>
      <c r="Q463" s="517"/>
      <c r="R463" s="517"/>
    </row>
    <row r="464" spans="15:18" x14ac:dyDescent="0.25">
      <c r="O464" s="517"/>
      <c r="P464" s="517"/>
      <c r="Q464" s="517"/>
      <c r="R464" s="517"/>
    </row>
    <row r="465" spans="15:18" x14ac:dyDescent="0.25">
      <c r="O465" s="517"/>
      <c r="P465" s="517"/>
      <c r="Q465" s="517"/>
      <c r="R465" s="517"/>
    </row>
    <row r="466" spans="15:18" x14ac:dyDescent="0.25">
      <c r="O466" s="517"/>
      <c r="P466" s="517"/>
      <c r="Q466" s="517"/>
      <c r="R466" s="517"/>
    </row>
    <row r="467" spans="15:18" x14ac:dyDescent="0.25">
      <c r="O467" s="517"/>
      <c r="P467" s="517"/>
      <c r="Q467" s="517"/>
      <c r="R467" s="517"/>
    </row>
    <row r="468" spans="15:18" x14ac:dyDescent="0.25">
      <c r="O468" s="517"/>
      <c r="P468" s="517"/>
      <c r="Q468" s="517"/>
      <c r="R468" s="517"/>
    </row>
    <row r="469" spans="15:18" x14ac:dyDescent="0.25">
      <c r="O469" s="517"/>
      <c r="P469" s="517"/>
      <c r="Q469" s="517"/>
      <c r="R469" s="517"/>
    </row>
    <row r="470" spans="15:18" x14ac:dyDescent="0.25">
      <c r="O470" s="517"/>
      <c r="P470" s="517"/>
      <c r="Q470" s="517"/>
      <c r="R470" s="517"/>
    </row>
    <row r="471" spans="15:18" x14ac:dyDescent="0.25">
      <c r="O471" s="517"/>
      <c r="P471" s="517"/>
      <c r="Q471" s="517"/>
      <c r="R471" s="517"/>
    </row>
    <row r="472" spans="15:18" x14ac:dyDescent="0.25">
      <c r="O472" s="517"/>
      <c r="P472" s="517"/>
      <c r="Q472" s="517"/>
      <c r="R472" s="517"/>
    </row>
    <row r="473" spans="15:18" x14ac:dyDescent="0.25">
      <c r="O473" s="517"/>
      <c r="P473" s="517"/>
      <c r="Q473" s="517"/>
      <c r="R473" s="517"/>
    </row>
    <row r="474" spans="15:18" x14ac:dyDescent="0.25">
      <c r="O474" s="517"/>
      <c r="P474" s="517"/>
      <c r="Q474" s="517"/>
      <c r="R474" s="517"/>
    </row>
    <row r="475" spans="15:18" x14ac:dyDescent="0.25">
      <c r="O475" s="517"/>
      <c r="P475" s="517"/>
      <c r="Q475" s="517"/>
      <c r="R475" s="517"/>
    </row>
    <row r="476" spans="15:18" x14ac:dyDescent="0.25">
      <c r="O476" s="517"/>
      <c r="P476" s="517"/>
      <c r="Q476" s="517"/>
      <c r="R476" s="517"/>
    </row>
    <row r="477" spans="15:18" x14ac:dyDescent="0.25">
      <c r="O477" s="517"/>
      <c r="P477" s="517"/>
      <c r="Q477" s="517"/>
      <c r="R477" s="517"/>
    </row>
    <row r="478" spans="15:18" x14ac:dyDescent="0.25">
      <c r="O478" s="517"/>
      <c r="P478" s="517"/>
      <c r="Q478" s="517"/>
      <c r="R478" s="517"/>
    </row>
    <row r="479" spans="15:18" x14ac:dyDescent="0.25">
      <c r="O479" s="517"/>
      <c r="P479" s="517"/>
      <c r="Q479" s="517"/>
      <c r="R479" s="517"/>
    </row>
    <row r="480" spans="15:18" x14ac:dyDescent="0.25">
      <c r="O480" s="517"/>
      <c r="P480" s="517"/>
      <c r="Q480" s="517"/>
      <c r="R480" s="517"/>
    </row>
    <row r="481" spans="15:18" x14ac:dyDescent="0.25">
      <c r="O481" s="517"/>
      <c r="P481" s="517"/>
      <c r="Q481" s="517"/>
      <c r="R481" s="517"/>
    </row>
    <row r="482" spans="15:18" x14ac:dyDescent="0.25">
      <c r="O482" s="517"/>
      <c r="P482" s="517"/>
      <c r="Q482" s="517"/>
      <c r="R482" s="517"/>
    </row>
    <row r="483" spans="15:18" x14ac:dyDescent="0.25">
      <c r="O483" s="517"/>
      <c r="P483" s="517"/>
      <c r="Q483" s="517"/>
      <c r="R483" s="517"/>
    </row>
    <row r="484" spans="15:18" x14ac:dyDescent="0.25">
      <c r="O484" s="517"/>
      <c r="P484" s="517"/>
      <c r="Q484" s="517"/>
      <c r="R484" s="517"/>
    </row>
    <row r="485" spans="15:18" x14ac:dyDescent="0.25">
      <c r="O485" s="517"/>
      <c r="P485" s="517"/>
      <c r="Q485" s="517"/>
      <c r="R485" s="517"/>
    </row>
    <row r="486" spans="15:18" x14ac:dyDescent="0.25">
      <c r="O486" s="517"/>
      <c r="P486" s="517"/>
      <c r="Q486" s="517"/>
      <c r="R486" s="517"/>
    </row>
    <row r="487" spans="15:18" x14ac:dyDescent="0.25">
      <c r="O487" s="517"/>
      <c r="P487" s="517"/>
      <c r="Q487" s="517"/>
      <c r="R487" s="517"/>
    </row>
    <row r="488" spans="15:18" x14ac:dyDescent="0.25">
      <c r="O488" s="517"/>
      <c r="P488" s="517"/>
      <c r="Q488" s="517"/>
      <c r="R488" s="517"/>
    </row>
    <row r="489" spans="15:18" x14ac:dyDescent="0.25">
      <c r="O489" s="517"/>
      <c r="P489" s="517"/>
      <c r="Q489" s="517"/>
      <c r="R489" s="517"/>
    </row>
    <row r="490" spans="15:18" x14ac:dyDescent="0.25">
      <c r="O490" s="517"/>
      <c r="P490" s="517"/>
      <c r="Q490" s="517"/>
      <c r="R490" s="517"/>
    </row>
    <row r="491" spans="15:18" x14ac:dyDescent="0.25">
      <c r="O491" s="517"/>
      <c r="P491" s="517"/>
      <c r="Q491" s="517"/>
      <c r="R491" s="517"/>
    </row>
    <row r="492" spans="15:18" x14ac:dyDescent="0.25">
      <c r="O492" s="517"/>
      <c r="P492" s="517"/>
      <c r="Q492" s="517"/>
      <c r="R492" s="517"/>
    </row>
    <row r="493" spans="15:18" x14ac:dyDescent="0.25">
      <c r="O493" s="517"/>
      <c r="P493" s="517"/>
      <c r="Q493" s="517"/>
      <c r="R493" s="517"/>
    </row>
    <row r="494" spans="15:18" x14ac:dyDescent="0.25">
      <c r="O494" s="517"/>
      <c r="P494" s="517"/>
      <c r="Q494" s="517"/>
      <c r="R494" s="517"/>
    </row>
    <row r="495" spans="15:18" x14ac:dyDescent="0.25">
      <c r="O495" s="517"/>
      <c r="P495" s="517"/>
      <c r="Q495" s="517"/>
      <c r="R495" s="517"/>
    </row>
    <row r="496" spans="15:18" x14ac:dyDescent="0.25">
      <c r="O496" s="517"/>
      <c r="P496" s="517"/>
      <c r="Q496" s="517"/>
      <c r="R496" s="517"/>
    </row>
    <row r="497" spans="15:18" x14ac:dyDescent="0.25">
      <c r="O497" s="517"/>
      <c r="P497" s="517"/>
      <c r="Q497" s="517"/>
      <c r="R497" s="517"/>
    </row>
  </sheetData>
  <sheetProtection algorithmName="SHA-512" hashValue="vOzaLBaHXKdg++WgP8Vii4hPY+AGDPFcHrRXO2XETW4+dOKv+JdfZHwftglqbaJ3wNBTStQw4cvZbsYWXAJuBw==" saltValue="Xl20430rElkkC3a31/5haw==" spinCount="100000" sheet="1" objects="1" scenarios="1"/>
  <mergeCells count="13">
    <mergeCell ref="O6:R6"/>
    <mergeCell ref="B29:B31"/>
    <mergeCell ref="A3:G3"/>
    <mergeCell ref="A2:G2"/>
    <mergeCell ref="A1:G1"/>
    <mergeCell ref="B4:B7"/>
    <mergeCell ref="A4:A7"/>
    <mergeCell ref="C4:C7"/>
    <mergeCell ref="D4:D7"/>
    <mergeCell ref="E4:E7"/>
    <mergeCell ref="F4:F7"/>
    <mergeCell ref="G4:G7"/>
    <mergeCell ref="H4:H7"/>
  </mergeCells>
  <printOptions horizontalCentered="1"/>
  <pageMargins left="0.45" right="0.45" top="0.5" bottom="0.5" header="0" footer="0"/>
  <pageSetup scale="87" fitToHeight="0" orientation="portrait" horizontalDpi="4294967293" r:id="rId1"/>
  <rowBreaks count="1" manualBreakCount="1">
    <brk id="56" max="7" man="1"/>
  </rowBreaks>
  <colBreaks count="1" manualBreakCount="1">
    <brk id="8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CFB-EED8-4671-B74B-F44065406FCA}">
  <dimension ref="A1:Q482"/>
  <sheetViews>
    <sheetView showGridLines="0" showRowColHeaders="0" zoomScale="90" zoomScaleNormal="90" workbookViewId="0">
      <pane ySplit="9" topLeftCell="A10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6" width="16.42578125" style="483" bestFit="1" customWidth="1"/>
    <col min="7" max="7" width="18.5703125" style="483" customWidth="1"/>
    <col min="8" max="8" width="19.28515625" style="483" customWidth="1"/>
    <col min="9" max="11" width="19.28515625" style="563" hidden="1" customWidth="1"/>
    <col min="12" max="12" width="15.28515625" style="483" hidden="1" customWidth="1"/>
    <col min="13" max="13" width="7.28515625" style="483" hidden="1" customWidth="1"/>
    <col min="14" max="14" width="9.5703125" style="483" hidden="1" customWidth="1"/>
    <col min="15" max="15" width="10.85546875" style="483" hidden="1" customWidth="1"/>
    <col min="16" max="17" width="16.140625" style="483" hidden="1" customWidth="1"/>
    <col min="18" max="18" width="16.140625" style="483" customWidth="1"/>
    <col min="19" max="16384" width="16.140625" style="483"/>
  </cols>
  <sheetData>
    <row r="1" spans="1:17" ht="22.5" customHeight="1" x14ac:dyDescent="0.4">
      <c r="A1" s="744" t="s">
        <v>1209</v>
      </c>
      <c r="B1" s="745"/>
      <c r="C1" s="745"/>
      <c r="D1" s="745"/>
      <c r="E1" s="745"/>
      <c r="F1" s="746"/>
      <c r="G1" s="481" t="s">
        <v>1080</v>
      </c>
      <c r="I1" s="483"/>
      <c r="L1" s="563"/>
      <c r="M1" s="483" t="s">
        <v>241</v>
      </c>
    </row>
    <row r="2" spans="1:17" ht="22.5" customHeight="1" x14ac:dyDescent="0.3">
      <c r="A2" s="817" t="s">
        <v>959</v>
      </c>
      <c r="B2" s="818"/>
      <c r="C2" s="818"/>
      <c r="D2" s="818"/>
      <c r="E2" s="818"/>
      <c r="F2" s="819"/>
      <c r="G2" s="484">
        <v>1</v>
      </c>
      <c r="I2" s="483"/>
      <c r="L2" s="563"/>
    </row>
    <row r="3" spans="1:17" ht="22.5" customHeight="1" x14ac:dyDescent="0.3">
      <c r="A3" s="930" t="s">
        <v>1053</v>
      </c>
      <c r="B3" s="931"/>
      <c r="C3" s="931"/>
      <c r="D3" s="931"/>
      <c r="E3" s="931"/>
      <c r="F3" s="932"/>
      <c r="G3" s="485">
        <v>178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7" s="487" customFormat="1" ht="16.5" thickBot="1" x14ac:dyDescent="0.3">
      <c r="A4" s="933" t="s">
        <v>544</v>
      </c>
      <c r="B4" s="934"/>
      <c r="C4" s="934"/>
      <c r="D4" s="934"/>
      <c r="E4" s="934"/>
      <c r="F4" s="934"/>
      <c r="G4" s="651"/>
      <c r="I4" s="488"/>
      <c r="J4" s="488"/>
      <c r="K4" s="488"/>
      <c r="L4" s="488"/>
      <c r="M4" s="489"/>
      <c r="N4" s="488"/>
      <c r="O4" s="488"/>
      <c r="P4" s="488"/>
      <c r="Q4" s="488"/>
    </row>
    <row r="5" spans="1:17" s="487" customFormat="1" ht="15.75" customHeight="1" x14ac:dyDescent="0.25">
      <c r="A5" s="807" t="s">
        <v>7</v>
      </c>
      <c r="B5" s="792" t="s">
        <v>560</v>
      </c>
      <c r="C5" s="795" t="s">
        <v>1159</v>
      </c>
      <c r="D5" s="792" t="s">
        <v>308</v>
      </c>
      <c r="E5" s="795" t="s">
        <v>1161</v>
      </c>
      <c r="F5" s="804" t="s">
        <v>1162</v>
      </c>
      <c r="G5" s="804" t="s">
        <v>1163</v>
      </c>
      <c r="I5" s="488"/>
      <c r="J5" s="488"/>
      <c r="K5" s="488"/>
      <c r="L5" s="488"/>
      <c r="M5" s="488"/>
      <c r="N5" s="488"/>
      <c r="O5" s="488"/>
      <c r="P5" s="488"/>
      <c r="Q5" s="488"/>
    </row>
    <row r="6" spans="1:17" s="492" customFormat="1" ht="15" customHeight="1" x14ac:dyDescent="0.2">
      <c r="A6" s="808"/>
      <c r="B6" s="793"/>
      <c r="C6" s="796"/>
      <c r="D6" s="793"/>
      <c r="E6" s="796"/>
      <c r="F6" s="805"/>
      <c r="G6" s="805"/>
      <c r="I6" s="486"/>
      <c r="J6" s="486"/>
      <c r="K6" s="486"/>
      <c r="L6" s="486"/>
      <c r="M6" s="486"/>
      <c r="N6" s="486"/>
      <c r="O6" s="488"/>
      <c r="P6" s="486"/>
      <c r="Q6" s="486"/>
    </row>
    <row r="7" spans="1:17" s="492" customFormat="1" ht="15" customHeight="1" x14ac:dyDescent="0.2">
      <c r="A7" s="808"/>
      <c r="B7" s="793"/>
      <c r="C7" s="796"/>
      <c r="D7" s="793"/>
      <c r="E7" s="796"/>
      <c r="F7" s="805"/>
      <c r="G7" s="805"/>
      <c r="I7" s="486"/>
      <c r="J7" s="486"/>
      <c r="K7" s="486"/>
      <c r="L7" s="486"/>
      <c r="M7" s="486"/>
      <c r="N7" s="486"/>
      <c r="O7" s="486"/>
      <c r="P7" s="486"/>
      <c r="Q7" s="486"/>
    </row>
    <row r="8" spans="1:17" s="492" customFormat="1" ht="15" customHeight="1" x14ac:dyDescent="0.2">
      <c r="A8" s="808"/>
      <c r="B8" s="793"/>
      <c r="C8" s="796"/>
      <c r="D8" s="793"/>
      <c r="E8" s="796"/>
      <c r="F8" s="805"/>
      <c r="G8" s="805"/>
      <c r="I8" s="486"/>
      <c r="J8" s="416" t="s">
        <v>558</v>
      </c>
      <c r="K8" s="416"/>
      <c r="L8" s="416"/>
      <c r="M8" s="815" t="s">
        <v>1165</v>
      </c>
      <c r="N8" s="816"/>
      <c r="O8" s="816"/>
      <c r="P8" s="816"/>
      <c r="Q8" s="486"/>
    </row>
    <row r="9" spans="1:17" s="492" customFormat="1" ht="15" customHeight="1" thickBot="1" x14ac:dyDescent="0.25">
      <c r="A9" s="809"/>
      <c r="B9" s="794"/>
      <c r="C9" s="797"/>
      <c r="D9" s="794"/>
      <c r="E9" s="797"/>
      <c r="F9" s="806"/>
      <c r="G9" s="806"/>
      <c r="I9" s="416" t="s">
        <v>308</v>
      </c>
      <c r="J9" s="416" t="s">
        <v>559</v>
      </c>
      <c r="K9" s="416" t="s">
        <v>1123</v>
      </c>
      <c r="L9" s="416" t="s">
        <v>1156</v>
      </c>
      <c r="M9" s="416" t="s">
        <v>57</v>
      </c>
      <c r="N9" s="416" t="s">
        <v>58</v>
      </c>
      <c r="O9" s="416" t="s">
        <v>517</v>
      </c>
      <c r="P9" s="416" t="s">
        <v>546</v>
      </c>
      <c r="Q9" s="486"/>
    </row>
    <row r="10" spans="1:17" s="492" customFormat="1" ht="15" customHeight="1" x14ac:dyDescent="0.2">
      <c r="A10" s="497">
        <v>2613</v>
      </c>
      <c r="B10" s="437" t="s">
        <v>1081</v>
      </c>
      <c r="C10" s="437" t="s">
        <v>1087</v>
      </c>
      <c r="D10" s="499">
        <f t="shared" ref="D10:G11" si="0">$G$2*I10</f>
        <v>721</v>
      </c>
      <c r="E10" s="499">
        <f t="shared" si="0"/>
        <v>750</v>
      </c>
      <c r="F10" s="570">
        <f t="shared" si="0"/>
        <v>356</v>
      </c>
      <c r="G10" s="570">
        <f t="shared" si="0"/>
        <v>331</v>
      </c>
      <c r="I10" s="503">
        <v>721</v>
      </c>
      <c r="J10" s="5">
        <v>750</v>
      </c>
      <c r="K10" s="5">
        <v>356</v>
      </c>
      <c r="L10" s="5">
        <v>331</v>
      </c>
      <c r="M10" s="511">
        <v>30</v>
      </c>
      <c r="N10" s="493">
        <v>30</v>
      </c>
      <c r="O10" s="486">
        <f t="shared" ref="O10:O15" si="1">M10*N10/144</f>
        <v>6.25</v>
      </c>
      <c r="P10" s="504">
        <f t="shared" ref="P10:P15" si="2">M10+N10</f>
        <v>60</v>
      </c>
    </row>
    <row r="11" spans="1:17" s="492" customFormat="1" ht="15" customHeight="1" x14ac:dyDescent="0.2">
      <c r="A11" s="497">
        <v>3016</v>
      </c>
      <c r="B11" s="437" t="s">
        <v>1082</v>
      </c>
      <c r="C11" s="437" t="s">
        <v>1088</v>
      </c>
      <c r="D11" s="499">
        <f t="shared" si="0"/>
        <v>751</v>
      </c>
      <c r="E11" s="499">
        <f t="shared" si="0"/>
        <v>785</v>
      </c>
      <c r="F11" s="570">
        <f t="shared" si="0"/>
        <v>366</v>
      </c>
      <c r="G11" s="570">
        <f t="shared" si="0"/>
        <v>339</v>
      </c>
      <c r="I11" s="503">
        <v>751</v>
      </c>
      <c r="J11" s="5">
        <v>785</v>
      </c>
      <c r="K11" s="5">
        <v>366</v>
      </c>
      <c r="L11" s="5">
        <v>339</v>
      </c>
      <c r="M11" s="511">
        <v>30</v>
      </c>
      <c r="N11" s="493">
        <v>36</v>
      </c>
      <c r="O11" s="486">
        <f t="shared" si="1"/>
        <v>7.5</v>
      </c>
      <c r="P11" s="504">
        <f t="shared" si="2"/>
        <v>66</v>
      </c>
    </row>
    <row r="12" spans="1:17" s="492" customFormat="1" ht="15" customHeight="1" x14ac:dyDescent="0.2">
      <c r="A12" s="497">
        <v>4020</v>
      </c>
      <c r="B12" s="437" t="s">
        <v>1083</v>
      </c>
      <c r="C12" s="437" t="s">
        <v>1089</v>
      </c>
      <c r="D12" s="499">
        <f t="shared" ref="D12:E15" si="3">$G$2*I12</f>
        <v>810</v>
      </c>
      <c r="E12" s="499">
        <f t="shared" si="3"/>
        <v>856</v>
      </c>
      <c r="F12" s="570">
        <f t="shared" ref="F12:G15" si="4">$G$2*K12</f>
        <v>393</v>
      </c>
      <c r="G12" s="570">
        <f t="shared" si="4"/>
        <v>362</v>
      </c>
      <c r="I12" s="503">
        <v>810</v>
      </c>
      <c r="J12" s="5">
        <v>856</v>
      </c>
      <c r="K12" s="5">
        <v>393</v>
      </c>
      <c r="L12" s="5">
        <v>362</v>
      </c>
      <c r="M12" s="511">
        <v>30</v>
      </c>
      <c r="N12" s="493">
        <v>48</v>
      </c>
      <c r="O12" s="486">
        <f t="shared" si="1"/>
        <v>10</v>
      </c>
      <c r="P12" s="504">
        <f t="shared" si="2"/>
        <v>78</v>
      </c>
    </row>
    <row r="13" spans="1:17" s="492" customFormat="1" ht="15" customHeight="1" x14ac:dyDescent="0.2">
      <c r="A13" s="497">
        <v>5026</v>
      </c>
      <c r="B13" s="437" t="s">
        <v>1084</v>
      </c>
      <c r="C13" s="437" t="s">
        <v>1090</v>
      </c>
      <c r="D13" s="499">
        <f t="shared" si="3"/>
        <v>928</v>
      </c>
      <c r="E13" s="499">
        <f t="shared" si="3"/>
        <v>985</v>
      </c>
      <c r="F13" s="570">
        <f t="shared" si="4"/>
        <v>431</v>
      </c>
      <c r="G13" s="570">
        <f t="shared" si="4"/>
        <v>393</v>
      </c>
      <c r="I13" s="503">
        <v>928</v>
      </c>
      <c r="J13" s="5">
        <v>985</v>
      </c>
      <c r="K13" s="5">
        <v>431</v>
      </c>
      <c r="L13" s="5">
        <v>393</v>
      </c>
      <c r="M13" s="511">
        <v>30</v>
      </c>
      <c r="N13" s="493">
        <v>60</v>
      </c>
      <c r="O13" s="486">
        <f t="shared" si="1"/>
        <v>12.5</v>
      </c>
      <c r="P13" s="504">
        <f t="shared" si="2"/>
        <v>90</v>
      </c>
    </row>
    <row r="14" spans="1:17" s="492" customFormat="1" ht="15" customHeight="1" x14ac:dyDescent="0.2">
      <c r="A14" s="497">
        <v>6030</v>
      </c>
      <c r="B14" s="437" t="s">
        <v>1085</v>
      </c>
      <c r="C14" s="437" t="s">
        <v>1091</v>
      </c>
      <c r="D14" s="499">
        <f t="shared" si="3"/>
        <v>1076</v>
      </c>
      <c r="E14" s="499">
        <f t="shared" si="3"/>
        <v>1144</v>
      </c>
      <c r="F14" s="570">
        <f t="shared" si="4"/>
        <v>482</v>
      </c>
      <c r="G14" s="570">
        <f t="shared" si="4"/>
        <v>437</v>
      </c>
      <c r="I14" s="503">
        <v>1076</v>
      </c>
      <c r="J14" s="5">
        <v>1144</v>
      </c>
      <c r="K14" s="5">
        <v>482</v>
      </c>
      <c r="L14" s="5">
        <v>437</v>
      </c>
      <c r="M14" s="511">
        <v>30</v>
      </c>
      <c r="N14" s="493">
        <v>72</v>
      </c>
      <c r="O14" s="486">
        <f t="shared" si="1"/>
        <v>15</v>
      </c>
      <c r="P14" s="504">
        <f t="shared" si="2"/>
        <v>102</v>
      </c>
    </row>
    <row r="15" spans="1:17" s="492" customFormat="1" ht="15" customHeight="1" thickBot="1" x14ac:dyDescent="0.25">
      <c r="A15" s="580">
        <v>8040</v>
      </c>
      <c r="B15" s="582" t="s">
        <v>1086</v>
      </c>
      <c r="C15" s="582" t="s">
        <v>1092</v>
      </c>
      <c r="D15" s="583">
        <f t="shared" si="3"/>
        <v>1723</v>
      </c>
      <c r="E15" s="583">
        <f t="shared" si="3"/>
        <v>1814</v>
      </c>
      <c r="F15" s="584">
        <f t="shared" si="4"/>
        <v>770</v>
      </c>
      <c r="G15" s="584">
        <f t="shared" si="4"/>
        <v>690</v>
      </c>
      <c r="I15" s="503">
        <v>1723</v>
      </c>
      <c r="J15" s="5">
        <v>1814</v>
      </c>
      <c r="K15" s="5">
        <v>770</v>
      </c>
      <c r="L15" s="5">
        <v>690</v>
      </c>
      <c r="M15" s="511">
        <v>30</v>
      </c>
      <c r="N15" s="493">
        <v>84</v>
      </c>
      <c r="O15" s="486">
        <f t="shared" si="1"/>
        <v>17.5</v>
      </c>
      <c r="P15" s="504">
        <f t="shared" si="2"/>
        <v>114</v>
      </c>
    </row>
    <row r="16" spans="1:17" s="492" customFormat="1" ht="12.75" customHeight="1" thickBot="1" x14ac:dyDescent="0.25">
      <c r="A16" s="513"/>
      <c r="B16" s="514"/>
      <c r="C16" s="514"/>
      <c r="D16" s="514"/>
      <c r="E16" s="514"/>
      <c r="F16" s="512"/>
      <c r="G16" s="512"/>
      <c r="H16" s="516"/>
      <c r="I16" s="564"/>
      <c r="J16" s="564"/>
      <c r="K16" s="564"/>
      <c r="L16" s="486"/>
      <c r="M16" s="501"/>
      <c r="N16" s="501"/>
      <c r="O16" s="504"/>
    </row>
    <row r="17" spans="1:17" s="492" customFormat="1" ht="12.75" customHeight="1" x14ac:dyDescent="0.2">
      <c r="A17" s="741" t="s">
        <v>424</v>
      </c>
      <c r="B17" s="565" t="s">
        <v>841</v>
      </c>
      <c r="C17" s="566"/>
      <c r="D17" s="566"/>
      <c r="E17" s="567"/>
      <c r="F17" s="512"/>
      <c r="G17" s="512"/>
      <c r="H17" s="516"/>
      <c r="I17" s="564"/>
      <c r="J17" s="564"/>
      <c r="K17" s="564"/>
      <c r="L17" s="486"/>
      <c r="M17" s="501"/>
      <c r="N17" s="501"/>
      <c r="O17" s="504"/>
    </row>
    <row r="18" spans="1:17" s="492" customFormat="1" ht="12.75" customHeight="1" x14ac:dyDescent="0.2">
      <c r="A18" s="742"/>
      <c r="B18" s="625" t="s">
        <v>879</v>
      </c>
      <c r="C18" s="520"/>
      <c r="D18" s="520"/>
      <c r="E18" s="568"/>
      <c r="F18" s="512"/>
      <c r="G18" s="512"/>
      <c r="H18" s="516"/>
      <c r="I18" s="564"/>
      <c r="J18" s="564"/>
      <c r="K18" s="564"/>
      <c r="L18" s="486"/>
      <c r="M18" s="501"/>
      <c r="N18" s="501"/>
      <c r="O18" s="504"/>
    </row>
    <row r="19" spans="1:17" s="492" customFormat="1" ht="13.5" customHeight="1" thickBot="1" x14ac:dyDescent="0.25">
      <c r="A19" s="743"/>
      <c r="B19" s="560" t="s">
        <v>842</v>
      </c>
      <c r="C19" s="522"/>
      <c r="D19" s="522"/>
      <c r="E19" s="569"/>
      <c r="F19" s="512"/>
      <c r="G19" s="512"/>
      <c r="H19" s="516"/>
      <c r="I19" s="564"/>
      <c r="J19" s="564"/>
      <c r="K19" s="564"/>
      <c r="L19" s="486"/>
      <c r="M19" s="501"/>
      <c r="N19" s="501"/>
      <c r="O19" s="504"/>
    </row>
    <row r="20" spans="1:17" s="492" customFormat="1" ht="13.5" customHeight="1" x14ac:dyDescent="0.2">
      <c r="A20" s="514"/>
      <c r="B20" s="579"/>
      <c r="C20" s="520"/>
      <c r="D20" s="520"/>
      <c r="F20" s="512"/>
      <c r="G20" s="512"/>
      <c r="H20" s="516"/>
      <c r="I20" s="564"/>
      <c r="J20" s="564"/>
      <c r="K20" s="564"/>
      <c r="L20" s="486"/>
      <c r="M20" s="501"/>
      <c r="N20" s="501"/>
      <c r="O20" s="504"/>
    </row>
    <row r="21" spans="1:17" s="492" customFormat="1" ht="13.5" customHeight="1" x14ac:dyDescent="0.2">
      <c r="A21" s="335" t="s">
        <v>533</v>
      </c>
      <c r="B21" s="514"/>
      <c r="C21" s="514"/>
      <c r="D21" s="520"/>
      <c r="E21" s="520"/>
      <c r="F21" s="515"/>
      <c r="G21" s="512"/>
      <c r="H21" s="512"/>
      <c r="I21" s="516"/>
      <c r="J21" s="516"/>
      <c r="K21" s="516"/>
      <c r="L21" s="516"/>
      <c r="M21" s="512"/>
      <c r="N21" s="486"/>
      <c r="O21" s="501"/>
      <c r="P21" s="501"/>
      <c r="Q21" s="504"/>
    </row>
    <row r="22" spans="1:17" s="492" customFormat="1" ht="13.5" customHeight="1" x14ac:dyDescent="0.2">
      <c r="A22" s="335" t="s">
        <v>1142</v>
      </c>
      <c r="B22" s="514"/>
      <c r="C22" s="514"/>
      <c r="D22" s="520"/>
      <c r="E22" s="520"/>
      <c r="F22" s="515"/>
      <c r="G22" s="512"/>
      <c r="H22" s="512"/>
      <c r="I22" s="516"/>
      <c r="J22" s="516"/>
      <c r="K22" s="516"/>
      <c r="L22" s="516"/>
      <c r="M22" s="512"/>
      <c r="N22" s="486"/>
      <c r="O22" s="501"/>
      <c r="P22" s="501"/>
      <c r="Q22" s="504"/>
    </row>
    <row r="23" spans="1:17" s="492" customFormat="1" ht="13.5" customHeight="1" x14ac:dyDescent="0.2">
      <c r="A23" s="335" t="s">
        <v>1100</v>
      </c>
      <c r="B23" s="514"/>
      <c r="C23" s="514"/>
      <c r="D23" s="520"/>
      <c r="E23" s="520"/>
      <c r="F23" s="515"/>
      <c r="G23" s="512"/>
      <c r="H23" s="512"/>
      <c r="I23" s="516"/>
      <c r="J23" s="516"/>
      <c r="K23" s="516"/>
      <c r="L23" s="516"/>
      <c r="M23" s="512"/>
      <c r="N23" s="486"/>
      <c r="O23" s="501"/>
      <c r="P23" s="501"/>
      <c r="Q23" s="504"/>
    </row>
    <row r="24" spans="1:17" s="492" customFormat="1" ht="13.5" customHeight="1" x14ac:dyDescent="0.2">
      <c r="A24" s="335"/>
      <c r="B24" s="514"/>
      <c r="C24" s="514"/>
      <c r="D24" s="520"/>
      <c r="E24" s="520"/>
      <c r="F24" s="515"/>
      <c r="G24" s="512"/>
      <c r="H24" s="512"/>
      <c r="I24" s="516"/>
      <c r="J24" s="516"/>
      <c r="K24" s="516"/>
      <c r="L24" s="516"/>
      <c r="M24" s="512"/>
      <c r="N24" s="486"/>
      <c r="O24" s="501"/>
      <c r="P24" s="501"/>
      <c r="Q24" s="504"/>
    </row>
    <row r="25" spans="1:17" s="525" customFormat="1" ht="15" customHeight="1" x14ac:dyDescent="0.25">
      <c r="A25" s="531" t="s">
        <v>49</v>
      </c>
      <c r="B25" s="527"/>
      <c r="C25" s="527"/>
      <c r="E25" s="605" t="s">
        <v>244</v>
      </c>
      <c r="F25" s="533"/>
      <c r="I25" s="528"/>
      <c r="J25" s="528"/>
      <c r="K25" s="528"/>
      <c r="L25" s="528"/>
      <c r="M25" s="524"/>
      <c r="O25" s="526"/>
      <c r="P25" s="526"/>
    </row>
    <row r="26" spans="1:17" s="525" customFormat="1" ht="15" customHeight="1" x14ac:dyDescent="0.25">
      <c r="A26" s="523" t="str">
        <f>Constant!A2</f>
        <v>Fin Removal Charge</v>
      </c>
      <c r="B26" s="527"/>
      <c r="C26" s="527"/>
      <c r="E26" s="720">
        <f>Constant!B2*$G$2</f>
        <v>21</v>
      </c>
      <c r="F26" s="523" t="str">
        <f>Constant!C2</f>
        <v>Per Window</v>
      </c>
      <c r="I26" s="528"/>
      <c r="J26" s="528"/>
      <c r="K26" s="528"/>
      <c r="L26" s="528"/>
      <c r="M26" s="524"/>
      <c r="O26" s="526"/>
      <c r="P26" s="526"/>
    </row>
    <row r="27" spans="1:17" s="525" customFormat="1" ht="15" customHeight="1" x14ac:dyDescent="0.25">
      <c r="A27" s="523" t="str">
        <f>Constant!A3</f>
        <v>Argon Enhanced*</v>
      </c>
      <c r="B27" s="524"/>
      <c r="C27" s="524"/>
      <c r="E27" s="720">
        <f>Constant!B3*$G$2</f>
        <v>1.89</v>
      </c>
      <c r="F27" s="523" t="str">
        <f>Constant!C3</f>
        <v>Per Square Ft.</v>
      </c>
      <c r="I27" s="528"/>
      <c r="J27" s="528"/>
      <c r="K27" s="528"/>
      <c r="L27" s="528"/>
      <c r="M27" s="524"/>
      <c r="O27" s="526"/>
      <c r="P27" s="526"/>
    </row>
    <row r="28" spans="1:17" s="525" customFormat="1" ht="15" customHeight="1" x14ac:dyDescent="0.25">
      <c r="A28" s="523" t="str">
        <f>Constant!A4</f>
        <v>Adobe Adder</v>
      </c>
      <c r="B28" s="524"/>
      <c r="C28" s="524"/>
      <c r="E28" s="720">
        <f>Constant!B4*$G$2</f>
        <v>14</v>
      </c>
      <c r="F28" s="523" t="str">
        <f>Constant!C4</f>
        <v>Per Window</v>
      </c>
      <c r="I28" s="528"/>
      <c r="J28" s="528"/>
      <c r="K28" s="528"/>
      <c r="L28" s="528"/>
      <c r="M28" s="524"/>
      <c r="O28" s="526"/>
      <c r="P28" s="526"/>
    </row>
    <row r="29" spans="1:17" s="525" customFormat="1" ht="15" customHeight="1" x14ac:dyDescent="0.25">
      <c r="A29" s="523" t="str">
        <f>Constant!A5</f>
        <v>High Head Bead(White or Adobe)</v>
      </c>
      <c r="B29" s="524"/>
      <c r="C29" s="524"/>
      <c r="D29" s="530"/>
      <c r="E29" s="720">
        <f>Constant!B5*$G$2</f>
        <v>1.89</v>
      </c>
      <c r="F29" s="523" t="str">
        <f>Constant!C5</f>
        <v>Per Lineal Ft.</v>
      </c>
      <c r="J29" s="528"/>
      <c r="K29" s="528"/>
      <c r="L29" s="528"/>
      <c r="N29" s="524"/>
      <c r="P29" s="526"/>
      <c r="Q29" s="526"/>
    </row>
    <row r="30" spans="1:17" s="525" customFormat="1" ht="15" customHeight="1" x14ac:dyDescent="0.25">
      <c r="A30" s="523" t="str">
        <f>Constant!A6</f>
        <v>Glass - Clear Glass Deduct per piece of glass</v>
      </c>
      <c r="B30" s="524"/>
      <c r="C30" s="524"/>
      <c r="E30" s="720">
        <f>Constant!B6*$G$2</f>
        <v>-1.28</v>
      </c>
      <c r="F30" s="523" t="str">
        <f>Constant!C6</f>
        <v>Per Square Ft.</v>
      </c>
      <c r="I30" s="528"/>
      <c r="J30" s="528"/>
      <c r="K30" s="528"/>
      <c r="L30" s="528"/>
      <c r="M30" s="524"/>
      <c r="O30" s="526"/>
      <c r="P30" s="526"/>
    </row>
    <row r="31" spans="1:17" s="525" customFormat="1" ht="16.5" customHeight="1" x14ac:dyDescent="0.25">
      <c r="A31" s="523" t="str">
        <f>Constant!A7</f>
        <v>Glass - DSB - Clear Tempered</v>
      </c>
      <c r="B31" s="524"/>
      <c r="C31" s="524"/>
      <c r="E31" s="720">
        <f>Constant!B7*$G$2</f>
        <v>17.600000000000001</v>
      </c>
      <c r="F31" s="523" t="str">
        <f>Constant!C7</f>
        <v>Per Square Ft.</v>
      </c>
      <c r="I31" s="528"/>
      <c r="J31" s="528"/>
      <c r="K31" s="528"/>
      <c r="L31" s="528"/>
      <c r="M31" s="524"/>
      <c r="O31" s="526"/>
      <c r="P31" s="526"/>
    </row>
    <row r="32" spans="1:17" s="525" customFormat="1" ht="15" customHeight="1" x14ac:dyDescent="0.25">
      <c r="A32" s="523" t="str">
        <f>Constant!A8</f>
        <v>Glass - DSB - Obscure</v>
      </c>
      <c r="B32" s="524"/>
      <c r="C32" s="524"/>
      <c r="E32" s="720">
        <f>Constant!B8*$G$2</f>
        <v>2.3199999999999998</v>
      </c>
      <c r="F32" s="523" t="str">
        <f>Constant!C8</f>
        <v>Per Square Ft.</v>
      </c>
      <c r="G32" s="599"/>
      <c r="H32" s="599"/>
      <c r="I32" s="528"/>
      <c r="J32" s="528"/>
      <c r="K32" s="528"/>
      <c r="L32" s="528"/>
      <c r="M32" s="524"/>
      <c r="O32" s="526"/>
      <c r="P32" s="526"/>
    </row>
    <row r="33" spans="1:17" s="525" customFormat="1" ht="15" customHeight="1" x14ac:dyDescent="0.25">
      <c r="A33" s="523" t="str">
        <f>Constant!A9</f>
        <v>Glass - DSB - Obscure/Tempered</v>
      </c>
      <c r="B33" s="524"/>
      <c r="C33" s="524"/>
      <c r="E33" s="720">
        <f>Constant!B9*$G$2</f>
        <v>32.93</v>
      </c>
      <c r="F33" s="523" t="str">
        <f>Constant!C9</f>
        <v>Per Square Ft.</v>
      </c>
      <c r="I33" s="528"/>
      <c r="J33" s="528"/>
      <c r="K33" s="528"/>
      <c r="L33" s="528"/>
      <c r="M33" s="524"/>
      <c r="O33" s="526"/>
      <c r="P33" s="526"/>
    </row>
    <row r="34" spans="1:17" s="525" customFormat="1" ht="15" customHeight="1" x14ac:dyDescent="0.25">
      <c r="A34" s="523" t="str">
        <f>Constant!A10</f>
        <v>Glass - DSB - Loe/Obscure</v>
      </c>
      <c r="B34" s="524"/>
      <c r="C34" s="524"/>
      <c r="E34" s="720">
        <f>Constant!B10*$G$2</f>
        <v>3.6</v>
      </c>
      <c r="F34" s="523" t="str">
        <f>Constant!C10</f>
        <v>Per Square Ft.</v>
      </c>
      <c r="G34" s="599"/>
      <c r="H34" s="599"/>
      <c r="I34" s="528"/>
      <c r="J34" s="528"/>
      <c r="K34" s="528"/>
      <c r="L34" s="528"/>
      <c r="M34" s="524"/>
      <c r="O34" s="526"/>
      <c r="P34" s="526"/>
    </row>
    <row r="35" spans="1:17" s="525" customFormat="1" ht="15" customHeight="1" x14ac:dyDescent="0.25">
      <c r="A35" s="523" t="str">
        <f>Constant!A11</f>
        <v>Glass - DSB - Loe/Tempered</v>
      </c>
      <c r="B35" s="524"/>
      <c r="C35" s="524"/>
      <c r="E35" s="720">
        <f>Constant!B11*$G$2</f>
        <v>20.41</v>
      </c>
      <c r="F35" s="523" t="str">
        <f>Constant!C11</f>
        <v>Per Square Ft.</v>
      </c>
      <c r="I35" s="528"/>
      <c r="J35" s="528"/>
      <c r="K35" s="528"/>
      <c r="L35" s="528"/>
      <c r="M35" s="524"/>
      <c r="O35" s="526"/>
      <c r="P35" s="526"/>
    </row>
    <row r="36" spans="1:17" s="525" customFormat="1" ht="15" customHeight="1" x14ac:dyDescent="0.25">
      <c r="A36" s="523" t="str">
        <f>Constant!A12</f>
        <v>Glass - DSB - Loe/Obs/Tempered</v>
      </c>
      <c r="B36" s="524"/>
      <c r="C36" s="524"/>
      <c r="E36" s="720">
        <f>Constant!B12*$G$2</f>
        <v>35.729999999999997</v>
      </c>
      <c r="F36" s="523" t="str">
        <f>Constant!C12</f>
        <v>Per Square Ft.</v>
      </c>
      <c r="I36" s="528"/>
      <c r="J36" s="528"/>
      <c r="K36" s="528"/>
      <c r="L36" s="528"/>
      <c r="M36" s="524"/>
      <c r="O36" s="526"/>
      <c r="P36" s="526"/>
    </row>
    <row r="37" spans="1:17" s="525" customFormat="1" ht="15" customHeight="1" x14ac:dyDescent="0.25">
      <c r="A37" s="523" t="str">
        <f>Constant!A13</f>
        <v>Glass - DSB - Loe366</v>
      </c>
      <c r="B37" s="524"/>
      <c r="C37" s="524"/>
      <c r="E37" s="720">
        <f>Constant!B13*$G$2</f>
        <v>3.86</v>
      </c>
      <c r="F37" s="523" t="str">
        <f>Constant!C13</f>
        <v>Per Square Ft.</v>
      </c>
      <c r="I37" s="528"/>
      <c r="J37" s="528"/>
      <c r="K37" s="528"/>
      <c r="L37" s="528"/>
      <c r="M37" s="524"/>
      <c r="O37" s="526"/>
      <c r="P37" s="526"/>
    </row>
    <row r="38" spans="1:17" s="525" customFormat="1" ht="15" customHeight="1" x14ac:dyDescent="0.25">
      <c r="A38" s="523" t="str">
        <f>Constant!A14</f>
        <v>Glass - DSB - Loe366/Obscure</v>
      </c>
      <c r="B38" s="524"/>
      <c r="C38" s="524"/>
      <c r="E38" s="720">
        <f>Constant!B14*$G$2</f>
        <v>6.18</v>
      </c>
      <c r="F38" s="523" t="str">
        <f>Constant!C14</f>
        <v>Per Square Ft.</v>
      </c>
      <c r="G38" s="599"/>
      <c r="H38" s="599"/>
      <c r="I38" s="528"/>
      <c r="J38" s="528"/>
      <c r="K38" s="528"/>
      <c r="L38" s="528"/>
      <c r="M38" s="524"/>
      <c r="O38" s="526"/>
      <c r="P38" s="526"/>
    </row>
    <row r="39" spans="1:17" s="525" customFormat="1" ht="15" customHeight="1" x14ac:dyDescent="0.25">
      <c r="A39" s="523" t="str">
        <f>Constant!A15</f>
        <v>Glass - DSB - Loe366/Obscure/Tempered</v>
      </c>
      <c r="B39" s="524"/>
      <c r="C39" s="524"/>
      <c r="E39" s="720">
        <f>Constant!B15*$G$2</f>
        <v>39.81</v>
      </c>
      <c r="F39" s="523" t="str">
        <f>Constant!C15</f>
        <v>Per Square Ft.</v>
      </c>
      <c r="I39" s="528"/>
      <c r="J39" s="528"/>
      <c r="K39" s="528"/>
      <c r="L39" s="528"/>
      <c r="M39" s="524"/>
      <c r="O39" s="526"/>
      <c r="P39" s="526"/>
    </row>
    <row r="40" spans="1:17" s="525" customFormat="1" ht="15" customHeight="1" x14ac:dyDescent="0.25">
      <c r="A40" s="523" t="str">
        <f>Constant!A16</f>
        <v>Glass - DSB - Loe366/Tempered</v>
      </c>
      <c r="B40" s="524"/>
      <c r="C40" s="524"/>
      <c r="E40" s="720">
        <f>Constant!B16*$G$2</f>
        <v>24.49</v>
      </c>
      <c r="F40" s="523" t="str">
        <f>Constant!C16</f>
        <v>Per Square Ft.</v>
      </c>
      <c r="I40" s="528"/>
      <c r="J40" s="528"/>
      <c r="K40" s="528"/>
      <c r="L40" s="528"/>
      <c r="M40" s="524"/>
      <c r="O40" s="526"/>
      <c r="P40" s="526"/>
    </row>
    <row r="41" spans="1:17" s="525" customFormat="1" ht="15" customHeight="1" x14ac:dyDescent="0.25">
      <c r="A41" s="523" t="str">
        <f>Constant!A17</f>
        <v>Glass - DSB - Loe340</v>
      </c>
      <c r="B41" s="524"/>
      <c r="C41" s="524"/>
      <c r="E41" s="720">
        <f>Constant!B17*$G$2</f>
        <v>4.54</v>
      </c>
      <c r="F41" s="523" t="str">
        <f>Constant!C17</f>
        <v>Per Square Ft.</v>
      </c>
      <c r="J41" s="528"/>
      <c r="K41" s="528"/>
      <c r="L41" s="528"/>
      <c r="M41" s="528"/>
      <c r="N41" s="524"/>
      <c r="P41" s="526"/>
      <c r="Q41" s="526"/>
    </row>
    <row r="42" spans="1:17" s="525" customFormat="1" ht="15" customHeight="1" x14ac:dyDescent="0.25">
      <c r="A42" s="523" t="str">
        <f>Constant!A18</f>
        <v>Glass - DSB - Loe340/Obscure</v>
      </c>
      <c r="B42" s="524"/>
      <c r="C42" s="524"/>
      <c r="E42" s="720">
        <f>Constant!B18*$G$2</f>
        <v>6.86</v>
      </c>
      <c r="F42" s="523" t="str">
        <f>Constant!C18</f>
        <v>Per Square Ft.</v>
      </c>
      <c r="G42" s="599"/>
      <c r="J42" s="528"/>
      <c r="K42" s="528"/>
      <c r="L42" s="528"/>
      <c r="M42" s="528"/>
      <c r="N42" s="524"/>
      <c r="P42" s="526"/>
      <c r="Q42" s="526"/>
    </row>
    <row r="43" spans="1:17" s="525" customFormat="1" ht="15" customHeight="1" x14ac:dyDescent="0.25">
      <c r="A43" s="523" t="str">
        <f>Constant!A19</f>
        <v>Glass - DSB - Loe340/Obscure/Tempered</v>
      </c>
      <c r="B43" s="524"/>
      <c r="C43" s="524"/>
      <c r="E43" s="720">
        <f>Constant!B19*$G$2</f>
        <v>40.49</v>
      </c>
      <c r="F43" s="523" t="str">
        <f>Constant!C19</f>
        <v>Per Square Ft.</v>
      </c>
      <c r="J43" s="528"/>
      <c r="K43" s="528"/>
      <c r="L43" s="528"/>
      <c r="M43" s="528"/>
      <c r="N43" s="524"/>
      <c r="P43" s="526"/>
      <c r="Q43" s="526"/>
    </row>
    <row r="44" spans="1:17" s="525" customFormat="1" ht="15" customHeight="1" x14ac:dyDescent="0.25">
      <c r="A44" s="523" t="str">
        <f>Constant!A20</f>
        <v>Glass - DSB - Loe340/Tempered</v>
      </c>
      <c r="B44" s="524"/>
      <c r="C44" s="524"/>
      <c r="E44" s="720">
        <f>Constant!B20*$G$2</f>
        <v>25.16</v>
      </c>
      <c r="F44" s="523" t="str">
        <f>Constant!C20</f>
        <v>Per Square Ft.</v>
      </c>
      <c r="J44" s="528"/>
      <c r="K44" s="528"/>
      <c r="L44" s="528"/>
      <c r="M44" s="528"/>
      <c r="N44" s="524"/>
      <c r="P44" s="526"/>
      <c r="Q44" s="526"/>
    </row>
    <row r="45" spans="1:17" s="525" customFormat="1" ht="15" customHeight="1" x14ac:dyDescent="0.25">
      <c r="A45" s="523" t="str">
        <f>Constant!A21</f>
        <v>Glass - 3/16 - Clear</v>
      </c>
      <c r="B45" s="524"/>
      <c r="C45" s="524"/>
      <c r="E45" s="720">
        <f>Constant!B21*$G$2</f>
        <v>5.64</v>
      </c>
      <c r="F45" s="523" t="str">
        <f>Constant!C21</f>
        <v>Per Square Ft.</v>
      </c>
      <c r="I45" s="528"/>
      <c r="J45" s="528"/>
      <c r="K45" s="528"/>
      <c r="L45" s="528"/>
      <c r="M45" s="524"/>
      <c r="O45" s="526"/>
      <c r="P45" s="526"/>
    </row>
    <row r="46" spans="1:17" s="525" customFormat="1" ht="15" customHeight="1" x14ac:dyDescent="0.25">
      <c r="A46" s="523" t="str">
        <f>Constant!A22</f>
        <v>Glass - 3/16 - Clear/Tempered</v>
      </c>
      <c r="B46" s="524"/>
      <c r="C46" s="524"/>
      <c r="E46" s="720">
        <f>Constant!B22*$G$2</f>
        <v>25.19</v>
      </c>
      <c r="F46" s="523" t="str">
        <f>Constant!C22</f>
        <v>Per Square Ft.</v>
      </c>
      <c r="I46" s="528"/>
      <c r="J46" s="528"/>
      <c r="K46" s="528"/>
      <c r="L46" s="528"/>
      <c r="M46" s="524"/>
      <c r="O46" s="526"/>
      <c r="P46" s="526"/>
    </row>
    <row r="47" spans="1:17" s="525" customFormat="1" ht="15" customHeight="1" x14ac:dyDescent="0.25">
      <c r="A47" s="523" t="str">
        <f>Constant!A23</f>
        <v>Glass - 3/16 - Loe</v>
      </c>
      <c r="B47" s="524"/>
      <c r="C47" s="524"/>
      <c r="E47" s="720">
        <f>Constant!B23*$G$2</f>
        <v>10.8</v>
      </c>
      <c r="F47" s="523" t="str">
        <f>Constant!C23</f>
        <v>Per Square Ft.</v>
      </c>
      <c r="I47" s="528"/>
      <c r="J47" s="528"/>
      <c r="K47" s="528"/>
      <c r="L47" s="528"/>
      <c r="M47" s="524"/>
      <c r="O47" s="526"/>
      <c r="P47" s="526"/>
    </row>
    <row r="48" spans="1:17" s="525" customFormat="1" ht="15" customHeight="1" x14ac:dyDescent="0.25">
      <c r="A48" s="523" t="str">
        <f>Constant!A24</f>
        <v>Glass - 3/16 - Loe/Tempered</v>
      </c>
      <c r="B48" s="524"/>
      <c r="C48" s="524"/>
      <c r="E48" s="720">
        <f>Constant!B24*$G$2</f>
        <v>30.9</v>
      </c>
      <c r="F48" s="523" t="str">
        <f>Constant!C24</f>
        <v>Per Square Ft.</v>
      </c>
      <c r="I48" s="528"/>
      <c r="J48" s="528"/>
      <c r="K48" s="528"/>
      <c r="L48" s="528"/>
      <c r="M48" s="524"/>
      <c r="O48" s="526"/>
      <c r="P48" s="526"/>
    </row>
    <row r="49" spans="1:17" s="525" customFormat="1" ht="15" customHeight="1" x14ac:dyDescent="0.25">
      <c r="A49" s="523" t="str">
        <f>Constant!A25</f>
        <v>Glass - 3/16 - Loe/Obscure</v>
      </c>
      <c r="B49" s="524"/>
      <c r="C49" s="524"/>
      <c r="E49" s="720">
        <f>Constant!B25*$G$2</f>
        <v>23.13</v>
      </c>
      <c r="F49" s="523" t="str">
        <f>Constant!C25</f>
        <v>Per Square Ft.</v>
      </c>
      <c r="I49" s="528"/>
      <c r="J49" s="528"/>
      <c r="K49" s="528"/>
      <c r="L49" s="528"/>
      <c r="M49" s="524"/>
      <c r="O49" s="526"/>
      <c r="P49" s="526"/>
    </row>
    <row r="50" spans="1:17" s="525" customFormat="1" ht="15" customHeight="1" x14ac:dyDescent="0.25">
      <c r="A50" s="523" t="str">
        <f>Constant!A26</f>
        <v>Glass - 3/16 - Loe/Obscure/Tempered</v>
      </c>
      <c r="B50" s="524"/>
      <c r="C50" s="524"/>
      <c r="E50" s="720">
        <f>Constant!B26*$G$2</f>
        <v>43.83</v>
      </c>
      <c r="F50" s="523" t="str">
        <f>Constant!C26</f>
        <v>Per Square Ft.</v>
      </c>
      <c r="I50" s="528"/>
      <c r="J50" s="528"/>
      <c r="K50" s="528"/>
      <c r="L50" s="528"/>
      <c r="M50" s="524"/>
      <c r="O50" s="526"/>
      <c r="P50" s="526"/>
    </row>
    <row r="51" spans="1:17" s="525" customFormat="1" ht="15" customHeight="1" x14ac:dyDescent="0.25">
      <c r="A51" s="523" t="str">
        <f>Constant!A27</f>
        <v>Glass - 3/16 - Obscure</v>
      </c>
      <c r="B51" s="524"/>
      <c r="C51" s="524"/>
      <c r="E51" s="720">
        <f>Constant!B27*$G$2</f>
        <v>17.97</v>
      </c>
      <c r="F51" s="523" t="str">
        <f>Constant!C27</f>
        <v>Per Square Ft.</v>
      </c>
      <c r="I51" s="528"/>
      <c r="J51" s="528"/>
      <c r="K51" s="528"/>
      <c r="L51" s="528"/>
      <c r="M51" s="524"/>
      <c r="O51" s="526"/>
      <c r="P51" s="526"/>
    </row>
    <row r="52" spans="1:17" s="525" customFormat="1" ht="15" customHeight="1" x14ac:dyDescent="0.25">
      <c r="A52" s="523" t="str">
        <f>Constant!A28</f>
        <v>Glass - 3/16 - Obscure/Tempered</v>
      </c>
      <c r="B52" s="524"/>
      <c r="C52" s="524"/>
      <c r="E52" s="720">
        <f>Constant!B28*$G$2</f>
        <v>38.08</v>
      </c>
      <c r="F52" s="523" t="str">
        <f>Constant!C28</f>
        <v>Per Square Ft.</v>
      </c>
      <c r="I52" s="528"/>
      <c r="J52" s="528"/>
      <c r="K52" s="528"/>
      <c r="L52" s="528"/>
      <c r="M52" s="524"/>
      <c r="O52" s="526"/>
      <c r="P52" s="526"/>
    </row>
    <row r="53" spans="1:17" s="525" customFormat="1" ht="15" customHeight="1" x14ac:dyDescent="0.25">
      <c r="A53" s="523" t="str">
        <f>Constant!A29</f>
        <v>Glass - 3/16 - Loe366</v>
      </c>
      <c r="B53" s="524"/>
      <c r="C53" s="524"/>
      <c r="E53" s="720">
        <f>Constant!B29*$G$2</f>
        <v>11.14</v>
      </c>
      <c r="F53" s="523" t="str">
        <f>Constant!C29</f>
        <v>Per Square Ft.</v>
      </c>
      <c r="I53" s="528"/>
      <c r="J53" s="528"/>
      <c r="K53" s="528"/>
      <c r="L53" s="528"/>
      <c r="M53" s="524"/>
      <c r="O53" s="526"/>
      <c r="P53" s="526"/>
    </row>
    <row r="54" spans="1:17" s="525" customFormat="1" ht="15" customHeight="1" x14ac:dyDescent="0.25">
      <c r="A54" s="523" t="str">
        <f>Constant!A30</f>
        <v>Glass - 3/16 - Loe366/Tempered</v>
      </c>
      <c r="B54" s="524"/>
      <c r="C54" s="524"/>
      <c r="E54" s="720">
        <f>Constant!B30*$G$2</f>
        <v>31.89</v>
      </c>
      <c r="F54" s="523" t="str">
        <f>Constant!C30</f>
        <v>Per Square Ft.</v>
      </c>
      <c r="I54" s="528"/>
      <c r="J54" s="528"/>
      <c r="K54" s="528"/>
      <c r="L54" s="528"/>
      <c r="M54" s="524"/>
      <c r="O54" s="526"/>
      <c r="P54" s="526"/>
    </row>
    <row r="55" spans="1:17" s="525" customFormat="1" ht="15" customHeight="1" x14ac:dyDescent="0.25">
      <c r="A55" s="523" t="str">
        <f>Constant!A31</f>
        <v>Glass - 3/16 - Loe366/Obscure</v>
      </c>
      <c r="B55" s="524"/>
      <c r="C55" s="524"/>
      <c r="E55" s="720">
        <f>Constant!B31*$G$2</f>
        <v>23.46</v>
      </c>
      <c r="F55" s="523" t="str">
        <f>Constant!C31</f>
        <v>Per Square Ft.</v>
      </c>
      <c r="I55" s="528"/>
      <c r="J55" s="528"/>
      <c r="K55" s="528"/>
      <c r="L55" s="528"/>
      <c r="M55" s="524"/>
      <c r="O55" s="526"/>
      <c r="P55" s="526"/>
    </row>
    <row r="56" spans="1:17" s="525" customFormat="1" ht="15" customHeight="1" x14ac:dyDescent="0.25">
      <c r="A56" s="523" t="str">
        <f>Constant!A32</f>
        <v>Glass - 3/16 - Loe366/Obscure/Tempered</v>
      </c>
      <c r="B56" s="524"/>
      <c r="C56" s="524"/>
      <c r="E56" s="720">
        <f>Constant!B32*$G$2</f>
        <v>44.78</v>
      </c>
      <c r="F56" s="523" t="str">
        <f>Constant!C32</f>
        <v>Per Square Ft.</v>
      </c>
      <c r="I56" s="528"/>
      <c r="J56" s="528"/>
      <c r="K56" s="528"/>
      <c r="L56" s="528"/>
      <c r="M56" s="524"/>
      <c r="O56" s="526"/>
      <c r="P56" s="526"/>
    </row>
    <row r="57" spans="1:17" s="525" customFormat="1" ht="15" customHeight="1" x14ac:dyDescent="0.25">
      <c r="A57" s="523" t="str">
        <f>Constant!A33</f>
        <v>Glass - 3/16 - Loe340</v>
      </c>
      <c r="B57" s="524"/>
      <c r="C57" s="524"/>
      <c r="E57" s="720">
        <f>Constant!B33*$G$2</f>
        <v>11.81</v>
      </c>
      <c r="F57" s="523" t="str">
        <f>Constant!C33</f>
        <v>Per Square Ft.</v>
      </c>
      <c r="J57" s="528"/>
      <c r="K57" s="528"/>
      <c r="L57" s="528"/>
      <c r="M57" s="528"/>
      <c r="N57" s="524"/>
      <c r="P57" s="526"/>
      <c r="Q57" s="526"/>
    </row>
    <row r="58" spans="1:17" s="525" customFormat="1" ht="15" customHeight="1" x14ac:dyDescent="0.25">
      <c r="A58" s="523" t="str">
        <f>Constant!A34</f>
        <v>Glass - 3/16 - Loe340/Tempered</v>
      </c>
      <c r="B58" s="524"/>
      <c r="C58" s="524"/>
      <c r="E58" s="720">
        <f>Constant!B34*$G$2</f>
        <v>32.56</v>
      </c>
      <c r="F58" s="523" t="str">
        <f>Constant!C34</f>
        <v>Per Square Ft.</v>
      </c>
      <c r="J58" s="528"/>
      <c r="K58" s="528"/>
      <c r="L58" s="528"/>
      <c r="M58" s="528"/>
      <c r="N58" s="524"/>
      <c r="P58" s="526"/>
      <c r="Q58" s="526"/>
    </row>
    <row r="59" spans="1:17" s="525" customFormat="1" ht="15" customHeight="1" x14ac:dyDescent="0.25">
      <c r="A59" s="523" t="str">
        <f>Constant!A35</f>
        <v>Glass - 3/16 - Loe340/Obscure</v>
      </c>
      <c r="B59" s="524"/>
      <c r="C59" s="524"/>
      <c r="E59" s="720">
        <f>Constant!B35*$G$2</f>
        <v>24.14</v>
      </c>
      <c r="F59" s="523" t="str">
        <f>Constant!C35</f>
        <v>Per Square Ft.</v>
      </c>
      <c r="J59" s="528"/>
      <c r="K59" s="528"/>
      <c r="L59" s="528"/>
      <c r="M59" s="528"/>
      <c r="N59" s="524"/>
      <c r="P59" s="526"/>
      <c r="Q59" s="526"/>
    </row>
    <row r="60" spans="1:17" s="525" customFormat="1" ht="15" customHeight="1" x14ac:dyDescent="0.25">
      <c r="A60" s="523" t="str">
        <f>Constant!A36</f>
        <v>Glass - 3/16 - Loe340/Obscure/Tempered</v>
      </c>
      <c r="B60" s="524"/>
      <c r="C60" s="524"/>
      <c r="E60" s="720">
        <f>Constant!B36*$G$2</f>
        <v>45.45</v>
      </c>
      <c r="F60" s="523" t="str">
        <f>Constant!C36</f>
        <v>Per Square Ft.</v>
      </c>
      <c r="J60" s="528"/>
      <c r="K60" s="528"/>
      <c r="L60" s="528"/>
      <c r="M60" s="528"/>
      <c r="N60" s="524"/>
      <c r="P60" s="526"/>
      <c r="Q60" s="526"/>
    </row>
    <row r="61" spans="1:17" s="525" customFormat="1" ht="15" customHeight="1" x14ac:dyDescent="0.25">
      <c r="A61" s="523" t="str">
        <f>Constant!A38</f>
        <v>Spacer Upgrade</v>
      </c>
      <c r="B61" s="524"/>
      <c r="C61" s="524"/>
      <c r="E61" s="720">
        <f>Constant!B38*$G$2</f>
        <v>6.48</v>
      </c>
      <c r="F61" s="523" t="str">
        <f>Constant!C38</f>
        <v>Per Square Ft.</v>
      </c>
      <c r="I61" s="528"/>
      <c r="J61" s="528"/>
      <c r="K61" s="528"/>
      <c r="L61" s="528"/>
      <c r="M61" s="524"/>
      <c r="O61" s="526"/>
      <c r="P61" s="526"/>
    </row>
    <row r="62" spans="1:17" s="525" customFormat="1" ht="15" customHeight="1" x14ac:dyDescent="0.25">
      <c r="A62" s="523" t="str">
        <f>Constant!A39</f>
        <v>Glass Breakage Warranty</v>
      </c>
      <c r="B62" s="524"/>
      <c r="C62" s="524"/>
      <c r="E62" s="720">
        <f>Constant!B39*$G$2</f>
        <v>1.49</v>
      </c>
      <c r="F62" s="523" t="str">
        <f>Constant!C39</f>
        <v>Per Square Ft.</v>
      </c>
      <c r="I62" s="528"/>
      <c r="J62" s="528"/>
      <c r="K62" s="528"/>
      <c r="L62" s="528"/>
      <c r="M62" s="524"/>
      <c r="O62" s="526"/>
      <c r="P62" s="526"/>
    </row>
    <row r="63" spans="1:17" s="525" customFormat="1" ht="15" customHeight="1" x14ac:dyDescent="0.25">
      <c r="A63" s="523" t="str">
        <f>Constant!A40</f>
        <v>Factory Applied WOCD</v>
      </c>
      <c r="B63" s="524"/>
      <c r="C63" s="524"/>
      <c r="E63" s="720">
        <f>Constant!B40*$G$2</f>
        <v>13</v>
      </c>
      <c r="F63" s="523" t="str">
        <f>Constant!C40</f>
        <v>Per Window</v>
      </c>
      <c r="I63" s="528"/>
      <c r="J63" s="528"/>
      <c r="K63" s="528"/>
      <c r="L63" s="528"/>
      <c r="M63" s="524"/>
      <c r="O63" s="526"/>
      <c r="P63" s="526"/>
    </row>
    <row r="64" spans="1:17" s="525" customFormat="1" ht="15" customHeight="1" x14ac:dyDescent="0.25">
      <c r="A64" s="523" t="str">
        <f>Constant!A41</f>
        <v>Plastic Film Applied - Inside or Outside</v>
      </c>
      <c r="B64" s="524"/>
      <c r="C64" s="524"/>
      <c r="E64" s="720">
        <f>Constant!B41*$G$2</f>
        <v>33</v>
      </c>
      <c r="F64" s="523" t="str">
        <f>Constant!C41</f>
        <v>Per Window</v>
      </c>
      <c r="I64" s="528"/>
      <c r="J64" s="528"/>
      <c r="K64" s="528"/>
      <c r="L64" s="528"/>
      <c r="M64" s="524"/>
      <c r="O64" s="526"/>
      <c r="P64" s="526"/>
    </row>
    <row r="65" spans="1:16" s="525" customFormat="1" ht="15" customHeight="1" x14ac:dyDescent="0.25">
      <c r="A65" s="523" t="str">
        <f>Constant!A42</f>
        <v>Plastic Film Applied - Inside and Outside</v>
      </c>
      <c r="B65" s="524"/>
      <c r="C65" s="524"/>
      <c r="E65" s="720">
        <f>Constant!B42*$G$2</f>
        <v>44</v>
      </c>
      <c r="F65" s="523" t="str">
        <f>Constant!C42</f>
        <v>Per Window</v>
      </c>
      <c r="I65" s="528"/>
      <c r="J65" s="528"/>
      <c r="K65" s="528"/>
      <c r="L65" s="528"/>
      <c r="M65" s="524"/>
      <c r="O65" s="526"/>
      <c r="P65" s="526"/>
    </row>
    <row r="66" spans="1:16" s="525" customFormat="1" ht="15" customHeight="1" x14ac:dyDescent="0.25">
      <c r="A66" s="523" t="str">
        <f>Constant!A43</f>
        <v>Flat Grid Charge</v>
      </c>
      <c r="B66" s="524"/>
      <c r="C66" s="524"/>
      <c r="E66" s="720">
        <f>Constant!B43*$G$2</f>
        <v>6.55</v>
      </c>
      <c r="F66" s="523" t="str">
        <f>Constant!C43</f>
        <v>Per Square Ft.</v>
      </c>
      <c r="I66" s="528"/>
      <c r="J66" s="528"/>
      <c r="K66" s="528"/>
      <c r="L66" s="528"/>
      <c r="M66" s="524"/>
      <c r="O66" s="526"/>
      <c r="P66" s="526"/>
    </row>
    <row r="67" spans="1:16" s="525" customFormat="1" ht="15" customHeight="1" x14ac:dyDescent="0.25">
      <c r="A67" s="523" t="str">
        <f>Constant!A44</f>
        <v>Two-Tone Flat Grid Charge</v>
      </c>
      <c r="B67" s="524"/>
      <c r="C67" s="524"/>
      <c r="E67" s="720">
        <f>Constant!B44*$G$2</f>
        <v>17.02</v>
      </c>
      <c r="F67" s="523" t="str">
        <f>Constant!C44</f>
        <v>Per Square Ft.</v>
      </c>
      <c r="I67" s="528"/>
      <c r="J67" s="528"/>
      <c r="K67" s="528"/>
      <c r="L67" s="528"/>
      <c r="M67" s="524"/>
      <c r="O67" s="526"/>
      <c r="P67" s="526"/>
    </row>
    <row r="68" spans="1:16" s="525" customFormat="1" ht="15" customHeight="1" x14ac:dyDescent="0.25">
      <c r="A68" s="523" t="str">
        <f>Constant!A45</f>
        <v>Sculptured Grid Charge</v>
      </c>
      <c r="B68" s="524"/>
      <c r="C68" s="524"/>
      <c r="E68" s="720">
        <f>Constant!B45*$G$2</f>
        <v>17.02</v>
      </c>
      <c r="F68" s="523" t="str">
        <f>Constant!C45</f>
        <v>Per Square Ft.</v>
      </c>
      <c r="I68" s="528"/>
      <c r="J68" s="528"/>
      <c r="K68" s="528"/>
      <c r="L68" s="528"/>
      <c r="M68" s="524"/>
      <c r="O68" s="526"/>
      <c r="P68" s="526"/>
    </row>
    <row r="69" spans="1:16" s="525" customFormat="1" ht="15" customHeight="1" x14ac:dyDescent="0.25">
      <c r="A69" s="523" t="str">
        <f>Constant!A46</f>
        <v>Two-Tone Sculptured Grid Charge</v>
      </c>
      <c r="B69" s="524"/>
      <c r="C69" s="524"/>
      <c r="E69" s="720">
        <f>Constant!B46*$G$2</f>
        <v>34.06</v>
      </c>
      <c r="F69" s="523" t="str">
        <f>Constant!C46</f>
        <v>Per Square Ft.</v>
      </c>
      <c r="I69" s="528"/>
      <c r="J69" s="528"/>
      <c r="K69" s="528"/>
      <c r="L69" s="528"/>
      <c r="M69" s="524"/>
      <c r="O69" s="526"/>
      <c r="P69" s="526"/>
    </row>
    <row r="70" spans="1:16" s="525" customFormat="1" ht="15" customHeight="1" x14ac:dyDescent="0.25">
      <c r="A70" s="523" t="str">
        <f>Constant!A47</f>
        <v>Simulated Divided Lite Grid Charge</v>
      </c>
      <c r="B70" s="524"/>
      <c r="C70" s="524"/>
      <c r="E70" s="720">
        <f>Constant!B47*$G$2</f>
        <v>21.8</v>
      </c>
      <c r="F70" s="523" t="str">
        <f>Constant!C47</f>
        <v>Per Square Ft.</v>
      </c>
      <c r="G70" s="684" t="s">
        <v>1208</v>
      </c>
      <c r="I70" s="528"/>
      <c r="J70" s="528"/>
      <c r="K70" s="528"/>
      <c r="L70" s="528"/>
      <c r="M70" s="524"/>
      <c r="O70" s="526"/>
      <c r="P70" s="526"/>
    </row>
    <row r="71" spans="1:16" s="525" customFormat="1" ht="15" customHeight="1" x14ac:dyDescent="0.25">
      <c r="A71" s="523" t="str">
        <f>Constant!A48</f>
        <v>Simulated Divided Lite Painted Grid Charge</v>
      </c>
      <c r="B71" s="524"/>
      <c r="C71" s="524"/>
      <c r="E71" s="720">
        <f>Constant!B48*$G$2</f>
        <v>27.51</v>
      </c>
      <c r="F71" s="523" t="str">
        <f>Constant!C48</f>
        <v>Per Square Ft.</v>
      </c>
      <c r="G71" s="684" t="s">
        <v>1208</v>
      </c>
      <c r="I71" s="528"/>
      <c r="J71" s="528"/>
      <c r="K71" s="528"/>
      <c r="L71" s="528"/>
      <c r="M71" s="524"/>
      <c r="O71" s="526"/>
      <c r="P71" s="526"/>
    </row>
    <row r="72" spans="1:16" s="525" customFormat="1" ht="15" customHeight="1" x14ac:dyDescent="0.25">
      <c r="A72" s="523" t="str">
        <f>Constant!A49</f>
        <v>2 1/8" SDL Bar</v>
      </c>
      <c r="B72" s="535"/>
      <c r="C72" s="535"/>
      <c r="D72" s="535"/>
      <c r="E72" s="720">
        <f>Constant!B49*$G$2</f>
        <v>102</v>
      </c>
      <c r="F72" s="523" t="str">
        <f>Constant!C49</f>
        <v>Per Bar</v>
      </c>
      <c r="I72" s="528"/>
      <c r="J72" s="528"/>
      <c r="K72" s="528"/>
      <c r="L72" s="528"/>
      <c r="M72" s="524"/>
      <c r="O72" s="526"/>
      <c r="P72" s="526"/>
    </row>
    <row r="73" spans="1:16" s="525" customFormat="1" ht="15" customHeight="1" x14ac:dyDescent="0.25">
      <c r="A73" s="523" t="str">
        <f>Constant!A52</f>
        <v>Combination Unit Charge</v>
      </c>
      <c r="B73" s="535"/>
      <c r="C73" s="535"/>
      <c r="D73" s="535"/>
      <c r="E73" s="720">
        <f>Constant!B52*$G$2</f>
        <v>154</v>
      </c>
      <c r="F73" s="523" t="str">
        <f>Constant!C52</f>
        <v>Combination Charge</v>
      </c>
      <c r="I73" s="528"/>
      <c r="J73" s="528"/>
      <c r="K73" s="528"/>
      <c r="L73" s="528"/>
      <c r="M73" s="524"/>
      <c r="O73" s="526"/>
      <c r="P73" s="526"/>
    </row>
    <row r="74" spans="1:16" s="535" customFormat="1" ht="15" customHeight="1" x14ac:dyDescent="0.25">
      <c r="A74" s="523" t="str">
        <f>Constant!A53</f>
        <v>Tariff</v>
      </c>
      <c r="B74" s="728"/>
      <c r="C74" s="728"/>
      <c r="D74" s="728"/>
      <c r="E74" s="720">
        <f>Constant!B53*$G$2</f>
        <v>6.24</v>
      </c>
      <c r="F74" s="523" t="str">
        <f>Constant!C53</f>
        <v>Per Unit</v>
      </c>
      <c r="I74" s="528"/>
      <c r="J74" s="528"/>
      <c r="K74" s="528"/>
      <c r="L74" s="528"/>
      <c r="M74" s="524"/>
      <c r="O74" s="536"/>
    </row>
    <row r="75" spans="1:16" x14ac:dyDescent="0.25">
      <c r="A75" s="523"/>
    </row>
    <row r="76" spans="1:16" s="535" customFormat="1" ht="15" customHeight="1" x14ac:dyDescent="0.25">
      <c r="A76" s="523" t="str">
        <f>Constant!A58</f>
        <v xml:space="preserve">If ordering an Eyebrow (Price would be this page + radius charge of $238.00) </v>
      </c>
      <c r="B76" s="539"/>
      <c r="C76" s="539"/>
      <c r="D76" s="538"/>
      <c r="E76" s="538"/>
      <c r="F76" s="529"/>
      <c r="I76" s="528"/>
      <c r="J76" s="528"/>
      <c r="K76" s="528"/>
      <c r="L76" s="528"/>
      <c r="M76" s="524"/>
    </row>
    <row r="77" spans="1:16" s="535" customFormat="1" ht="15" customHeight="1" thickBot="1" x14ac:dyDescent="0.3">
      <c r="A77" s="523"/>
      <c r="B77" s="539"/>
      <c r="C77" s="539"/>
      <c r="D77" s="538"/>
      <c r="E77" s="538"/>
      <c r="F77" s="529"/>
      <c r="I77" s="528"/>
      <c r="J77" s="528"/>
      <c r="K77" s="528"/>
      <c r="L77" s="528"/>
      <c r="M77" s="524"/>
    </row>
    <row r="78" spans="1:16" s="535" customFormat="1" ht="15" customHeight="1" x14ac:dyDescent="0.25">
      <c r="A78" s="711" t="str">
        <f>Constant!A59</f>
        <v>* Suggested rough opening based on butt type drywall installation - add 1/2" to exact width dimension - add 1/2" to exact height dimension.</v>
      </c>
      <c r="B78" s="712"/>
      <c r="C78" s="712"/>
      <c r="D78" s="713"/>
      <c r="E78" s="713"/>
      <c r="F78" s="714"/>
      <c r="G78" s="715"/>
      <c r="H78" s="715"/>
      <c r="I78" s="528"/>
      <c r="J78" s="528"/>
      <c r="K78" s="528"/>
      <c r="L78" s="528"/>
      <c r="M78" s="524"/>
    </row>
    <row r="79" spans="1:16" s="529" customFormat="1" ht="15" customHeight="1" x14ac:dyDescent="0.25">
      <c r="A79" s="523" t="str">
        <f>Constant!A60</f>
        <v>* Grids are between Glass and can not be removed or added.</v>
      </c>
      <c r="B79" s="526"/>
      <c r="C79" s="526"/>
      <c r="D79" s="526"/>
      <c r="E79" s="526"/>
      <c r="F79" s="526"/>
      <c r="I79" s="528"/>
      <c r="J79" s="528"/>
      <c r="K79" s="528"/>
      <c r="L79" s="528"/>
      <c r="M79" s="524"/>
    </row>
    <row r="80" spans="1:16" s="529" customFormat="1" ht="15" customHeight="1" x14ac:dyDescent="0.25">
      <c r="A80" s="523" t="str">
        <f>Constant!A61</f>
        <v>** Argon Enhanced Available Only In Combination W/ Low E Glass.</v>
      </c>
      <c r="B80" s="535"/>
      <c r="C80" s="535"/>
      <c r="D80" s="535"/>
      <c r="E80" s="535"/>
      <c r="F80" s="535"/>
      <c r="G80" s="540"/>
      <c r="H80" s="540"/>
      <c r="I80" s="528"/>
      <c r="J80" s="528"/>
      <c r="K80" s="528"/>
      <c r="L80" s="528"/>
      <c r="M80" s="524"/>
    </row>
    <row r="81" spans="1:15" s="529" customFormat="1" ht="15" customHeight="1" x14ac:dyDescent="0.25">
      <c r="A81" s="523" t="str">
        <f>Constant!A62</f>
        <v>Subject to change without notice.</v>
      </c>
      <c r="B81" s="535"/>
      <c r="C81" s="535"/>
      <c r="D81" s="535"/>
      <c r="E81" s="535"/>
      <c r="F81" s="534"/>
      <c r="G81" s="540"/>
      <c r="H81" s="540"/>
    </row>
    <row r="82" spans="1:15" x14ac:dyDescent="0.25">
      <c r="A82" s="523" t="str">
        <f>Constant!A63</f>
        <v>When changing the multiplier, please make sure that you have entered the correct number from your multiplier sheet.</v>
      </c>
      <c r="L82" s="517"/>
      <c r="M82" s="517"/>
      <c r="N82" s="517"/>
      <c r="O82" s="517"/>
    </row>
    <row r="83" spans="1:15" x14ac:dyDescent="0.25">
      <c r="A83" s="523" t="str">
        <f>Constant!A64</f>
        <v>Match the product code number and the multiplier number.  We can not be responsible for mistakes in pricing.</v>
      </c>
      <c r="L83" s="517"/>
      <c r="M83" s="517"/>
      <c r="N83" s="517"/>
      <c r="O83" s="517"/>
    </row>
    <row r="84" spans="1:15" ht="16.5" thickBot="1" x14ac:dyDescent="0.3">
      <c r="A84" s="716" t="str">
        <f>Constant!A65</f>
        <v>If you have any questions contact your local sales person or customer service department.</v>
      </c>
      <c r="B84" s="722"/>
      <c r="C84" s="722"/>
      <c r="D84" s="722"/>
      <c r="E84" s="722"/>
      <c r="F84" s="722"/>
      <c r="G84" s="722"/>
      <c r="H84" s="722"/>
      <c r="L84" s="517"/>
      <c r="M84" s="517"/>
      <c r="N84" s="517"/>
      <c r="O84" s="517"/>
    </row>
    <row r="85" spans="1:15" x14ac:dyDescent="0.25">
      <c r="A85" s="523"/>
      <c r="L85" s="517"/>
      <c r="M85" s="517"/>
      <c r="N85" s="517"/>
      <c r="O85" s="517"/>
    </row>
    <row r="86" spans="1:15" x14ac:dyDescent="0.25">
      <c r="A86" s="523"/>
      <c r="L86" s="517"/>
      <c r="M86" s="517"/>
      <c r="N86" s="517"/>
      <c r="O86" s="517"/>
    </row>
    <row r="87" spans="1:15" x14ac:dyDescent="0.25">
      <c r="A87" s="523"/>
      <c r="L87" s="517"/>
      <c r="M87" s="517"/>
      <c r="N87" s="517"/>
      <c r="O87" s="517"/>
    </row>
    <row r="88" spans="1:15" x14ac:dyDescent="0.25">
      <c r="A88" s="523"/>
      <c r="L88" s="517"/>
      <c r="M88" s="517"/>
      <c r="N88" s="517"/>
      <c r="O88" s="517"/>
    </row>
    <row r="89" spans="1:15" x14ac:dyDescent="0.25">
      <c r="A89" s="523"/>
      <c r="L89" s="517"/>
      <c r="M89" s="517"/>
      <c r="N89" s="517"/>
      <c r="O89" s="517"/>
    </row>
    <row r="90" spans="1:15" x14ac:dyDescent="0.25">
      <c r="L90" s="517"/>
      <c r="M90" s="517"/>
      <c r="N90" s="517"/>
      <c r="O90" s="517"/>
    </row>
    <row r="91" spans="1:15" x14ac:dyDescent="0.25">
      <c r="L91" s="517"/>
      <c r="M91" s="517"/>
      <c r="N91" s="517"/>
      <c r="O91" s="517"/>
    </row>
    <row r="92" spans="1:15" x14ac:dyDescent="0.25">
      <c r="L92" s="517"/>
      <c r="M92" s="517"/>
      <c r="N92" s="517"/>
      <c r="O92" s="517"/>
    </row>
    <row r="93" spans="1:15" x14ac:dyDescent="0.25">
      <c r="L93" s="517"/>
      <c r="M93" s="517"/>
      <c r="N93" s="517"/>
      <c r="O93" s="517"/>
    </row>
    <row r="94" spans="1:15" x14ac:dyDescent="0.25">
      <c r="L94" s="517"/>
      <c r="M94" s="517"/>
      <c r="N94" s="517"/>
      <c r="O94" s="517"/>
    </row>
    <row r="95" spans="1:15" x14ac:dyDescent="0.25">
      <c r="L95" s="517"/>
      <c r="M95" s="517"/>
      <c r="N95" s="517"/>
      <c r="O95" s="517"/>
    </row>
    <row r="96" spans="1:15" x14ac:dyDescent="0.25">
      <c r="L96" s="517"/>
      <c r="M96" s="517"/>
      <c r="N96" s="517"/>
      <c r="O96" s="517"/>
    </row>
    <row r="97" spans="12:15" x14ac:dyDescent="0.25">
      <c r="L97" s="517"/>
      <c r="M97" s="517"/>
      <c r="N97" s="517"/>
      <c r="O97" s="517"/>
    </row>
    <row r="98" spans="12:15" x14ac:dyDescent="0.25">
      <c r="L98" s="517"/>
      <c r="M98" s="517"/>
      <c r="N98" s="517"/>
      <c r="O98" s="517"/>
    </row>
    <row r="99" spans="12:15" x14ac:dyDescent="0.25">
      <c r="L99" s="517"/>
      <c r="M99" s="517"/>
      <c r="N99" s="517"/>
      <c r="O99" s="517"/>
    </row>
    <row r="100" spans="12:15" x14ac:dyDescent="0.25">
      <c r="L100" s="517"/>
      <c r="M100" s="517"/>
      <c r="N100" s="517"/>
      <c r="O100" s="517"/>
    </row>
    <row r="101" spans="12:15" x14ac:dyDescent="0.25">
      <c r="L101" s="517"/>
      <c r="M101" s="517"/>
      <c r="N101" s="517"/>
      <c r="O101" s="517"/>
    </row>
    <row r="102" spans="12:15" x14ac:dyDescent="0.25">
      <c r="L102" s="517"/>
      <c r="M102" s="517"/>
      <c r="N102" s="517"/>
      <c r="O102" s="517"/>
    </row>
    <row r="103" spans="12:15" x14ac:dyDescent="0.25">
      <c r="L103" s="517"/>
      <c r="M103" s="517"/>
      <c r="N103" s="517"/>
      <c r="O103" s="517"/>
    </row>
    <row r="104" spans="12:15" x14ac:dyDescent="0.25">
      <c r="L104" s="517"/>
      <c r="M104" s="517"/>
      <c r="N104" s="517"/>
      <c r="O104" s="517"/>
    </row>
    <row r="105" spans="12:15" x14ac:dyDescent="0.25">
      <c r="L105" s="517"/>
      <c r="M105" s="517"/>
      <c r="N105" s="517"/>
      <c r="O105" s="517"/>
    </row>
    <row r="106" spans="12:15" x14ac:dyDescent="0.25">
      <c r="L106" s="517"/>
      <c r="M106" s="517"/>
      <c r="N106" s="517"/>
      <c r="O106" s="517"/>
    </row>
    <row r="107" spans="12:15" x14ac:dyDescent="0.25">
      <c r="L107" s="517"/>
      <c r="M107" s="517"/>
      <c r="N107" s="517"/>
      <c r="O107" s="517"/>
    </row>
    <row r="108" spans="12:15" x14ac:dyDescent="0.25">
      <c r="L108" s="517"/>
      <c r="M108" s="517"/>
      <c r="N108" s="517"/>
      <c r="O108" s="517"/>
    </row>
    <row r="109" spans="12:15" x14ac:dyDescent="0.25">
      <c r="L109" s="517"/>
      <c r="M109" s="517"/>
      <c r="N109" s="517"/>
      <c r="O109" s="517"/>
    </row>
    <row r="110" spans="12:15" x14ac:dyDescent="0.25">
      <c r="L110" s="517"/>
      <c r="M110" s="517"/>
      <c r="N110" s="517"/>
      <c r="O110" s="517"/>
    </row>
    <row r="111" spans="12:15" x14ac:dyDescent="0.25">
      <c r="L111" s="517"/>
      <c r="M111" s="517"/>
      <c r="N111" s="517"/>
      <c r="O111" s="517"/>
    </row>
    <row r="112" spans="12:15" x14ac:dyDescent="0.25">
      <c r="L112" s="517"/>
      <c r="M112" s="517"/>
      <c r="N112" s="517"/>
      <c r="O112" s="517"/>
    </row>
    <row r="113" spans="12:15" x14ac:dyDescent="0.25">
      <c r="L113" s="517"/>
      <c r="M113" s="517"/>
      <c r="N113" s="517"/>
      <c r="O113" s="517"/>
    </row>
    <row r="114" spans="12:15" x14ac:dyDescent="0.25">
      <c r="L114" s="517"/>
      <c r="M114" s="517"/>
      <c r="N114" s="517"/>
      <c r="O114" s="517"/>
    </row>
    <row r="115" spans="12:15" x14ac:dyDescent="0.25">
      <c r="L115" s="517"/>
      <c r="M115" s="517"/>
      <c r="N115" s="517"/>
      <c r="O115" s="517"/>
    </row>
    <row r="116" spans="12:15" x14ac:dyDescent="0.25">
      <c r="L116" s="517"/>
      <c r="M116" s="517"/>
      <c r="N116" s="517"/>
      <c r="O116" s="517"/>
    </row>
    <row r="117" spans="12:15" x14ac:dyDescent="0.25">
      <c r="L117" s="517"/>
      <c r="M117" s="517"/>
      <c r="N117" s="517"/>
      <c r="O117" s="517"/>
    </row>
    <row r="118" spans="12:15" x14ac:dyDescent="0.25">
      <c r="L118" s="517"/>
      <c r="M118" s="517"/>
      <c r="N118" s="517"/>
      <c r="O118" s="517"/>
    </row>
    <row r="119" spans="12:15" x14ac:dyDescent="0.25">
      <c r="L119" s="517"/>
      <c r="M119" s="517"/>
      <c r="N119" s="517"/>
      <c r="O119" s="517"/>
    </row>
    <row r="120" spans="12:15" x14ac:dyDescent="0.25">
      <c r="L120" s="517"/>
      <c r="M120" s="517"/>
      <c r="N120" s="517"/>
      <c r="O120" s="517"/>
    </row>
    <row r="121" spans="12:15" x14ac:dyDescent="0.25">
      <c r="L121" s="517"/>
      <c r="M121" s="517"/>
      <c r="N121" s="517"/>
      <c r="O121" s="517"/>
    </row>
    <row r="122" spans="12:15" x14ac:dyDescent="0.25">
      <c r="L122" s="517"/>
      <c r="M122" s="517"/>
      <c r="N122" s="517"/>
      <c r="O122" s="517"/>
    </row>
    <row r="123" spans="12:15" x14ac:dyDescent="0.25">
      <c r="L123" s="517"/>
      <c r="M123" s="517"/>
      <c r="N123" s="517"/>
      <c r="O123" s="517"/>
    </row>
    <row r="124" spans="12:15" x14ac:dyDescent="0.25">
      <c r="L124" s="517"/>
      <c r="M124" s="517"/>
      <c r="N124" s="517"/>
      <c r="O124" s="517"/>
    </row>
    <row r="125" spans="12:15" x14ac:dyDescent="0.25">
      <c r="L125" s="517"/>
      <c r="M125" s="517"/>
      <c r="N125" s="517"/>
      <c r="O125" s="517"/>
    </row>
    <row r="126" spans="12:15" x14ac:dyDescent="0.25">
      <c r="L126" s="517"/>
      <c r="M126" s="517"/>
      <c r="N126" s="517"/>
      <c r="O126" s="517"/>
    </row>
    <row r="127" spans="12:15" x14ac:dyDescent="0.25">
      <c r="L127" s="517"/>
      <c r="M127" s="517"/>
      <c r="N127" s="517"/>
      <c r="O127" s="517"/>
    </row>
    <row r="128" spans="12:15" x14ac:dyDescent="0.25">
      <c r="L128" s="517"/>
      <c r="M128" s="517"/>
      <c r="N128" s="517"/>
      <c r="O128" s="517"/>
    </row>
    <row r="129" spans="12:15" x14ac:dyDescent="0.25">
      <c r="L129" s="517"/>
      <c r="M129" s="517"/>
      <c r="N129" s="517"/>
      <c r="O129" s="517"/>
    </row>
    <row r="130" spans="12:15" x14ac:dyDescent="0.25">
      <c r="L130" s="517"/>
      <c r="M130" s="517"/>
      <c r="N130" s="517"/>
      <c r="O130" s="517"/>
    </row>
    <row r="131" spans="12:15" x14ac:dyDescent="0.25">
      <c r="L131" s="517"/>
      <c r="M131" s="517"/>
      <c r="N131" s="517"/>
      <c r="O131" s="517"/>
    </row>
    <row r="132" spans="12:15" x14ac:dyDescent="0.25">
      <c r="L132" s="517"/>
      <c r="M132" s="517"/>
      <c r="N132" s="517"/>
      <c r="O132" s="517"/>
    </row>
    <row r="133" spans="12:15" x14ac:dyDescent="0.25">
      <c r="L133" s="517"/>
      <c r="M133" s="517"/>
      <c r="N133" s="517"/>
      <c r="O133" s="517"/>
    </row>
    <row r="134" spans="12:15" x14ac:dyDescent="0.25">
      <c r="L134" s="517"/>
      <c r="M134" s="517"/>
      <c r="N134" s="517"/>
      <c r="O134" s="517"/>
    </row>
    <row r="135" spans="12:15" x14ac:dyDescent="0.25">
      <c r="L135" s="517"/>
      <c r="M135" s="517"/>
      <c r="N135" s="517"/>
      <c r="O135" s="517"/>
    </row>
    <row r="136" spans="12:15" x14ac:dyDescent="0.25">
      <c r="L136" s="517"/>
      <c r="M136" s="517"/>
      <c r="N136" s="517"/>
      <c r="O136" s="517"/>
    </row>
    <row r="137" spans="12:15" x14ac:dyDescent="0.25">
      <c r="L137" s="517"/>
      <c r="M137" s="517"/>
      <c r="N137" s="517"/>
      <c r="O137" s="517"/>
    </row>
    <row r="138" spans="12:15" x14ac:dyDescent="0.25">
      <c r="L138" s="517"/>
      <c r="M138" s="517"/>
      <c r="N138" s="517"/>
      <c r="O138" s="517"/>
    </row>
    <row r="139" spans="12:15" x14ac:dyDescent="0.25">
      <c r="L139" s="517"/>
      <c r="M139" s="517"/>
      <c r="N139" s="517"/>
      <c r="O139" s="517"/>
    </row>
    <row r="140" spans="12:15" x14ac:dyDescent="0.25">
      <c r="L140" s="517"/>
      <c r="M140" s="517"/>
      <c r="N140" s="517"/>
      <c r="O140" s="517"/>
    </row>
    <row r="141" spans="12:15" x14ac:dyDescent="0.25">
      <c r="L141" s="517"/>
      <c r="M141" s="517"/>
      <c r="N141" s="517"/>
      <c r="O141" s="517"/>
    </row>
    <row r="142" spans="12:15" x14ac:dyDescent="0.25">
      <c r="L142" s="517"/>
      <c r="M142" s="517"/>
      <c r="N142" s="517"/>
      <c r="O142" s="517"/>
    </row>
    <row r="143" spans="12:15" x14ac:dyDescent="0.25">
      <c r="L143" s="517"/>
      <c r="M143" s="517"/>
      <c r="N143" s="517"/>
      <c r="O143" s="517"/>
    </row>
    <row r="144" spans="12:15" x14ac:dyDescent="0.25">
      <c r="L144" s="517"/>
      <c r="M144" s="517"/>
      <c r="N144" s="517"/>
      <c r="O144" s="517"/>
    </row>
    <row r="145" spans="12:15" x14ac:dyDescent="0.25">
      <c r="L145" s="517"/>
      <c r="M145" s="517"/>
      <c r="N145" s="517"/>
      <c r="O145" s="517"/>
    </row>
    <row r="146" spans="12:15" x14ac:dyDescent="0.25">
      <c r="L146" s="517"/>
      <c r="M146" s="517"/>
      <c r="N146" s="517"/>
      <c r="O146" s="517"/>
    </row>
    <row r="147" spans="12:15" x14ac:dyDescent="0.25">
      <c r="L147" s="517"/>
      <c r="M147" s="517"/>
      <c r="N147" s="517"/>
      <c r="O147" s="517"/>
    </row>
    <row r="148" spans="12:15" x14ac:dyDescent="0.25">
      <c r="L148" s="517"/>
      <c r="M148" s="517"/>
      <c r="N148" s="517"/>
      <c r="O148" s="517"/>
    </row>
    <row r="149" spans="12:15" x14ac:dyDescent="0.25">
      <c r="L149" s="517"/>
      <c r="M149" s="517"/>
      <c r="N149" s="517"/>
      <c r="O149" s="517"/>
    </row>
    <row r="150" spans="12:15" x14ac:dyDescent="0.25">
      <c r="L150" s="517"/>
      <c r="M150" s="517"/>
      <c r="N150" s="517"/>
      <c r="O150" s="517"/>
    </row>
    <row r="151" spans="12:15" x14ac:dyDescent="0.25">
      <c r="L151" s="517"/>
      <c r="M151" s="517"/>
      <c r="N151" s="517"/>
      <c r="O151" s="517"/>
    </row>
    <row r="152" spans="12:15" x14ac:dyDescent="0.25">
      <c r="L152" s="517"/>
      <c r="M152" s="517"/>
      <c r="N152" s="517"/>
      <c r="O152" s="517"/>
    </row>
    <row r="153" spans="12:15" x14ac:dyDescent="0.25">
      <c r="L153" s="517"/>
      <c r="M153" s="517"/>
      <c r="N153" s="517"/>
      <c r="O153" s="517"/>
    </row>
    <row r="154" spans="12:15" x14ac:dyDescent="0.25">
      <c r="L154" s="517"/>
      <c r="M154" s="517"/>
      <c r="N154" s="517"/>
      <c r="O154" s="517"/>
    </row>
    <row r="155" spans="12:15" x14ac:dyDescent="0.25">
      <c r="L155" s="517"/>
      <c r="M155" s="517"/>
      <c r="N155" s="517"/>
      <c r="O155" s="517"/>
    </row>
    <row r="156" spans="12:15" x14ac:dyDescent="0.25">
      <c r="L156" s="517"/>
      <c r="M156" s="517"/>
      <c r="N156" s="517"/>
      <c r="O156" s="517"/>
    </row>
    <row r="157" spans="12:15" x14ac:dyDescent="0.25">
      <c r="L157" s="517"/>
      <c r="M157" s="517"/>
      <c r="N157" s="517"/>
      <c r="O157" s="517"/>
    </row>
    <row r="158" spans="12:15" x14ac:dyDescent="0.25">
      <c r="L158" s="517"/>
      <c r="M158" s="517"/>
      <c r="N158" s="517"/>
      <c r="O158" s="517"/>
    </row>
    <row r="159" spans="12:15" x14ac:dyDescent="0.25">
      <c r="L159" s="517"/>
      <c r="M159" s="517"/>
      <c r="N159" s="517"/>
      <c r="O159" s="517"/>
    </row>
    <row r="160" spans="12:15" x14ac:dyDescent="0.25">
      <c r="L160" s="517"/>
      <c r="M160" s="517"/>
      <c r="N160" s="517"/>
      <c r="O160" s="517"/>
    </row>
    <row r="161" spans="12:15" x14ac:dyDescent="0.25">
      <c r="L161" s="517"/>
      <c r="M161" s="517"/>
      <c r="N161" s="517"/>
      <c r="O161" s="517"/>
    </row>
    <row r="162" spans="12:15" x14ac:dyDescent="0.25">
      <c r="L162" s="517"/>
      <c r="M162" s="517"/>
      <c r="N162" s="517"/>
      <c r="O162" s="517"/>
    </row>
    <row r="163" spans="12:15" x14ac:dyDescent="0.25">
      <c r="L163" s="517"/>
      <c r="M163" s="517"/>
      <c r="N163" s="517"/>
      <c r="O163" s="517"/>
    </row>
    <row r="164" spans="12:15" x14ac:dyDescent="0.25">
      <c r="L164" s="517"/>
      <c r="M164" s="517"/>
      <c r="N164" s="517"/>
      <c r="O164" s="517"/>
    </row>
    <row r="165" spans="12:15" x14ac:dyDescent="0.25">
      <c r="L165" s="517"/>
      <c r="M165" s="517"/>
      <c r="N165" s="517"/>
      <c r="O165" s="517"/>
    </row>
    <row r="166" spans="12:15" x14ac:dyDescent="0.25">
      <c r="L166" s="517"/>
      <c r="M166" s="517"/>
      <c r="N166" s="517"/>
      <c r="O166" s="517"/>
    </row>
    <row r="167" spans="12:15" x14ac:dyDescent="0.25">
      <c r="L167" s="517"/>
      <c r="M167" s="517"/>
      <c r="N167" s="517"/>
      <c r="O167" s="517"/>
    </row>
    <row r="168" spans="12:15" x14ac:dyDescent="0.25">
      <c r="L168" s="517"/>
      <c r="M168" s="517"/>
      <c r="N168" s="517"/>
      <c r="O168" s="517"/>
    </row>
    <row r="169" spans="12:15" x14ac:dyDescent="0.25">
      <c r="L169" s="517"/>
      <c r="M169" s="517"/>
      <c r="N169" s="517"/>
      <c r="O169" s="517"/>
    </row>
    <row r="170" spans="12:15" x14ac:dyDescent="0.25">
      <c r="L170" s="517"/>
      <c r="M170" s="517"/>
      <c r="N170" s="517"/>
      <c r="O170" s="517"/>
    </row>
    <row r="171" spans="12:15" x14ac:dyDescent="0.25">
      <c r="L171" s="517"/>
      <c r="M171" s="517"/>
      <c r="N171" s="517"/>
      <c r="O171" s="517"/>
    </row>
    <row r="172" spans="12:15" x14ac:dyDescent="0.25">
      <c r="L172" s="517"/>
      <c r="M172" s="517"/>
      <c r="N172" s="517"/>
      <c r="O172" s="517"/>
    </row>
    <row r="173" spans="12:15" x14ac:dyDescent="0.25">
      <c r="L173" s="517"/>
      <c r="M173" s="517"/>
      <c r="N173" s="517"/>
      <c r="O173" s="517"/>
    </row>
    <row r="174" spans="12:15" x14ac:dyDescent="0.25">
      <c r="L174" s="517"/>
      <c r="M174" s="517"/>
      <c r="N174" s="517"/>
      <c r="O174" s="517"/>
    </row>
    <row r="175" spans="12:15" x14ac:dyDescent="0.25">
      <c r="L175" s="517"/>
      <c r="M175" s="517"/>
      <c r="N175" s="517"/>
      <c r="O175" s="517"/>
    </row>
    <row r="176" spans="12:15" x14ac:dyDescent="0.25">
      <c r="L176" s="517"/>
      <c r="M176" s="517"/>
      <c r="N176" s="517"/>
      <c r="O176" s="517"/>
    </row>
    <row r="177" spans="12:15" x14ac:dyDescent="0.25">
      <c r="L177" s="517"/>
      <c r="M177" s="517"/>
      <c r="N177" s="517"/>
      <c r="O177" s="517"/>
    </row>
    <row r="178" spans="12:15" x14ac:dyDescent="0.25">
      <c r="L178" s="517"/>
      <c r="M178" s="517"/>
      <c r="N178" s="517"/>
      <c r="O178" s="517"/>
    </row>
    <row r="179" spans="12:15" x14ac:dyDescent="0.25">
      <c r="L179" s="517"/>
      <c r="M179" s="517"/>
      <c r="N179" s="517"/>
      <c r="O179" s="517"/>
    </row>
    <row r="180" spans="12:15" x14ac:dyDescent="0.25">
      <c r="L180" s="517"/>
      <c r="M180" s="517"/>
      <c r="N180" s="517"/>
      <c r="O180" s="517"/>
    </row>
    <row r="181" spans="12:15" x14ac:dyDescent="0.25">
      <c r="L181" s="517"/>
      <c r="M181" s="517"/>
      <c r="N181" s="517"/>
      <c r="O181" s="517"/>
    </row>
    <row r="182" spans="12:15" x14ac:dyDescent="0.25">
      <c r="L182" s="517"/>
      <c r="M182" s="517"/>
      <c r="N182" s="517"/>
      <c r="O182" s="517"/>
    </row>
    <row r="183" spans="12:15" x14ac:dyDescent="0.25">
      <c r="L183" s="517"/>
      <c r="M183" s="517"/>
      <c r="N183" s="517"/>
      <c r="O183" s="517"/>
    </row>
    <row r="184" spans="12:15" x14ac:dyDescent="0.25">
      <c r="L184" s="517"/>
      <c r="M184" s="517"/>
      <c r="N184" s="517"/>
      <c r="O184" s="517"/>
    </row>
    <row r="185" spans="12:15" x14ac:dyDescent="0.25">
      <c r="L185" s="517"/>
      <c r="M185" s="517"/>
      <c r="N185" s="517"/>
      <c r="O185" s="517"/>
    </row>
    <row r="186" spans="12:15" x14ac:dyDescent="0.25">
      <c r="L186" s="517"/>
      <c r="M186" s="517"/>
      <c r="N186" s="517"/>
      <c r="O186" s="517"/>
    </row>
    <row r="187" spans="12:15" x14ac:dyDescent="0.25">
      <c r="L187" s="517"/>
      <c r="M187" s="517"/>
      <c r="N187" s="517"/>
      <c r="O187" s="517"/>
    </row>
    <row r="188" spans="12:15" x14ac:dyDescent="0.25">
      <c r="L188" s="517"/>
      <c r="M188" s="517"/>
      <c r="N188" s="517"/>
      <c r="O188" s="517"/>
    </row>
    <row r="189" spans="12:15" x14ac:dyDescent="0.25">
      <c r="L189" s="517"/>
      <c r="M189" s="517"/>
      <c r="N189" s="517"/>
      <c r="O189" s="517"/>
    </row>
    <row r="190" spans="12:15" x14ac:dyDescent="0.25">
      <c r="L190" s="517"/>
      <c r="M190" s="517"/>
      <c r="N190" s="517"/>
      <c r="O190" s="517"/>
    </row>
    <row r="191" spans="12:15" x14ac:dyDescent="0.25">
      <c r="L191" s="517"/>
      <c r="M191" s="517"/>
      <c r="N191" s="517"/>
      <c r="O191" s="517"/>
    </row>
    <row r="192" spans="12:15" x14ac:dyDescent="0.25">
      <c r="L192" s="517"/>
      <c r="M192" s="517"/>
      <c r="N192" s="517"/>
      <c r="O192" s="517"/>
    </row>
    <row r="193" spans="12:15" x14ac:dyDescent="0.25">
      <c r="L193" s="517"/>
      <c r="M193" s="517"/>
      <c r="N193" s="517"/>
      <c r="O193" s="517"/>
    </row>
    <row r="194" spans="12:15" x14ac:dyDescent="0.25">
      <c r="L194" s="517"/>
      <c r="M194" s="517"/>
      <c r="N194" s="517"/>
      <c r="O194" s="517"/>
    </row>
    <row r="195" spans="12:15" x14ac:dyDescent="0.25">
      <c r="L195" s="517"/>
      <c r="M195" s="517"/>
      <c r="N195" s="517"/>
      <c r="O195" s="517"/>
    </row>
    <row r="196" spans="12:15" x14ac:dyDescent="0.25">
      <c r="L196" s="517"/>
      <c r="M196" s="517"/>
      <c r="N196" s="517"/>
      <c r="O196" s="517"/>
    </row>
    <row r="197" spans="12:15" x14ac:dyDescent="0.25">
      <c r="L197" s="517"/>
      <c r="M197" s="517"/>
      <c r="N197" s="517"/>
      <c r="O197" s="517"/>
    </row>
    <row r="198" spans="12:15" x14ac:dyDescent="0.25">
      <c r="L198" s="517"/>
      <c r="M198" s="517"/>
      <c r="N198" s="517"/>
      <c r="O198" s="517"/>
    </row>
    <row r="199" spans="12:15" x14ac:dyDescent="0.25">
      <c r="L199" s="517"/>
      <c r="M199" s="517"/>
      <c r="N199" s="517"/>
      <c r="O199" s="517"/>
    </row>
    <row r="200" spans="12:15" x14ac:dyDescent="0.25">
      <c r="L200" s="517"/>
      <c r="M200" s="517"/>
      <c r="N200" s="517"/>
      <c r="O200" s="517"/>
    </row>
    <row r="201" spans="12:15" x14ac:dyDescent="0.25">
      <c r="L201" s="517"/>
      <c r="M201" s="517"/>
      <c r="N201" s="517"/>
      <c r="O201" s="517"/>
    </row>
    <row r="202" spans="12:15" x14ac:dyDescent="0.25">
      <c r="L202" s="517"/>
      <c r="M202" s="517"/>
      <c r="N202" s="517"/>
      <c r="O202" s="517"/>
    </row>
    <row r="203" spans="12:15" x14ac:dyDescent="0.25">
      <c r="L203" s="517"/>
      <c r="M203" s="517"/>
      <c r="N203" s="517"/>
      <c r="O203" s="517"/>
    </row>
    <row r="204" spans="12:15" x14ac:dyDescent="0.25">
      <c r="L204" s="517"/>
      <c r="M204" s="517"/>
      <c r="N204" s="517"/>
      <c r="O204" s="517"/>
    </row>
    <row r="205" spans="12:15" x14ac:dyDescent="0.25">
      <c r="L205" s="517"/>
      <c r="M205" s="517"/>
      <c r="N205" s="517"/>
      <c r="O205" s="517"/>
    </row>
    <row r="206" spans="12:15" x14ac:dyDescent="0.25">
      <c r="L206" s="517"/>
      <c r="M206" s="517"/>
      <c r="N206" s="517"/>
      <c r="O206" s="517"/>
    </row>
    <row r="207" spans="12:15" x14ac:dyDescent="0.25">
      <c r="L207" s="517"/>
      <c r="M207" s="517"/>
      <c r="N207" s="517"/>
      <c r="O207" s="517"/>
    </row>
    <row r="208" spans="12:15" x14ac:dyDescent="0.25">
      <c r="L208" s="517"/>
      <c r="M208" s="517"/>
      <c r="N208" s="517"/>
      <c r="O208" s="517"/>
    </row>
    <row r="209" spans="12:15" x14ac:dyDescent="0.25">
      <c r="L209" s="517"/>
      <c r="M209" s="517"/>
      <c r="N209" s="517"/>
      <c r="O209" s="517"/>
    </row>
    <row r="210" spans="12:15" x14ac:dyDescent="0.25">
      <c r="L210" s="517"/>
      <c r="M210" s="517"/>
      <c r="N210" s="517"/>
      <c r="O210" s="517"/>
    </row>
    <row r="211" spans="12:15" x14ac:dyDescent="0.25">
      <c r="L211" s="517"/>
      <c r="M211" s="517"/>
      <c r="N211" s="517"/>
      <c r="O211" s="517"/>
    </row>
    <row r="212" spans="12:15" x14ac:dyDescent="0.25">
      <c r="L212" s="517"/>
      <c r="M212" s="517"/>
      <c r="N212" s="517"/>
      <c r="O212" s="517"/>
    </row>
    <row r="213" spans="12:15" x14ac:dyDescent="0.25">
      <c r="L213" s="517"/>
      <c r="M213" s="517"/>
      <c r="N213" s="517"/>
      <c r="O213" s="517"/>
    </row>
    <row r="214" spans="12:15" x14ac:dyDescent="0.25">
      <c r="L214" s="517"/>
      <c r="M214" s="517"/>
      <c r="N214" s="517"/>
      <c r="O214" s="517"/>
    </row>
    <row r="215" spans="12:15" x14ac:dyDescent="0.25">
      <c r="L215" s="517"/>
      <c r="M215" s="517"/>
      <c r="N215" s="517"/>
      <c r="O215" s="517"/>
    </row>
    <row r="216" spans="12:15" x14ac:dyDescent="0.25">
      <c r="L216" s="517"/>
      <c r="M216" s="517"/>
      <c r="N216" s="517"/>
      <c r="O216" s="517"/>
    </row>
    <row r="217" spans="12:15" x14ac:dyDescent="0.25">
      <c r="L217" s="517"/>
      <c r="M217" s="517"/>
      <c r="N217" s="517"/>
      <c r="O217" s="517"/>
    </row>
    <row r="218" spans="12:15" x14ac:dyDescent="0.25">
      <c r="L218" s="517"/>
      <c r="M218" s="517"/>
      <c r="N218" s="517"/>
      <c r="O218" s="517"/>
    </row>
    <row r="219" spans="12:15" x14ac:dyDescent="0.25">
      <c r="L219" s="517"/>
      <c r="M219" s="517"/>
      <c r="N219" s="517"/>
      <c r="O219" s="517"/>
    </row>
    <row r="220" spans="12:15" x14ac:dyDescent="0.25">
      <c r="L220" s="517"/>
      <c r="M220" s="517"/>
      <c r="N220" s="517"/>
      <c r="O220" s="517"/>
    </row>
    <row r="221" spans="12:15" x14ac:dyDescent="0.25">
      <c r="L221" s="517"/>
      <c r="M221" s="517"/>
      <c r="N221" s="517"/>
      <c r="O221" s="517"/>
    </row>
    <row r="222" spans="12:15" x14ac:dyDescent="0.25">
      <c r="L222" s="517"/>
      <c r="M222" s="517"/>
      <c r="N222" s="517"/>
      <c r="O222" s="517"/>
    </row>
    <row r="223" spans="12:15" x14ac:dyDescent="0.25">
      <c r="L223" s="517"/>
      <c r="M223" s="517"/>
      <c r="N223" s="517"/>
      <c r="O223" s="517"/>
    </row>
    <row r="224" spans="12:15" x14ac:dyDescent="0.25">
      <c r="L224" s="517"/>
      <c r="M224" s="517"/>
      <c r="N224" s="517"/>
      <c r="O224" s="517"/>
    </row>
    <row r="225" spans="12:15" x14ac:dyDescent="0.25">
      <c r="L225" s="517"/>
      <c r="M225" s="517"/>
      <c r="N225" s="517"/>
      <c r="O225" s="517"/>
    </row>
    <row r="226" spans="12:15" x14ac:dyDescent="0.25">
      <c r="L226" s="517"/>
      <c r="M226" s="517"/>
      <c r="N226" s="517"/>
      <c r="O226" s="517"/>
    </row>
    <row r="227" spans="12:15" x14ac:dyDescent="0.25">
      <c r="L227" s="517"/>
      <c r="M227" s="517"/>
      <c r="N227" s="517"/>
      <c r="O227" s="517"/>
    </row>
    <row r="228" spans="12:15" x14ac:dyDescent="0.25">
      <c r="L228" s="517"/>
      <c r="M228" s="517"/>
      <c r="N228" s="517"/>
      <c r="O228" s="517"/>
    </row>
    <row r="229" spans="12:15" x14ac:dyDescent="0.25">
      <c r="L229" s="517"/>
      <c r="M229" s="517"/>
      <c r="N229" s="517"/>
      <c r="O229" s="517"/>
    </row>
    <row r="230" spans="12:15" x14ac:dyDescent="0.25">
      <c r="L230" s="517"/>
      <c r="M230" s="517"/>
      <c r="N230" s="517"/>
      <c r="O230" s="517"/>
    </row>
    <row r="231" spans="12:15" x14ac:dyDescent="0.25">
      <c r="L231" s="517"/>
      <c r="M231" s="517"/>
      <c r="N231" s="517"/>
      <c r="O231" s="517"/>
    </row>
    <row r="232" spans="12:15" x14ac:dyDescent="0.25">
      <c r="L232" s="517"/>
      <c r="M232" s="517"/>
      <c r="N232" s="517"/>
      <c r="O232" s="517"/>
    </row>
    <row r="233" spans="12:15" x14ac:dyDescent="0.25">
      <c r="L233" s="517"/>
      <c r="M233" s="517"/>
      <c r="N233" s="517"/>
      <c r="O233" s="517"/>
    </row>
    <row r="234" spans="12:15" x14ac:dyDescent="0.25">
      <c r="L234" s="517"/>
      <c r="M234" s="517"/>
      <c r="N234" s="517"/>
      <c r="O234" s="517"/>
    </row>
    <row r="235" spans="12:15" x14ac:dyDescent="0.25">
      <c r="L235" s="517"/>
      <c r="M235" s="517"/>
      <c r="N235" s="517"/>
      <c r="O235" s="517"/>
    </row>
    <row r="236" spans="12:15" x14ac:dyDescent="0.25">
      <c r="L236" s="517"/>
      <c r="M236" s="517"/>
      <c r="N236" s="517"/>
      <c r="O236" s="517"/>
    </row>
    <row r="237" spans="12:15" x14ac:dyDescent="0.25">
      <c r="L237" s="517"/>
      <c r="M237" s="517"/>
      <c r="N237" s="517"/>
      <c r="O237" s="517"/>
    </row>
    <row r="238" spans="12:15" x14ac:dyDescent="0.25">
      <c r="L238" s="517"/>
      <c r="M238" s="517"/>
      <c r="N238" s="517"/>
      <c r="O238" s="517"/>
    </row>
    <row r="239" spans="12:15" x14ac:dyDescent="0.25">
      <c r="L239" s="517"/>
      <c r="M239" s="517"/>
      <c r="N239" s="517"/>
      <c r="O239" s="517"/>
    </row>
    <row r="240" spans="12:15" x14ac:dyDescent="0.25">
      <c r="L240" s="517"/>
      <c r="M240" s="517"/>
      <c r="N240" s="517"/>
      <c r="O240" s="517"/>
    </row>
    <row r="241" spans="12:15" x14ac:dyDescent="0.25">
      <c r="L241" s="517"/>
      <c r="M241" s="517"/>
      <c r="N241" s="517"/>
      <c r="O241" s="517"/>
    </row>
    <row r="242" spans="12:15" x14ac:dyDescent="0.25">
      <c r="L242" s="517"/>
      <c r="M242" s="517"/>
      <c r="N242" s="517"/>
      <c r="O242" s="517"/>
    </row>
    <row r="243" spans="12:15" x14ac:dyDescent="0.25">
      <c r="L243" s="517"/>
      <c r="M243" s="517"/>
      <c r="N243" s="517"/>
      <c r="O243" s="517"/>
    </row>
    <row r="244" spans="12:15" x14ac:dyDescent="0.25">
      <c r="L244" s="517"/>
      <c r="M244" s="517"/>
      <c r="N244" s="517"/>
      <c r="O244" s="517"/>
    </row>
    <row r="245" spans="12:15" x14ac:dyDescent="0.25">
      <c r="L245" s="517"/>
      <c r="M245" s="517"/>
      <c r="N245" s="517"/>
      <c r="O245" s="517"/>
    </row>
    <row r="246" spans="12:15" x14ac:dyDescent="0.25">
      <c r="L246" s="517"/>
      <c r="M246" s="517"/>
      <c r="N246" s="517"/>
      <c r="O246" s="517"/>
    </row>
    <row r="247" spans="12:15" x14ac:dyDescent="0.25">
      <c r="L247" s="517"/>
      <c r="M247" s="517"/>
      <c r="N247" s="517"/>
      <c r="O247" s="517"/>
    </row>
    <row r="248" spans="12:15" x14ac:dyDescent="0.25">
      <c r="L248" s="517"/>
      <c r="M248" s="517"/>
      <c r="N248" s="517"/>
      <c r="O248" s="517"/>
    </row>
    <row r="249" spans="12:15" x14ac:dyDescent="0.25">
      <c r="L249" s="517"/>
      <c r="M249" s="517"/>
      <c r="N249" s="517"/>
      <c r="O249" s="517"/>
    </row>
    <row r="250" spans="12:15" x14ac:dyDescent="0.25">
      <c r="L250" s="517"/>
      <c r="M250" s="517"/>
      <c r="N250" s="517"/>
      <c r="O250" s="517"/>
    </row>
    <row r="251" spans="12:15" x14ac:dyDescent="0.25">
      <c r="L251" s="517"/>
      <c r="M251" s="517"/>
      <c r="N251" s="517"/>
      <c r="O251" s="517"/>
    </row>
    <row r="252" spans="12:15" x14ac:dyDescent="0.25">
      <c r="L252" s="517"/>
      <c r="M252" s="517"/>
      <c r="N252" s="517"/>
      <c r="O252" s="517"/>
    </row>
    <row r="253" spans="12:15" x14ac:dyDescent="0.25">
      <c r="L253" s="517"/>
      <c r="M253" s="517"/>
      <c r="N253" s="517"/>
      <c r="O253" s="517"/>
    </row>
    <row r="254" spans="12:15" x14ac:dyDescent="0.25">
      <c r="L254" s="517"/>
      <c r="M254" s="517"/>
      <c r="N254" s="517"/>
      <c r="O254" s="517"/>
    </row>
    <row r="255" spans="12:15" x14ac:dyDescent="0.25">
      <c r="L255" s="517"/>
      <c r="M255" s="517"/>
      <c r="N255" s="517"/>
      <c r="O255" s="517"/>
    </row>
    <row r="256" spans="12:15" x14ac:dyDescent="0.25">
      <c r="L256" s="517"/>
      <c r="M256" s="517"/>
      <c r="N256" s="517"/>
      <c r="O256" s="517"/>
    </row>
    <row r="257" spans="12:15" x14ac:dyDescent="0.25">
      <c r="L257" s="517"/>
      <c r="M257" s="517"/>
      <c r="N257" s="517"/>
      <c r="O257" s="517"/>
    </row>
    <row r="258" spans="12:15" x14ac:dyDescent="0.25">
      <c r="L258" s="517"/>
      <c r="M258" s="517"/>
      <c r="N258" s="517"/>
      <c r="O258" s="517"/>
    </row>
    <row r="259" spans="12:15" x14ac:dyDescent="0.25">
      <c r="L259" s="517"/>
      <c r="M259" s="517"/>
      <c r="N259" s="517"/>
      <c r="O259" s="517"/>
    </row>
    <row r="260" spans="12:15" x14ac:dyDescent="0.25">
      <c r="L260" s="517"/>
      <c r="M260" s="517"/>
      <c r="N260" s="517"/>
      <c r="O260" s="517"/>
    </row>
    <row r="261" spans="12:15" x14ac:dyDescent="0.25">
      <c r="L261" s="517"/>
      <c r="M261" s="517"/>
      <c r="N261" s="517"/>
      <c r="O261" s="517"/>
    </row>
    <row r="262" spans="12:15" x14ac:dyDescent="0.25">
      <c r="L262" s="517"/>
      <c r="M262" s="517"/>
      <c r="N262" s="517"/>
      <c r="O262" s="517"/>
    </row>
    <row r="263" spans="12:15" x14ac:dyDescent="0.25">
      <c r="L263" s="517"/>
      <c r="M263" s="517"/>
      <c r="N263" s="517"/>
      <c r="O263" s="517"/>
    </row>
    <row r="264" spans="12:15" x14ac:dyDescent="0.25">
      <c r="L264" s="517"/>
      <c r="M264" s="517"/>
      <c r="N264" s="517"/>
      <c r="O264" s="517"/>
    </row>
    <row r="265" spans="12:15" x14ac:dyDescent="0.25">
      <c r="L265" s="517"/>
      <c r="M265" s="517"/>
      <c r="N265" s="517"/>
      <c r="O265" s="517"/>
    </row>
    <row r="266" spans="12:15" x14ac:dyDescent="0.25">
      <c r="L266" s="517"/>
      <c r="M266" s="517"/>
      <c r="N266" s="517"/>
      <c r="O266" s="517"/>
    </row>
    <row r="267" spans="12:15" x14ac:dyDescent="0.25">
      <c r="L267" s="517"/>
      <c r="M267" s="517"/>
      <c r="N267" s="517"/>
      <c r="O267" s="517"/>
    </row>
    <row r="268" spans="12:15" x14ac:dyDescent="0.25">
      <c r="L268" s="517"/>
      <c r="M268" s="517"/>
      <c r="N268" s="517"/>
      <c r="O268" s="517"/>
    </row>
    <row r="269" spans="12:15" x14ac:dyDescent="0.25">
      <c r="L269" s="517"/>
      <c r="M269" s="517"/>
      <c r="N269" s="517"/>
      <c r="O269" s="517"/>
    </row>
    <row r="270" spans="12:15" x14ac:dyDescent="0.25">
      <c r="L270" s="517"/>
      <c r="M270" s="517"/>
      <c r="N270" s="517"/>
      <c r="O270" s="517"/>
    </row>
    <row r="271" spans="12:15" x14ac:dyDescent="0.25">
      <c r="L271" s="517"/>
      <c r="M271" s="517"/>
      <c r="N271" s="517"/>
      <c r="O271" s="517"/>
    </row>
    <row r="272" spans="12:15" x14ac:dyDescent="0.25">
      <c r="L272" s="517"/>
      <c r="M272" s="517"/>
      <c r="N272" s="517"/>
      <c r="O272" s="517"/>
    </row>
    <row r="273" spans="12:15" x14ac:dyDescent="0.25">
      <c r="L273" s="517"/>
      <c r="M273" s="517"/>
      <c r="N273" s="517"/>
      <c r="O273" s="517"/>
    </row>
    <row r="274" spans="12:15" x14ac:dyDescent="0.25">
      <c r="L274" s="517"/>
      <c r="M274" s="517"/>
      <c r="N274" s="517"/>
      <c r="O274" s="517"/>
    </row>
    <row r="275" spans="12:15" x14ac:dyDescent="0.25">
      <c r="L275" s="517"/>
      <c r="M275" s="517"/>
      <c r="N275" s="517"/>
      <c r="O275" s="517"/>
    </row>
    <row r="276" spans="12:15" x14ac:dyDescent="0.25">
      <c r="L276" s="517"/>
      <c r="M276" s="517"/>
      <c r="N276" s="517"/>
      <c r="O276" s="517"/>
    </row>
    <row r="277" spans="12:15" x14ac:dyDescent="0.25">
      <c r="L277" s="517"/>
      <c r="M277" s="517"/>
      <c r="N277" s="517"/>
      <c r="O277" s="517"/>
    </row>
    <row r="278" spans="12:15" x14ac:dyDescent="0.25">
      <c r="L278" s="517"/>
      <c r="M278" s="517"/>
      <c r="N278" s="517"/>
      <c r="O278" s="517"/>
    </row>
    <row r="279" spans="12:15" x14ac:dyDescent="0.25">
      <c r="L279" s="517"/>
      <c r="M279" s="517"/>
      <c r="N279" s="517"/>
      <c r="O279" s="517"/>
    </row>
    <row r="280" spans="12:15" x14ac:dyDescent="0.25">
      <c r="L280" s="517"/>
      <c r="M280" s="517"/>
      <c r="N280" s="517"/>
      <c r="O280" s="517"/>
    </row>
    <row r="281" spans="12:15" x14ac:dyDescent="0.25">
      <c r="L281" s="517"/>
      <c r="M281" s="517"/>
      <c r="N281" s="517"/>
      <c r="O281" s="517"/>
    </row>
    <row r="282" spans="12:15" x14ac:dyDescent="0.25">
      <c r="L282" s="517"/>
      <c r="M282" s="517"/>
      <c r="N282" s="517"/>
      <c r="O282" s="517"/>
    </row>
    <row r="283" spans="12:15" x14ac:dyDescent="0.25">
      <c r="L283" s="517"/>
      <c r="M283" s="517"/>
      <c r="N283" s="517"/>
      <c r="O283" s="517"/>
    </row>
    <row r="284" spans="12:15" x14ac:dyDescent="0.25">
      <c r="L284" s="517"/>
      <c r="M284" s="517"/>
      <c r="N284" s="517"/>
      <c r="O284" s="517"/>
    </row>
    <row r="285" spans="12:15" x14ac:dyDescent="0.25">
      <c r="L285" s="517"/>
      <c r="M285" s="517"/>
      <c r="N285" s="517"/>
      <c r="O285" s="517"/>
    </row>
    <row r="286" spans="12:15" x14ac:dyDescent="0.25">
      <c r="L286" s="517"/>
      <c r="M286" s="517"/>
      <c r="N286" s="517"/>
      <c r="O286" s="517"/>
    </row>
    <row r="287" spans="12:15" x14ac:dyDescent="0.25">
      <c r="L287" s="517"/>
      <c r="M287" s="517"/>
      <c r="N287" s="517"/>
      <c r="O287" s="517"/>
    </row>
    <row r="288" spans="12:15" x14ac:dyDescent="0.25">
      <c r="L288" s="517"/>
      <c r="M288" s="517"/>
      <c r="N288" s="517"/>
      <c r="O288" s="517"/>
    </row>
    <row r="289" spans="12:15" x14ac:dyDescent="0.25">
      <c r="L289" s="517"/>
      <c r="M289" s="517"/>
      <c r="N289" s="517"/>
      <c r="O289" s="517"/>
    </row>
    <row r="290" spans="12:15" x14ac:dyDescent="0.25">
      <c r="L290" s="517"/>
      <c r="M290" s="517"/>
      <c r="N290" s="517"/>
      <c r="O290" s="517"/>
    </row>
    <row r="291" spans="12:15" x14ac:dyDescent="0.25">
      <c r="L291" s="517"/>
      <c r="M291" s="517"/>
      <c r="N291" s="517"/>
      <c r="O291" s="517"/>
    </row>
    <row r="292" spans="12:15" x14ac:dyDescent="0.25">
      <c r="L292" s="517"/>
      <c r="M292" s="517"/>
      <c r="N292" s="517"/>
      <c r="O292" s="517"/>
    </row>
    <row r="293" spans="12:15" x14ac:dyDescent="0.25">
      <c r="L293" s="517"/>
      <c r="M293" s="517"/>
      <c r="N293" s="517"/>
      <c r="O293" s="517"/>
    </row>
    <row r="294" spans="12:15" x14ac:dyDescent="0.25">
      <c r="L294" s="517"/>
      <c r="M294" s="517"/>
      <c r="N294" s="517"/>
      <c r="O294" s="517"/>
    </row>
    <row r="295" spans="12:15" x14ac:dyDescent="0.25">
      <c r="L295" s="517"/>
      <c r="M295" s="517"/>
      <c r="N295" s="517"/>
      <c r="O295" s="517"/>
    </row>
    <row r="296" spans="12:15" x14ac:dyDescent="0.25">
      <c r="L296" s="517"/>
      <c r="M296" s="517"/>
      <c r="N296" s="517"/>
      <c r="O296" s="517"/>
    </row>
    <row r="297" spans="12:15" x14ac:dyDescent="0.25">
      <c r="L297" s="517"/>
      <c r="M297" s="517"/>
      <c r="N297" s="517"/>
      <c r="O297" s="517"/>
    </row>
    <row r="298" spans="12:15" x14ac:dyDescent="0.25">
      <c r="L298" s="517"/>
      <c r="M298" s="517"/>
      <c r="N298" s="517"/>
      <c r="O298" s="517"/>
    </row>
    <row r="299" spans="12:15" x14ac:dyDescent="0.25">
      <c r="L299" s="517"/>
      <c r="M299" s="517"/>
      <c r="N299" s="517"/>
      <c r="O299" s="517"/>
    </row>
    <row r="300" spans="12:15" x14ac:dyDescent="0.25">
      <c r="L300" s="517"/>
      <c r="M300" s="517"/>
      <c r="N300" s="517"/>
      <c r="O300" s="517"/>
    </row>
    <row r="301" spans="12:15" x14ac:dyDescent="0.25">
      <c r="L301" s="517"/>
      <c r="M301" s="517"/>
      <c r="N301" s="517"/>
      <c r="O301" s="517"/>
    </row>
    <row r="302" spans="12:15" x14ac:dyDescent="0.25">
      <c r="L302" s="517"/>
      <c r="M302" s="517"/>
      <c r="N302" s="517"/>
      <c r="O302" s="517"/>
    </row>
    <row r="303" spans="12:15" x14ac:dyDescent="0.25">
      <c r="L303" s="517"/>
      <c r="M303" s="517"/>
      <c r="N303" s="517"/>
      <c r="O303" s="517"/>
    </row>
    <row r="304" spans="12:15" x14ac:dyDescent="0.25">
      <c r="L304" s="517"/>
      <c r="M304" s="517"/>
      <c r="N304" s="517"/>
      <c r="O304" s="517"/>
    </row>
    <row r="305" spans="12:15" x14ac:dyDescent="0.25">
      <c r="L305" s="517"/>
      <c r="M305" s="517"/>
      <c r="N305" s="517"/>
      <c r="O305" s="517"/>
    </row>
    <row r="306" spans="12:15" x14ac:dyDescent="0.25">
      <c r="L306" s="517"/>
      <c r="M306" s="517"/>
      <c r="N306" s="517"/>
      <c r="O306" s="517"/>
    </row>
    <row r="307" spans="12:15" x14ac:dyDescent="0.25">
      <c r="L307" s="517"/>
      <c r="M307" s="517"/>
      <c r="N307" s="517"/>
      <c r="O307" s="517"/>
    </row>
    <row r="308" spans="12:15" x14ac:dyDescent="0.25">
      <c r="L308" s="517"/>
      <c r="M308" s="517"/>
      <c r="N308" s="517"/>
      <c r="O308" s="517"/>
    </row>
    <row r="309" spans="12:15" x14ac:dyDescent="0.25">
      <c r="L309" s="517"/>
      <c r="M309" s="517"/>
      <c r="N309" s="517"/>
      <c r="O309" s="517"/>
    </row>
    <row r="310" spans="12:15" x14ac:dyDescent="0.25">
      <c r="L310" s="517"/>
      <c r="M310" s="517"/>
      <c r="N310" s="517"/>
      <c r="O310" s="517"/>
    </row>
    <row r="311" spans="12:15" x14ac:dyDescent="0.25">
      <c r="L311" s="517"/>
      <c r="M311" s="517"/>
      <c r="N311" s="517"/>
      <c r="O311" s="517"/>
    </row>
    <row r="312" spans="12:15" x14ac:dyDescent="0.25">
      <c r="L312" s="517"/>
      <c r="M312" s="517"/>
      <c r="N312" s="517"/>
      <c r="O312" s="517"/>
    </row>
    <row r="313" spans="12:15" x14ac:dyDescent="0.25">
      <c r="L313" s="517"/>
      <c r="M313" s="517"/>
      <c r="N313" s="517"/>
      <c r="O313" s="517"/>
    </row>
    <row r="314" spans="12:15" x14ac:dyDescent="0.25">
      <c r="L314" s="517"/>
      <c r="M314" s="517"/>
      <c r="N314" s="517"/>
      <c r="O314" s="517"/>
    </row>
    <row r="315" spans="12:15" x14ac:dyDescent="0.25">
      <c r="L315" s="517"/>
      <c r="M315" s="517"/>
      <c r="N315" s="517"/>
      <c r="O315" s="517"/>
    </row>
    <row r="316" spans="12:15" x14ac:dyDescent="0.25">
      <c r="L316" s="517"/>
      <c r="M316" s="517"/>
      <c r="N316" s="517"/>
      <c r="O316" s="517"/>
    </row>
    <row r="317" spans="12:15" x14ac:dyDescent="0.25">
      <c r="L317" s="517"/>
      <c r="M317" s="517"/>
      <c r="N317" s="517"/>
      <c r="O317" s="517"/>
    </row>
    <row r="318" spans="12:15" x14ac:dyDescent="0.25">
      <c r="L318" s="517"/>
      <c r="M318" s="517"/>
      <c r="N318" s="517"/>
      <c r="O318" s="517"/>
    </row>
    <row r="319" spans="12:15" x14ac:dyDescent="0.25">
      <c r="L319" s="517"/>
      <c r="M319" s="517"/>
      <c r="N319" s="517"/>
      <c r="O319" s="517"/>
    </row>
    <row r="320" spans="12:15" x14ac:dyDescent="0.25">
      <c r="L320" s="517"/>
      <c r="M320" s="517"/>
      <c r="N320" s="517"/>
      <c r="O320" s="517"/>
    </row>
    <row r="321" spans="12:15" x14ac:dyDescent="0.25">
      <c r="L321" s="517"/>
      <c r="M321" s="517"/>
      <c r="N321" s="517"/>
      <c r="O321" s="517"/>
    </row>
    <row r="322" spans="12:15" x14ac:dyDescent="0.25">
      <c r="L322" s="517"/>
      <c r="M322" s="517"/>
      <c r="N322" s="517"/>
      <c r="O322" s="517"/>
    </row>
    <row r="323" spans="12:15" x14ac:dyDescent="0.25">
      <c r="L323" s="517"/>
      <c r="M323" s="517"/>
      <c r="N323" s="517"/>
      <c r="O323" s="517"/>
    </row>
    <row r="324" spans="12:15" x14ac:dyDescent="0.25">
      <c r="L324" s="517"/>
      <c r="M324" s="517"/>
      <c r="N324" s="517"/>
      <c r="O324" s="517"/>
    </row>
    <row r="325" spans="12:15" x14ac:dyDescent="0.25">
      <c r="L325" s="517"/>
      <c r="M325" s="517"/>
      <c r="N325" s="517"/>
      <c r="O325" s="517"/>
    </row>
    <row r="326" spans="12:15" x14ac:dyDescent="0.25">
      <c r="L326" s="517"/>
      <c r="M326" s="517"/>
      <c r="N326" s="517"/>
      <c r="O326" s="517"/>
    </row>
    <row r="327" spans="12:15" x14ac:dyDescent="0.25">
      <c r="L327" s="517"/>
      <c r="M327" s="517"/>
      <c r="N327" s="517"/>
      <c r="O327" s="517"/>
    </row>
    <row r="328" spans="12:15" x14ac:dyDescent="0.25">
      <c r="L328" s="517"/>
      <c r="M328" s="517"/>
      <c r="N328" s="517"/>
      <c r="O328" s="517"/>
    </row>
    <row r="329" spans="12:15" x14ac:dyDescent="0.25">
      <c r="L329" s="517"/>
      <c r="M329" s="517"/>
      <c r="N329" s="517"/>
      <c r="O329" s="517"/>
    </row>
    <row r="330" spans="12:15" x14ac:dyDescent="0.25">
      <c r="L330" s="517"/>
      <c r="M330" s="517"/>
      <c r="N330" s="517"/>
      <c r="O330" s="517"/>
    </row>
    <row r="331" spans="12:15" x14ac:dyDescent="0.25">
      <c r="L331" s="517"/>
      <c r="M331" s="517"/>
      <c r="N331" s="517"/>
      <c r="O331" s="517"/>
    </row>
    <row r="332" spans="12:15" x14ac:dyDescent="0.25">
      <c r="L332" s="517"/>
      <c r="M332" s="517"/>
      <c r="N332" s="517"/>
      <c r="O332" s="517"/>
    </row>
    <row r="333" spans="12:15" x14ac:dyDescent="0.25">
      <c r="L333" s="517"/>
      <c r="M333" s="517"/>
      <c r="N333" s="517"/>
      <c r="O333" s="517"/>
    </row>
    <row r="334" spans="12:15" x14ac:dyDescent="0.25">
      <c r="L334" s="517"/>
      <c r="M334" s="517"/>
      <c r="N334" s="517"/>
      <c r="O334" s="517"/>
    </row>
    <row r="335" spans="12:15" x14ac:dyDescent="0.25">
      <c r="L335" s="517"/>
      <c r="M335" s="517"/>
      <c r="N335" s="517"/>
      <c r="O335" s="517"/>
    </row>
    <row r="336" spans="12:15" x14ac:dyDescent="0.25">
      <c r="L336" s="517"/>
      <c r="M336" s="517"/>
      <c r="N336" s="517"/>
      <c r="O336" s="517"/>
    </row>
    <row r="337" spans="12:15" x14ac:dyDescent="0.25">
      <c r="L337" s="517"/>
      <c r="M337" s="517"/>
      <c r="N337" s="517"/>
      <c r="O337" s="517"/>
    </row>
    <row r="338" spans="12:15" x14ac:dyDescent="0.25">
      <c r="L338" s="517"/>
      <c r="M338" s="517"/>
      <c r="N338" s="517"/>
      <c r="O338" s="517"/>
    </row>
    <row r="339" spans="12:15" x14ac:dyDescent="0.25">
      <c r="L339" s="517"/>
      <c r="M339" s="517"/>
      <c r="N339" s="517"/>
      <c r="O339" s="517"/>
    </row>
    <row r="340" spans="12:15" x14ac:dyDescent="0.25">
      <c r="L340" s="517"/>
      <c r="M340" s="517"/>
      <c r="N340" s="517"/>
      <c r="O340" s="517"/>
    </row>
    <row r="341" spans="12:15" x14ac:dyDescent="0.25">
      <c r="L341" s="517"/>
      <c r="M341" s="517"/>
      <c r="N341" s="517"/>
      <c r="O341" s="517"/>
    </row>
    <row r="342" spans="12:15" x14ac:dyDescent="0.25">
      <c r="L342" s="517"/>
      <c r="M342" s="517"/>
      <c r="N342" s="517"/>
      <c r="O342" s="517"/>
    </row>
    <row r="343" spans="12:15" x14ac:dyDescent="0.25">
      <c r="L343" s="517"/>
      <c r="M343" s="517"/>
      <c r="N343" s="517"/>
      <c r="O343" s="517"/>
    </row>
    <row r="344" spans="12:15" x14ac:dyDescent="0.25">
      <c r="L344" s="517"/>
      <c r="M344" s="517"/>
      <c r="N344" s="517"/>
      <c r="O344" s="517"/>
    </row>
    <row r="345" spans="12:15" x14ac:dyDescent="0.25">
      <c r="L345" s="517"/>
      <c r="M345" s="517"/>
      <c r="N345" s="517"/>
      <c r="O345" s="517"/>
    </row>
    <row r="346" spans="12:15" x14ac:dyDescent="0.25">
      <c r="L346" s="517"/>
      <c r="M346" s="517"/>
      <c r="N346" s="517"/>
      <c r="O346" s="517"/>
    </row>
    <row r="347" spans="12:15" x14ac:dyDescent="0.25">
      <c r="L347" s="517"/>
      <c r="M347" s="517"/>
      <c r="N347" s="517"/>
      <c r="O347" s="517"/>
    </row>
    <row r="348" spans="12:15" x14ac:dyDescent="0.25">
      <c r="L348" s="517"/>
      <c r="M348" s="517"/>
      <c r="N348" s="517"/>
      <c r="O348" s="517"/>
    </row>
    <row r="349" spans="12:15" x14ac:dyDescent="0.25">
      <c r="L349" s="517"/>
      <c r="M349" s="517"/>
      <c r="N349" s="517"/>
      <c r="O349" s="517"/>
    </row>
    <row r="350" spans="12:15" x14ac:dyDescent="0.25">
      <c r="L350" s="517"/>
      <c r="M350" s="517"/>
      <c r="N350" s="517"/>
      <c r="O350" s="517"/>
    </row>
    <row r="351" spans="12:15" x14ac:dyDescent="0.25">
      <c r="L351" s="517"/>
      <c r="M351" s="517"/>
      <c r="N351" s="517"/>
      <c r="O351" s="517"/>
    </row>
    <row r="352" spans="12:15" x14ac:dyDescent="0.25">
      <c r="L352" s="517"/>
      <c r="M352" s="517"/>
      <c r="N352" s="517"/>
      <c r="O352" s="517"/>
    </row>
    <row r="353" spans="12:15" x14ac:dyDescent="0.25">
      <c r="L353" s="517"/>
      <c r="M353" s="517"/>
      <c r="N353" s="517"/>
      <c r="O353" s="517"/>
    </row>
    <row r="354" spans="12:15" x14ac:dyDescent="0.25">
      <c r="L354" s="517"/>
      <c r="M354" s="517"/>
      <c r="N354" s="517"/>
      <c r="O354" s="517"/>
    </row>
    <row r="355" spans="12:15" x14ac:dyDescent="0.25">
      <c r="L355" s="517"/>
      <c r="M355" s="517"/>
      <c r="N355" s="517"/>
      <c r="O355" s="517"/>
    </row>
    <row r="356" spans="12:15" x14ac:dyDescent="0.25">
      <c r="L356" s="517"/>
      <c r="M356" s="517"/>
      <c r="N356" s="517"/>
      <c r="O356" s="517"/>
    </row>
    <row r="357" spans="12:15" x14ac:dyDescent="0.25">
      <c r="L357" s="517"/>
      <c r="M357" s="517"/>
      <c r="N357" s="517"/>
      <c r="O357" s="517"/>
    </row>
    <row r="358" spans="12:15" x14ac:dyDescent="0.25">
      <c r="L358" s="517"/>
      <c r="M358" s="517"/>
      <c r="N358" s="517"/>
      <c r="O358" s="517"/>
    </row>
    <row r="359" spans="12:15" x14ac:dyDescent="0.25">
      <c r="L359" s="517"/>
      <c r="M359" s="517"/>
      <c r="N359" s="517"/>
      <c r="O359" s="517"/>
    </row>
    <row r="360" spans="12:15" x14ac:dyDescent="0.25">
      <c r="L360" s="517"/>
      <c r="M360" s="517"/>
      <c r="N360" s="517"/>
      <c r="O360" s="517"/>
    </row>
    <row r="361" spans="12:15" x14ac:dyDescent="0.25">
      <c r="L361" s="517"/>
      <c r="M361" s="517"/>
      <c r="N361" s="517"/>
      <c r="O361" s="517"/>
    </row>
    <row r="362" spans="12:15" x14ac:dyDescent="0.25">
      <c r="L362" s="517"/>
      <c r="M362" s="517"/>
      <c r="N362" s="517"/>
      <c r="O362" s="517"/>
    </row>
    <row r="363" spans="12:15" x14ac:dyDescent="0.25">
      <c r="L363" s="517"/>
      <c r="M363" s="517"/>
      <c r="N363" s="517"/>
      <c r="O363" s="517"/>
    </row>
    <row r="364" spans="12:15" x14ac:dyDescent="0.25">
      <c r="L364" s="517"/>
      <c r="M364" s="517"/>
      <c r="N364" s="517"/>
      <c r="O364" s="517"/>
    </row>
    <row r="365" spans="12:15" x14ac:dyDescent="0.25">
      <c r="L365" s="517"/>
      <c r="M365" s="517"/>
      <c r="N365" s="517"/>
      <c r="O365" s="517"/>
    </row>
    <row r="366" spans="12:15" x14ac:dyDescent="0.25">
      <c r="L366" s="517"/>
      <c r="M366" s="517"/>
      <c r="N366" s="517"/>
      <c r="O366" s="517"/>
    </row>
    <row r="367" spans="12:15" x14ac:dyDescent="0.25">
      <c r="L367" s="517"/>
      <c r="M367" s="517"/>
      <c r="N367" s="517"/>
      <c r="O367" s="517"/>
    </row>
    <row r="368" spans="12:15" x14ac:dyDescent="0.25">
      <c r="L368" s="517"/>
      <c r="M368" s="517"/>
      <c r="N368" s="517"/>
      <c r="O368" s="517"/>
    </row>
    <row r="369" spans="12:15" x14ac:dyDescent="0.25">
      <c r="L369" s="517"/>
      <c r="M369" s="517"/>
      <c r="N369" s="517"/>
      <c r="O369" s="517"/>
    </row>
    <row r="370" spans="12:15" x14ac:dyDescent="0.25">
      <c r="L370" s="517"/>
      <c r="M370" s="517"/>
      <c r="N370" s="517"/>
      <c r="O370" s="517"/>
    </row>
    <row r="371" spans="12:15" x14ac:dyDescent="0.25">
      <c r="L371" s="517"/>
      <c r="M371" s="517"/>
      <c r="N371" s="517"/>
      <c r="O371" s="517"/>
    </row>
    <row r="372" spans="12:15" x14ac:dyDescent="0.25">
      <c r="L372" s="517"/>
      <c r="M372" s="517"/>
      <c r="N372" s="517"/>
      <c r="O372" s="517"/>
    </row>
    <row r="373" spans="12:15" x14ac:dyDescent="0.25">
      <c r="L373" s="517"/>
      <c r="M373" s="517"/>
      <c r="N373" s="517"/>
      <c r="O373" s="517"/>
    </row>
    <row r="374" spans="12:15" x14ac:dyDescent="0.25">
      <c r="L374" s="517"/>
      <c r="M374" s="517"/>
      <c r="N374" s="517"/>
      <c r="O374" s="517"/>
    </row>
    <row r="375" spans="12:15" x14ac:dyDescent="0.25">
      <c r="L375" s="517"/>
      <c r="M375" s="517"/>
      <c r="N375" s="517"/>
      <c r="O375" s="517"/>
    </row>
    <row r="376" spans="12:15" x14ac:dyDescent="0.25">
      <c r="L376" s="517"/>
      <c r="M376" s="517"/>
      <c r="N376" s="517"/>
      <c r="O376" s="517"/>
    </row>
    <row r="377" spans="12:15" x14ac:dyDescent="0.25">
      <c r="L377" s="517"/>
      <c r="M377" s="517"/>
      <c r="N377" s="517"/>
      <c r="O377" s="517"/>
    </row>
    <row r="378" spans="12:15" x14ac:dyDescent="0.25">
      <c r="L378" s="517"/>
      <c r="M378" s="517"/>
      <c r="N378" s="517"/>
      <c r="O378" s="517"/>
    </row>
    <row r="379" spans="12:15" x14ac:dyDescent="0.25">
      <c r="L379" s="517"/>
      <c r="M379" s="517"/>
      <c r="N379" s="517"/>
      <c r="O379" s="517"/>
    </row>
    <row r="380" spans="12:15" x14ac:dyDescent="0.25">
      <c r="L380" s="517"/>
      <c r="M380" s="517"/>
      <c r="N380" s="517"/>
      <c r="O380" s="517"/>
    </row>
    <row r="381" spans="12:15" x14ac:dyDescent="0.25">
      <c r="L381" s="517"/>
      <c r="M381" s="517"/>
      <c r="N381" s="517"/>
      <c r="O381" s="517"/>
    </row>
    <row r="382" spans="12:15" x14ac:dyDescent="0.25">
      <c r="L382" s="517"/>
      <c r="M382" s="517"/>
      <c r="N382" s="517"/>
      <c r="O382" s="517"/>
    </row>
    <row r="383" spans="12:15" x14ac:dyDescent="0.25">
      <c r="L383" s="517"/>
      <c r="M383" s="517"/>
      <c r="N383" s="517"/>
      <c r="O383" s="517"/>
    </row>
    <row r="384" spans="12:15" x14ac:dyDescent="0.25">
      <c r="L384" s="517"/>
      <c r="M384" s="517"/>
      <c r="N384" s="517"/>
      <c r="O384" s="517"/>
    </row>
    <row r="385" spans="12:15" x14ac:dyDescent="0.25">
      <c r="L385" s="517"/>
      <c r="M385" s="517"/>
      <c r="N385" s="517"/>
      <c r="O385" s="517"/>
    </row>
    <row r="386" spans="12:15" x14ac:dyDescent="0.25">
      <c r="L386" s="517"/>
      <c r="M386" s="517"/>
      <c r="N386" s="517"/>
      <c r="O386" s="517"/>
    </row>
    <row r="387" spans="12:15" x14ac:dyDescent="0.25">
      <c r="L387" s="517"/>
      <c r="M387" s="517"/>
      <c r="N387" s="517"/>
      <c r="O387" s="517"/>
    </row>
    <row r="388" spans="12:15" x14ac:dyDescent="0.25">
      <c r="L388" s="517"/>
      <c r="M388" s="517"/>
      <c r="N388" s="517"/>
      <c r="O388" s="517"/>
    </row>
    <row r="389" spans="12:15" x14ac:dyDescent="0.25">
      <c r="L389" s="517"/>
      <c r="M389" s="517"/>
      <c r="N389" s="517"/>
      <c r="O389" s="517"/>
    </row>
    <row r="390" spans="12:15" x14ac:dyDescent="0.25">
      <c r="L390" s="517"/>
      <c r="M390" s="517"/>
      <c r="N390" s="517"/>
      <c r="O390" s="517"/>
    </row>
    <row r="391" spans="12:15" x14ac:dyDescent="0.25">
      <c r="L391" s="517"/>
      <c r="M391" s="517"/>
      <c r="N391" s="517"/>
      <c r="O391" s="517"/>
    </row>
    <row r="392" spans="12:15" x14ac:dyDescent="0.25">
      <c r="L392" s="517"/>
      <c r="M392" s="517"/>
      <c r="N392" s="517"/>
      <c r="O392" s="517"/>
    </row>
    <row r="393" spans="12:15" x14ac:dyDescent="0.25">
      <c r="L393" s="517"/>
      <c r="M393" s="517"/>
      <c r="N393" s="517"/>
      <c r="O393" s="517"/>
    </row>
    <row r="394" spans="12:15" x14ac:dyDescent="0.25">
      <c r="L394" s="517"/>
      <c r="M394" s="517"/>
      <c r="N394" s="517"/>
      <c r="O394" s="517"/>
    </row>
    <row r="395" spans="12:15" x14ac:dyDescent="0.25">
      <c r="L395" s="517"/>
      <c r="M395" s="517"/>
      <c r="N395" s="517"/>
      <c r="O395" s="517"/>
    </row>
    <row r="396" spans="12:15" x14ac:dyDescent="0.25">
      <c r="L396" s="517"/>
      <c r="M396" s="517"/>
      <c r="N396" s="517"/>
      <c r="O396" s="517"/>
    </row>
    <row r="397" spans="12:15" x14ac:dyDescent="0.25">
      <c r="L397" s="517"/>
      <c r="M397" s="517"/>
      <c r="N397" s="517"/>
      <c r="O397" s="517"/>
    </row>
    <row r="398" spans="12:15" x14ac:dyDescent="0.25">
      <c r="L398" s="517"/>
      <c r="M398" s="517"/>
      <c r="N398" s="517"/>
      <c r="O398" s="517"/>
    </row>
    <row r="399" spans="12:15" x14ac:dyDescent="0.25">
      <c r="L399" s="517"/>
      <c r="M399" s="517"/>
      <c r="N399" s="517"/>
      <c r="O399" s="517"/>
    </row>
    <row r="400" spans="12:15" x14ac:dyDescent="0.25">
      <c r="L400" s="517"/>
      <c r="M400" s="517"/>
      <c r="N400" s="517"/>
      <c r="O400" s="517"/>
    </row>
    <row r="401" spans="12:15" x14ac:dyDescent="0.25">
      <c r="L401" s="517"/>
      <c r="M401" s="517"/>
      <c r="N401" s="517"/>
      <c r="O401" s="517"/>
    </row>
    <row r="402" spans="12:15" x14ac:dyDescent="0.25">
      <c r="L402" s="517"/>
      <c r="M402" s="517"/>
      <c r="N402" s="517"/>
      <c r="O402" s="517"/>
    </row>
    <row r="403" spans="12:15" x14ac:dyDescent="0.25">
      <c r="L403" s="517"/>
      <c r="M403" s="517"/>
      <c r="N403" s="517"/>
      <c r="O403" s="517"/>
    </row>
    <row r="404" spans="12:15" x14ac:dyDescent="0.25">
      <c r="L404" s="517"/>
      <c r="M404" s="517"/>
      <c r="N404" s="517"/>
      <c r="O404" s="517"/>
    </row>
    <row r="405" spans="12:15" x14ac:dyDescent="0.25">
      <c r="L405" s="517"/>
      <c r="M405" s="517"/>
      <c r="N405" s="517"/>
      <c r="O405" s="517"/>
    </row>
    <row r="406" spans="12:15" x14ac:dyDescent="0.25">
      <c r="L406" s="517"/>
      <c r="M406" s="517"/>
      <c r="N406" s="517"/>
      <c r="O406" s="517"/>
    </row>
    <row r="407" spans="12:15" x14ac:dyDescent="0.25">
      <c r="L407" s="517"/>
      <c r="M407" s="517"/>
      <c r="N407" s="517"/>
      <c r="O407" s="517"/>
    </row>
    <row r="408" spans="12:15" x14ac:dyDescent="0.25">
      <c r="L408" s="517"/>
      <c r="M408" s="517"/>
      <c r="N408" s="517"/>
      <c r="O408" s="517"/>
    </row>
    <row r="409" spans="12:15" x14ac:dyDescent="0.25">
      <c r="L409" s="517"/>
      <c r="M409" s="517"/>
      <c r="N409" s="517"/>
      <c r="O409" s="517"/>
    </row>
    <row r="410" spans="12:15" x14ac:dyDescent="0.25">
      <c r="L410" s="517"/>
      <c r="M410" s="517"/>
      <c r="N410" s="517"/>
      <c r="O410" s="517"/>
    </row>
    <row r="411" spans="12:15" x14ac:dyDescent="0.25">
      <c r="L411" s="517"/>
      <c r="M411" s="517"/>
      <c r="N411" s="517"/>
      <c r="O411" s="517"/>
    </row>
    <row r="412" spans="12:15" x14ac:dyDescent="0.25">
      <c r="L412" s="517"/>
      <c r="M412" s="517"/>
      <c r="N412" s="517"/>
      <c r="O412" s="517"/>
    </row>
    <row r="413" spans="12:15" x14ac:dyDescent="0.25">
      <c r="L413" s="517"/>
      <c r="M413" s="517"/>
      <c r="N413" s="517"/>
      <c r="O413" s="517"/>
    </row>
    <row r="414" spans="12:15" x14ac:dyDescent="0.25">
      <c r="L414" s="517"/>
      <c r="M414" s="517"/>
      <c r="N414" s="517"/>
      <c r="O414" s="517"/>
    </row>
    <row r="415" spans="12:15" x14ac:dyDescent="0.25">
      <c r="L415" s="517"/>
      <c r="M415" s="517"/>
      <c r="N415" s="517"/>
      <c r="O415" s="517"/>
    </row>
    <row r="416" spans="12:15" x14ac:dyDescent="0.25">
      <c r="L416" s="517"/>
      <c r="M416" s="517"/>
      <c r="N416" s="517"/>
      <c r="O416" s="517"/>
    </row>
    <row r="417" spans="12:15" x14ac:dyDescent="0.25">
      <c r="L417" s="517"/>
      <c r="M417" s="517"/>
      <c r="N417" s="517"/>
      <c r="O417" s="517"/>
    </row>
    <row r="418" spans="12:15" x14ac:dyDescent="0.25">
      <c r="L418" s="517"/>
      <c r="M418" s="517"/>
      <c r="N418" s="517"/>
      <c r="O418" s="517"/>
    </row>
    <row r="419" spans="12:15" x14ac:dyDescent="0.25">
      <c r="L419" s="517"/>
      <c r="M419" s="517"/>
      <c r="N419" s="517"/>
      <c r="O419" s="517"/>
    </row>
    <row r="420" spans="12:15" x14ac:dyDescent="0.25">
      <c r="L420" s="517"/>
      <c r="M420" s="517"/>
      <c r="N420" s="517"/>
      <c r="O420" s="517"/>
    </row>
    <row r="421" spans="12:15" x14ac:dyDescent="0.25">
      <c r="L421" s="517"/>
      <c r="M421" s="517"/>
      <c r="N421" s="517"/>
      <c r="O421" s="517"/>
    </row>
    <row r="422" spans="12:15" x14ac:dyDescent="0.25">
      <c r="L422" s="517"/>
      <c r="M422" s="517"/>
      <c r="N422" s="517"/>
      <c r="O422" s="517"/>
    </row>
    <row r="423" spans="12:15" x14ac:dyDescent="0.25">
      <c r="L423" s="517"/>
      <c r="M423" s="517"/>
      <c r="N423" s="517"/>
      <c r="O423" s="517"/>
    </row>
    <row r="424" spans="12:15" x14ac:dyDescent="0.25">
      <c r="L424" s="517"/>
      <c r="M424" s="517"/>
      <c r="N424" s="517"/>
      <c r="O424" s="517"/>
    </row>
    <row r="425" spans="12:15" x14ac:dyDescent="0.25">
      <c r="L425" s="517"/>
      <c r="M425" s="517"/>
      <c r="N425" s="517"/>
      <c r="O425" s="517"/>
    </row>
    <row r="426" spans="12:15" x14ac:dyDescent="0.25">
      <c r="L426" s="517"/>
      <c r="M426" s="517"/>
      <c r="N426" s="517"/>
      <c r="O426" s="517"/>
    </row>
    <row r="427" spans="12:15" x14ac:dyDescent="0.25">
      <c r="L427" s="517"/>
      <c r="M427" s="517"/>
      <c r="N427" s="517"/>
      <c r="O427" s="517"/>
    </row>
    <row r="428" spans="12:15" x14ac:dyDescent="0.25">
      <c r="L428" s="517"/>
      <c r="M428" s="517"/>
      <c r="N428" s="517"/>
      <c r="O428" s="517"/>
    </row>
    <row r="429" spans="12:15" x14ac:dyDescent="0.25">
      <c r="L429" s="517"/>
      <c r="M429" s="517"/>
      <c r="N429" s="517"/>
      <c r="O429" s="517"/>
    </row>
    <row r="430" spans="12:15" x14ac:dyDescent="0.25">
      <c r="L430" s="517"/>
      <c r="M430" s="517"/>
      <c r="N430" s="517"/>
      <c r="O430" s="517"/>
    </row>
    <row r="431" spans="12:15" x14ac:dyDescent="0.25">
      <c r="L431" s="517"/>
      <c r="M431" s="517"/>
      <c r="N431" s="517"/>
      <c r="O431" s="517"/>
    </row>
    <row r="432" spans="12:15" x14ac:dyDescent="0.25">
      <c r="L432" s="517"/>
      <c r="M432" s="517"/>
      <c r="N432" s="517"/>
      <c r="O432" s="517"/>
    </row>
    <row r="433" spans="12:15" x14ac:dyDescent="0.25">
      <c r="L433" s="517"/>
      <c r="M433" s="517"/>
      <c r="N433" s="517"/>
      <c r="O433" s="517"/>
    </row>
    <row r="434" spans="12:15" x14ac:dyDescent="0.25">
      <c r="L434" s="517"/>
      <c r="M434" s="517"/>
      <c r="N434" s="517"/>
      <c r="O434" s="517"/>
    </row>
    <row r="435" spans="12:15" x14ac:dyDescent="0.25">
      <c r="L435" s="517"/>
      <c r="M435" s="517"/>
      <c r="N435" s="517"/>
      <c r="O435" s="517"/>
    </row>
    <row r="436" spans="12:15" x14ac:dyDescent="0.25">
      <c r="L436" s="517"/>
      <c r="M436" s="517"/>
      <c r="N436" s="517"/>
      <c r="O436" s="517"/>
    </row>
    <row r="437" spans="12:15" x14ac:dyDescent="0.25">
      <c r="L437" s="517"/>
      <c r="M437" s="517"/>
      <c r="N437" s="517"/>
      <c r="O437" s="517"/>
    </row>
    <row r="438" spans="12:15" x14ac:dyDescent="0.25">
      <c r="L438" s="517"/>
      <c r="M438" s="517"/>
      <c r="N438" s="517"/>
      <c r="O438" s="517"/>
    </row>
    <row r="439" spans="12:15" x14ac:dyDescent="0.25">
      <c r="L439" s="517"/>
      <c r="M439" s="517"/>
      <c r="N439" s="517"/>
      <c r="O439" s="517"/>
    </row>
    <row r="440" spans="12:15" x14ac:dyDescent="0.25">
      <c r="L440" s="517"/>
      <c r="M440" s="517"/>
      <c r="N440" s="517"/>
      <c r="O440" s="517"/>
    </row>
    <row r="441" spans="12:15" x14ac:dyDescent="0.25">
      <c r="L441" s="517"/>
      <c r="M441" s="517"/>
      <c r="N441" s="517"/>
      <c r="O441" s="517"/>
    </row>
    <row r="442" spans="12:15" x14ac:dyDescent="0.25">
      <c r="L442" s="517"/>
      <c r="M442" s="517"/>
      <c r="N442" s="517"/>
      <c r="O442" s="517"/>
    </row>
    <row r="443" spans="12:15" x14ac:dyDescent="0.25">
      <c r="L443" s="517"/>
      <c r="M443" s="517"/>
      <c r="N443" s="517"/>
      <c r="O443" s="517"/>
    </row>
    <row r="444" spans="12:15" x14ac:dyDescent="0.25">
      <c r="L444" s="517"/>
      <c r="M444" s="517"/>
      <c r="N444" s="517"/>
      <c r="O444" s="517"/>
    </row>
    <row r="445" spans="12:15" x14ac:dyDescent="0.25">
      <c r="L445" s="517"/>
      <c r="M445" s="517"/>
      <c r="N445" s="517"/>
      <c r="O445" s="517"/>
    </row>
    <row r="446" spans="12:15" x14ac:dyDescent="0.25">
      <c r="L446" s="517"/>
      <c r="M446" s="517"/>
      <c r="N446" s="517"/>
      <c r="O446" s="517"/>
    </row>
    <row r="447" spans="12:15" x14ac:dyDescent="0.25">
      <c r="L447" s="517"/>
      <c r="M447" s="517"/>
      <c r="N447" s="517"/>
      <c r="O447" s="517"/>
    </row>
    <row r="448" spans="12:15" x14ac:dyDescent="0.25">
      <c r="L448" s="517"/>
      <c r="M448" s="517"/>
      <c r="N448" s="517"/>
      <c r="O448" s="517"/>
    </row>
    <row r="449" spans="12:15" x14ac:dyDescent="0.25">
      <c r="L449" s="517"/>
      <c r="M449" s="517"/>
      <c r="N449" s="517"/>
      <c r="O449" s="517"/>
    </row>
    <row r="450" spans="12:15" x14ac:dyDescent="0.25">
      <c r="L450" s="517"/>
      <c r="M450" s="517"/>
      <c r="N450" s="517"/>
      <c r="O450" s="517"/>
    </row>
    <row r="451" spans="12:15" x14ac:dyDescent="0.25">
      <c r="L451" s="517"/>
      <c r="M451" s="517"/>
      <c r="N451" s="517"/>
      <c r="O451" s="517"/>
    </row>
    <row r="452" spans="12:15" x14ac:dyDescent="0.25">
      <c r="L452" s="517"/>
      <c r="M452" s="517"/>
      <c r="N452" s="517"/>
      <c r="O452" s="517"/>
    </row>
    <row r="453" spans="12:15" x14ac:dyDescent="0.25">
      <c r="L453" s="517"/>
      <c r="M453" s="517"/>
      <c r="N453" s="517"/>
      <c r="O453" s="517"/>
    </row>
    <row r="454" spans="12:15" x14ac:dyDescent="0.25">
      <c r="L454" s="517"/>
      <c r="M454" s="517"/>
      <c r="N454" s="517"/>
      <c r="O454" s="517"/>
    </row>
    <row r="455" spans="12:15" x14ac:dyDescent="0.25">
      <c r="L455" s="517"/>
      <c r="M455" s="517"/>
      <c r="N455" s="517"/>
      <c r="O455" s="517"/>
    </row>
    <row r="456" spans="12:15" x14ac:dyDescent="0.25">
      <c r="L456" s="517"/>
      <c r="M456" s="517"/>
      <c r="N456" s="517"/>
      <c r="O456" s="517"/>
    </row>
    <row r="457" spans="12:15" x14ac:dyDescent="0.25">
      <c r="L457" s="517"/>
      <c r="M457" s="517"/>
      <c r="N457" s="517"/>
      <c r="O457" s="517"/>
    </row>
    <row r="458" spans="12:15" x14ac:dyDescent="0.25">
      <c r="L458" s="517"/>
      <c r="M458" s="517"/>
      <c r="N458" s="517"/>
      <c r="O458" s="517"/>
    </row>
    <row r="459" spans="12:15" x14ac:dyDescent="0.25">
      <c r="L459" s="517"/>
      <c r="M459" s="517"/>
      <c r="N459" s="517"/>
      <c r="O459" s="517"/>
    </row>
    <row r="460" spans="12:15" x14ac:dyDescent="0.25">
      <c r="L460" s="517"/>
      <c r="M460" s="517"/>
      <c r="N460" s="517"/>
      <c r="O460" s="517"/>
    </row>
    <row r="461" spans="12:15" x14ac:dyDescent="0.25">
      <c r="L461" s="517"/>
      <c r="M461" s="517"/>
      <c r="N461" s="517"/>
      <c r="O461" s="517"/>
    </row>
    <row r="462" spans="12:15" x14ac:dyDescent="0.25">
      <c r="L462" s="517"/>
      <c r="M462" s="517"/>
      <c r="N462" s="517"/>
      <c r="O462" s="517"/>
    </row>
    <row r="463" spans="12:15" x14ac:dyDescent="0.25">
      <c r="L463" s="517"/>
      <c r="M463" s="517"/>
      <c r="N463" s="517"/>
      <c r="O463" s="517"/>
    </row>
    <row r="464" spans="12:15" x14ac:dyDescent="0.25">
      <c r="L464" s="517"/>
      <c r="M464" s="517"/>
      <c r="N464" s="517"/>
      <c r="O464" s="517"/>
    </row>
    <row r="465" spans="12:15" x14ac:dyDescent="0.25">
      <c r="L465" s="517"/>
      <c r="M465" s="517"/>
      <c r="N465" s="517"/>
      <c r="O465" s="517"/>
    </row>
    <row r="466" spans="12:15" x14ac:dyDescent="0.25">
      <c r="L466" s="517"/>
      <c r="M466" s="517"/>
      <c r="N466" s="517"/>
      <c r="O466" s="517"/>
    </row>
    <row r="467" spans="12:15" x14ac:dyDescent="0.25">
      <c r="L467" s="517"/>
      <c r="M467" s="517"/>
      <c r="N467" s="517"/>
      <c r="O467" s="517"/>
    </row>
    <row r="468" spans="12:15" x14ac:dyDescent="0.25">
      <c r="L468" s="517"/>
      <c r="M468" s="517"/>
      <c r="N468" s="517"/>
      <c r="O468" s="517"/>
    </row>
    <row r="469" spans="12:15" x14ac:dyDescent="0.25">
      <c r="L469" s="517"/>
      <c r="M469" s="517"/>
      <c r="N469" s="517"/>
      <c r="O469" s="517"/>
    </row>
    <row r="470" spans="12:15" x14ac:dyDescent="0.25">
      <c r="L470" s="517"/>
      <c r="M470" s="517"/>
      <c r="N470" s="517"/>
      <c r="O470" s="517"/>
    </row>
    <row r="471" spans="12:15" x14ac:dyDescent="0.25">
      <c r="L471" s="517"/>
      <c r="M471" s="517"/>
      <c r="N471" s="517"/>
      <c r="O471" s="517"/>
    </row>
    <row r="472" spans="12:15" x14ac:dyDescent="0.25">
      <c r="L472" s="517"/>
      <c r="M472" s="517"/>
      <c r="N472" s="517"/>
      <c r="O472" s="517"/>
    </row>
    <row r="473" spans="12:15" x14ac:dyDescent="0.25">
      <c r="L473" s="517"/>
      <c r="M473" s="517"/>
      <c r="N473" s="517"/>
      <c r="O473" s="517"/>
    </row>
    <row r="474" spans="12:15" x14ac:dyDescent="0.25">
      <c r="L474" s="517"/>
      <c r="M474" s="517"/>
      <c r="N474" s="517"/>
      <c r="O474" s="517"/>
    </row>
    <row r="475" spans="12:15" x14ac:dyDescent="0.25">
      <c r="L475" s="517"/>
      <c r="M475" s="517"/>
      <c r="N475" s="517"/>
      <c r="O475" s="517"/>
    </row>
    <row r="476" spans="12:15" x14ac:dyDescent="0.25">
      <c r="L476" s="517"/>
      <c r="M476" s="517"/>
      <c r="N476" s="517"/>
      <c r="O476" s="517"/>
    </row>
    <row r="477" spans="12:15" x14ac:dyDescent="0.25">
      <c r="L477" s="517"/>
      <c r="M477" s="517"/>
      <c r="N477" s="517"/>
      <c r="O477" s="517"/>
    </row>
    <row r="478" spans="12:15" x14ac:dyDescent="0.25">
      <c r="L478" s="517"/>
      <c r="M478" s="517"/>
      <c r="N478" s="517"/>
      <c r="O478" s="517"/>
    </row>
    <row r="479" spans="12:15" x14ac:dyDescent="0.25">
      <c r="L479" s="517"/>
      <c r="M479" s="517"/>
      <c r="N479" s="517"/>
      <c r="O479" s="517"/>
    </row>
    <row r="480" spans="12:15" x14ac:dyDescent="0.25">
      <c r="L480" s="517"/>
      <c r="M480" s="517"/>
      <c r="N480" s="517"/>
      <c r="O480" s="517"/>
    </row>
    <row r="481" spans="12:15" x14ac:dyDescent="0.25">
      <c r="L481" s="517"/>
      <c r="M481" s="517"/>
      <c r="N481" s="517"/>
      <c r="O481" s="517"/>
    </row>
    <row r="482" spans="12:15" x14ac:dyDescent="0.25">
      <c r="L482" s="517"/>
      <c r="M482" s="517"/>
      <c r="N482" s="517"/>
      <c r="O482" s="517"/>
    </row>
  </sheetData>
  <mergeCells count="13">
    <mergeCell ref="A3:F3"/>
    <mergeCell ref="A2:F2"/>
    <mergeCell ref="A1:F1"/>
    <mergeCell ref="A4:F4"/>
    <mergeCell ref="M8:P8"/>
    <mergeCell ref="G5:G9"/>
    <mergeCell ref="A17:A19"/>
    <mergeCell ref="A5:A9"/>
    <mergeCell ref="B5:B9"/>
    <mergeCell ref="F5:F9"/>
    <mergeCell ref="E5:E9"/>
    <mergeCell ref="D5:D9"/>
    <mergeCell ref="C5:C9"/>
  </mergeCells>
  <pageMargins left="0.7" right="0.7" top="0.75" bottom="0.75" header="0.3" footer="0.3"/>
  <pageSetup scale="73" orientation="portrait" horizontalDpi="4294967293" r:id="rId1"/>
  <rowBreaks count="1" manualBreakCount="1">
    <brk id="44" max="6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100-C928-44B8-94B6-6CE238B68438}">
  <dimension ref="A1:R553"/>
  <sheetViews>
    <sheetView showGridLines="0" showRowColHeaders="0" zoomScale="90" zoomScaleNormal="90" workbookViewId="0">
      <pane ySplit="8" topLeftCell="A9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7" width="14.7109375" style="483" bestFit="1" customWidth="1"/>
    <col min="8" max="8" width="11" style="483" customWidth="1"/>
    <col min="9" max="9" width="19.28515625" style="483" hidden="1" customWidth="1"/>
    <col min="10" max="12" width="19.28515625" style="563" hidden="1" customWidth="1"/>
    <col min="13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7" width="16.140625" style="483" hidden="1" customWidth="1"/>
    <col min="18" max="18" width="16.140625" style="483" customWidth="1"/>
    <col min="19" max="16384" width="16.140625" style="483"/>
  </cols>
  <sheetData>
    <row r="1" spans="1:17" ht="22.5" customHeight="1" x14ac:dyDescent="0.4">
      <c r="A1" s="744" t="s">
        <v>1209</v>
      </c>
      <c r="B1" s="745"/>
      <c r="C1" s="745"/>
      <c r="D1" s="745"/>
      <c r="E1" s="745"/>
      <c r="F1" s="908"/>
      <c r="G1" s="626" t="s">
        <v>958</v>
      </c>
      <c r="M1" s="483" t="s">
        <v>241</v>
      </c>
    </row>
    <row r="2" spans="1:17" ht="22.5" customHeight="1" x14ac:dyDescent="0.3">
      <c r="A2" s="817" t="s">
        <v>1101</v>
      </c>
      <c r="B2" s="818"/>
      <c r="C2" s="818"/>
      <c r="D2" s="818"/>
      <c r="E2" s="818"/>
      <c r="F2" s="907"/>
      <c r="G2" s="627">
        <v>1</v>
      </c>
    </row>
    <row r="3" spans="1:17" ht="22.5" customHeight="1" thickBot="1" x14ac:dyDescent="0.3">
      <c r="A3" s="935" t="s">
        <v>1169</v>
      </c>
      <c r="B3" s="936"/>
      <c r="C3" s="936"/>
      <c r="D3" s="936"/>
      <c r="E3" s="936"/>
      <c r="F3" s="937"/>
      <c r="G3" s="628">
        <v>178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7" s="487" customFormat="1" ht="15.75" customHeight="1" x14ac:dyDescent="0.25">
      <c r="A4" s="754" t="s">
        <v>7</v>
      </c>
      <c r="B4" s="757" t="s">
        <v>560</v>
      </c>
      <c r="C4" s="760" t="s">
        <v>1159</v>
      </c>
      <c r="D4" s="757" t="s">
        <v>308</v>
      </c>
      <c r="E4" s="760" t="s">
        <v>1161</v>
      </c>
      <c r="F4" s="737" t="s">
        <v>1162</v>
      </c>
      <c r="G4" s="736" t="s">
        <v>1163</v>
      </c>
      <c r="I4" s="488"/>
      <c r="J4" s="488"/>
      <c r="K4" s="488"/>
      <c r="L4" s="488"/>
      <c r="M4" s="488"/>
      <c r="N4" s="488"/>
      <c r="O4" s="488"/>
      <c r="P4" s="488"/>
      <c r="Q4" s="488"/>
    </row>
    <row r="5" spans="1:17" s="492" customFormat="1" ht="15" customHeight="1" x14ac:dyDescent="0.2">
      <c r="A5" s="754"/>
      <c r="B5" s="757"/>
      <c r="C5" s="760"/>
      <c r="D5" s="757"/>
      <c r="E5" s="760"/>
      <c r="F5" s="737"/>
      <c r="G5" s="737"/>
      <c r="I5" s="486"/>
      <c r="J5" s="486"/>
      <c r="K5" s="486"/>
      <c r="L5" s="486"/>
      <c r="M5" s="486"/>
      <c r="N5" s="486"/>
      <c r="O5" s="488"/>
      <c r="P5" s="486"/>
      <c r="Q5" s="486"/>
    </row>
    <row r="6" spans="1:17" s="492" customFormat="1" ht="15" customHeight="1" x14ac:dyDescent="0.2">
      <c r="A6" s="754"/>
      <c r="B6" s="757"/>
      <c r="C6" s="760"/>
      <c r="D6" s="757"/>
      <c r="E6" s="760"/>
      <c r="F6" s="737"/>
      <c r="G6" s="737"/>
      <c r="I6" s="486"/>
      <c r="J6" s="486"/>
      <c r="K6" s="486"/>
      <c r="L6" s="486"/>
      <c r="M6" s="486"/>
      <c r="N6" s="486"/>
      <c r="O6" s="486"/>
      <c r="P6" s="486"/>
      <c r="Q6" s="486"/>
    </row>
    <row r="7" spans="1:17" s="492" customFormat="1" ht="15" customHeight="1" x14ac:dyDescent="0.2">
      <c r="A7" s="754"/>
      <c r="B7" s="757"/>
      <c r="C7" s="760"/>
      <c r="D7" s="757"/>
      <c r="E7" s="760"/>
      <c r="F7" s="737"/>
      <c r="G7" s="737"/>
      <c r="I7" s="486"/>
      <c r="J7" s="416" t="s">
        <v>558</v>
      </c>
      <c r="K7" s="416"/>
      <c r="L7" s="416"/>
      <c r="M7" s="815" t="s">
        <v>1165</v>
      </c>
      <c r="N7" s="816"/>
      <c r="O7" s="816"/>
      <c r="P7" s="816"/>
      <c r="Q7" s="486"/>
    </row>
    <row r="8" spans="1:17" s="492" customFormat="1" ht="15" customHeight="1" thickBot="1" x14ac:dyDescent="0.25">
      <c r="A8" s="755"/>
      <c r="B8" s="758"/>
      <c r="C8" s="761"/>
      <c r="D8" s="758"/>
      <c r="E8" s="761"/>
      <c r="F8" s="738"/>
      <c r="G8" s="738"/>
      <c r="I8" s="416" t="s">
        <v>308</v>
      </c>
      <c r="J8" s="416" t="s">
        <v>559</v>
      </c>
      <c r="K8" s="416" t="s">
        <v>1123</v>
      </c>
      <c r="L8" s="416" t="s">
        <v>1156</v>
      </c>
      <c r="M8" s="416" t="s">
        <v>57</v>
      </c>
      <c r="N8" s="416" t="s">
        <v>58</v>
      </c>
      <c r="O8" s="416" t="s">
        <v>517</v>
      </c>
      <c r="P8" s="416" t="s">
        <v>546</v>
      </c>
      <c r="Q8" s="486"/>
    </row>
    <row r="9" spans="1:17" s="492" customFormat="1" ht="15" customHeight="1" x14ac:dyDescent="0.2">
      <c r="A9" s="648">
        <v>2620</v>
      </c>
      <c r="B9" s="650" t="s">
        <v>166</v>
      </c>
      <c r="C9" s="650" t="s">
        <v>675</v>
      </c>
      <c r="D9" s="643">
        <f t="shared" ref="D9:D40" si="0">$G$2*I9</f>
        <v>954</v>
      </c>
      <c r="E9" s="643">
        <f t="shared" ref="E9:E40" si="1">$G$2*J9</f>
        <v>987</v>
      </c>
      <c r="F9" s="642">
        <f t="shared" ref="F9:G40" si="2">$G$2*K9</f>
        <v>368</v>
      </c>
      <c r="G9" s="642">
        <f t="shared" si="2"/>
        <v>341</v>
      </c>
      <c r="I9" s="601">
        <v>954</v>
      </c>
      <c r="J9" s="601">
        <v>987</v>
      </c>
      <c r="K9" s="601">
        <v>368</v>
      </c>
      <c r="L9" s="601">
        <v>341</v>
      </c>
      <c r="M9" s="511">
        <v>30</v>
      </c>
      <c r="N9" s="493">
        <v>30</v>
      </c>
      <c r="O9" s="486">
        <f t="shared" ref="O9" si="3">M9*N9/144</f>
        <v>6.25</v>
      </c>
      <c r="P9" s="504">
        <f t="shared" ref="P9" si="4">M9+N9</f>
        <v>60</v>
      </c>
    </row>
    <row r="10" spans="1:17" s="492" customFormat="1" ht="15" customHeight="1" x14ac:dyDescent="0.2">
      <c r="A10" s="497">
        <v>2626</v>
      </c>
      <c r="B10" s="437" t="s">
        <v>231</v>
      </c>
      <c r="C10" s="437" t="s">
        <v>591</v>
      </c>
      <c r="D10" s="499">
        <f t="shared" si="0"/>
        <v>998</v>
      </c>
      <c r="E10" s="499">
        <f t="shared" si="1"/>
        <v>1036</v>
      </c>
      <c r="F10" s="570">
        <f t="shared" si="2"/>
        <v>381</v>
      </c>
      <c r="G10" s="570">
        <f t="shared" si="2"/>
        <v>353</v>
      </c>
      <c r="I10" s="5">
        <v>998</v>
      </c>
      <c r="J10" s="5">
        <v>1036</v>
      </c>
      <c r="K10" s="5">
        <v>381</v>
      </c>
      <c r="L10" s="5">
        <v>353</v>
      </c>
      <c r="M10" s="511">
        <v>30</v>
      </c>
      <c r="N10" s="493">
        <v>30</v>
      </c>
      <c r="O10" s="486">
        <f t="shared" ref="O10:O23" si="5">M10*N10/144</f>
        <v>6.25</v>
      </c>
      <c r="P10" s="504">
        <f t="shared" ref="P10:P89" si="6">M10+N10</f>
        <v>60</v>
      </c>
    </row>
    <row r="11" spans="1:17" s="492" customFormat="1" ht="15" customHeight="1" x14ac:dyDescent="0.2">
      <c r="A11" s="497">
        <v>2630</v>
      </c>
      <c r="B11" s="498" t="s">
        <v>130</v>
      </c>
      <c r="C11" s="437" t="s">
        <v>592</v>
      </c>
      <c r="D11" s="499">
        <f t="shared" si="0"/>
        <v>1026</v>
      </c>
      <c r="E11" s="499">
        <f t="shared" si="1"/>
        <v>1068</v>
      </c>
      <c r="F11" s="570">
        <f t="shared" si="2"/>
        <v>387</v>
      </c>
      <c r="G11" s="570">
        <f t="shared" si="2"/>
        <v>357</v>
      </c>
      <c r="I11" s="5">
        <v>1026</v>
      </c>
      <c r="J11" s="5">
        <v>1068</v>
      </c>
      <c r="K11" s="5">
        <v>387</v>
      </c>
      <c r="L11" s="5">
        <v>357</v>
      </c>
      <c r="M11" s="511">
        <v>30</v>
      </c>
      <c r="N11" s="493">
        <v>36</v>
      </c>
      <c r="O11" s="486">
        <f t="shared" si="5"/>
        <v>7.5</v>
      </c>
      <c r="P11" s="504">
        <f t="shared" si="6"/>
        <v>66</v>
      </c>
    </row>
    <row r="12" spans="1:17" s="492" customFormat="1" ht="15" customHeight="1" x14ac:dyDescent="0.2">
      <c r="A12" s="497">
        <v>2640</v>
      </c>
      <c r="B12" s="498" t="s">
        <v>131</v>
      </c>
      <c r="C12" s="437" t="s">
        <v>594</v>
      </c>
      <c r="D12" s="499">
        <f t="shared" si="0"/>
        <v>1089</v>
      </c>
      <c r="E12" s="499">
        <f t="shared" si="1"/>
        <v>1139</v>
      </c>
      <c r="F12" s="570">
        <f t="shared" si="2"/>
        <v>412</v>
      </c>
      <c r="G12" s="570">
        <f t="shared" si="2"/>
        <v>377</v>
      </c>
      <c r="I12" s="5">
        <v>1089</v>
      </c>
      <c r="J12" s="5">
        <v>1139</v>
      </c>
      <c r="K12" s="5">
        <v>412</v>
      </c>
      <c r="L12" s="5">
        <v>377</v>
      </c>
      <c r="M12" s="511">
        <v>30</v>
      </c>
      <c r="N12" s="493">
        <v>48</v>
      </c>
      <c r="O12" s="486">
        <f t="shared" si="5"/>
        <v>10</v>
      </c>
      <c r="P12" s="504">
        <f t="shared" si="6"/>
        <v>78</v>
      </c>
    </row>
    <row r="13" spans="1:17" s="492" customFormat="1" ht="15" customHeight="1" x14ac:dyDescent="0.2">
      <c r="A13" s="497">
        <v>2650</v>
      </c>
      <c r="B13" s="437" t="s">
        <v>1182</v>
      </c>
      <c r="C13" s="437" t="s">
        <v>1125</v>
      </c>
      <c r="D13" s="499">
        <f t="shared" si="0"/>
        <v>1148</v>
      </c>
      <c r="E13" s="499">
        <f t="shared" si="1"/>
        <v>1205</v>
      </c>
      <c r="F13" s="570">
        <f t="shared" si="2"/>
        <v>431</v>
      </c>
      <c r="G13" s="570">
        <f t="shared" si="2"/>
        <v>393</v>
      </c>
      <c r="I13" s="5">
        <v>1148</v>
      </c>
      <c r="J13" s="5">
        <v>1205</v>
      </c>
      <c r="K13" s="5">
        <v>431</v>
      </c>
      <c r="L13" s="5">
        <v>393</v>
      </c>
      <c r="M13" s="511">
        <v>30</v>
      </c>
      <c r="N13" s="493">
        <v>60</v>
      </c>
      <c r="O13" s="486">
        <f t="shared" si="5"/>
        <v>12.5</v>
      </c>
      <c r="P13" s="504">
        <f t="shared" si="6"/>
        <v>90</v>
      </c>
    </row>
    <row r="14" spans="1:17" s="492" customFormat="1" ht="15" customHeight="1" x14ac:dyDescent="0.2">
      <c r="A14" s="497">
        <v>2660</v>
      </c>
      <c r="B14" s="437" t="s">
        <v>134</v>
      </c>
      <c r="C14" s="437" t="s">
        <v>597</v>
      </c>
      <c r="D14" s="499">
        <f t="shared" si="0"/>
        <v>1209</v>
      </c>
      <c r="E14" s="499">
        <f t="shared" si="1"/>
        <v>1274</v>
      </c>
      <c r="F14" s="570">
        <f t="shared" si="2"/>
        <v>461</v>
      </c>
      <c r="G14" s="570">
        <f t="shared" si="2"/>
        <v>419</v>
      </c>
      <c r="I14" s="5">
        <v>1209</v>
      </c>
      <c r="J14" s="5">
        <v>1274</v>
      </c>
      <c r="K14" s="5">
        <v>461</v>
      </c>
      <c r="L14" s="5">
        <v>419</v>
      </c>
      <c r="M14" s="511">
        <v>30</v>
      </c>
      <c r="N14" s="493">
        <v>72</v>
      </c>
      <c r="O14" s="486">
        <f t="shared" si="5"/>
        <v>15</v>
      </c>
      <c r="P14" s="504">
        <f t="shared" si="6"/>
        <v>102</v>
      </c>
    </row>
    <row r="15" spans="1:17" s="492" customFormat="1" ht="15" customHeight="1" x14ac:dyDescent="0.2">
      <c r="A15" s="497">
        <v>2670</v>
      </c>
      <c r="B15" s="437" t="s">
        <v>439</v>
      </c>
      <c r="C15" s="437" t="s">
        <v>599</v>
      </c>
      <c r="D15" s="499">
        <f t="shared" si="0"/>
        <v>1214</v>
      </c>
      <c r="E15" s="499">
        <f t="shared" si="1"/>
        <v>1286</v>
      </c>
      <c r="F15" s="570">
        <f t="shared" si="2"/>
        <v>543</v>
      </c>
      <c r="G15" s="570">
        <f t="shared" si="2"/>
        <v>495</v>
      </c>
      <c r="I15" s="5">
        <v>1214</v>
      </c>
      <c r="J15" s="5">
        <v>1286</v>
      </c>
      <c r="K15" s="5">
        <v>543</v>
      </c>
      <c r="L15" s="5">
        <v>495</v>
      </c>
      <c r="M15" s="511">
        <v>30</v>
      </c>
      <c r="N15" s="493">
        <v>84</v>
      </c>
      <c r="O15" s="486">
        <f t="shared" si="5"/>
        <v>17.5</v>
      </c>
      <c r="P15" s="504">
        <f t="shared" si="6"/>
        <v>114</v>
      </c>
    </row>
    <row r="16" spans="1:17" s="492" customFormat="1" ht="15" customHeight="1" x14ac:dyDescent="0.2">
      <c r="A16" s="506">
        <v>2680</v>
      </c>
      <c r="B16" s="453" t="s">
        <v>522</v>
      </c>
      <c r="C16" s="453" t="s">
        <v>600</v>
      </c>
      <c r="D16" s="507">
        <f t="shared" si="0"/>
        <v>1298</v>
      </c>
      <c r="E16" s="507">
        <f t="shared" si="1"/>
        <v>1377</v>
      </c>
      <c r="F16" s="571">
        <f t="shared" si="2"/>
        <v>581</v>
      </c>
      <c r="G16" s="571">
        <f t="shared" si="2"/>
        <v>527</v>
      </c>
      <c r="I16" s="5">
        <v>1298</v>
      </c>
      <c r="J16" s="5">
        <v>1377</v>
      </c>
      <c r="K16" s="5">
        <v>581</v>
      </c>
      <c r="L16" s="5">
        <v>527</v>
      </c>
      <c r="M16" s="511">
        <v>30</v>
      </c>
      <c r="N16" s="493">
        <v>96</v>
      </c>
      <c r="O16" s="486">
        <f t="shared" si="5"/>
        <v>20</v>
      </c>
      <c r="P16" s="504">
        <f t="shared" si="6"/>
        <v>126</v>
      </c>
    </row>
    <row r="17" spans="1:16" s="492" customFormat="1" ht="15" customHeight="1" x14ac:dyDescent="0.2">
      <c r="A17" s="497">
        <v>3016</v>
      </c>
      <c r="B17" s="437" t="s">
        <v>1112</v>
      </c>
      <c r="C17" s="437" t="s">
        <v>640</v>
      </c>
      <c r="D17" s="499">
        <f t="shared" si="0"/>
        <v>940</v>
      </c>
      <c r="E17" s="499">
        <f t="shared" si="1"/>
        <v>974</v>
      </c>
      <c r="F17" s="570">
        <f t="shared" si="2"/>
        <v>366</v>
      </c>
      <c r="G17" s="570">
        <f t="shared" si="2"/>
        <v>339</v>
      </c>
      <c r="I17" s="601">
        <v>940</v>
      </c>
      <c r="J17" s="601">
        <v>974</v>
      </c>
      <c r="K17" s="601">
        <v>366</v>
      </c>
      <c r="L17" s="601">
        <v>339</v>
      </c>
      <c r="M17" s="493">
        <v>36</v>
      </c>
      <c r="N17" s="493">
        <v>30</v>
      </c>
      <c r="O17" s="486">
        <f t="shared" ref="O17" si="7">M17*N17/144</f>
        <v>7.5</v>
      </c>
      <c r="P17" s="504">
        <f t="shared" ref="P17" si="8">M17+N17</f>
        <v>66</v>
      </c>
    </row>
    <row r="18" spans="1:16" s="492" customFormat="1" ht="15" customHeight="1" x14ac:dyDescent="0.2">
      <c r="A18" s="497">
        <v>3020</v>
      </c>
      <c r="B18" s="437" t="s">
        <v>1113</v>
      </c>
      <c r="C18" s="437" t="s">
        <v>676</v>
      </c>
      <c r="D18" s="499">
        <f t="shared" si="0"/>
        <v>990</v>
      </c>
      <c r="E18" s="499">
        <f t="shared" si="1"/>
        <v>1028</v>
      </c>
      <c r="F18" s="570">
        <f t="shared" si="2"/>
        <v>376</v>
      </c>
      <c r="G18" s="570">
        <f t="shared" si="2"/>
        <v>347</v>
      </c>
      <c r="I18" s="601">
        <v>990</v>
      </c>
      <c r="J18" s="601">
        <v>1028</v>
      </c>
      <c r="K18" s="601">
        <v>376</v>
      </c>
      <c r="L18" s="601">
        <v>347</v>
      </c>
      <c r="M18" s="493">
        <v>36</v>
      </c>
      <c r="N18" s="493">
        <v>30</v>
      </c>
      <c r="O18" s="486">
        <f t="shared" ref="O18" si="9">M18*N18/144</f>
        <v>7.5</v>
      </c>
      <c r="P18" s="504">
        <f t="shared" ref="P18" si="10">M18+N18</f>
        <v>66</v>
      </c>
    </row>
    <row r="19" spans="1:16" s="492" customFormat="1" ht="15" customHeight="1" x14ac:dyDescent="0.2">
      <c r="A19" s="497">
        <v>3026</v>
      </c>
      <c r="B19" s="437" t="s">
        <v>1104</v>
      </c>
      <c r="C19" s="437" t="s">
        <v>1108</v>
      </c>
      <c r="D19" s="499">
        <f t="shared" si="0"/>
        <v>1026</v>
      </c>
      <c r="E19" s="499">
        <f t="shared" si="1"/>
        <v>1068</v>
      </c>
      <c r="F19" s="570">
        <f t="shared" si="2"/>
        <v>387</v>
      </c>
      <c r="G19" s="570">
        <f t="shared" si="2"/>
        <v>357</v>
      </c>
      <c r="I19" s="5">
        <v>1026</v>
      </c>
      <c r="J19" s="5">
        <v>1068</v>
      </c>
      <c r="K19" s="5">
        <v>387</v>
      </c>
      <c r="L19" s="5">
        <v>357</v>
      </c>
      <c r="M19" s="493">
        <v>36</v>
      </c>
      <c r="N19" s="493">
        <v>30</v>
      </c>
      <c r="O19" s="486">
        <f t="shared" si="5"/>
        <v>7.5</v>
      </c>
      <c r="P19" s="504">
        <f t="shared" si="6"/>
        <v>66</v>
      </c>
    </row>
    <row r="20" spans="1:16" s="492" customFormat="1" ht="15" customHeight="1" x14ac:dyDescent="0.2">
      <c r="A20" s="497">
        <v>3030</v>
      </c>
      <c r="B20" s="498" t="s">
        <v>960</v>
      </c>
      <c r="C20" s="437" t="s">
        <v>962</v>
      </c>
      <c r="D20" s="499">
        <f t="shared" si="0"/>
        <v>1062</v>
      </c>
      <c r="E20" s="499">
        <f t="shared" si="1"/>
        <v>1107</v>
      </c>
      <c r="F20" s="570">
        <f t="shared" si="2"/>
        <v>407</v>
      </c>
      <c r="G20" s="570">
        <f t="shared" si="2"/>
        <v>374</v>
      </c>
      <c r="I20" s="5">
        <v>1062</v>
      </c>
      <c r="J20" s="5">
        <v>1107</v>
      </c>
      <c r="K20" s="5">
        <v>407</v>
      </c>
      <c r="L20" s="5">
        <v>374</v>
      </c>
      <c r="M20" s="493">
        <v>36</v>
      </c>
      <c r="N20" s="493">
        <v>36</v>
      </c>
      <c r="O20" s="486">
        <f t="shared" si="5"/>
        <v>9</v>
      </c>
      <c r="P20" s="504">
        <f t="shared" si="6"/>
        <v>72</v>
      </c>
    </row>
    <row r="21" spans="1:16" s="492" customFormat="1" ht="15" customHeight="1" x14ac:dyDescent="0.2">
      <c r="A21" s="497">
        <v>3040</v>
      </c>
      <c r="B21" s="498" t="s">
        <v>1106</v>
      </c>
      <c r="C21" s="437" t="s">
        <v>975</v>
      </c>
      <c r="D21" s="499">
        <f t="shared" si="0"/>
        <v>1126</v>
      </c>
      <c r="E21" s="499">
        <f t="shared" si="1"/>
        <v>1179</v>
      </c>
      <c r="F21" s="570">
        <f t="shared" si="2"/>
        <v>427</v>
      </c>
      <c r="G21" s="570">
        <f t="shared" si="2"/>
        <v>391</v>
      </c>
      <c r="I21" s="5">
        <v>1126</v>
      </c>
      <c r="J21" s="5">
        <v>1179</v>
      </c>
      <c r="K21" s="5">
        <v>427</v>
      </c>
      <c r="L21" s="5">
        <v>391</v>
      </c>
      <c r="M21" s="493">
        <v>36</v>
      </c>
      <c r="N21" s="493">
        <v>48</v>
      </c>
      <c r="O21" s="486">
        <f t="shared" si="5"/>
        <v>12</v>
      </c>
      <c r="P21" s="504">
        <f t="shared" si="6"/>
        <v>84</v>
      </c>
    </row>
    <row r="22" spans="1:16" s="492" customFormat="1" ht="15" customHeight="1" x14ac:dyDescent="0.2">
      <c r="A22" s="497">
        <v>3050</v>
      </c>
      <c r="B22" s="437" t="s">
        <v>1061</v>
      </c>
      <c r="C22" s="437" t="s">
        <v>1021</v>
      </c>
      <c r="D22" s="499">
        <f t="shared" si="0"/>
        <v>1209</v>
      </c>
      <c r="E22" s="499">
        <f t="shared" si="1"/>
        <v>1269</v>
      </c>
      <c r="F22" s="570">
        <f t="shared" si="2"/>
        <v>458</v>
      </c>
      <c r="G22" s="570">
        <f t="shared" si="2"/>
        <v>418</v>
      </c>
      <c r="I22" s="5">
        <v>1209</v>
      </c>
      <c r="J22" s="5">
        <v>1269</v>
      </c>
      <c r="K22" s="5">
        <v>458</v>
      </c>
      <c r="L22" s="5">
        <v>418</v>
      </c>
      <c r="M22" s="493">
        <v>36</v>
      </c>
      <c r="N22" s="493">
        <v>60</v>
      </c>
      <c r="O22" s="486">
        <f t="shared" si="5"/>
        <v>15</v>
      </c>
      <c r="P22" s="504">
        <f t="shared" si="6"/>
        <v>96</v>
      </c>
    </row>
    <row r="23" spans="1:16" s="492" customFormat="1" ht="15" customHeight="1" x14ac:dyDescent="0.2">
      <c r="A23" s="497">
        <v>3060</v>
      </c>
      <c r="B23" s="498" t="s">
        <v>1063</v>
      </c>
      <c r="C23" s="437" t="s">
        <v>978</v>
      </c>
      <c r="D23" s="499">
        <f t="shared" si="0"/>
        <v>1260</v>
      </c>
      <c r="E23" s="499">
        <f t="shared" si="1"/>
        <v>1328</v>
      </c>
      <c r="F23" s="570">
        <f t="shared" si="2"/>
        <v>482</v>
      </c>
      <c r="G23" s="570">
        <f t="shared" si="2"/>
        <v>437</v>
      </c>
      <c r="I23" s="5">
        <v>1260</v>
      </c>
      <c r="J23" s="5">
        <v>1328</v>
      </c>
      <c r="K23" s="5">
        <v>482</v>
      </c>
      <c r="L23" s="5">
        <v>437</v>
      </c>
      <c r="M23" s="493">
        <v>36</v>
      </c>
      <c r="N23" s="511">
        <v>72</v>
      </c>
      <c r="O23" s="486">
        <f t="shared" si="5"/>
        <v>18</v>
      </c>
      <c r="P23" s="504">
        <f t="shared" si="6"/>
        <v>108</v>
      </c>
    </row>
    <row r="24" spans="1:16" s="492" customFormat="1" ht="15" customHeight="1" x14ac:dyDescent="0.2">
      <c r="A24" s="342">
        <v>3070</v>
      </c>
      <c r="B24" s="498" t="s">
        <v>1065</v>
      </c>
      <c r="C24" s="437" t="s">
        <v>979</v>
      </c>
      <c r="D24" s="499">
        <f t="shared" si="0"/>
        <v>1349</v>
      </c>
      <c r="E24" s="499">
        <f t="shared" si="1"/>
        <v>1425</v>
      </c>
      <c r="F24" s="570">
        <f t="shared" si="2"/>
        <v>562</v>
      </c>
      <c r="G24" s="570">
        <f t="shared" si="2"/>
        <v>512</v>
      </c>
      <c r="I24" s="5">
        <v>1349</v>
      </c>
      <c r="J24" s="5">
        <v>1425</v>
      </c>
      <c r="K24" s="5">
        <v>562</v>
      </c>
      <c r="L24" s="5">
        <v>512</v>
      </c>
      <c r="M24" s="511">
        <v>36</v>
      </c>
      <c r="N24" s="493">
        <v>84</v>
      </c>
      <c r="O24" s="486">
        <f>M24*N24/144</f>
        <v>21</v>
      </c>
      <c r="P24" s="504">
        <f t="shared" si="6"/>
        <v>120</v>
      </c>
    </row>
    <row r="25" spans="1:16" s="492" customFormat="1" ht="15" customHeight="1" x14ac:dyDescent="0.2">
      <c r="A25" s="506">
        <v>3080</v>
      </c>
      <c r="B25" s="453" t="s">
        <v>1066</v>
      </c>
      <c r="C25" s="453" t="s">
        <v>980</v>
      </c>
      <c r="D25" s="507">
        <f t="shared" si="0"/>
        <v>1413</v>
      </c>
      <c r="E25" s="507">
        <f t="shared" si="1"/>
        <v>1495</v>
      </c>
      <c r="F25" s="571">
        <f t="shared" si="2"/>
        <v>620</v>
      </c>
      <c r="G25" s="571">
        <f t="shared" si="2"/>
        <v>561</v>
      </c>
      <c r="I25" s="5">
        <v>1413</v>
      </c>
      <c r="J25" s="5">
        <v>1495</v>
      </c>
      <c r="K25" s="5">
        <v>620</v>
      </c>
      <c r="L25" s="5">
        <v>561</v>
      </c>
      <c r="M25" s="511">
        <v>36</v>
      </c>
      <c r="N25" s="493">
        <v>96</v>
      </c>
      <c r="O25" s="486">
        <f t="shared" ref="O25:O39" si="11">M25*N25/144</f>
        <v>24</v>
      </c>
      <c r="P25" s="504">
        <f t="shared" si="6"/>
        <v>132</v>
      </c>
    </row>
    <row r="26" spans="1:16" s="492" customFormat="1" ht="15" hidden="1" customHeight="1" x14ac:dyDescent="0.2">
      <c r="A26" s="497">
        <v>3090</v>
      </c>
      <c r="B26" s="437" t="s">
        <v>641</v>
      </c>
      <c r="C26" s="437" t="s">
        <v>642</v>
      </c>
      <c r="D26" s="499">
        <f t="shared" si="0"/>
        <v>1329</v>
      </c>
      <c r="E26" s="499">
        <f t="shared" si="1"/>
        <v>1419</v>
      </c>
      <c r="F26" s="570">
        <f t="shared" si="2"/>
        <v>0</v>
      </c>
      <c r="G26" s="570">
        <f t="shared" si="2"/>
        <v>0</v>
      </c>
      <c r="I26" s="503">
        <v>1329</v>
      </c>
      <c r="J26" s="5">
        <v>1419</v>
      </c>
      <c r="K26" s="5">
        <v>0</v>
      </c>
      <c r="L26" s="5">
        <v>0</v>
      </c>
      <c r="M26" s="493">
        <v>36</v>
      </c>
      <c r="N26" s="511">
        <v>72</v>
      </c>
      <c r="O26" s="486">
        <f t="shared" si="11"/>
        <v>18</v>
      </c>
      <c r="P26" s="504">
        <f t="shared" si="6"/>
        <v>108</v>
      </c>
    </row>
    <row r="27" spans="1:16" s="492" customFormat="1" ht="15" hidden="1" customHeight="1" x14ac:dyDescent="0.2">
      <c r="A27" s="343">
        <v>30100</v>
      </c>
      <c r="B27" s="453" t="s">
        <v>644</v>
      </c>
      <c r="C27" s="453" t="s">
        <v>643</v>
      </c>
      <c r="D27" s="507">
        <f t="shared" si="0"/>
        <v>1503</v>
      </c>
      <c r="E27" s="507">
        <f t="shared" si="1"/>
        <v>1602</v>
      </c>
      <c r="F27" s="571">
        <f t="shared" si="2"/>
        <v>0</v>
      </c>
      <c r="G27" s="571">
        <f t="shared" si="2"/>
        <v>0</v>
      </c>
      <c r="I27" s="503">
        <v>1503</v>
      </c>
      <c r="J27" s="5">
        <v>1602</v>
      </c>
      <c r="K27" s="5">
        <v>0</v>
      </c>
      <c r="L27" s="5">
        <v>0</v>
      </c>
      <c r="M27" s="511">
        <v>36</v>
      </c>
      <c r="N27" s="493">
        <v>84</v>
      </c>
      <c r="O27" s="486">
        <f>M27*N27/144</f>
        <v>21</v>
      </c>
      <c r="P27" s="504">
        <f t="shared" si="6"/>
        <v>120</v>
      </c>
    </row>
    <row r="28" spans="1:16" s="492" customFormat="1" ht="15" customHeight="1" x14ac:dyDescent="0.2">
      <c r="A28" s="497">
        <v>4016</v>
      </c>
      <c r="B28" s="437" t="s">
        <v>469</v>
      </c>
      <c r="C28" s="437" t="s">
        <v>652</v>
      </c>
      <c r="D28" s="499">
        <f t="shared" si="0"/>
        <v>990</v>
      </c>
      <c r="E28" s="499">
        <f t="shared" si="1"/>
        <v>1032</v>
      </c>
      <c r="F28" s="570">
        <f t="shared" si="2"/>
        <v>377</v>
      </c>
      <c r="G28" s="570">
        <f t="shared" si="2"/>
        <v>349</v>
      </c>
      <c r="I28" s="600">
        <v>990</v>
      </c>
      <c r="J28" s="601">
        <v>1032</v>
      </c>
      <c r="K28" s="601">
        <v>377</v>
      </c>
      <c r="L28" s="601">
        <v>349</v>
      </c>
      <c r="M28" s="493">
        <v>48</v>
      </c>
      <c r="N28" s="493">
        <v>48</v>
      </c>
      <c r="O28" s="486">
        <f t="shared" ref="O28" si="12">M28*N28/144</f>
        <v>16</v>
      </c>
      <c r="P28" s="504">
        <f t="shared" ref="P28" si="13">M28+N28</f>
        <v>96</v>
      </c>
    </row>
    <row r="29" spans="1:16" s="492" customFormat="1" ht="15" customHeight="1" x14ac:dyDescent="0.2">
      <c r="A29" s="497">
        <v>4020</v>
      </c>
      <c r="B29" s="437" t="s">
        <v>178</v>
      </c>
      <c r="C29" s="437" t="s">
        <v>678</v>
      </c>
      <c r="D29" s="499">
        <f t="shared" si="0"/>
        <v>1037</v>
      </c>
      <c r="E29" s="499">
        <f t="shared" si="1"/>
        <v>1083</v>
      </c>
      <c r="F29" s="570">
        <f t="shared" si="2"/>
        <v>393</v>
      </c>
      <c r="G29" s="570">
        <f t="shared" si="2"/>
        <v>362</v>
      </c>
      <c r="I29" s="600">
        <v>1037</v>
      </c>
      <c r="J29" s="601">
        <v>1083</v>
      </c>
      <c r="K29" s="601">
        <v>393</v>
      </c>
      <c r="L29" s="601">
        <v>362</v>
      </c>
      <c r="M29" s="493">
        <v>48</v>
      </c>
      <c r="N29" s="493">
        <v>48</v>
      </c>
      <c r="O29" s="486">
        <f t="shared" ref="O29" si="14">M29*N29/144</f>
        <v>16</v>
      </c>
      <c r="P29" s="504">
        <f t="shared" si="6"/>
        <v>96</v>
      </c>
    </row>
    <row r="30" spans="1:16" s="492" customFormat="1" ht="15" customHeight="1" x14ac:dyDescent="0.2">
      <c r="A30" s="497">
        <v>4026</v>
      </c>
      <c r="B30" s="437" t="s">
        <v>528</v>
      </c>
      <c r="C30" s="437" t="s">
        <v>613</v>
      </c>
      <c r="D30" s="499">
        <f t="shared" si="0"/>
        <v>1089</v>
      </c>
      <c r="E30" s="499">
        <f t="shared" si="1"/>
        <v>1139</v>
      </c>
      <c r="F30" s="570">
        <f t="shared" si="2"/>
        <v>412</v>
      </c>
      <c r="G30" s="570">
        <f t="shared" si="2"/>
        <v>377</v>
      </c>
      <c r="I30" s="600">
        <v>1089</v>
      </c>
      <c r="J30" s="601">
        <v>1139</v>
      </c>
      <c r="K30" s="601">
        <v>412</v>
      </c>
      <c r="L30" s="601">
        <v>377</v>
      </c>
      <c r="M30" s="493">
        <v>48</v>
      </c>
      <c r="N30" s="493">
        <v>48</v>
      </c>
      <c r="O30" s="486">
        <f t="shared" ref="O30" si="15">M30*N30/144</f>
        <v>16</v>
      </c>
      <c r="P30" s="504">
        <f t="shared" ref="P30" si="16">M30+N30</f>
        <v>96</v>
      </c>
    </row>
    <row r="31" spans="1:16" s="492" customFormat="1" ht="15" customHeight="1" x14ac:dyDescent="0.2">
      <c r="A31" s="497">
        <v>4030</v>
      </c>
      <c r="B31" s="437" t="s">
        <v>426</v>
      </c>
      <c r="C31" s="437" t="s">
        <v>614</v>
      </c>
      <c r="D31" s="499">
        <f t="shared" si="0"/>
        <v>1126</v>
      </c>
      <c r="E31" s="499">
        <f t="shared" si="1"/>
        <v>1179</v>
      </c>
      <c r="F31" s="570">
        <f t="shared" si="2"/>
        <v>427</v>
      </c>
      <c r="G31" s="570">
        <f t="shared" si="2"/>
        <v>391</v>
      </c>
      <c r="I31" s="600">
        <v>1126</v>
      </c>
      <c r="J31" s="601">
        <v>1179</v>
      </c>
      <c r="K31" s="601">
        <v>427</v>
      </c>
      <c r="L31" s="601">
        <v>391</v>
      </c>
      <c r="M31" s="493">
        <v>48</v>
      </c>
      <c r="N31" s="493">
        <v>48</v>
      </c>
      <c r="O31" s="486">
        <f t="shared" ref="O31" si="17">M31*N31/144</f>
        <v>16</v>
      </c>
      <c r="P31" s="504">
        <f t="shared" si="6"/>
        <v>96</v>
      </c>
    </row>
    <row r="32" spans="1:16" s="492" customFormat="1" ht="15" customHeight="1" x14ac:dyDescent="0.2">
      <c r="A32" s="497">
        <v>4036</v>
      </c>
      <c r="B32" s="437" t="s">
        <v>416</v>
      </c>
      <c r="C32" s="437" t="s">
        <v>882</v>
      </c>
      <c r="D32" s="499">
        <f t="shared" si="0"/>
        <v>1188</v>
      </c>
      <c r="E32" s="499">
        <f t="shared" si="1"/>
        <v>1245</v>
      </c>
      <c r="F32" s="570">
        <f t="shared" si="2"/>
        <v>453</v>
      </c>
      <c r="G32" s="570">
        <f t="shared" si="2"/>
        <v>412</v>
      </c>
      <c r="I32" s="600">
        <v>1188</v>
      </c>
      <c r="J32" s="601">
        <v>1245</v>
      </c>
      <c r="K32" s="601">
        <v>453</v>
      </c>
      <c r="L32" s="601">
        <v>412</v>
      </c>
      <c r="M32" s="493">
        <v>48</v>
      </c>
      <c r="N32" s="493">
        <v>48</v>
      </c>
      <c r="O32" s="486">
        <f t="shared" ref="O32" si="18">M32*N32/144</f>
        <v>16</v>
      </c>
      <c r="P32" s="504">
        <f t="shared" ref="P32" si="19">M32+N32</f>
        <v>96</v>
      </c>
    </row>
    <row r="33" spans="1:16" s="492" customFormat="1" ht="15" customHeight="1" x14ac:dyDescent="0.2">
      <c r="A33" s="497">
        <v>4040</v>
      </c>
      <c r="B33" s="498" t="s">
        <v>138</v>
      </c>
      <c r="C33" s="437" t="s">
        <v>616</v>
      </c>
      <c r="D33" s="499">
        <f t="shared" si="0"/>
        <v>1224</v>
      </c>
      <c r="E33" s="499">
        <f t="shared" si="1"/>
        <v>1284</v>
      </c>
      <c r="F33" s="570">
        <f t="shared" si="2"/>
        <v>465</v>
      </c>
      <c r="G33" s="570">
        <f t="shared" si="2"/>
        <v>422</v>
      </c>
      <c r="I33">
        <v>1224</v>
      </c>
      <c r="J33" s="5">
        <v>1284</v>
      </c>
      <c r="K33" s="5">
        <v>465</v>
      </c>
      <c r="L33" s="5">
        <v>422</v>
      </c>
      <c r="M33" s="493">
        <v>48</v>
      </c>
      <c r="N33" s="493">
        <v>48</v>
      </c>
      <c r="O33" s="486">
        <f t="shared" si="11"/>
        <v>16</v>
      </c>
      <c r="P33" s="504">
        <f t="shared" si="6"/>
        <v>96</v>
      </c>
    </row>
    <row r="34" spans="1:16" s="492" customFormat="1" ht="15" customHeight="1" x14ac:dyDescent="0.2">
      <c r="A34" s="497">
        <v>4046</v>
      </c>
      <c r="B34" s="437" t="s">
        <v>309</v>
      </c>
      <c r="C34" s="437" t="s">
        <v>617</v>
      </c>
      <c r="D34" s="499">
        <f t="shared" si="0"/>
        <v>1261</v>
      </c>
      <c r="E34" s="499">
        <f t="shared" si="1"/>
        <v>1326</v>
      </c>
      <c r="F34" s="570">
        <f t="shared" si="2"/>
        <v>482</v>
      </c>
      <c r="G34" s="570">
        <f t="shared" si="2"/>
        <v>437</v>
      </c>
      <c r="I34" s="600">
        <v>1261</v>
      </c>
      <c r="J34" s="601">
        <v>1326</v>
      </c>
      <c r="K34" s="601">
        <v>482</v>
      </c>
      <c r="L34" s="601">
        <v>437</v>
      </c>
      <c r="M34" s="493">
        <v>48</v>
      </c>
      <c r="N34" s="493">
        <v>48</v>
      </c>
      <c r="O34" s="486">
        <f t="shared" ref="O34" si="20">M34*N34/144</f>
        <v>16</v>
      </c>
      <c r="P34" s="504">
        <f t="shared" ref="P34" si="21">M34+N34</f>
        <v>96</v>
      </c>
    </row>
    <row r="35" spans="1:16" s="492" customFormat="1" ht="15" customHeight="1" x14ac:dyDescent="0.2">
      <c r="A35" s="497">
        <v>4050</v>
      </c>
      <c r="B35" s="437" t="s">
        <v>1067</v>
      </c>
      <c r="C35" s="437" t="s">
        <v>883</v>
      </c>
      <c r="D35" s="499">
        <f t="shared" si="0"/>
        <v>1283</v>
      </c>
      <c r="E35" s="499">
        <f t="shared" si="1"/>
        <v>1350</v>
      </c>
      <c r="F35" s="570">
        <f t="shared" si="2"/>
        <v>492</v>
      </c>
      <c r="G35" s="570">
        <f t="shared" si="2"/>
        <v>446</v>
      </c>
      <c r="I35">
        <v>1283</v>
      </c>
      <c r="J35" s="5">
        <v>1350</v>
      </c>
      <c r="K35" s="5">
        <v>492</v>
      </c>
      <c r="L35" s="5">
        <v>446</v>
      </c>
      <c r="M35" s="493">
        <v>48</v>
      </c>
      <c r="N35" s="493">
        <v>54</v>
      </c>
      <c r="O35" s="486">
        <f t="shared" si="11"/>
        <v>18</v>
      </c>
      <c r="P35" s="504">
        <f t="shared" si="6"/>
        <v>102</v>
      </c>
    </row>
    <row r="36" spans="1:16" s="492" customFormat="1" ht="15" customHeight="1" x14ac:dyDescent="0.2">
      <c r="A36" s="497">
        <v>4060</v>
      </c>
      <c r="B36" s="437" t="s">
        <v>139</v>
      </c>
      <c r="C36" s="437" t="s">
        <v>619</v>
      </c>
      <c r="D36" s="499">
        <f t="shared" si="0"/>
        <v>1426</v>
      </c>
      <c r="E36" s="499">
        <f t="shared" si="1"/>
        <v>1502</v>
      </c>
      <c r="F36" s="570">
        <f t="shared" si="2"/>
        <v>577</v>
      </c>
      <c r="G36" s="570">
        <f t="shared" si="2"/>
        <v>523</v>
      </c>
      <c r="I36">
        <v>1426</v>
      </c>
      <c r="J36" s="5">
        <v>1502</v>
      </c>
      <c r="K36" s="5">
        <v>577</v>
      </c>
      <c r="L36" s="5">
        <v>523</v>
      </c>
      <c r="M36" s="493">
        <v>48</v>
      </c>
      <c r="N36" s="493">
        <v>72</v>
      </c>
      <c r="O36" s="486">
        <f t="shared" si="11"/>
        <v>24</v>
      </c>
      <c r="P36" s="504">
        <f t="shared" si="6"/>
        <v>120</v>
      </c>
    </row>
    <row r="37" spans="1:16" s="492" customFormat="1" ht="15" customHeight="1" x14ac:dyDescent="0.2">
      <c r="A37" s="497">
        <v>4070</v>
      </c>
      <c r="B37" s="437" t="s">
        <v>441</v>
      </c>
      <c r="C37" s="437" t="s">
        <v>621</v>
      </c>
      <c r="D37" s="499">
        <f t="shared" si="0"/>
        <v>1575</v>
      </c>
      <c r="E37" s="499">
        <f t="shared" si="1"/>
        <v>1657</v>
      </c>
      <c r="F37" s="570">
        <f t="shared" si="2"/>
        <v>696</v>
      </c>
      <c r="G37" s="570">
        <f t="shared" si="2"/>
        <v>624</v>
      </c>
      <c r="I37">
        <v>1575</v>
      </c>
      <c r="J37" s="5">
        <v>1657</v>
      </c>
      <c r="K37" s="5">
        <v>696</v>
      </c>
      <c r="L37" s="5">
        <v>624</v>
      </c>
      <c r="M37" s="493">
        <v>48</v>
      </c>
      <c r="N37" s="493">
        <v>84</v>
      </c>
      <c r="O37" s="486">
        <f t="shared" si="11"/>
        <v>28</v>
      </c>
      <c r="P37" s="504">
        <f t="shared" si="6"/>
        <v>132</v>
      </c>
    </row>
    <row r="38" spans="1:16" s="492" customFormat="1" ht="15" customHeight="1" x14ac:dyDescent="0.2">
      <c r="A38" s="506">
        <v>4080</v>
      </c>
      <c r="B38" s="453" t="s">
        <v>446</v>
      </c>
      <c r="C38" s="453" t="s">
        <v>622</v>
      </c>
      <c r="D38" s="507">
        <f t="shared" si="0"/>
        <v>1805</v>
      </c>
      <c r="E38" s="507">
        <f t="shared" si="1"/>
        <v>1896</v>
      </c>
      <c r="F38" s="571">
        <f t="shared" si="2"/>
        <v>770</v>
      </c>
      <c r="G38" s="571">
        <f t="shared" si="2"/>
        <v>690</v>
      </c>
      <c r="I38">
        <v>1805</v>
      </c>
      <c r="J38" s="5">
        <v>1896</v>
      </c>
      <c r="K38" s="5">
        <v>770</v>
      </c>
      <c r="L38" s="5">
        <v>690</v>
      </c>
      <c r="M38" s="493">
        <v>48</v>
      </c>
      <c r="N38" s="493">
        <v>96</v>
      </c>
      <c r="O38" s="486">
        <f t="shared" si="11"/>
        <v>32</v>
      </c>
      <c r="P38" s="504">
        <f t="shared" si="6"/>
        <v>144</v>
      </c>
    </row>
    <row r="39" spans="1:16" s="492" customFormat="1" ht="15" hidden="1" customHeight="1" x14ac:dyDescent="0.2">
      <c r="A39" s="497">
        <v>4090</v>
      </c>
      <c r="B39" s="437" t="s">
        <v>653</v>
      </c>
      <c r="C39" s="437" t="s">
        <v>655</v>
      </c>
      <c r="D39" s="499">
        <f t="shared" si="0"/>
        <v>1685</v>
      </c>
      <c r="E39" s="499">
        <f t="shared" si="1"/>
        <v>1784</v>
      </c>
      <c r="F39" s="570">
        <f t="shared" si="2"/>
        <v>0</v>
      </c>
      <c r="G39" s="570">
        <f t="shared" si="2"/>
        <v>0</v>
      </c>
      <c r="I39" s="503">
        <v>1685</v>
      </c>
      <c r="J39" s="5">
        <v>1784</v>
      </c>
      <c r="K39" s="5">
        <v>0</v>
      </c>
      <c r="L39" s="5">
        <v>0</v>
      </c>
      <c r="M39" s="493">
        <v>36</v>
      </c>
      <c r="N39" s="511">
        <v>72</v>
      </c>
      <c r="O39" s="486">
        <f t="shared" si="11"/>
        <v>18</v>
      </c>
      <c r="P39" s="504">
        <f t="shared" si="6"/>
        <v>108</v>
      </c>
    </row>
    <row r="40" spans="1:16" s="492" customFormat="1" ht="15" hidden="1" customHeight="1" x14ac:dyDescent="0.2">
      <c r="A40" s="343">
        <v>40100</v>
      </c>
      <c r="B40" s="453" t="s">
        <v>654</v>
      </c>
      <c r="C40" s="453" t="s">
        <v>656</v>
      </c>
      <c r="D40" s="507">
        <f t="shared" si="0"/>
        <v>1900</v>
      </c>
      <c r="E40" s="507">
        <f t="shared" si="1"/>
        <v>2005</v>
      </c>
      <c r="F40" s="571">
        <f t="shared" si="2"/>
        <v>0</v>
      </c>
      <c r="G40" s="571">
        <f t="shared" si="2"/>
        <v>0</v>
      </c>
      <c r="I40" s="503">
        <v>1900</v>
      </c>
      <c r="J40" s="5">
        <v>2005</v>
      </c>
      <c r="K40" s="5">
        <v>0</v>
      </c>
      <c r="L40" s="5">
        <v>0</v>
      </c>
      <c r="M40" s="511">
        <v>36</v>
      </c>
      <c r="N40" s="493">
        <v>84</v>
      </c>
      <c r="O40" s="486">
        <f>M40*N40/144</f>
        <v>21</v>
      </c>
      <c r="P40" s="504">
        <f t="shared" si="6"/>
        <v>120</v>
      </c>
    </row>
    <row r="41" spans="1:16" s="492" customFormat="1" ht="15" customHeight="1" x14ac:dyDescent="0.2">
      <c r="A41" s="497">
        <v>5016</v>
      </c>
      <c r="B41" s="437" t="s">
        <v>471</v>
      </c>
      <c r="C41" s="437" t="s">
        <v>684</v>
      </c>
      <c r="D41" s="499">
        <f t="shared" ref="D41:D72" si="22">$G$2*I41</f>
        <v>1026</v>
      </c>
      <c r="E41" s="499">
        <f t="shared" ref="E41:E72" si="23">$G$2*J41</f>
        <v>1076</v>
      </c>
      <c r="F41" s="570">
        <f t="shared" ref="F41:G72" si="24">$G$2*K41</f>
        <v>389</v>
      </c>
      <c r="G41" s="570">
        <f t="shared" si="24"/>
        <v>358</v>
      </c>
      <c r="I41" s="600">
        <v>1026</v>
      </c>
      <c r="J41" s="601">
        <v>1076</v>
      </c>
      <c r="K41" s="601">
        <v>389</v>
      </c>
      <c r="L41" s="601">
        <v>358</v>
      </c>
      <c r="M41" s="493">
        <v>48</v>
      </c>
      <c r="N41" s="493">
        <v>48</v>
      </c>
      <c r="O41" s="486">
        <f t="shared" ref="O41:O45" si="25">M41*N41/144</f>
        <v>16</v>
      </c>
      <c r="P41" s="504">
        <f t="shared" si="6"/>
        <v>96</v>
      </c>
    </row>
    <row r="42" spans="1:16" s="492" customFormat="1" ht="15" customHeight="1" x14ac:dyDescent="0.2">
      <c r="A42" s="497">
        <v>5020</v>
      </c>
      <c r="B42" s="437" t="s">
        <v>182</v>
      </c>
      <c r="C42" s="437" t="s">
        <v>685</v>
      </c>
      <c r="D42" s="499">
        <f t="shared" si="22"/>
        <v>1089</v>
      </c>
      <c r="E42" s="499">
        <f t="shared" si="23"/>
        <v>1141</v>
      </c>
      <c r="F42" s="570">
        <f t="shared" si="24"/>
        <v>412</v>
      </c>
      <c r="G42" s="570">
        <f t="shared" si="24"/>
        <v>378</v>
      </c>
      <c r="I42" s="600">
        <v>1089</v>
      </c>
      <c r="J42" s="601">
        <v>1141</v>
      </c>
      <c r="K42" s="601">
        <v>412</v>
      </c>
      <c r="L42" s="601">
        <v>378</v>
      </c>
      <c r="M42" s="493">
        <v>48</v>
      </c>
      <c r="N42" s="493">
        <v>48</v>
      </c>
      <c r="O42" s="486">
        <f t="shared" si="25"/>
        <v>16</v>
      </c>
      <c r="P42" s="504">
        <f t="shared" ref="P42:P45" si="26">M42+N42</f>
        <v>96</v>
      </c>
    </row>
    <row r="43" spans="1:16" s="492" customFormat="1" ht="15" customHeight="1" x14ac:dyDescent="0.2">
      <c r="A43" s="497">
        <v>5026</v>
      </c>
      <c r="B43" s="437" t="s">
        <v>672</v>
      </c>
      <c r="C43" s="437" t="s">
        <v>686</v>
      </c>
      <c r="D43" s="499">
        <f t="shared" si="22"/>
        <v>1148</v>
      </c>
      <c r="E43" s="499">
        <f t="shared" si="23"/>
        <v>1205</v>
      </c>
      <c r="F43" s="570">
        <f t="shared" si="24"/>
        <v>431</v>
      </c>
      <c r="G43" s="570">
        <f t="shared" si="24"/>
        <v>393</v>
      </c>
      <c r="I43" s="600">
        <v>1148</v>
      </c>
      <c r="J43" s="601">
        <v>1205</v>
      </c>
      <c r="K43" s="601">
        <v>431</v>
      </c>
      <c r="L43" s="601">
        <v>393</v>
      </c>
      <c r="M43" s="493">
        <v>48</v>
      </c>
      <c r="N43" s="493">
        <v>48</v>
      </c>
      <c r="O43" s="486">
        <f t="shared" si="25"/>
        <v>16</v>
      </c>
      <c r="P43" s="504">
        <f t="shared" si="26"/>
        <v>96</v>
      </c>
    </row>
    <row r="44" spans="1:16" s="492" customFormat="1" ht="15" customHeight="1" x14ac:dyDescent="0.2">
      <c r="A44" s="497">
        <v>5030</v>
      </c>
      <c r="B44" s="437" t="s">
        <v>140</v>
      </c>
      <c r="C44" s="437" t="s">
        <v>687</v>
      </c>
      <c r="D44" s="499">
        <f t="shared" si="22"/>
        <v>1209</v>
      </c>
      <c r="E44" s="499">
        <f t="shared" si="23"/>
        <v>1269</v>
      </c>
      <c r="F44" s="570">
        <f t="shared" si="24"/>
        <v>458</v>
      </c>
      <c r="G44" s="570">
        <f t="shared" si="24"/>
        <v>418</v>
      </c>
      <c r="I44" s="600">
        <v>1209</v>
      </c>
      <c r="J44" s="601">
        <v>1269</v>
      </c>
      <c r="K44" s="601">
        <v>458</v>
      </c>
      <c r="L44" s="601">
        <v>418</v>
      </c>
      <c r="M44" s="493">
        <v>48</v>
      </c>
      <c r="N44" s="493">
        <v>48</v>
      </c>
      <c r="O44" s="486">
        <f t="shared" si="25"/>
        <v>16</v>
      </c>
      <c r="P44" s="504">
        <f t="shared" si="26"/>
        <v>96</v>
      </c>
    </row>
    <row r="45" spans="1:16" s="492" customFormat="1" ht="15" customHeight="1" x14ac:dyDescent="0.2">
      <c r="A45" s="497">
        <v>5036</v>
      </c>
      <c r="B45" s="437" t="s">
        <v>1073</v>
      </c>
      <c r="C45" s="437" t="s">
        <v>991</v>
      </c>
      <c r="D45" s="499">
        <f t="shared" si="22"/>
        <v>1249</v>
      </c>
      <c r="E45" s="499">
        <f t="shared" si="23"/>
        <v>1314</v>
      </c>
      <c r="F45" s="570">
        <f t="shared" si="24"/>
        <v>478</v>
      </c>
      <c r="G45" s="570">
        <f t="shared" si="24"/>
        <v>434</v>
      </c>
      <c r="I45" s="600">
        <v>1249</v>
      </c>
      <c r="J45" s="601">
        <v>1314</v>
      </c>
      <c r="K45" s="601">
        <v>478</v>
      </c>
      <c r="L45" s="601">
        <v>434</v>
      </c>
      <c r="M45" s="493">
        <v>48</v>
      </c>
      <c r="N45" s="493">
        <v>48</v>
      </c>
      <c r="O45" s="486">
        <f t="shared" si="25"/>
        <v>16</v>
      </c>
      <c r="P45" s="504">
        <f t="shared" si="26"/>
        <v>96</v>
      </c>
    </row>
    <row r="46" spans="1:16" s="492" customFormat="1" ht="15" customHeight="1" x14ac:dyDescent="0.2">
      <c r="A46" s="497">
        <v>5040</v>
      </c>
      <c r="B46" s="498" t="s">
        <v>141</v>
      </c>
      <c r="C46" s="437" t="s">
        <v>688</v>
      </c>
      <c r="D46" s="499">
        <f t="shared" si="22"/>
        <v>1283</v>
      </c>
      <c r="E46" s="499">
        <f t="shared" si="23"/>
        <v>1350</v>
      </c>
      <c r="F46" s="570">
        <f t="shared" si="24"/>
        <v>492</v>
      </c>
      <c r="G46" s="570">
        <f t="shared" si="24"/>
        <v>446</v>
      </c>
      <c r="I46">
        <v>1283</v>
      </c>
      <c r="J46" s="5">
        <v>1350</v>
      </c>
      <c r="K46" s="5">
        <v>492</v>
      </c>
      <c r="L46" s="5">
        <v>446</v>
      </c>
      <c r="M46" s="493">
        <v>48</v>
      </c>
      <c r="N46" s="493">
        <v>48</v>
      </c>
      <c r="O46" s="486">
        <f t="shared" ref="O46:O51" si="27">M46*N46/144</f>
        <v>16</v>
      </c>
      <c r="P46" s="504">
        <f t="shared" si="6"/>
        <v>96</v>
      </c>
    </row>
    <row r="47" spans="1:16" s="492" customFormat="1" ht="15" customHeight="1" x14ac:dyDescent="0.2">
      <c r="A47" s="497">
        <v>5050</v>
      </c>
      <c r="B47" s="437" t="s">
        <v>961</v>
      </c>
      <c r="C47" s="437" t="s">
        <v>964</v>
      </c>
      <c r="D47" s="499">
        <f t="shared" si="22"/>
        <v>1483</v>
      </c>
      <c r="E47" s="499">
        <f t="shared" si="23"/>
        <v>1558</v>
      </c>
      <c r="F47" s="570">
        <f t="shared" si="24"/>
        <v>599</v>
      </c>
      <c r="G47" s="570">
        <f t="shared" si="24"/>
        <v>543</v>
      </c>
      <c r="I47">
        <v>1483</v>
      </c>
      <c r="J47" s="5">
        <v>1558</v>
      </c>
      <c r="K47" s="5">
        <v>599</v>
      </c>
      <c r="L47" s="5">
        <v>543</v>
      </c>
      <c r="M47" s="493">
        <v>48</v>
      </c>
      <c r="N47" s="493">
        <v>54</v>
      </c>
      <c r="O47" s="486">
        <f t="shared" si="27"/>
        <v>18</v>
      </c>
      <c r="P47" s="504">
        <f t="shared" si="6"/>
        <v>102</v>
      </c>
    </row>
    <row r="48" spans="1:16" s="492" customFormat="1" ht="15" customHeight="1" x14ac:dyDescent="0.2">
      <c r="A48" s="497">
        <v>5060</v>
      </c>
      <c r="B48" s="437" t="s">
        <v>227</v>
      </c>
      <c r="C48" s="437" t="s">
        <v>691</v>
      </c>
      <c r="D48" s="499">
        <f t="shared" si="22"/>
        <v>1797</v>
      </c>
      <c r="E48" s="499">
        <f t="shared" si="23"/>
        <v>1880</v>
      </c>
      <c r="F48" s="570">
        <f t="shared" si="24"/>
        <v>686</v>
      </c>
      <c r="G48" s="570">
        <f t="shared" si="24"/>
        <v>616</v>
      </c>
      <c r="I48">
        <v>1797</v>
      </c>
      <c r="J48" s="5">
        <v>1880</v>
      </c>
      <c r="K48" s="5">
        <v>686</v>
      </c>
      <c r="L48" s="5">
        <v>616</v>
      </c>
      <c r="M48" s="493">
        <v>48</v>
      </c>
      <c r="N48" s="493">
        <v>72</v>
      </c>
      <c r="O48" s="486">
        <f t="shared" si="27"/>
        <v>24</v>
      </c>
      <c r="P48" s="504">
        <f t="shared" si="6"/>
        <v>120</v>
      </c>
    </row>
    <row r="49" spans="1:16" s="492" customFormat="1" ht="15" customHeight="1" x14ac:dyDescent="0.2">
      <c r="A49" s="497">
        <v>5070</v>
      </c>
      <c r="B49" s="437" t="s">
        <v>449</v>
      </c>
      <c r="C49" s="437" t="s">
        <v>692</v>
      </c>
      <c r="D49" s="499">
        <f t="shared" si="22"/>
        <v>1936</v>
      </c>
      <c r="E49" s="499">
        <f t="shared" si="23"/>
        <v>2027</v>
      </c>
      <c r="F49" s="570">
        <f t="shared" si="24"/>
        <v>800</v>
      </c>
      <c r="G49" s="570">
        <f t="shared" si="24"/>
        <v>715</v>
      </c>
      <c r="I49">
        <v>1936</v>
      </c>
      <c r="J49" s="5">
        <v>2027</v>
      </c>
      <c r="K49" s="5">
        <v>800</v>
      </c>
      <c r="L49" s="5">
        <v>715</v>
      </c>
      <c r="M49" s="493">
        <v>48</v>
      </c>
      <c r="N49" s="493">
        <v>84</v>
      </c>
      <c r="O49" s="486">
        <f t="shared" si="27"/>
        <v>28</v>
      </c>
      <c r="P49" s="504">
        <f t="shared" si="6"/>
        <v>132</v>
      </c>
    </row>
    <row r="50" spans="1:16" s="492" customFormat="1" ht="15" customHeight="1" x14ac:dyDescent="0.2">
      <c r="A50" s="506">
        <v>5080</v>
      </c>
      <c r="B50" s="453" t="s">
        <v>450</v>
      </c>
      <c r="C50" s="453" t="s">
        <v>693</v>
      </c>
      <c r="D50" s="507">
        <f t="shared" si="22"/>
        <v>2187</v>
      </c>
      <c r="E50" s="507">
        <f t="shared" si="23"/>
        <v>2286</v>
      </c>
      <c r="F50" s="571">
        <f t="shared" si="24"/>
        <v>943</v>
      </c>
      <c r="G50" s="571">
        <f t="shared" si="24"/>
        <v>846</v>
      </c>
      <c r="I50">
        <v>2187</v>
      </c>
      <c r="J50" s="5">
        <v>2286</v>
      </c>
      <c r="K50" s="5">
        <v>943</v>
      </c>
      <c r="L50" s="5">
        <v>846</v>
      </c>
      <c r="M50" s="493">
        <v>48</v>
      </c>
      <c r="N50" s="493">
        <v>96</v>
      </c>
      <c r="O50" s="486">
        <f t="shared" si="27"/>
        <v>32</v>
      </c>
      <c r="P50" s="504">
        <f t="shared" si="6"/>
        <v>144</v>
      </c>
    </row>
    <row r="51" spans="1:16" s="492" customFormat="1" ht="15" hidden="1" customHeight="1" x14ac:dyDescent="0.2">
      <c r="A51" s="497">
        <v>5090</v>
      </c>
      <c r="B51" s="437" t="s">
        <v>673</v>
      </c>
      <c r="C51" s="437" t="s">
        <v>694</v>
      </c>
      <c r="D51" s="499">
        <f t="shared" si="22"/>
        <v>3617</v>
      </c>
      <c r="E51" s="499">
        <f t="shared" si="23"/>
        <v>3722</v>
      </c>
      <c r="F51" s="570">
        <f t="shared" si="24"/>
        <v>0</v>
      </c>
      <c r="G51" s="570">
        <f t="shared" si="24"/>
        <v>0</v>
      </c>
      <c r="I51" s="503">
        <v>3617</v>
      </c>
      <c r="J51" s="5">
        <v>3722</v>
      </c>
      <c r="K51" s="5">
        <v>0</v>
      </c>
      <c r="L51" s="5">
        <v>0</v>
      </c>
      <c r="M51" s="493">
        <v>36</v>
      </c>
      <c r="N51" s="511">
        <v>72</v>
      </c>
      <c r="O51" s="486">
        <f t="shared" si="27"/>
        <v>18</v>
      </c>
      <c r="P51" s="504">
        <f t="shared" si="6"/>
        <v>108</v>
      </c>
    </row>
    <row r="52" spans="1:16" s="492" customFormat="1" ht="15" hidden="1" customHeight="1" x14ac:dyDescent="0.2">
      <c r="A52" s="342">
        <v>50100</v>
      </c>
      <c r="B52" s="437" t="s">
        <v>674</v>
      </c>
      <c r="C52" s="437" t="s">
        <v>695</v>
      </c>
      <c r="D52" s="499">
        <f t="shared" si="22"/>
        <v>4044</v>
      </c>
      <c r="E52" s="499">
        <f t="shared" si="23"/>
        <v>4157</v>
      </c>
      <c r="F52" s="570">
        <f t="shared" si="24"/>
        <v>0</v>
      </c>
      <c r="G52" s="570">
        <f t="shared" si="24"/>
        <v>0</v>
      </c>
      <c r="I52" s="503">
        <v>4044</v>
      </c>
      <c r="J52" s="5">
        <v>4157</v>
      </c>
      <c r="K52" s="5">
        <v>0</v>
      </c>
      <c r="L52" s="5">
        <v>0</v>
      </c>
      <c r="M52" s="511">
        <v>36</v>
      </c>
      <c r="N52" s="493">
        <v>84</v>
      </c>
      <c r="O52" s="486">
        <f>M52*N52/144</f>
        <v>21</v>
      </c>
      <c r="P52" s="504">
        <f t="shared" si="6"/>
        <v>120</v>
      </c>
    </row>
    <row r="53" spans="1:16" s="492" customFormat="1" ht="15" customHeight="1" x14ac:dyDescent="0.2">
      <c r="A53" s="497">
        <v>6016</v>
      </c>
      <c r="B53" s="437" t="s">
        <v>473</v>
      </c>
      <c r="C53" s="437" t="s">
        <v>710</v>
      </c>
      <c r="D53" s="499">
        <f t="shared" si="22"/>
        <v>1062</v>
      </c>
      <c r="E53" s="499">
        <f t="shared" si="23"/>
        <v>1118</v>
      </c>
      <c r="F53" s="570">
        <f t="shared" si="24"/>
        <v>411</v>
      </c>
      <c r="G53" s="570">
        <f t="shared" si="24"/>
        <v>377</v>
      </c>
      <c r="I53" s="600">
        <v>1062</v>
      </c>
      <c r="J53" s="601">
        <v>1118</v>
      </c>
      <c r="K53" s="601">
        <v>411</v>
      </c>
      <c r="L53" s="601">
        <v>377</v>
      </c>
      <c r="M53" s="493">
        <v>48</v>
      </c>
      <c r="N53" s="493">
        <v>48</v>
      </c>
      <c r="O53" s="486">
        <f t="shared" ref="O53:O57" si="28">M53*N53/144</f>
        <v>16</v>
      </c>
      <c r="P53" s="504">
        <f t="shared" ref="P53:P57" si="29">M53+N53</f>
        <v>96</v>
      </c>
    </row>
    <row r="54" spans="1:16" s="492" customFormat="1" ht="15" customHeight="1" x14ac:dyDescent="0.2">
      <c r="A54" s="497">
        <v>6020</v>
      </c>
      <c r="B54" s="437" t="s">
        <v>186</v>
      </c>
      <c r="C54" s="437" t="s">
        <v>711</v>
      </c>
      <c r="D54" s="499">
        <f t="shared" si="22"/>
        <v>1126</v>
      </c>
      <c r="E54" s="499">
        <f t="shared" si="23"/>
        <v>1187</v>
      </c>
      <c r="F54" s="570">
        <f t="shared" si="24"/>
        <v>430</v>
      </c>
      <c r="G54" s="570">
        <f t="shared" si="24"/>
        <v>393</v>
      </c>
      <c r="I54" s="600">
        <v>1126</v>
      </c>
      <c r="J54" s="601">
        <v>1187</v>
      </c>
      <c r="K54" s="601">
        <v>430</v>
      </c>
      <c r="L54" s="601">
        <v>393</v>
      </c>
      <c r="M54" s="493">
        <v>48</v>
      </c>
      <c r="N54" s="493">
        <v>48</v>
      </c>
      <c r="O54" s="486">
        <f t="shared" si="28"/>
        <v>16</v>
      </c>
      <c r="P54" s="504">
        <f t="shared" si="29"/>
        <v>96</v>
      </c>
    </row>
    <row r="55" spans="1:16" s="492" customFormat="1" ht="15" customHeight="1" x14ac:dyDescent="0.2">
      <c r="A55" s="497">
        <v>6026</v>
      </c>
      <c r="B55" s="437" t="s">
        <v>520</v>
      </c>
      <c r="C55" s="437" t="s">
        <v>712</v>
      </c>
      <c r="D55" s="499">
        <f t="shared" si="22"/>
        <v>1209</v>
      </c>
      <c r="E55" s="499">
        <f t="shared" si="23"/>
        <v>1274</v>
      </c>
      <c r="F55" s="570">
        <f t="shared" si="24"/>
        <v>461</v>
      </c>
      <c r="G55" s="570">
        <f t="shared" si="24"/>
        <v>419</v>
      </c>
      <c r="I55" s="600">
        <v>1209</v>
      </c>
      <c r="J55" s="601">
        <v>1274</v>
      </c>
      <c r="K55" s="601">
        <v>461</v>
      </c>
      <c r="L55" s="601">
        <v>419</v>
      </c>
      <c r="M55" s="493">
        <v>48</v>
      </c>
      <c r="N55" s="493">
        <v>48</v>
      </c>
      <c r="O55" s="486">
        <f t="shared" si="28"/>
        <v>16</v>
      </c>
      <c r="P55" s="504">
        <f t="shared" si="29"/>
        <v>96</v>
      </c>
    </row>
    <row r="56" spans="1:16" s="492" customFormat="1" ht="15" customHeight="1" x14ac:dyDescent="0.2">
      <c r="A56" s="497">
        <v>6030</v>
      </c>
      <c r="B56" s="437" t="s">
        <v>284</v>
      </c>
      <c r="C56" s="437" t="s">
        <v>713</v>
      </c>
      <c r="D56" s="499">
        <f t="shared" si="22"/>
        <v>1260</v>
      </c>
      <c r="E56" s="499">
        <f t="shared" si="23"/>
        <v>1328</v>
      </c>
      <c r="F56" s="570">
        <f t="shared" si="24"/>
        <v>482</v>
      </c>
      <c r="G56" s="570">
        <f t="shared" si="24"/>
        <v>437</v>
      </c>
      <c r="I56" s="600">
        <v>1260</v>
      </c>
      <c r="J56" s="601">
        <v>1328</v>
      </c>
      <c r="K56" s="601">
        <v>482</v>
      </c>
      <c r="L56" s="601">
        <v>437</v>
      </c>
      <c r="M56" s="493">
        <v>48</v>
      </c>
      <c r="N56" s="493">
        <v>48</v>
      </c>
      <c r="O56" s="486">
        <f t="shared" si="28"/>
        <v>16</v>
      </c>
      <c r="P56" s="504">
        <f t="shared" si="29"/>
        <v>96</v>
      </c>
    </row>
    <row r="57" spans="1:16" s="492" customFormat="1" ht="15" customHeight="1" x14ac:dyDescent="0.2">
      <c r="A57" s="497">
        <v>6036</v>
      </c>
      <c r="B57" s="437" t="s">
        <v>1075</v>
      </c>
      <c r="C57" s="437" t="s">
        <v>891</v>
      </c>
      <c r="D57" s="499">
        <f t="shared" si="22"/>
        <v>1322</v>
      </c>
      <c r="E57" s="499">
        <f t="shared" si="23"/>
        <v>1394</v>
      </c>
      <c r="F57" s="570">
        <f t="shared" si="24"/>
        <v>500</v>
      </c>
      <c r="G57" s="570">
        <f t="shared" si="24"/>
        <v>453</v>
      </c>
      <c r="I57" s="600">
        <v>1322</v>
      </c>
      <c r="J57" s="601">
        <v>1394</v>
      </c>
      <c r="K57" s="601">
        <v>500</v>
      </c>
      <c r="L57" s="601">
        <v>453</v>
      </c>
      <c r="M57" s="493">
        <v>48</v>
      </c>
      <c r="N57" s="493">
        <v>48</v>
      </c>
      <c r="O57" s="486">
        <f t="shared" si="28"/>
        <v>16</v>
      </c>
      <c r="P57" s="504">
        <f t="shared" si="29"/>
        <v>96</v>
      </c>
    </row>
    <row r="58" spans="1:16" s="492" customFormat="1" ht="15" customHeight="1" x14ac:dyDescent="0.2">
      <c r="A58" s="497">
        <v>6040</v>
      </c>
      <c r="B58" s="498" t="s">
        <v>228</v>
      </c>
      <c r="C58" s="437" t="s">
        <v>714</v>
      </c>
      <c r="D58" s="499">
        <f t="shared" si="22"/>
        <v>1426</v>
      </c>
      <c r="E58" s="499">
        <f t="shared" si="23"/>
        <v>1502</v>
      </c>
      <c r="F58" s="570">
        <f t="shared" si="24"/>
        <v>577</v>
      </c>
      <c r="G58" s="570">
        <f t="shared" si="24"/>
        <v>523</v>
      </c>
      <c r="I58">
        <v>1426</v>
      </c>
      <c r="J58" s="5">
        <v>1502</v>
      </c>
      <c r="K58" s="5">
        <v>577</v>
      </c>
      <c r="L58" s="5">
        <v>523</v>
      </c>
      <c r="M58" s="493">
        <v>48</v>
      </c>
      <c r="N58" s="493">
        <v>48</v>
      </c>
      <c r="O58" s="486">
        <f t="shared" ref="O58:O63" si="30">M58*N58/144</f>
        <v>16</v>
      </c>
      <c r="P58" s="504">
        <f t="shared" si="6"/>
        <v>96</v>
      </c>
    </row>
    <row r="59" spans="1:16" s="492" customFormat="1" ht="15" customHeight="1" x14ac:dyDescent="0.2">
      <c r="A59" s="497">
        <v>6050</v>
      </c>
      <c r="B59" s="437" t="s">
        <v>1187</v>
      </c>
      <c r="C59" s="437" t="s">
        <v>892</v>
      </c>
      <c r="D59" s="499">
        <f t="shared" si="22"/>
        <v>1797</v>
      </c>
      <c r="E59" s="499">
        <f t="shared" si="23"/>
        <v>1880</v>
      </c>
      <c r="F59" s="570">
        <f t="shared" si="24"/>
        <v>686</v>
      </c>
      <c r="G59" s="570">
        <f t="shared" si="24"/>
        <v>616</v>
      </c>
      <c r="I59">
        <v>1797</v>
      </c>
      <c r="J59" s="5">
        <v>1880</v>
      </c>
      <c r="K59" s="5">
        <v>686</v>
      </c>
      <c r="L59" s="5">
        <v>616</v>
      </c>
      <c r="M59" s="493">
        <v>48</v>
      </c>
      <c r="N59" s="493">
        <v>54</v>
      </c>
      <c r="O59" s="486">
        <f t="shared" si="30"/>
        <v>18</v>
      </c>
      <c r="P59" s="504">
        <f t="shared" si="6"/>
        <v>102</v>
      </c>
    </row>
    <row r="60" spans="1:16" s="492" customFormat="1" ht="15" customHeight="1" x14ac:dyDescent="0.2">
      <c r="A60" s="497">
        <v>6060</v>
      </c>
      <c r="B60" s="437" t="s">
        <v>229</v>
      </c>
      <c r="C60" s="437" t="s">
        <v>717</v>
      </c>
      <c r="D60" s="499">
        <f t="shared" si="22"/>
        <v>1965</v>
      </c>
      <c r="E60" s="499">
        <f t="shared" si="23"/>
        <v>2055</v>
      </c>
      <c r="F60" s="570">
        <f t="shared" si="24"/>
        <v>781</v>
      </c>
      <c r="G60" s="570">
        <f t="shared" si="24"/>
        <v>696</v>
      </c>
      <c r="I60">
        <v>1965</v>
      </c>
      <c r="J60" s="5">
        <v>2055</v>
      </c>
      <c r="K60" s="5">
        <v>781</v>
      </c>
      <c r="L60" s="5">
        <v>696</v>
      </c>
      <c r="M60" s="493">
        <v>48</v>
      </c>
      <c r="N60" s="493">
        <v>72</v>
      </c>
      <c r="O60" s="486">
        <f t="shared" si="30"/>
        <v>24</v>
      </c>
      <c r="P60" s="504">
        <f t="shared" si="6"/>
        <v>120</v>
      </c>
    </row>
    <row r="61" spans="1:16" s="492" customFormat="1" ht="15" customHeight="1" x14ac:dyDescent="0.2">
      <c r="A61" s="497">
        <v>6070</v>
      </c>
      <c r="B61" s="437" t="s">
        <v>453</v>
      </c>
      <c r="C61" s="437" t="s">
        <v>718</v>
      </c>
      <c r="D61" s="499">
        <f t="shared" si="22"/>
        <v>2668</v>
      </c>
      <c r="E61" s="499">
        <f t="shared" si="23"/>
        <v>2767</v>
      </c>
      <c r="F61" s="570">
        <f t="shared" si="24"/>
        <v>970</v>
      </c>
      <c r="G61" s="570">
        <f t="shared" si="24"/>
        <v>869</v>
      </c>
      <c r="I61">
        <v>2668</v>
      </c>
      <c r="J61" s="5">
        <v>2767</v>
      </c>
      <c r="K61" s="5">
        <v>970</v>
      </c>
      <c r="L61" s="5">
        <v>869</v>
      </c>
      <c r="M61" s="493">
        <v>48</v>
      </c>
      <c r="N61" s="493">
        <v>84</v>
      </c>
      <c r="O61" s="486">
        <f t="shared" si="30"/>
        <v>28</v>
      </c>
      <c r="P61" s="504">
        <f t="shared" si="6"/>
        <v>132</v>
      </c>
    </row>
    <row r="62" spans="1:16" s="492" customFormat="1" ht="15" customHeight="1" x14ac:dyDescent="0.2">
      <c r="A62" s="497">
        <v>6080</v>
      </c>
      <c r="B62" s="437" t="s">
        <v>454</v>
      </c>
      <c r="C62" s="437" t="s">
        <v>719</v>
      </c>
      <c r="D62" s="499">
        <f t="shared" si="22"/>
        <v>4316</v>
      </c>
      <c r="E62" s="499">
        <f t="shared" si="23"/>
        <v>4422</v>
      </c>
      <c r="F62" s="570">
        <f t="shared" si="24"/>
        <v>1333</v>
      </c>
      <c r="G62" s="570">
        <f t="shared" si="24"/>
        <v>1171</v>
      </c>
      <c r="I62" s="503">
        <v>4316</v>
      </c>
      <c r="J62" s="5">
        <v>4422</v>
      </c>
      <c r="K62" s="5">
        <v>1333</v>
      </c>
      <c r="L62" s="5">
        <v>1171</v>
      </c>
      <c r="M62" s="493">
        <v>48</v>
      </c>
      <c r="N62" s="493">
        <v>96</v>
      </c>
      <c r="O62" s="486">
        <f t="shared" si="30"/>
        <v>32</v>
      </c>
      <c r="P62" s="504">
        <f t="shared" si="6"/>
        <v>144</v>
      </c>
    </row>
    <row r="63" spans="1:16" s="492" customFormat="1" ht="15" hidden="1" customHeight="1" x14ac:dyDescent="0.2">
      <c r="A63" s="497">
        <v>6090</v>
      </c>
      <c r="B63" s="437" t="s">
        <v>707</v>
      </c>
      <c r="C63" s="437" t="s">
        <v>720</v>
      </c>
      <c r="D63" s="499">
        <f t="shared" si="22"/>
        <v>4387</v>
      </c>
      <c r="E63" s="499">
        <f t="shared" si="23"/>
        <v>4500</v>
      </c>
      <c r="F63" s="570">
        <f t="shared" si="24"/>
        <v>0</v>
      </c>
      <c r="G63" s="570">
        <f t="shared" si="24"/>
        <v>0</v>
      </c>
      <c r="I63" s="503">
        <v>4387</v>
      </c>
      <c r="J63" s="5">
        <v>4500</v>
      </c>
      <c r="K63" s="5">
        <v>0</v>
      </c>
      <c r="L63" s="5">
        <v>0</v>
      </c>
      <c r="M63" s="493">
        <v>36</v>
      </c>
      <c r="N63" s="511">
        <v>72</v>
      </c>
      <c r="O63" s="486">
        <f t="shared" si="30"/>
        <v>18</v>
      </c>
      <c r="P63" s="504">
        <f t="shared" si="6"/>
        <v>108</v>
      </c>
    </row>
    <row r="64" spans="1:16" s="492" customFormat="1" ht="15" hidden="1" customHeight="1" x14ac:dyDescent="0.2">
      <c r="A64" s="342">
        <v>60100</v>
      </c>
      <c r="B64" s="437" t="s">
        <v>708</v>
      </c>
      <c r="C64" s="437" t="s">
        <v>721</v>
      </c>
      <c r="D64" s="499">
        <f t="shared" si="22"/>
        <v>4901</v>
      </c>
      <c r="E64" s="499">
        <f t="shared" si="23"/>
        <v>5014</v>
      </c>
      <c r="F64" s="570">
        <f t="shared" si="24"/>
        <v>0</v>
      </c>
      <c r="G64" s="570">
        <f t="shared" si="24"/>
        <v>0</v>
      </c>
      <c r="I64" s="503">
        <v>4901</v>
      </c>
      <c r="J64" s="5">
        <v>5014</v>
      </c>
      <c r="K64" s="5">
        <v>0</v>
      </c>
      <c r="L64" s="5">
        <v>0</v>
      </c>
      <c r="M64" s="511">
        <v>36</v>
      </c>
      <c r="N64" s="493">
        <v>84</v>
      </c>
      <c r="O64" s="486">
        <f>M64*N64/144</f>
        <v>21</v>
      </c>
      <c r="P64" s="504">
        <f t="shared" si="6"/>
        <v>120</v>
      </c>
    </row>
    <row r="65" spans="1:16" s="492" customFormat="1" ht="15" customHeight="1" x14ac:dyDescent="0.2">
      <c r="A65" s="509">
        <v>7016</v>
      </c>
      <c r="B65" s="550" t="s">
        <v>723</v>
      </c>
      <c r="C65" s="550" t="s">
        <v>735</v>
      </c>
      <c r="D65" s="510">
        <f t="shared" si="22"/>
        <v>1101</v>
      </c>
      <c r="E65" s="510">
        <f t="shared" si="23"/>
        <v>1166</v>
      </c>
      <c r="F65" s="572">
        <f t="shared" si="24"/>
        <v>422</v>
      </c>
      <c r="G65" s="572">
        <f t="shared" si="24"/>
        <v>387</v>
      </c>
      <c r="I65" s="600">
        <v>1101</v>
      </c>
      <c r="J65" s="601">
        <v>1166</v>
      </c>
      <c r="K65" s="601">
        <v>422</v>
      </c>
      <c r="L65" s="601">
        <v>387</v>
      </c>
      <c r="M65" s="493">
        <v>48</v>
      </c>
      <c r="N65" s="493">
        <v>48</v>
      </c>
      <c r="O65" s="486">
        <f t="shared" ref="O65:O68" si="31">M65*N65/144</f>
        <v>16</v>
      </c>
      <c r="P65" s="504">
        <f t="shared" si="6"/>
        <v>96</v>
      </c>
    </row>
    <row r="66" spans="1:16" s="492" customFormat="1" ht="15" customHeight="1" x14ac:dyDescent="0.2">
      <c r="A66" s="497">
        <v>7020</v>
      </c>
      <c r="B66" s="437" t="s">
        <v>724</v>
      </c>
      <c r="C66" s="437" t="s">
        <v>736</v>
      </c>
      <c r="D66" s="499">
        <f t="shared" si="22"/>
        <v>1188</v>
      </c>
      <c r="E66" s="499">
        <f t="shared" si="23"/>
        <v>1256</v>
      </c>
      <c r="F66" s="570">
        <f t="shared" si="24"/>
        <v>457</v>
      </c>
      <c r="G66" s="570">
        <f t="shared" si="24"/>
        <v>415</v>
      </c>
      <c r="I66" s="600">
        <v>1188</v>
      </c>
      <c r="J66" s="601">
        <v>1256</v>
      </c>
      <c r="K66" s="601">
        <v>457</v>
      </c>
      <c r="L66" s="601">
        <v>415</v>
      </c>
      <c r="M66" s="493">
        <v>48</v>
      </c>
      <c r="N66" s="493">
        <v>48</v>
      </c>
      <c r="O66" s="486">
        <f t="shared" si="31"/>
        <v>16</v>
      </c>
      <c r="P66" s="504">
        <f t="shared" si="6"/>
        <v>96</v>
      </c>
    </row>
    <row r="67" spans="1:16" s="492" customFormat="1" ht="15" customHeight="1" x14ac:dyDescent="0.2">
      <c r="A67" s="497">
        <v>7026</v>
      </c>
      <c r="B67" s="437" t="s">
        <v>725</v>
      </c>
      <c r="C67" s="437" t="s">
        <v>737</v>
      </c>
      <c r="D67" s="499">
        <f t="shared" si="22"/>
        <v>1249</v>
      </c>
      <c r="E67" s="499">
        <f t="shared" si="23"/>
        <v>1321</v>
      </c>
      <c r="F67" s="570">
        <f t="shared" si="24"/>
        <v>543</v>
      </c>
      <c r="G67" s="570">
        <f t="shared" si="24"/>
        <v>495</v>
      </c>
      <c r="I67" s="600">
        <v>1249</v>
      </c>
      <c r="J67" s="601">
        <v>1321</v>
      </c>
      <c r="K67" s="601">
        <v>543</v>
      </c>
      <c r="L67" s="601">
        <v>495</v>
      </c>
      <c r="M67" s="493">
        <v>48</v>
      </c>
      <c r="N67" s="493">
        <v>48</v>
      </c>
      <c r="O67" s="486">
        <f t="shared" si="31"/>
        <v>16</v>
      </c>
      <c r="P67" s="504">
        <f t="shared" si="6"/>
        <v>96</v>
      </c>
    </row>
    <row r="68" spans="1:16" s="492" customFormat="1" ht="15" customHeight="1" x14ac:dyDescent="0.2">
      <c r="A68" s="497">
        <v>7030</v>
      </c>
      <c r="B68" s="437" t="s">
        <v>726</v>
      </c>
      <c r="C68" s="437" t="s">
        <v>738</v>
      </c>
      <c r="D68" s="499">
        <f t="shared" si="22"/>
        <v>1349</v>
      </c>
      <c r="E68" s="499">
        <f t="shared" si="23"/>
        <v>1425</v>
      </c>
      <c r="F68" s="570">
        <f t="shared" si="24"/>
        <v>562</v>
      </c>
      <c r="G68" s="570">
        <f t="shared" si="24"/>
        <v>512</v>
      </c>
      <c r="I68" s="600">
        <v>1349</v>
      </c>
      <c r="J68" s="601">
        <v>1425</v>
      </c>
      <c r="K68" s="601">
        <v>562</v>
      </c>
      <c r="L68" s="601">
        <v>512</v>
      </c>
      <c r="M68" s="493">
        <v>48</v>
      </c>
      <c r="N68" s="493">
        <v>48</v>
      </c>
      <c r="O68" s="486">
        <f t="shared" si="31"/>
        <v>16</v>
      </c>
      <c r="P68" s="504">
        <f t="shared" si="6"/>
        <v>96</v>
      </c>
    </row>
    <row r="69" spans="1:16" s="492" customFormat="1" ht="15" customHeight="1" x14ac:dyDescent="0.2">
      <c r="A69" s="497">
        <v>7040</v>
      </c>
      <c r="B69" s="498" t="s">
        <v>727</v>
      </c>
      <c r="C69" s="437" t="s">
        <v>739</v>
      </c>
      <c r="D69" s="499">
        <f t="shared" si="22"/>
        <v>1575</v>
      </c>
      <c r="E69" s="499">
        <f t="shared" si="23"/>
        <v>1657</v>
      </c>
      <c r="F69" s="570">
        <f t="shared" si="24"/>
        <v>696</v>
      </c>
      <c r="G69" s="570">
        <f t="shared" si="24"/>
        <v>624</v>
      </c>
      <c r="I69">
        <v>1575</v>
      </c>
      <c r="J69" s="5">
        <v>1657</v>
      </c>
      <c r="K69" s="5">
        <v>696</v>
      </c>
      <c r="L69" s="5">
        <v>624</v>
      </c>
      <c r="M69" s="493">
        <v>48</v>
      </c>
      <c r="N69" s="493">
        <v>48</v>
      </c>
      <c r="O69" s="486">
        <f t="shared" ref="O69:O89" si="32">M69*N69/144</f>
        <v>16</v>
      </c>
      <c r="P69" s="504">
        <f t="shared" si="6"/>
        <v>96</v>
      </c>
    </row>
    <row r="70" spans="1:16" s="492" customFormat="1" ht="15" customHeight="1" x14ac:dyDescent="0.2">
      <c r="A70" s="497">
        <v>7050</v>
      </c>
      <c r="B70" s="437" t="s">
        <v>1188</v>
      </c>
      <c r="C70" s="437" t="s">
        <v>901</v>
      </c>
      <c r="D70" s="499">
        <f t="shared" si="22"/>
        <v>1936</v>
      </c>
      <c r="E70" s="499">
        <f t="shared" si="23"/>
        <v>2027</v>
      </c>
      <c r="F70" s="570">
        <f t="shared" si="24"/>
        <v>800</v>
      </c>
      <c r="G70" s="570">
        <f t="shared" si="24"/>
        <v>715</v>
      </c>
      <c r="I70">
        <v>1936</v>
      </c>
      <c r="J70" s="5">
        <v>2027</v>
      </c>
      <c r="K70" s="5">
        <v>800</v>
      </c>
      <c r="L70" s="5">
        <v>715</v>
      </c>
      <c r="M70" s="493">
        <v>48</v>
      </c>
      <c r="N70" s="493">
        <v>54</v>
      </c>
      <c r="O70" s="486">
        <f t="shared" si="32"/>
        <v>18</v>
      </c>
      <c r="P70" s="504">
        <f t="shared" si="6"/>
        <v>102</v>
      </c>
    </row>
    <row r="71" spans="1:16" s="492" customFormat="1" ht="15" customHeight="1" x14ac:dyDescent="0.2">
      <c r="A71" s="497">
        <v>7060</v>
      </c>
      <c r="B71" s="437" t="s">
        <v>729</v>
      </c>
      <c r="C71" s="437" t="s">
        <v>742</v>
      </c>
      <c r="D71" s="499">
        <f t="shared" si="22"/>
        <v>2668</v>
      </c>
      <c r="E71" s="499">
        <f t="shared" si="23"/>
        <v>2767</v>
      </c>
      <c r="F71" s="570">
        <f t="shared" si="24"/>
        <v>970</v>
      </c>
      <c r="G71" s="570">
        <f t="shared" si="24"/>
        <v>869</v>
      </c>
      <c r="I71">
        <v>2668</v>
      </c>
      <c r="J71" s="5">
        <v>2767</v>
      </c>
      <c r="K71" s="5">
        <v>970</v>
      </c>
      <c r="L71" s="5">
        <v>869</v>
      </c>
      <c r="M71" s="493">
        <v>48</v>
      </c>
      <c r="N71" s="493">
        <v>72</v>
      </c>
      <c r="O71" s="486">
        <f t="shared" si="32"/>
        <v>24</v>
      </c>
      <c r="P71" s="504">
        <f t="shared" si="6"/>
        <v>120</v>
      </c>
    </row>
    <row r="72" spans="1:16" s="492" customFormat="1" ht="15" customHeight="1" x14ac:dyDescent="0.2">
      <c r="A72" s="497">
        <v>7070</v>
      </c>
      <c r="B72" s="437" t="s">
        <v>730</v>
      </c>
      <c r="C72" s="437" t="s">
        <v>743</v>
      </c>
      <c r="D72" s="499">
        <f t="shared" si="22"/>
        <v>4547</v>
      </c>
      <c r="E72" s="499">
        <f t="shared" si="23"/>
        <v>4653</v>
      </c>
      <c r="F72" s="570">
        <f t="shared" si="24"/>
        <v>1463</v>
      </c>
      <c r="G72" s="570">
        <f t="shared" si="24"/>
        <v>1294</v>
      </c>
      <c r="I72">
        <v>4547</v>
      </c>
      <c r="J72" s="5">
        <v>4653</v>
      </c>
      <c r="K72" s="5">
        <v>1463</v>
      </c>
      <c r="L72" s="5">
        <v>1294</v>
      </c>
      <c r="M72" s="493">
        <v>48</v>
      </c>
      <c r="N72" s="493">
        <v>84</v>
      </c>
      <c r="O72" s="486">
        <f t="shared" si="32"/>
        <v>28</v>
      </c>
      <c r="P72" s="504">
        <f t="shared" si="6"/>
        <v>132</v>
      </c>
    </row>
    <row r="73" spans="1:16" s="492" customFormat="1" ht="15" customHeight="1" x14ac:dyDescent="0.2">
      <c r="A73" s="497">
        <v>7080</v>
      </c>
      <c r="B73" s="437" t="s">
        <v>731</v>
      </c>
      <c r="C73" s="437" t="s">
        <v>744</v>
      </c>
      <c r="D73" s="499">
        <f t="shared" ref="D73:D82" si="33">$G$2*I73</f>
        <v>5202</v>
      </c>
      <c r="E73" s="499">
        <f t="shared" ref="E73:E82" si="34">$G$2*J73</f>
        <v>5315</v>
      </c>
      <c r="F73" s="570">
        <f t="shared" ref="F73:G82" si="35">$G$2*K73</f>
        <v>1592</v>
      </c>
      <c r="G73" s="570">
        <f t="shared" si="35"/>
        <v>1402</v>
      </c>
      <c r="I73">
        <v>5202</v>
      </c>
      <c r="J73" s="5">
        <v>5315</v>
      </c>
      <c r="K73" s="5">
        <v>1592</v>
      </c>
      <c r="L73" s="5">
        <v>1402</v>
      </c>
      <c r="M73" s="493">
        <v>48</v>
      </c>
      <c r="N73" s="493">
        <v>96</v>
      </c>
      <c r="O73" s="486">
        <f t="shared" si="32"/>
        <v>32</v>
      </c>
      <c r="P73" s="504">
        <f t="shared" si="6"/>
        <v>144</v>
      </c>
    </row>
    <row r="74" spans="1:16" s="492" customFormat="1" ht="15" customHeight="1" x14ac:dyDescent="0.2">
      <c r="A74" s="509">
        <v>8016</v>
      </c>
      <c r="B74" s="550" t="s">
        <v>1102</v>
      </c>
      <c r="C74" s="550" t="s">
        <v>903</v>
      </c>
      <c r="D74" s="510">
        <f t="shared" si="33"/>
        <v>1126</v>
      </c>
      <c r="E74" s="510">
        <f t="shared" si="34"/>
        <v>1198</v>
      </c>
      <c r="F74" s="572">
        <f t="shared" si="35"/>
        <v>554</v>
      </c>
      <c r="G74" s="572">
        <f t="shared" si="35"/>
        <v>504</v>
      </c>
      <c r="I74" s="600">
        <v>1126</v>
      </c>
      <c r="J74" s="601">
        <v>1198</v>
      </c>
      <c r="K74" s="601">
        <v>554</v>
      </c>
      <c r="L74" s="601">
        <v>504</v>
      </c>
      <c r="M74" s="493">
        <v>48</v>
      </c>
      <c r="N74" s="493">
        <v>48</v>
      </c>
      <c r="O74" s="486">
        <f t="shared" si="32"/>
        <v>16</v>
      </c>
      <c r="P74" s="504">
        <f t="shared" ref="P74:P78" si="36">M74+N74</f>
        <v>96</v>
      </c>
    </row>
    <row r="75" spans="1:16" s="492" customFormat="1" ht="15" customHeight="1" x14ac:dyDescent="0.2">
      <c r="A75" s="497">
        <v>8020</v>
      </c>
      <c r="B75" s="437" t="s">
        <v>747</v>
      </c>
      <c r="C75" s="437" t="s">
        <v>757</v>
      </c>
      <c r="D75" s="499">
        <f t="shared" si="33"/>
        <v>1224</v>
      </c>
      <c r="E75" s="499">
        <f t="shared" si="34"/>
        <v>1299</v>
      </c>
      <c r="F75" s="570">
        <f t="shared" si="35"/>
        <v>554</v>
      </c>
      <c r="G75" s="570">
        <f t="shared" si="35"/>
        <v>504</v>
      </c>
      <c r="I75" s="600">
        <v>1224</v>
      </c>
      <c r="J75" s="601">
        <v>1299</v>
      </c>
      <c r="K75" s="601">
        <v>554</v>
      </c>
      <c r="L75" s="601">
        <v>504</v>
      </c>
      <c r="M75" s="493">
        <v>48</v>
      </c>
      <c r="N75" s="493">
        <v>48</v>
      </c>
      <c r="O75" s="486">
        <f t="shared" si="32"/>
        <v>16</v>
      </c>
      <c r="P75" s="504">
        <f t="shared" si="36"/>
        <v>96</v>
      </c>
    </row>
    <row r="76" spans="1:16" s="492" customFormat="1" ht="15" customHeight="1" x14ac:dyDescent="0.2">
      <c r="A76" s="497">
        <v>8026</v>
      </c>
      <c r="B76" s="437" t="s">
        <v>748</v>
      </c>
      <c r="C76" s="437" t="s">
        <v>758</v>
      </c>
      <c r="D76" s="499">
        <f t="shared" si="33"/>
        <v>1355</v>
      </c>
      <c r="E76" s="499">
        <f t="shared" si="34"/>
        <v>1434</v>
      </c>
      <c r="F76" s="570">
        <f t="shared" si="35"/>
        <v>581</v>
      </c>
      <c r="G76" s="570">
        <f t="shared" si="35"/>
        <v>527</v>
      </c>
      <c r="I76" s="600">
        <v>1355</v>
      </c>
      <c r="J76" s="601">
        <v>1434</v>
      </c>
      <c r="K76" s="601">
        <v>581</v>
      </c>
      <c r="L76" s="601">
        <v>527</v>
      </c>
      <c r="M76" s="493">
        <v>48</v>
      </c>
      <c r="N76" s="493">
        <v>48</v>
      </c>
      <c r="O76" s="486">
        <f t="shared" si="32"/>
        <v>16</v>
      </c>
      <c r="P76" s="504">
        <f t="shared" si="36"/>
        <v>96</v>
      </c>
    </row>
    <row r="77" spans="1:16" s="492" customFormat="1" ht="15" customHeight="1" x14ac:dyDescent="0.2">
      <c r="A77" s="497">
        <v>8030</v>
      </c>
      <c r="B77" s="437" t="s">
        <v>749</v>
      </c>
      <c r="C77" s="437" t="s">
        <v>759</v>
      </c>
      <c r="D77" s="499">
        <f t="shared" si="33"/>
        <v>1413</v>
      </c>
      <c r="E77" s="499">
        <f t="shared" si="34"/>
        <v>1495</v>
      </c>
      <c r="F77" s="570">
        <f t="shared" si="35"/>
        <v>620</v>
      </c>
      <c r="G77" s="570">
        <f t="shared" si="35"/>
        <v>561</v>
      </c>
      <c r="I77" s="600">
        <v>1413</v>
      </c>
      <c r="J77" s="601">
        <v>1495</v>
      </c>
      <c r="K77" s="601">
        <v>620</v>
      </c>
      <c r="L77" s="601">
        <v>561</v>
      </c>
      <c r="M77" s="493">
        <v>48</v>
      </c>
      <c r="N77" s="493">
        <v>48</v>
      </c>
      <c r="O77" s="486">
        <f t="shared" si="32"/>
        <v>16</v>
      </c>
      <c r="P77" s="504">
        <f t="shared" si="36"/>
        <v>96</v>
      </c>
    </row>
    <row r="78" spans="1:16" s="492" customFormat="1" ht="15" customHeight="1" x14ac:dyDescent="0.2">
      <c r="A78" s="497">
        <v>8040</v>
      </c>
      <c r="B78" s="437" t="s">
        <v>750</v>
      </c>
      <c r="C78" s="437" t="s">
        <v>760</v>
      </c>
      <c r="D78" s="499">
        <f t="shared" si="33"/>
        <v>1805</v>
      </c>
      <c r="E78" s="499">
        <f t="shared" si="34"/>
        <v>1896</v>
      </c>
      <c r="F78" s="570">
        <f t="shared" si="35"/>
        <v>770</v>
      </c>
      <c r="G78" s="570">
        <f t="shared" si="35"/>
        <v>690</v>
      </c>
      <c r="I78" s="600">
        <v>1805</v>
      </c>
      <c r="J78" s="601">
        <v>1896</v>
      </c>
      <c r="K78" s="601">
        <v>770</v>
      </c>
      <c r="L78" s="601">
        <v>690</v>
      </c>
      <c r="M78" s="493">
        <v>48</v>
      </c>
      <c r="N78" s="493">
        <v>48</v>
      </c>
      <c r="O78" s="486">
        <f t="shared" ref="O78" si="37">M78*N78/144</f>
        <v>16</v>
      </c>
      <c r="P78" s="504">
        <f t="shared" si="36"/>
        <v>96</v>
      </c>
    </row>
    <row r="79" spans="1:16" s="492" customFormat="1" ht="15" customHeight="1" x14ac:dyDescent="0.2">
      <c r="A79" s="497">
        <v>8050</v>
      </c>
      <c r="B79" s="437" t="s">
        <v>1189</v>
      </c>
      <c r="C79" s="437" t="s">
        <v>906</v>
      </c>
      <c r="D79" s="499">
        <f t="shared" si="33"/>
        <v>2187</v>
      </c>
      <c r="E79" s="499">
        <f t="shared" si="34"/>
        <v>2286</v>
      </c>
      <c r="F79" s="570">
        <f t="shared" si="35"/>
        <v>943</v>
      </c>
      <c r="G79" s="570">
        <f t="shared" si="35"/>
        <v>846</v>
      </c>
      <c r="I79">
        <v>2187</v>
      </c>
      <c r="J79" s="5">
        <v>2286</v>
      </c>
      <c r="K79" s="5">
        <v>943</v>
      </c>
      <c r="L79" s="5">
        <v>846</v>
      </c>
      <c r="M79" s="493">
        <v>48</v>
      </c>
      <c r="N79" s="493">
        <v>54</v>
      </c>
      <c r="O79" s="486">
        <f t="shared" si="32"/>
        <v>18</v>
      </c>
      <c r="P79" s="504">
        <f t="shared" si="6"/>
        <v>102</v>
      </c>
    </row>
    <row r="80" spans="1:16" s="492" customFormat="1" ht="15" customHeight="1" x14ac:dyDescent="0.2">
      <c r="A80" s="497">
        <v>8060</v>
      </c>
      <c r="B80" s="437" t="s">
        <v>752</v>
      </c>
      <c r="C80" s="437" t="s">
        <v>763</v>
      </c>
      <c r="D80" s="499">
        <f t="shared" si="33"/>
        <v>4316</v>
      </c>
      <c r="E80" s="499">
        <f t="shared" si="34"/>
        <v>4422</v>
      </c>
      <c r="F80" s="570">
        <f t="shared" si="35"/>
        <v>1333</v>
      </c>
      <c r="G80" s="570">
        <f t="shared" si="35"/>
        <v>1171</v>
      </c>
      <c r="I80">
        <v>4316</v>
      </c>
      <c r="J80" s="5">
        <v>4422</v>
      </c>
      <c r="K80" s="5">
        <v>1333</v>
      </c>
      <c r="L80" s="5">
        <v>1171</v>
      </c>
      <c r="M80" s="493">
        <v>48</v>
      </c>
      <c r="N80" s="493">
        <v>72</v>
      </c>
      <c r="O80" s="486">
        <f t="shared" si="32"/>
        <v>24</v>
      </c>
      <c r="P80" s="504">
        <f t="shared" si="6"/>
        <v>120</v>
      </c>
    </row>
    <row r="81" spans="1:18" s="492" customFormat="1" ht="15" customHeight="1" x14ac:dyDescent="0.2">
      <c r="A81" s="497">
        <v>8070</v>
      </c>
      <c r="B81" s="437" t="s">
        <v>753</v>
      </c>
      <c r="C81" s="437" t="s">
        <v>764</v>
      </c>
      <c r="D81" s="499">
        <f t="shared" si="33"/>
        <v>5202</v>
      </c>
      <c r="E81" s="499">
        <f t="shared" si="34"/>
        <v>5315</v>
      </c>
      <c r="F81" s="570">
        <f t="shared" si="35"/>
        <v>1592</v>
      </c>
      <c r="G81" s="570">
        <f t="shared" si="35"/>
        <v>1402</v>
      </c>
      <c r="I81">
        <v>5202</v>
      </c>
      <c r="J81" s="5">
        <v>5315</v>
      </c>
      <c r="K81" s="5">
        <v>1592</v>
      </c>
      <c r="L81" s="5">
        <v>1402</v>
      </c>
      <c r="M81" s="493">
        <v>48</v>
      </c>
      <c r="N81" s="493">
        <v>84</v>
      </c>
      <c r="O81" s="486">
        <f t="shared" si="32"/>
        <v>28</v>
      </c>
      <c r="P81" s="504">
        <f t="shared" si="6"/>
        <v>132</v>
      </c>
    </row>
    <row r="82" spans="1:18" s="492" customFormat="1" ht="15" customHeight="1" thickBot="1" x14ac:dyDescent="0.25">
      <c r="A82" s="580">
        <v>8080</v>
      </c>
      <c r="B82" s="582" t="s">
        <v>754</v>
      </c>
      <c r="C82" s="582" t="s">
        <v>765</v>
      </c>
      <c r="D82" s="583">
        <f t="shared" si="33"/>
        <v>5950</v>
      </c>
      <c r="E82" s="583">
        <f t="shared" si="34"/>
        <v>6070</v>
      </c>
      <c r="F82" s="584">
        <f t="shared" si="35"/>
        <v>2032</v>
      </c>
      <c r="G82" s="584">
        <f t="shared" si="35"/>
        <v>1800</v>
      </c>
      <c r="I82">
        <v>5950</v>
      </c>
      <c r="J82" s="5">
        <v>6070</v>
      </c>
      <c r="K82" s="5">
        <v>2032</v>
      </c>
      <c r="L82" s="5">
        <v>1800</v>
      </c>
      <c r="M82" s="493">
        <v>48</v>
      </c>
      <c r="N82" s="493">
        <v>96</v>
      </c>
      <c r="O82" s="486">
        <f t="shared" si="32"/>
        <v>32</v>
      </c>
      <c r="P82" s="504">
        <f t="shared" si="6"/>
        <v>144</v>
      </c>
    </row>
    <row r="83" spans="1:18" s="492" customFormat="1" ht="15" hidden="1" customHeight="1" x14ac:dyDescent="0.2">
      <c r="A83" s="497">
        <v>9030</v>
      </c>
      <c r="B83" s="498" t="s">
        <v>768</v>
      </c>
      <c r="C83" s="437" t="s">
        <v>777</v>
      </c>
      <c r="D83" s="499">
        <f t="shared" ref="D83:E89" si="38">$G$2*I83</f>
        <v>984</v>
      </c>
      <c r="E83" s="570">
        <f t="shared" si="38"/>
        <v>1051</v>
      </c>
      <c r="I83" s="503">
        <v>984</v>
      </c>
      <c r="J83" s="5">
        <v>1051</v>
      </c>
      <c r="K83" s="5"/>
      <c r="L83" s="5"/>
      <c r="M83" s="493">
        <v>48</v>
      </c>
      <c r="N83" s="493">
        <v>36</v>
      </c>
      <c r="O83" s="486">
        <f t="shared" si="32"/>
        <v>12</v>
      </c>
      <c r="P83" s="504">
        <f t="shared" si="6"/>
        <v>84</v>
      </c>
    </row>
    <row r="84" spans="1:18" s="492" customFormat="1" ht="15" hidden="1" customHeight="1" x14ac:dyDescent="0.2">
      <c r="A84" s="497">
        <v>9040</v>
      </c>
      <c r="B84" s="498" t="s">
        <v>770</v>
      </c>
      <c r="C84" s="437" t="s">
        <v>779</v>
      </c>
      <c r="D84" s="499">
        <f t="shared" si="38"/>
        <v>1248</v>
      </c>
      <c r="E84" s="570">
        <f t="shared" si="38"/>
        <v>1321</v>
      </c>
      <c r="I84" s="503">
        <v>1248</v>
      </c>
      <c r="J84" s="5">
        <v>1321</v>
      </c>
      <c r="K84" s="5"/>
      <c r="L84" s="5"/>
      <c r="M84" s="493">
        <v>48</v>
      </c>
      <c r="N84" s="493">
        <v>48</v>
      </c>
      <c r="O84" s="486">
        <f t="shared" si="32"/>
        <v>16</v>
      </c>
      <c r="P84" s="504">
        <f t="shared" si="6"/>
        <v>96</v>
      </c>
    </row>
    <row r="85" spans="1:18" s="492" customFormat="1" ht="15" hidden="1" customHeight="1" x14ac:dyDescent="0.2">
      <c r="A85" s="497">
        <v>9050</v>
      </c>
      <c r="B85" s="437" t="s">
        <v>772</v>
      </c>
      <c r="C85" s="437" t="s">
        <v>781</v>
      </c>
      <c r="D85" s="499">
        <f t="shared" si="38"/>
        <v>2679</v>
      </c>
      <c r="E85" s="570">
        <f t="shared" si="38"/>
        <v>2757</v>
      </c>
      <c r="I85" s="503">
        <v>2679</v>
      </c>
      <c r="J85" s="5">
        <v>2757</v>
      </c>
      <c r="K85" s="5"/>
      <c r="L85" s="5"/>
      <c r="M85" s="493">
        <v>48</v>
      </c>
      <c r="N85" s="493">
        <v>54</v>
      </c>
      <c r="O85" s="486">
        <f t="shared" si="32"/>
        <v>18</v>
      </c>
      <c r="P85" s="504">
        <f t="shared" si="6"/>
        <v>102</v>
      </c>
    </row>
    <row r="86" spans="1:18" s="492" customFormat="1" ht="15" hidden="1" customHeight="1" x14ac:dyDescent="0.2">
      <c r="A86" s="553">
        <v>9060</v>
      </c>
      <c r="B86" s="437" t="s">
        <v>774</v>
      </c>
      <c r="C86" s="437" t="s">
        <v>783</v>
      </c>
      <c r="D86" s="499">
        <f t="shared" si="38"/>
        <v>3249</v>
      </c>
      <c r="E86" s="570">
        <f t="shared" si="38"/>
        <v>3333</v>
      </c>
      <c r="I86" s="503">
        <v>3249</v>
      </c>
      <c r="J86" s="5">
        <v>3333</v>
      </c>
      <c r="K86" s="5"/>
      <c r="L86" s="5"/>
      <c r="M86" s="493">
        <v>48</v>
      </c>
      <c r="N86" s="493">
        <v>72</v>
      </c>
      <c r="O86" s="486">
        <f t="shared" si="32"/>
        <v>24</v>
      </c>
      <c r="P86" s="504">
        <f t="shared" si="6"/>
        <v>120</v>
      </c>
    </row>
    <row r="87" spans="1:18" s="492" customFormat="1" ht="15" hidden="1" customHeight="1" x14ac:dyDescent="0.2">
      <c r="A87" s="509">
        <v>10050</v>
      </c>
      <c r="B87" s="550" t="s">
        <v>790</v>
      </c>
      <c r="C87" s="550" t="s">
        <v>799</v>
      </c>
      <c r="D87" s="510">
        <f t="shared" si="38"/>
        <v>2995</v>
      </c>
      <c r="E87" s="572">
        <f t="shared" si="38"/>
        <v>3079</v>
      </c>
      <c r="I87" s="503">
        <v>2995</v>
      </c>
      <c r="J87" s="5">
        <v>3079</v>
      </c>
      <c r="K87" s="5"/>
      <c r="L87" s="5"/>
      <c r="M87" s="493">
        <v>48</v>
      </c>
      <c r="N87" s="493">
        <v>54</v>
      </c>
      <c r="O87" s="486">
        <f t="shared" si="32"/>
        <v>18</v>
      </c>
      <c r="P87" s="504">
        <f t="shared" si="6"/>
        <v>102</v>
      </c>
    </row>
    <row r="88" spans="1:18" s="492" customFormat="1" ht="15" hidden="1" customHeight="1" x14ac:dyDescent="0.2">
      <c r="A88" s="554">
        <v>10060</v>
      </c>
      <c r="B88" s="453" t="s">
        <v>792</v>
      </c>
      <c r="C88" s="453" t="s">
        <v>801</v>
      </c>
      <c r="D88" s="507">
        <f t="shared" si="38"/>
        <v>3640</v>
      </c>
      <c r="E88" s="571">
        <f t="shared" si="38"/>
        <v>3729</v>
      </c>
      <c r="I88" s="503">
        <v>3640</v>
      </c>
      <c r="J88" s="5">
        <v>3729</v>
      </c>
      <c r="K88" s="5"/>
      <c r="L88" s="5"/>
      <c r="M88" s="493">
        <v>48</v>
      </c>
      <c r="N88" s="493">
        <v>72</v>
      </c>
      <c r="O88" s="486">
        <f t="shared" si="32"/>
        <v>24</v>
      </c>
      <c r="P88" s="504">
        <f t="shared" si="6"/>
        <v>120</v>
      </c>
    </row>
    <row r="89" spans="1:18" s="492" customFormat="1" ht="15" hidden="1" customHeight="1" x14ac:dyDescent="0.2">
      <c r="A89" s="555">
        <v>12060</v>
      </c>
      <c r="B89" s="551" t="s">
        <v>828</v>
      </c>
      <c r="C89" s="551" t="s">
        <v>837</v>
      </c>
      <c r="D89" s="552">
        <f t="shared" si="38"/>
        <v>4498</v>
      </c>
      <c r="E89" s="573">
        <f t="shared" si="38"/>
        <v>4598</v>
      </c>
      <c r="I89" s="503">
        <v>4498</v>
      </c>
      <c r="J89" s="5">
        <v>4598</v>
      </c>
      <c r="K89" s="5"/>
      <c r="L89" s="5"/>
      <c r="M89" s="493">
        <v>48</v>
      </c>
      <c r="N89" s="493">
        <v>72</v>
      </c>
      <c r="O89" s="486">
        <f t="shared" si="32"/>
        <v>24</v>
      </c>
      <c r="P89" s="504">
        <f t="shared" si="6"/>
        <v>120</v>
      </c>
    </row>
    <row r="90" spans="1:18" s="492" customFormat="1" ht="12.75" customHeight="1" thickBot="1" x14ac:dyDescent="0.25">
      <c r="A90" s="513"/>
      <c r="B90" s="514"/>
      <c r="C90" s="514"/>
      <c r="D90" s="514"/>
      <c r="E90" s="514"/>
      <c r="F90" s="512"/>
      <c r="G90" s="512"/>
      <c r="H90" s="512"/>
      <c r="I90" s="516"/>
      <c r="J90" s="564"/>
      <c r="K90" s="564"/>
      <c r="L90" s="564"/>
      <c r="M90" s="486"/>
      <c r="N90" s="501"/>
      <c r="O90" s="501"/>
      <c r="P90" s="504"/>
    </row>
    <row r="91" spans="1:18" s="492" customFormat="1" ht="12.75" customHeight="1" x14ac:dyDescent="0.2">
      <c r="A91" s="741" t="s">
        <v>424</v>
      </c>
      <c r="B91" s="565" t="s">
        <v>841</v>
      </c>
      <c r="C91" s="566"/>
      <c r="D91" s="566"/>
      <c r="E91" s="567"/>
      <c r="F91" s="512"/>
      <c r="G91" s="512"/>
      <c r="H91" s="512"/>
      <c r="I91" s="516"/>
      <c r="J91" s="564"/>
      <c r="K91" s="564"/>
      <c r="L91" s="564"/>
      <c r="M91" s="486"/>
      <c r="N91" s="501"/>
      <c r="O91" s="501"/>
      <c r="P91" s="504"/>
    </row>
    <row r="92" spans="1:18" s="492" customFormat="1" ht="12.75" customHeight="1" x14ac:dyDescent="0.2">
      <c r="A92" s="742"/>
      <c r="B92" s="625" t="s">
        <v>879</v>
      </c>
      <c r="C92" s="520"/>
      <c r="D92" s="520"/>
      <c r="E92" s="568"/>
      <c r="F92" s="512"/>
      <c r="G92" s="512"/>
      <c r="H92" s="512"/>
      <c r="I92" s="516"/>
      <c r="J92" s="564"/>
      <c r="K92" s="564"/>
      <c r="L92" s="564"/>
      <c r="M92" s="486"/>
      <c r="N92" s="501"/>
      <c r="O92" s="501"/>
      <c r="P92" s="504"/>
    </row>
    <row r="93" spans="1:18" s="492" customFormat="1" ht="13.5" customHeight="1" thickBot="1" x14ac:dyDescent="0.25">
      <c r="A93" s="743"/>
      <c r="B93" s="560" t="s">
        <v>842</v>
      </c>
      <c r="C93" s="522"/>
      <c r="D93" s="522"/>
      <c r="E93" s="569"/>
      <c r="F93" s="512"/>
      <c r="G93" s="512"/>
      <c r="H93" s="512"/>
      <c r="I93" s="516"/>
      <c r="J93" s="564"/>
      <c r="K93" s="564"/>
      <c r="L93" s="564"/>
      <c r="M93" s="486"/>
      <c r="N93" s="501"/>
      <c r="O93" s="501"/>
      <c r="P93" s="504"/>
    </row>
    <row r="94" spans="1:18" s="492" customFormat="1" ht="13.5" customHeight="1" x14ac:dyDescent="0.2">
      <c r="A94" s="514"/>
      <c r="B94" s="579"/>
      <c r="C94" s="520"/>
      <c r="D94" s="520"/>
      <c r="F94" s="512"/>
      <c r="G94" s="512"/>
      <c r="H94" s="512"/>
      <c r="I94" s="516"/>
      <c r="J94" s="564"/>
      <c r="K94" s="564"/>
      <c r="L94" s="564"/>
      <c r="M94" s="486"/>
      <c r="N94" s="501"/>
      <c r="O94" s="501"/>
      <c r="P94" s="504"/>
    </row>
    <row r="95" spans="1:18" s="492" customFormat="1" ht="13.5" customHeight="1" x14ac:dyDescent="0.2">
      <c r="A95" s="335" t="s">
        <v>533</v>
      </c>
      <c r="B95" s="514"/>
      <c r="C95" s="514"/>
      <c r="D95" s="520"/>
      <c r="E95" s="520"/>
      <c r="F95" s="515"/>
      <c r="G95" s="515"/>
      <c r="H95" s="512"/>
      <c r="I95" s="512"/>
      <c r="J95" s="564"/>
      <c r="K95" s="564"/>
      <c r="L95" s="564"/>
      <c r="M95" s="516"/>
      <c r="N95" s="512"/>
      <c r="O95" s="486"/>
      <c r="P95" s="501"/>
      <c r="Q95" s="501"/>
      <c r="R95" s="504"/>
    </row>
    <row r="96" spans="1:18" s="492" customFormat="1" ht="13.5" customHeight="1" x14ac:dyDescent="0.2">
      <c r="A96" s="335" t="s">
        <v>1142</v>
      </c>
      <c r="B96" s="514"/>
      <c r="C96" s="514"/>
      <c r="D96" s="520"/>
      <c r="E96" s="520"/>
      <c r="F96" s="515"/>
      <c r="G96" s="515"/>
      <c r="H96" s="512"/>
      <c r="I96" s="512"/>
      <c r="J96" s="564"/>
      <c r="K96" s="564"/>
      <c r="L96" s="564"/>
      <c r="M96" s="516"/>
      <c r="N96" s="512"/>
      <c r="O96" s="486"/>
      <c r="P96" s="501"/>
      <c r="Q96" s="501"/>
      <c r="R96" s="504"/>
    </row>
    <row r="97" spans="1:18" s="492" customFormat="1" ht="13.5" customHeight="1" x14ac:dyDescent="0.2">
      <c r="A97" s="335" t="s">
        <v>1100</v>
      </c>
      <c r="B97" s="514"/>
      <c r="C97" s="514"/>
      <c r="D97" s="520"/>
      <c r="E97" s="520"/>
      <c r="F97" s="515"/>
      <c r="G97" s="515"/>
      <c r="H97" s="512"/>
      <c r="I97" s="512"/>
      <c r="J97" s="564"/>
      <c r="K97" s="564"/>
      <c r="L97" s="564"/>
      <c r="M97" s="516"/>
      <c r="N97" s="512"/>
      <c r="O97" s="486"/>
      <c r="P97" s="501"/>
      <c r="Q97" s="501"/>
      <c r="R97" s="504"/>
    </row>
    <row r="98" spans="1:18" s="492" customFormat="1" ht="13.5" customHeight="1" x14ac:dyDescent="0.2">
      <c r="A98" s="335"/>
      <c r="B98" s="514"/>
      <c r="C98" s="514"/>
      <c r="D98" s="520"/>
      <c r="E98" s="520"/>
      <c r="F98" s="515"/>
      <c r="G98" s="515"/>
      <c r="H98" s="512"/>
      <c r="I98" s="512"/>
      <c r="J98" s="564"/>
      <c r="K98" s="564"/>
      <c r="L98" s="564"/>
      <c r="M98" s="516"/>
      <c r="N98" s="512"/>
      <c r="O98" s="486"/>
      <c r="P98" s="501"/>
      <c r="Q98" s="501"/>
      <c r="R98" s="504"/>
    </row>
    <row r="99" spans="1:18" s="525" customFormat="1" ht="15" customHeight="1" x14ac:dyDescent="0.25">
      <c r="A99" s="531" t="s">
        <v>49</v>
      </c>
      <c r="B99" s="527"/>
      <c r="C99" s="527"/>
      <c r="E99" s="605" t="s">
        <v>244</v>
      </c>
      <c r="F99" s="533"/>
      <c r="G99" s="533"/>
      <c r="J99" s="597"/>
      <c r="K99" s="597"/>
      <c r="L99" s="597"/>
      <c r="M99" s="528"/>
      <c r="N99" s="524"/>
      <c r="P99" s="526"/>
      <c r="Q99" s="526"/>
    </row>
    <row r="100" spans="1:18" s="525" customFormat="1" ht="15" customHeight="1" x14ac:dyDescent="0.25">
      <c r="A100" s="523" t="str">
        <f>Constant!A2</f>
        <v>Fin Removal Charge</v>
      </c>
      <c r="B100" s="527"/>
      <c r="C100" s="527"/>
      <c r="E100" s="720">
        <f>Constant!B2*$G$2</f>
        <v>21</v>
      </c>
      <c r="F100" s="523" t="str">
        <f>Constant!C2</f>
        <v>Per Window</v>
      </c>
      <c r="I100" s="597"/>
      <c r="J100" s="597"/>
      <c r="K100" s="597"/>
      <c r="L100" s="528"/>
      <c r="M100" s="524"/>
      <c r="O100" s="526"/>
      <c r="P100" s="526"/>
    </row>
    <row r="101" spans="1:18" s="525" customFormat="1" ht="15" customHeight="1" x14ac:dyDescent="0.25">
      <c r="A101" s="523" t="str">
        <f>Constant!A3</f>
        <v>Argon Enhanced*</v>
      </c>
      <c r="B101" s="524"/>
      <c r="C101" s="524"/>
      <c r="E101" s="720">
        <f>Constant!B3*$G$2</f>
        <v>1.89</v>
      </c>
      <c r="F101" s="523" t="str">
        <f>Constant!C3</f>
        <v>Per Square Ft.</v>
      </c>
      <c r="I101" s="597"/>
      <c r="J101" s="597"/>
      <c r="K101" s="597"/>
      <c r="L101" s="528"/>
      <c r="M101" s="524"/>
      <c r="O101" s="526"/>
      <c r="P101" s="526"/>
    </row>
    <row r="102" spans="1:18" s="525" customFormat="1" ht="15" customHeight="1" x14ac:dyDescent="0.25">
      <c r="A102" s="523" t="str">
        <f>Constant!A4</f>
        <v>Adobe Adder</v>
      </c>
      <c r="B102" s="524"/>
      <c r="C102" s="524"/>
      <c r="E102" s="720">
        <f>Constant!B4*$G$2</f>
        <v>14</v>
      </c>
      <c r="F102" s="523" t="str">
        <f>Constant!C4</f>
        <v>Per Window</v>
      </c>
      <c r="I102" s="597"/>
      <c r="J102" s="597"/>
      <c r="K102" s="597"/>
      <c r="L102" s="528"/>
      <c r="M102" s="524"/>
      <c r="O102" s="526"/>
      <c r="P102" s="526"/>
    </row>
    <row r="103" spans="1:18" s="525" customFormat="1" ht="15" customHeight="1" x14ac:dyDescent="0.25">
      <c r="A103" s="523" t="str">
        <f>Constant!A5</f>
        <v>High Head Bead(White or Adobe)</v>
      </c>
      <c r="B103" s="524"/>
      <c r="C103" s="524"/>
      <c r="D103" s="530"/>
      <c r="E103" s="720">
        <f>Constant!B5*$G$2</f>
        <v>1.89</v>
      </c>
      <c r="F103" s="523" t="str">
        <f>Constant!C5</f>
        <v>Per Lineal Ft.</v>
      </c>
      <c r="J103" s="528"/>
      <c r="K103" s="528"/>
      <c r="L103" s="528"/>
      <c r="N103" s="524"/>
      <c r="P103" s="526"/>
      <c r="Q103" s="526"/>
    </row>
    <row r="104" spans="1:18" s="525" customFormat="1" ht="15" customHeight="1" x14ac:dyDescent="0.25">
      <c r="A104" s="523" t="str">
        <f>Constant!A6</f>
        <v>Glass - Clear Glass Deduct per piece of glass</v>
      </c>
      <c r="B104" s="524"/>
      <c r="C104" s="524"/>
      <c r="E104" s="720">
        <f>Constant!B6*$G$2</f>
        <v>-1.28</v>
      </c>
      <c r="F104" s="523" t="str">
        <f>Constant!C6</f>
        <v>Per Square Ft.</v>
      </c>
      <c r="I104" s="597"/>
      <c r="J104" s="597"/>
      <c r="K104" s="597"/>
      <c r="L104" s="528"/>
      <c r="M104" s="524"/>
      <c r="O104" s="526"/>
      <c r="P104" s="526"/>
    </row>
    <row r="105" spans="1:18" s="525" customFormat="1" ht="16.5" customHeight="1" x14ac:dyDescent="0.25">
      <c r="A105" s="523" t="str">
        <f>Constant!A7</f>
        <v>Glass - DSB - Clear Tempered</v>
      </c>
      <c r="B105" s="524"/>
      <c r="C105" s="524"/>
      <c r="E105" s="720">
        <f>Constant!B7*$G$2</f>
        <v>17.600000000000001</v>
      </c>
      <c r="F105" s="523" t="str">
        <f>Constant!C7</f>
        <v>Per Square Ft.</v>
      </c>
      <c r="I105" s="597"/>
      <c r="J105" s="597"/>
      <c r="K105" s="597"/>
      <c r="L105" s="528"/>
      <c r="M105" s="524"/>
      <c r="O105" s="526"/>
      <c r="P105" s="526"/>
    </row>
    <row r="106" spans="1:18" s="525" customFormat="1" ht="15" customHeight="1" x14ac:dyDescent="0.25">
      <c r="A106" s="523" t="str">
        <f>Constant!A8</f>
        <v>Glass - DSB - Obscure</v>
      </c>
      <c r="B106" s="524"/>
      <c r="C106" s="524"/>
      <c r="E106" s="720">
        <f>Constant!B8*$G$2</f>
        <v>2.3199999999999998</v>
      </c>
      <c r="F106" s="523" t="str">
        <f>Constant!C8</f>
        <v>Per Square Ft.</v>
      </c>
      <c r="G106" s="599"/>
      <c r="H106" s="599"/>
      <c r="I106" s="597"/>
      <c r="J106" s="597"/>
      <c r="K106" s="597"/>
      <c r="L106" s="528"/>
      <c r="M106" s="524"/>
      <c r="O106" s="526"/>
      <c r="P106" s="526"/>
    </row>
    <row r="107" spans="1:18" s="525" customFormat="1" ht="15" customHeight="1" x14ac:dyDescent="0.25">
      <c r="A107" s="523" t="str">
        <f>Constant!A9</f>
        <v>Glass - DSB - Obscure/Tempered</v>
      </c>
      <c r="B107" s="524"/>
      <c r="C107" s="524"/>
      <c r="E107" s="720">
        <f>Constant!B9*$G$2</f>
        <v>32.93</v>
      </c>
      <c r="F107" s="523" t="str">
        <f>Constant!C9</f>
        <v>Per Square Ft.</v>
      </c>
      <c r="I107" s="597"/>
      <c r="J107" s="597"/>
      <c r="K107" s="597"/>
      <c r="L107" s="528"/>
      <c r="M107" s="524"/>
      <c r="O107" s="526"/>
      <c r="P107" s="526"/>
    </row>
    <row r="108" spans="1:18" s="525" customFormat="1" ht="15" customHeight="1" x14ac:dyDescent="0.25">
      <c r="A108" s="523" t="str">
        <f>Constant!A10</f>
        <v>Glass - DSB - Loe/Obscure</v>
      </c>
      <c r="B108" s="524"/>
      <c r="C108" s="524"/>
      <c r="E108" s="720">
        <f>Constant!B10*$G$2</f>
        <v>3.6</v>
      </c>
      <c r="F108" s="523" t="str">
        <f>Constant!C10</f>
        <v>Per Square Ft.</v>
      </c>
      <c r="H108" s="599"/>
      <c r="I108" s="597"/>
      <c r="J108" s="597"/>
      <c r="K108" s="597"/>
      <c r="L108" s="528"/>
      <c r="M108" s="524"/>
      <c r="O108" s="526"/>
      <c r="P108" s="526"/>
    </row>
    <row r="109" spans="1:18" s="525" customFormat="1" ht="15" customHeight="1" x14ac:dyDescent="0.25">
      <c r="A109" s="523" t="str">
        <f>Constant!A11</f>
        <v>Glass - DSB - Loe/Tempered</v>
      </c>
      <c r="B109" s="524"/>
      <c r="C109" s="524"/>
      <c r="E109" s="720">
        <f>Constant!B11*$G$2</f>
        <v>20.41</v>
      </c>
      <c r="F109" s="523" t="str">
        <f>Constant!C11</f>
        <v>Per Square Ft.</v>
      </c>
      <c r="G109" s="599"/>
      <c r="I109" s="597"/>
      <c r="J109" s="597"/>
      <c r="K109" s="597"/>
      <c r="L109" s="528"/>
      <c r="M109" s="524"/>
      <c r="O109" s="526"/>
      <c r="P109" s="526"/>
    </row>
    <row r="110" spans="1:18" s="525" customFormat="1" ht="15" customHeight="1" x14ac:dyDescent="0.25">
      <c r="A110" s="523" t="str">
        <f>Constant!A12</f>
        <v>Glass - DSB - Loe/Obs/Tempered</v>
      </c>
      <c r="B110" s="524"/>
      <c r="C110" s="524"/>
      <c r="E110" s="720">
        <f>Constant!B12*$G$2</f>
        <v>35.729999999999997</v>
      </c>
      <c r="F110" s="523" t="str">
        <f>Constant!C12</f>
        <v>Per Square Ft.</v>
      </c>
      <c r="I110" s="597"/>
      <c r="J110" s="597"/>
      <c r="K110" s="597"/>
      <c r="L110" s="528"/>
      <c r="M110" s="524"/>
      <c r="O110" s="526"/>
      <c r="P110" s="526"/>
    </row>
    <row r="111" spans="1:18" s="525" customFormat="1" ht="15" customHeight="1" x14ac:dyDescent="0.25">
      <c r="A111" s="523" t="str">
        <f>Constant!A13</f>
        <v>Glass - DSB - Loe366</v>
      </c>
      <c r="B111" s="524"/>
      <c r="C111" s="524"/>
      <c r="E111" s="720">
        <f>Constant!B13*$G$2</f>
        <v>3.86</v>
      </c>
      <c r="F111" s="523" t="str">
        <f>Constant!C13</f>
        <v>Per Square Ft.</v>
      </c>
      <c r="I111" s="597"/>
      <c r="J111" s="597"/>
      <c r="K111" s="597"/>
      <c r="L111" s="528"/>
      <c r="M111" s="524"/>
      <c r="O111" s="526"/>
      <c r="P111" s="526"/>
    </row>
    <row r="112" spans="1:18" s="525" customFormat="1" ht="15" customHeight="1" x14ac:dyDescent="0.25">
      <c r="A112" s="523" t="str">
        <f>Constant!A14</f>
        <v>Glass - DSB - Loe366/Obscure</v>
      </c>
      <c r="B112" s="524"/>
      <c r="C112" s="524"/>
      <c r="E112" s="720">
        <f>Constant!B14*$G$2</f>
        <v>6.18</v>
      </c>
      <c r="F112" s="523" t="str">
        <f>Constant!C14</f>
        <v>Per Square Ft.</v>
      </c>
      <c r="G112" s="599"/>
      <c r="H112" s="599"/>
      <c r="I112" s="597"/>
      <c r="J112" s="597"/>
      <c r="K112" s="597"/>
      <c r="L112" s="528"/>
      <c r="M112" s="524"/>
      <c r="O112" s="526"/>
      <c r="P112" s="526"/>
    </row>
    <row r="113" spans="1:17" s="525" customFormat="1" ht="15" customHeight="1" x14ac:dyDescent="0.25">
      <c r="A113" s="523" t="str">
        <f>Constant!A15</f>
        <v>Glass - DSB - Loe366/Obscure/Tempered</v>
      </c>
      <c r="B113" s="524"/>
      <c r="C113" s="524"/>
      <c r="E113" s="720">
        <f>Constant!B15*$G$2</f>
        <v>39.81</v>
      </c>
      <c r="F113" s="523" t="str">
        <f>Constant!C15</f>
        <v>Per Square Ft.</v>
      </c>
      <c r="I113" s="597"/>
      <c r="J113" s="597"/>
      <c r="K113" s="597"/>
      <c r="L113" s="528"/>
      <c r="M113" s="524"/>
      <c r="O113" s="526"/>
      <c r="P113" s="526"/>
    </row>
    <row r="114" spans="1:17" s="525" customFormat="1" ht="15" customHeight="1" x14ac:dyDescent="0.25">
      <c r="A114" s="523" t="str">
        <f>Constant!A16</f>
        <v>Glass - DSB - Loe366/Tempered</v>
      </c>
      <c r="B114" s="524"/>
      <c r="C114" s="524"/>
      <c r="E114" s="720">
        <f>Constant!B16*$G$2</f>
        <v>24.49</v>
      </c>
      <c r="F114" s="523" t="str">
        <f>Constant!C16</f>
        <v>Per Square Ft.</v>
      </c>
      <c r="I114" s="597"/>
      <c r="J114" s="597"/>
      <c r="K114" s="597"/>
      <c r="L114" s="528"/>
      <c r="M114" s="524"/>
      <c r="O114" s="526"/>
      <c r="P114" s="526"/>
    </row>
    <row r="115" spans="1:17" s="525" customFormat="1" ht="15" customHeight="1" x14ac:dyDescent="0.25">
      <c r="A115" s="523" t="str">
        <f>Constant!A17</f>
        <v>Glass - DSB - Loe340</v>
      </c>
      <c r="B115" s="524"/>
      <c r="C115" s="524"/>
      <c r="E115" s="720">
        <f>Constant!B17*$G$2</f>
        <v>4.54</v>
      </c>
      <c r="F115" s="523" t="str">
        <f>Constant!C17</f>
        <v>Per Square Ft.</v>
      </c>
      <c r="J115" s="528"/>
      <c r="K115" s="528"/>
      <c r="L115" s="528"/>
      <c r="M115" s="528"/>
      <c r="N115" s="524"/>
      <c r="P115" s="526"/>
      <c r="Q115" s="526"/>
    </row>
    <row r="116" spans="1:17" s="525" customFormat="1" ht="15" customHeight="1" x14ac:dyDescent="0.25">
      <c r="A116" s="523" t="str">
        <f>Constant!A18</f>
        <v>Glass - DSB - Loe340/Obscure</v>
      </c>
      <c r="B116" s="524"/>
      <c r="C116" s="524"/>
      <c r="E116" s="720">
        <f>Constant!B18*$G$2</f>
        <v>6.86</v>
      </c>
      <c r="F116" s="523" t="str">
        <f>Constant!C18</f>
        <v>Per Square Ft.</v>
      </c>
      <c r="G116" s="599"/>
      <c r="J116" s="528"/>
      <c r="K116" s="528"/>
      <c r="L116" s="528"/>
      <c r="M116" s="528"/>
      <c r="N116" s="524"/>
      <c r="P116" s="526"/>
      <c r="Q116" s="526"/>
    </row>
    <row r="117" spans="1:17" s="525" customFormat="1" ht="15" customHeight="1" x14ac:dyDescent="0.25">
      <c r="A117" s="523" t="str">
        <f>Constant!A19</f>
        <v>Glass - DSB - Loe340/Obscure/Tempered</v>
      </c>
      <c r="B117" s="524"/>
      <c r="C117" s="524"/>
      <c r="E117" s="720">
        <f>Constant!B19*$G$2</f>
        <v>40.49</v>
      </c>
      <c r="F117" s="523" t="str">
        <f>Constant!C19</f>
        <v>Per Square Ft.</v>
      </c>
      <c r="J117" s="528"/>
      <c r="K117" s="528"/>
      <c r="L117" s="528"/>
      <c r="M117" s="528"/>
      <c r="N117" s="524"/>
      <c r="P117" s="526"/>
      <c r="Q117" s="526"/>
    </row>
    <row r="118" spans="1:17" s="525" customFormat="1" ht="15" customHeight="1" x14ac:dyDescent="0.25">
      <c r="A118" s="523" t="str">
        <f>Constant!A20</f>
        <v>Glass - DSB - Loe340/Tempered</v>
      </c>
      <c r="B118" s="524"/>
      <c r="C118" s="524"/>
      <c r="E118" s="720">
        <f>Constant!B20*$G$2</f>
        <v>25.16</v>
      </c>
      <c r="F118" s="523" t="str">
        <f>Constant!C20</f>
        <v>Per Square Ft.</v>
      </c>
      <c r="J118" s="528"/>
      <c r="K118" s="528"/>
      <c r="L118" s="528"/>
      <c r="M118" s="528"/>
      <c r="N118" s="524"/>
      <c r="P118" s="526"/>
      <c r="Q118" s="526"/>
    </row>
    <row r="119" spans="1:17" s="525" customFormat="1" ht="15" customHeight="1" x14ac:dyDescent="0.25">
      <c r="A119" s="523" t="str">
        <f>Constant!A21</f>
        <v>Glass - 3/16 - Clear</v>
      </c>
      <c r="B119" s="524"/>
      <c r="C119" s="524"/>
      <c r="E119" s="720">
        <f>Constant!B21*$G$2</f>
        <v>5.64</v>
      </c>
      <c r="F119" s="523" t="str">
        <f>Constant!C21</f>
        <v>Per Square Ft.</v>
      </c>
      <c r="I119" s="597"/>
      <c r="J119" s="597"/>
      <c r="K119" s="597"/>
      <c r="L119" s="528"/>
      <c r="M119" s="524"/>
      <c r="O119" s="526"/>
      <c r="P119" s="526"/>
    </row>
    <row r="120" spans="1:17" s="525" customFormat="1" ht="15" customHeight="1" x14ac:dyDescent="0.25">
      <c r="A120" s="523" t="str">
        <f>Constant!A22</f>
        <v>Glass - 3/16 - Clear/Tempered</v>
      </c>
      <c r="B120" s="524"/>
      <c r="C120" s="524"/>
      <c r="E120" s="720">
        <f>Constant!B22*$G$2</f>
        <v>25.19</v>
      </c>
      <c r="F120" s="523" t="str">
        <f>Constant!C22</f>
        <v>Per Square Ft.</v>
      </c>
      <c r="I120" s="597"/>
      <c r="J120" s="597"/>
      <c r="K120" s="597"/>
      <c r="L120" s="528"/>
      <c r="M120" s="524"/>
      <c r="O120" s="526"/>
      <c r="P120" s="526"/>
    </row>
    <row r="121" spans="1:17" s="525" customFormat="1" ht="15" customHeight="1" x14ac:dyDescent="0.25">
      <c r="A121" s="523" t="str">
        <f>Constant!A23</f>
        <v>Glass - 3/16 - Loe</v>
      </c>
      <c r="B121" s="524"/>
      <c r="C121" s="524"/>
      <c r="E121" s="720">
        <f>Constant!B23*$G$2</f>
        <v>10.8</v>
      </c>
      <c r="F121" s="523" t="str">
        <f>Constant!C23</f>
        <v>Per Square Ft.</v>
      </c>
      <c r="I121" s="597"/>
      <c r="J121" s="597"/>
      <c r="K121" s="597"/>
      <c r="L121" s="528"/>
      <c r="M121" s="524"/>
      <c r="O121" s="526"/>
      <c r="P121" s="526"/>
    </row>
    <row r="122" spans="1:17" s="525" customFormat="1" ht="15" customHeight="1" x14ac:dyDescent="0.25">
      <c r="A122" s="523" t="str">
        <f>Constant!A24</f>
        <v>Glass - 3/16 - Loe/Tempered</v>
      </c>
      <c r="B122" s="524"/>
      <c r="C122" s="524"/>
      <c r="E122" s="720">
        <f>Constant!B24*$G$2</f>
        <v>30.9</v>
      </c>
      <c r="F122" s="523" t="str">
        <f>Constant!C24</f>
        <v>Per Square Ft.</v>
      </c>
      <c r="I122" s="597"/>
      <c r="J122" s="597"/>
      <c r="K122" s="597"/>
      <c r="L122" s="528"/>
      <c r="M122" s="524"/>
      <c r="O122" s="526"/>
      <c r="P122" s="526"/>
    </row>
    <row r="123" spans="1:17" s="525" customFormat="1" ht="15" customHeight="1" x14ac:dyDescent="0.25">
      <c r="A123" s="523" t="str">
        <f>Constant!A25</f>
        <v>Glass - 3/16 - Loe/Obscure</v>
      </c>
      <c r="B123" s="524"/>
      <c r="C123" s="524"/>
      <c r="E123" s="720">
        <f>Constant!B25*$G$2</f>
        <v>23.13</v>
      </c>
      <c r="F123" s="523" t="str">
        <f>Constant!C25</f>
        <v>Per Square Ft.</v>
      </c>
      <c r="I123" s="597"/>
      <c r="J123" s="597"/>
      <c r="K123" s="597"/>
      <c r="L123" s="528"/>
      <c r="M123" s="524"/>
      <c r="O123" s="526"/>
      <c r="P123" s="526"/>
    </row>
    <row r="124" spans="1:17" s="525" customFormat="1" ht="15" customHeight="1" x14ac:dyDescent="0.25">
      <c r="A124" s="523" t="str">
        <f>Constant!A26</f>
        <v>Glass - 3/16 - Loe/Obscure/Tempered</v>
      </c>
      <c r="B124" s="524"/>
      <c r="C124" s="524"/>
      <c r="E124" s="720">
        <f>Constant!B26*$G$2</f>
        <v>43.83</v>
      </c>
      <c r="F124" s="523" t="str">
        <f>Constant!C26</f>
        <v>Per Square Ft.</v>
      </c>
      <c r="I124" s="597"/>
      <c r="J124" s="597"/>
      <c r="K124" s="597"/>
      <c r="L124" s="528"/>
      <c r="M124" s="524"/>
      <c r="O124" s="526"/>
      <c r="P124" s="526"/>
    </row>
    <row r="125" spans="1:17" s="525" customFormat="1" ht="15" customHeight="1" x14ac:dyDescent="0.25">
      <c r="A125" s="523" t="str">
        <f>Constant!A27</f>
        <v>Glass - 3/16 - Obscure</v>
      </c>
      <c r="B125" s="524"/>
      <c r="C125" s="524"/>
      <c r="E125" s="720">
        <f>Constant!B27*$G$2</f>
        <v>17.97</v>
      </c>
      <c r="F125" s="523" t="str">
        <f>Constant!C27</f>
        <v>Per Square Ft.</v>
      </c>
      <c r="I125" s="597"/>
      <c r="J125" s="597"/>
      <c r="K125" s="597"/>
      <c r="L125" s="528"/>
      <c r="M125" s="524"/>
      <c r="O125" s="526"/>
      <c r="P125" s="526"/>
    </row>
    <row r="126" spans="1:17" s="525" customFormat="1" ht="15" customHeight="1" x14ac:dyDescent="0.25">
      <c r="A126" s="523" t="str">
        <f>Constant!A28</f>
        <v>Glass - 3/16 - Obscure/Tempered</v>
      </c>
      <c r="B126" s="524"/>
      <c r="C126" s="524"/>
      <c r="E126" s="720">
        <f>Constant!B28*$G$2</f>
        <v>38.08</v>
      </c>
      <c r="F126" s="523" t="str">
        <f>Constant!C28</f>
        <v>Per Square Ft.</v>
      </c>
      <c r="I126" s="597"/>
      <c r="J126" s="597"/>
      <c r="K126" s="597"/>
      <c r="L126" s="528"/>
      <c r="M126" s="524"/>
      <c r="O126" s="526"/>
      <c r="P126" s="526"/>
    </row>
    <row r="127" spans="1:17" s="525" customFormat="1" ht="15" customHeight="1" x14ac:dyDescent="0.25">
      <c r="A127" s="523" t="str">
        <f>Constant!A29</f>
        <v>Glass - 3/16 - Loe366</v>
      </c>
      <c r="B127" s="524"/>
      <c r="C127" s="524"/>
      <c r="E127" s="720">
        <f>Constant!B29*$G$2</f>
        <v>11.14</v>
      </c>
      <c r="F127" s="523" t="str">
        <f>Constant!C29</f>
        <v>Per Square Ft.</v>
      </c>
      <c r="I127" s="597"/>
      <c r="J127" s="597"/>
      <c r="K127" s="597"/>
      <c r="L127" s="528"/>
      <c r="M127" s="524"/>
      <c r="O127" s="526"/>
      <c r="P127" s="526"/>
    </row>
    <row r="128" spans="1:17" s="525" customFormat="1" ht="15" customHeight="1" x14ac:dyDescent="0.25">
      <c r="A128" s="523" t="str">
        <f>Constant!A30</f>
        <v>Glass - 3/16 - Loe366/Tempered</v>
      </c>
      <c r="B128" s="524"/>
      <c r="C128" s="524"/>
      <c r="E128" s="720">
        <f>Constant!B30*$G$2</f>
        <v>31.89</v>
      </c>
      <c r="F128" s="523" t="str">
        <f>Constant!C30</f>
        <v>Per Square Ft.</v>
      </c>
      <c r="I128" s="597"/>
      <c r="J128" s="597"/>
      <c r="K128" s="597"/>
      <c r="L128" s="528"/>
      <c r="M128" s="524"/>
      <c r="O128" s="526"/>
      <c r="P128" s="526"/>
    </row>
    <row r="129" spans="1:17" s="525" customFormat="1" ht="15" customHeight="1" x14ac:dyDescent="0.25">
      <c r="A129" s="523" t="str">
        <f>Constant!A31</f>
        <v>Glass - 3/16 - Loe366/Obscure</v>
      </c>
      <c r="B129" s="524"/>
      <c r="C129" s="524"/>
      <c r="E129" s="720">
        <f>Constant!B31*$G$2</f>
        <v>23.46</v>
      </c>
      <c r="F129" s="523" t="str">
        <f>Constant!C31</f>
        <v>Per Square Ft.</v>
      </c>
      <c r="I129" s="597"/>
      <c r="J129" s="597"/>
      <c r="K129" s="597"/>
      <c r="L129" s="528"/>
      <c r="M129" s="524"/>
      <c r="O129" s="526"/>
      <c r="P129" s="526"/>
    </row>
    <row r="130" spans="1:17" s="525" customFormat="1" ht="15" customHeight="1" x14ac:dyDescent="0.25">
      <c r="A130" s="523" t="str">
        <f>Constant!A32</f>
        <v>Glass - 3/16 - Loe366/Obscure/Tempered</v>
      </c>
      <c r="B130" s="524"/>
      <c r="C130" s="524"/>
      <c r="E130" s="720">
        <f>Constant!B32*$G$2</f>
        <v>44.78</v>
      </c>
      <c r="F130" s="523" t="str">
        <f>Constant!C32</f>
        <v>Per Square Ft.</v>
      </c>
      <c r="I130" s="597"/>
      <c r="J130" s="597"/>
      <c r="K130" s="597"/>
      <c r="L130" s="528"/>
      <c r="M130" s="524"/>
      <c r="O130" s="526"/>
      <c r="P130" s="526"/>
    </row>
    <row r="131" spans="1:17" s="525" customFormat="1" ht="15" customHeight="1" x14ac:dyDescent="0.25">
      <c r="A131" s="523" t="str">
        <f>Constant!A33</f>
        <v>Glass - 3/16 - Loe340</v>
      </c>
      <c r="B131" s="524"/>
      <c r="C131" s="524"/>
      <c r="E131" s="720">
        <f>Constant!B33*$G$2</f>
        <v>11.81</v>
      </c>
      <c r="F131" s="523" t="str">
        <f>Constant!C33</f>
        <v>Per Square Ft.</v>
      </c>
      <c r="J131" s="528"/>
      <c r="K131" s="528"/>
      <c r="L131" s="528"/>
      <c r="M131" s="528"/>
      <c r="N131" s="524"/>
      <c r="P131" s="526"/>
      <c r="Q131" s="526"/>
    </row>
    <row r="132" spans="1:17" s="525" customFormat="1" ht="15" customHeight="1" x14ac:dyDescent="0.25">
      <c r="A132" s="523" t="str">
        <f>Constant!A34</f>
        <v>Glass - 3/16 - Loe340/Tempered</v>
      </c>
      <c r="B132" s="524"/>
      <c r="C132" s="524"/>
      <c r="E132" s="720">
        <f>Constant!B34*$G$2</f>
        <v>32.56</v>
      </c>
      <c r="F132" s="523" t="str">
        <f>Constant!C34</f>
        <v>Per Square Ft.</v>
      </c>
      <c r="J132" s="528"/>
      <c r="K132" s="528"/>
      <c r="L132" s="528"/>
      <c r="M132" s="528"/>
      <c r="N132" s="524"/>
      <c r="P132" s="526"/>
      <c r="Q132" s="526"/>
    </row>
    <row r="133" spans="1:17" s="525" customFormat="1" ht="15" customHeight="1" x14ac:dyDescent="0.25">
      <c r="A133" s="523" t="str">
        <f>Constant!A35</f>
        <v>Glass - 3/16 - Loe340/Obscure</v>
      </c>
      <c r="B133" s="524"/>
      <c r="C133" s="524"/>
      <c r="E133" s="720">
        <f>Constant!B35*$G$2</f>
        <v>24.14</v>
      </c>
      <c r="F133" s="523" t="str">
        <f>Constant!C35</f>
        <v>Per Square Ft.</v>
      </c>
      <c r="J133" s="528"/>
      <c r="K133" s="528"/>
      <c r="L133" s="528"/>
      <c r="M133" s="528"/>
      <c r="N133" s="524"/>
      <c r="P133" s="526"/>
      <c r="Q133" s="526"/>
    </row>
    <row r="134" spans="1:17" s="525" customFormat="1" ht="15" customHeight="1" x14ac:dyDescent="0.25">
      <c r="A134" s="523" t="str">
        <f>Constant!A36</f>
        <v>Glass - 3/16 - Loe340/Obscure/Tempered</v>
      </c>
      <c r="B134" s="524"/>
      <c r="C134" s="524"/>
      <c r="E134" s="720">
        <f>Constant!B36*$G$2</f>
        <v>45.45</v>
      </c>
      <c r="F134" s="523" t="str">
        <f>Constant!C36</f>
        <v>Per Square Ft.</v>
      </c>
      <c r="J134" s="528"/>
      <c r="K134" s="528"/>
      <c r="L134" s="528"/>
      <c r="M134" s="528"/>
      <c r="N134" s="524"/>
      <c r="P134" s="526"/>
      <c r="Q134" s="526"/>
    </row>
    <row r="135" spans="1:17" s="525" customFormat="1" ht="15" customHeight="1" x14ac:dyDescent="0.25">
      <c r="A135" s="523" t="str">
        <f>Constant!A38</f>
        <v>Spacer Upgrade</v>
      </c>
      <c r="B135" s="524"/>
      <c r="C135" s="524"/>
      <c r="E135" s="720">
        <f>Constant!B38*$G$2</f>
        <v>6.48</v>
      </c>
      <c r="F135" s="523" t="str">
        <f>Constant!C38</f>
        <v>Per Square Ft.</v>
      </c>
      <c r="I135" s="597"/>
      <c r="J135" s="597"/>
      <c r="K135" s="597"/>
      <c r="L135" s="528"/>
      <c r="M135" s="524"/>
      <c r="O135" s="526"/>
      <c r="P135" s="526"/>
    </row>
    <row r="136" spans="1:17" s="525" customFormat="1" ht="15" customHeight="1" x14ac:dyDescent="0.25">
      <c r="A136" s="523" t="str">
        <f>Constant!A39</f>
        <v>Glass Breakage Warranty</v>
      </c>
      <c r="B136" s="524"/>
      <c r="C136" s="524"/>
      <c r="E136" s="720">
        <f>Constant!B39*$G$2</f>
        <v>1.49</v>
      </c>
      <c r="F136" s="523" t="str">
        <f>Constant!C39</f>
        <v>Per Square Ft.</v>
      </c>
      <c r="I136" s="597"/>
      <c r="J136" s="597"/>
      <c r="K136" s="597"/>
      <c r="L136" s="528"/>
      <c r="M136" s="524"/>
      <c r="O136" s="526"/>
      <c r="P136" s="526"/>
    </row>
    <row r="137" spans="1:17" s="525" customFormat="1" ht="15" customHeight="1" x14ac:dyDescent="0.25">
      <c r="A137" s="523" t="str">
        <f>Constant!A40</f>
        <v>Factory Applied WOCD</v>
      </c>
      <c r="B137" s="524"/>
      <c r="C137" s="524"/>
      <c r="E137" s="720">
        <f>Constant!B40*$G$2</f>
        <v>13</v>
      </c>
      <c r="F137" s="523" t="str">
        <f>Constant!C40</f>
        <v>Per Window</v>
      </c>
      <c r="I137" s="597"/>
      <c r="J137" s="597"/>
      <c r="K137" s="597"/>
      <c r="L137" s="528"/>
      <c r="M137" s="524"/>
      <c r="O137" s="526"/>
      <c r="P137" s="526"/>
    </row>
    <row r="138" spans="1:17" s="525" customFormat="1" ht="15" customHeight="1" x14ac:dyDescent="0.25">
      <c r="A138" s="523" t="str">
        <f>Constant!A41</f>
        <v>Plastic Film Applied - Inside or Outside</v>
      </c>
      <c r="B138" s="524"/>
      <c r="C138" s="524"/>
      <c r="E138" s="720">
        <f>Constant!B41*$G$2</f>
        <v>33</v>
      </c>
      <c r="F138" s="523" t="str">
        <f>Constant!C41</f>
        <v>Per Window</v>
      </c>
      <c r="I138" s="597"/>
      <c r="J138" s="597"/>
      <c r="K138" s="597"/>
      <c r="L138" s="528"/>
      <c r="M138" s="524"/>
      <c r="O138" s="526"/>
      <c r="P138" s="526"/>
    </row>
    <row r="139" spans="1:17" s="525" customFormat="1" ht="15" customHeight="1" x14ac:dyDescent="0.25">
      <c r="A139" s="523" t="str">
        <f>Constant!A42</f>
        <v>Plastic Film Applied - Inside and Outside</v>
      </c>
      <c r="B139" s="524"/>
      <c r="C139" s="524"/>
      <c r="E139" s="720">
        <f>Constant!B42*$G$2</f>
        <v>44</v>
      </c>
      <c r="F139" s="523" t="str">
        <f>Constant!C42</f>
        <v>Per Window</v>
      </c>
      <c r="I139" s="597"/>
      <c r="J139" s="597"/>
      <c r="K139" s="597"/>
      <c r="L139" s="528"/>
      <c r="M139" s="524"/>
      <c r="O139" s="526"/>
      <c r="P139" s="526"/>
    </row>
    <row r="140" spans="1:17" s="525" customFormat="1" ht="15" customHeight="1" x14ac:dyDescent="0.25">
      <c r="A140" s="523" t="str">
        <f>Constant!A43</f>
        <v>Flat Grid Charge</v>
      </c>
      <c r="B140" s="524"/>
      <c r="C140" s="524"/>
      <c r="E140" s="720">
        <f>Constant!B43*$G$2</f>
        <v>6.55</v>
      </c>
      <c r="F140" s="523" t="str">
        <f>Constant!C43</f>
        <v>Per Square Ft.</v>
      </c>
      <c r="I140" s="597"/>
      <c r="J140" s="597"/>
      <c r="K140" s="597"/>
      <c r="L140" s="528"/>
      <c r="M140" s="524"/>
      <c r="O140" s="526"/>
      <c r="P140" s="526"/>
    </row>
    <row r="141" spans="1:17" s="525" customFormat="1" ht="15" customHeight="1" x14ac:dyDescent="0.25">
      <c r="A141" s="523" t="str">
        <f>Constant!A44</f>
        <v>Two-Tone Flat Grid Charge</v>
      </c>
      <c r="B141" s="524"/>
      <c r="C141" s="524"/>
      <c r="E141" s="720">
        <f>Constant!B44*$G$2</f>
        <v>17.02</v>
      </c>
      <c r="F141" s="523" t="str">
        <f>Constant!C44</f>
        <v>Per Square Ft.</v>
      </c>
      <c r="I141" s="597"/>
      <c r="J141" s="597"/>
      <c r="K141" s="597"/>
      <c r="L141" s="528"/>
      <c r="M141" s="524"/>
      <c r="O141" s="526"/>
      <c r="P141" s="526"/>
    </row>
    <row r="142" spans="1:17" s="525" customFormat="1" ht="15" customHeight="1" x14ac:dyDescent="0.25">
      <c r="A142" s="523" t="str">
        <f>Constant!A45</f>
        <v>Sculptured Grid Charge</v>
      </c>
      <c r="B142" s="524"/>
      <c r="C142" s="524"/>
      <c r="E142" s="720">
        <f>Constant!B45*$G$2</f>
        <v>17.02</v>
      </c>
      <c r="F142" s="523" t="str">
        <f>Constant!C45</f>
        <v>Per Square Ft.</v>
      </c>
      <c r="I142" s="597"/>
      <c r="J142" s="597"/>
      <c r="K142" s="597"/>
      <c r="L142" s="528"/>
      <c r="M142" s="524"/>
      <c r="O142" s="526"/>
      <c r="P142" s="526"/>
    </row>
    <row r="143" spans="1:17" s="525" customFormat="1" ht="15" customHeight="1" x14ac:dyDescent="0.25">
      <c r="A143" s="523" t="str">
        <f>Constant!A46</f>
        <v>Two-Tone Sculptured Grid Charge</v>
      </c>
      <c r="B143" s="524"/>
      <c r="C143" s="524"/>
      <c r="E143" s="720">
        <f>Constant!B46*$G$2</f>
        <v>34.06</v>
      </c>
      <c r="F143" s="523" t="str">
        <f>Constant!C46</f>
        <v>Per Square Ft.</v>
      </c>
      <c r="I143" s="597"/>
      <c r="J143" s="597"/>
      <c r="K143" s="597"/>
      <c r="L143" s="528"/>
      <c r="M143" s="524"/>
      <c r="O143" s="526"/>
      <c r="P143" s="526"/>
    </row>
    <row r="144" spans="1:17" s="525" customFormat="1" ht="15" customHeight="1" x14ac:dyDescent="0.25">
      <c r="A144" s="523" t="str">
        <f>Constant!A47</f>
        <v>Simulated Divided Lite Grid Charge</v>
      </c>
      <c r="B144" s="524"/>
      <c r="C144" s="524"/>
      <c r="E144" s="720">
        <f>Constant!B47*$G$2</f>
        <v>21.8</v>
      </c>
      <c r="F144" s="523" t="str">
        <f>Constant!C47</f>
        <v>Per Square Ft.</v>
      </c>
      <c r="G144" s="684" t="s">
        <v>1208</v>
      </c>
      <c r="I144" s="597"/>
      <c r="J144" s="597"/>
      <c r="K144" s="597"/>
      <c r="L144" s="528"/>
      <c r="M144" s="524"/>
      <c r="O144" s="526"/>
      <c r="P144" s="526"/>
    </row>
    <row r="145" spans="1:17" s="525" customFormat="1" ht="15" customHeight="1" x14ac:dyDescent="0.25">
      <c r="A145" s="523" t="str">
        <f>Constant!A48</f>
        <v>Simulated Divided Lite Painted Grid Charge</v>
      </c>
      <c r="B145" s="524"/>
      <c r="C145" s="524"/>
      <c r="E145" s="720">
        <f>Constant!B48*$G$2</f>
        <v>27.51</v>
      </c>
      <c r="F145" s="523" t="str">
        <f>Constant!C48</f>
        <v>Per Square Ft.</v>
      </c>
      <c r="G145" s="684" t="s">
        <v>1208</v>
      </c>
      <c r="I145" s="597"/>
      <c r="J145" s="597"/>
      <c r="K145" s="597"/>
      <c r="L145" s="528"/>
      <c r="M145" s="524"/>
      <c r="O145" s="526"/>
      <c r="P145" s="526"/>
    </row>
    <row r="146" spans="1:17" s="525" customFormat="1" ht="15" customHeight="1" x14ac:dyDescent="0.25">
      <c r="A146" s="523" t="str">
        <f>Constant!A49</f>
        <v>2 1/8" SDL Bar</v>
      </c>
      <c r="B146" s="535"/>
      <c r="C146" s="535"/>
      <c r="D146" s="535"/>
      <c r="E146" s="720">
        <f>Constant!B49*$G$2</f>
        <v>102</v>
      </c>
      <c r="F146" s="523" t="str">
        <f>Constant!C49</f>
        <v>Per Bar</v>
      </c>
      <c r="I146" s="597"/>
      <c r="J146" s="597"/>
      <c r="K146" s="597"/>
      <c r="L146" s="528"/>
      <c r="M146" s="524"/>
      <c r="O146" s="526"/>
      <c r="P146" s="526"/>
    </row>
    <row r="147" spans="1:17" s="525" customFormat="1" ht="15" customHeight="1" x14ac:dyDescent="0.25">
      <c r="A147" s="523" t="str">
        <f>Constant!A52</f>
        <v>Combination Unit Charge</v>
      </c>
      <c r="B147" s="535"/>
      <c r="C147" s="535"/>
      <c r="D147" s="535"/>
      <c r="E147" s="720">
        <f>Constant!B52*$G$2</f>
        <v>154</v>
      </c>
      <c r="F147" s="523" t="str">
        <f>Constant!C52</f>
        <v>Combination Charge</v>
      </c>
      <c r="G147" s="548"/>
      <c r="J147" s="597"/>
      <c r="K147" s="597"/>
      <c r="L147" s="597"/>
      <c r="M147" s="528"/>
      <c r="N147" s="524"/>
      <c r="P147" s="526"/>
      <c r="Q147" s="526"/>
    </row>
    <row r="148" spans="1:17" s="535" customFormat="1" ht="15" customHeight="1" x14ac:dyDescent="0.25">
      <c r="A148" s="523" t="str">
        <f>Constant!A53</f>
        <v>Tariff</v>
      </c>
      <c r="E148" s="720">
        <f>Constant!B53*$G$2</f>
        <v>6.24</v>
      </c>
      <c r="F148" s="523" t="str">
        <f>Constant!C53</f>
        <v>Per Unit</v>
      </c>
      <c r="J148" s="534"/>
      <c r="K148" s="534"/>
      <c r="L148" s="534"/>
    </row>
    <row r="149" spans="1:17" s="535" customFormat="1" ht="15" customHeight="1" x14ac:dyDescent="0.25">
      <c r="A149" s="523"/>
      <c r="B149" s="539"/>
      <c r="C149" s="539"/>
      <c r="D149" s="538"/>
      <c r="E149" s="538"/>
      <c r="F149" s="529"/>
      <c r="G149" s="529"/>
      <c r="J149" s="597"/>
      <c r="K149" s="597"/>
      <c r="L149" s="597"/>
      <c r="M149" s="528"/>
      <c r="N149" s="524"/>
    </row>
    <row r="150" spans="1:17" s="529" customFormat="1" ht="15" customHeight="1" thickBot="1" x14ac:dyDescent="0.3">
      <c r="A150" s="523"/>
      <c r="B150" s="526"/>
      <c r="C150" s="526"/>
      <c r="D150" s="526"/>
      <c r="E150" s="526"/>
      <c r="F150" s="526"/>
      <c r="G150" s="526"/>
      <c r="J150" s="597"/>
      <c r="K150" s="597"/>
      <c r="L150" s="597"/>
      <c r="M150" s="528"/>
      <c r="N150" s="524"/>
    </row>
    <row r="151" spans="1:17" s="529" customFormat="1" ht="15" customHeight="1" x14ac:dyDescent="0.25">
      <c r="A151" s="711" t="str">
        <f>Constant!A59</f>
        <v>* Suggested rough opening based on butt type drywall installation - add 1/2" to exact width dimension - add 1/2" to exact height dimension.</v>
      </c>
      <c r="B151" s="715"/>
      <c r="C151" s="715"/>
      <c r="D151" s="715"/>
      <c r="E151" s="715"/>
      <c r="F151" s="715"/>
      <c r="G151" s="715"/>
      <c r="H151" s="727"/>
      <c r="I151" s="540"/>
      <c r="J151" s="597"/>
      <c r="K151" s="597"/>
      <c r="L151" s="597"/>
      <c r="M151" s="528"/>
      <c r="N151" s="524"/>
    </row>
    <row r="152" spans="1:17" s="529" customFormat="1" ht="15" customHeight="1" x14ac:dyDescent="0.25">
      <c r="A152" s="523" t="str">
        <f>Constant!A60</f>
        <v>* Grids are between Glass and can not be removed or added.</v>
      </c>
      <c r="B152" s="535"/>
      <c r="C152" s="535"/>
      <c r="D152" s="535"/>
      <c r="E152" s="535"/>
      <c r="F152" s="534"/>
      <c r="G152" s="534"/>
      <c r="H152" s="540"/>
      <c r="I152" s="540"/>
      <c r="J152" s="598"/>
      <c r="K152" s="598"/>
      <c r="L152" s="598"/>
    </row>
    <row r="153" spans="1:17" x14ac:dyDescent="0.25">
      <c r="A153" s="523" t="str">
        <f>Constant!A61</f>
        <v>** Argon Enhanced Available Only In Combination W/ Low E Glass.</v>
      </c>
      <c r="M153" s="517"/>
      <c r="N153" s="517"/>
      <c r="O153" s="517"/>
      <c r="P153" s="517"/>
    </row>
    <row r="154" spans="1:17" x14ac:dyDescent="0.25">
      <c r="A154" s="523" t="str">
        <f>Constant!A62</f>
        <v>Subject to change without notice.</v>
      </c>
      <c r="M154" s="517"/>
      <c r="N154" s="517"/>
      <c r="O154" s="517"/>
      <c r="P154" s="517"/>
    </row>
    <row r="155" spans="1:17" x14ac:dyDescent="0.25">
      <c r="A155" s="523" t="str">
        <f>Constant!A63</f>
        <v>When changing the multiplier, please make sure that you have entered the correct number from your multiplier sheet.</v>
      </c>
      <c r="M155" s="517"/>
      <c r="N155" s="517"/>
      <c r="O155" s="517"/>
      <c r="P155" s="517"/>
    </row>
    <row r="156" spans="1:17" x14ac:dyDescent="0.25">
      <c r="A156" s="523" t="str">
        <f>Constant!A64</f>
        <v>Match the product code number and the multiplier number.  We can not be responsible for mistakes in pricing.</v>
      </c>
      <c r="M156" s="517"/>
      <c r="N156" s="517"/>
      <c r="O156" s="517"/>
      <c r="P156" s="517"/>
    </row>
    <row r="157" spans="1:17" ht="16.5" thickBot="1" x14ac:dyDescent="0.3">
      <c r="A157" s="716" t="str">
        <f>Constant!A65</f>
        <v>If you have any questions contact your local sales person or customer service department.</v>
      </c>
      <c r="B157" s="722"/>
      <c r="C157" s="722"/>
      <c r="D157" s="722"/>
      <c r="E157" s="722"/>
      <c r="F157" s="722"/>
      <c r="G157" s="722"/>
      <c r="H157" s="722"/>
      <c r="M157" s="517"/>
      <c r="N157" s="517"/>
      <c r="O157" s="517"/>
      <c r="P157" s="517"/>
    </row>
    <row r="158" spans="1:17" x14ac:dyDescent="0.25">
      <c r="A158" s="523"/>
      <c r="M158" s="517"/>
      <c r="N158" s="517"/>
      <c r="O158" s="517"/>
      <c r="P158" s="517"/>
    </row>
    <row r="159" spans="1:17" x14ac:dyDescent="0.25">
      <c r="A159" s="523"/>
      <c r="M159" s="517"/>
      <c r="N159" s="517"/>
      <c r="O159" s="517"/>
      <c r="P159" s="517"/>
    </row>
    <row r="160" spans="1:17" x14ac:dyDescent="0.25">
      <c r="A160" s="523"/>
      <c r="M160" s="517"/>
      <c r="N160" s="517"/>
      <c r="O160" s="517"/>
      <c r="P160" s="517"/>
    </row>
    <row r="161" spans="13:16" x14ac:dyDescent="0.25">
      <c r="M161" s="517"/>
      <c r="N161" s="517"/>
      <c r="O161" s="517"/>
      <c r="P161" s="517"/>
    </row>
    <row r="162" spans="13:16" x14ac:dyDescent="0.25">
      <c r="M162" s="517"/>
      <c r="N162" s="517"/>
      <c r="O162" s="517"/>
      <c r="P162" s="517"/>
    </row>
    <row r="163" spans="13:16" x14ac:dyDescent="0.25">
      <c r="M163" s="517"/>
      <c r="N163" s="517"/>
      <c r="O163" s="517"/>
      <c r="P163" s="517"/>
    </row>
    <row r="164" spans="13:16" x14ac:dyDescent="0.25">
      <c r="M164" s="517"/>
      <c r="N164" s="517"/>
      <c r="O164" s="517"/>
      <c r="P164" s="517"/>
    </row>
    <row r="165" spans="13:16" x14ac:dyDescent="0.25">
      <c r="M165" s="517"/>
      <c r="N165" s="517"/>
      <c r="O165" s="517"/>
      <c r="P165" s="517"/>
    </row>
    <row r="166" spans="13:16" x14ac:dyDescent="0.25">
      <c r="M166" s="517"/>
      <c r="N166" s="517"/>
      <c r="O166" s="517"/>
      <c r="P166" s="517"/>
    </row>
    <row r="167" spans="13:16" x14ac:dyDescent="0.25">
      <c r="M167" s="517"/>
      <c r="N167" s="517"/>
      <c r="O167" s="517"/>
      <c r="P167" s="517"/>
    </row>
    <row r="168" spans="13:16" x14ac:dyDescent="0.25">
      <c r="M168" s="517"/>
      <c r="N168" s="517"/>
      <c r="O168" s="517"/>
      <c r="P168" s="517"/>
    </row>
    <row r="169" spans="13:16" x14ac:dyDescent="0.25">
      <c r="M169" s="517"/>
      <c r="N169" s="517"/>
      <c r="O169" s="517"/>
      <c r="P169" s="517"/>
    </row>
    <row r="170" spans="13:16" x14ac:dyDescent="0.25">
      <c r="M170" s="517"/>
      <c r="N170" s="517"/>
      <c r="O170" s="517"/>
      <c r="P170" s="517"/>
    </row>
    <row r="171" spans="13:16" x14ac:dyDescent="0.25">
      <c r="M171" s="517"/>
      <c r="N171" s="517"/>
      <c r="O171" s="517"/>
      <c r="P171" s="517"/>
    </row>
    <row r="172" spans="13:16" x14ac:dyDescent="0.25">
      <c r="M172" s="517"/>
      <c r="N172" s="517"/>
      <c r="O172" s="517"/>
      <c r="P172" s="517"/>
    </row>
    <row r="173" spans="13:16" x14ac:dyDescent="0.25">
      <c r="M173" s="517"/>
      <c r="N173" s="517"/>
      <c r="O173" s="517"/>
      <c r="P173" s="517"/>
    </row>
    <row r="174" spans="13:16" x14ac:dyDescent="0.25">
      <c r="M174" s="517"/>
      <c r="N174" s="517"/>
      <c r="O174" s="517"/>
      <c r="P174" s="517"/>
    </row>
    <row r="175" spans="13:16" x14ac:dyDescent="0.25">
      <c r="M175" s="517"/>
      <c r="N175" s="517"/>
      <c r="O175" s="517"/>
      <c r="P175" s="517"/>
    </row>
    <row r="176" spans="13:16" x14ac:dyDescent="0.25">
      <c r="M176" s="517"/>
      <c r="N176" s="517"/>
      <c r="O176" s="517"/>
      <c r="P176" s="517"/>
    </row>
    <row r="177" spans="13:16" x14ac:dyDescent="0.25">
      <c r="M177" s="517"/>
      <c r="N177" s="517"/>
      <c r="O177" s="517"/>
      <c r="P177" s="517"/>
    </row>
    <row r="178" spans="13:16" x14ac:dyDescent="0.25">
      <c r="M178" s="517"/>
      <c r="N178" s="517"/>
      <c r="O178" s="517"/>
      <c r="P178" s="517"/>
    </row>
    <row r="179" spans="13:16" x14ac:dyDescent="0.25">
      <c r="M179" s="517"/>
      <c r="N179" s="517"/>
      <c r="O179" s="517"/>
      <c r="P179" s="517"/>
    </row>
    <row r="180" spans="13:16" x14ac:dyDescent="0.25">
      <c r="M180" s="517"/>
      <c r="N180" s="517"/>
      <c r="O180" s="517"/>
      <c r="P180" s="517"/>
    </row>
    <row r="181" spans="13:16" x14ac:dyDescent="0.25">
      <c r="M181" s="517"/>
      <c r="N181" s="517"/>
      <c r="O181" s="517"/>
      <c r="P181" s="517"/>
    </row>
    <row r="182" spans="13:16" x14ac:dyDescent="0.25">
      <c r="M182" s="517"/>
      <c r="N182" s="517"/>
      <c r="O182" s="517"/>
      <c r="P182" s="517"/>
    </row>
    <row r="183" spans="13:16" x14ac:dyDescent="0.25">
      <c r="M183" s="517"/>
      <c r="N183" s="517"/>
      <c r="O183" s="517"/>
      <c r="P183" s="517"/>
    </row>
    <row r="184" spans="13:16" x14ac:dyDescent="0.25">
      <c r="M184" s="517"/>
      <c r="N184" s="517"/>
      <c r="O184" s="517"/>
      <c r="P184" s="517"/>
    </row>
    <row r="185" spans="13:16" x14ac:dyDescent="0.25">
      <c r="M185" s="517"/>
      <c r="N185" s="517"/>
      <c r="O185" s="517"/>
      <c r="P185" s="517"/>
    </row>
    <row r="186" spans="13:16" x14ac:dyDescent="0.25">
      <c r="M186" s="517"/>
      <c r="N186" s="517"/>
      <c r="O186" s="517"/>
      <c r="P186" s="517"/>
    </row>
    <row r="187" spans="13:16" x14ac:dyDescent="0.25">
      <c r="M187" s="517"/>
      <c r="N187" s="517"/>
      <c r="O187" s="517"/>
      <c r="P187" s="517"/>
    </row>
    <row r="188" spans="13:16" x14ac:dyDescent="0.25">
      <c r="M188" s="517"/>
      <c r="N188" s="517"/>
      <c r="O188" s="517"/>
      <c r="P188" s="517"/>
    </row>
    <row r="189" spans="13:16" x14ac:dyDescent="0.25">
      <c r="M189" s="517"/>
      <c r="N189" s="517"/>
      <c r="O189" s="517"/>
      <c r="P189" s="517"/>
    </row>
    <row r="190" spans="13:16" x14ac:dyDescent="0.25">
      <c r="M190" s="517"/>
      <c r="N190" s="517"/>
      <c r="O190" s="517"/>
      <c r="P190" s="517"/>
    </row>
    <row r="191" spans="13:16" x14ac:dyDescent="0.25">
      <c r="M191" s="517"/>
      <c r="N191" s="517"/>
      <c r="O191" s="517"/>
      <c r="P191" s="517"/>
    </row>
    <row r="192" spans="13:16" x14ac:dyDescent="0.25">
      <c r="M192" s="517"/>
      <c r="N192" s="517"/>
      <c r="O192" s="517"/>
      <c r="P192" s="517"/>
    </row>
    <row r="193" spans="13:16" x14ac:dyDescent="0.25">
      <c r="M193" s="517"/>
      <c r="N193" s="517"/>
      <c r="O193" s="517"/>
      <c r="P193" s="517"/>
    </row>
    <row r="194" spans="13:16" x14ac:dyDescent="0.25">
      <c r="M194" s="517"/>
      <c r="N194" s="517"/>
      <c r="O194" s="517"/>
      <c r="P194" s="517"/>
    </row>
    <row r="195" spans="13:16" x14ac:dyDescent="0.25">
      <c r="M195" s="517"/>
      <c r="N195" s="517"/>
      <c r="O195" s="517"/>
      <c r="P195" s="517"/>
    </row>
    <row r="196" spans="13:16" x14ac:dyDescent="0.25">
      <c r="M196" s="517"/>
      <c r="N196" s="517"/>
      <c r="O196" s="517"/>
      <c r="P196" s="517"/>
    </row>
    <row r="197" spans="13:16" x14ac:dyDescent="0.25">
      <c r="M197" s="517"/>
      <c r="N197" s="517"/>
      <c r="O197" s="517"/>
      <c r="P197" s="517"/>
    </row>
    <row r="198" spans="13:16" x14ac:dyDescent="0.25">
      <c r="M198" s="517"/>
      <c r="N198" s="517"/>
      <c r="O198" s="517"/>
      <c r="P198" s="517"/>
    </row>
    <row r="199" spans="13:16" x14ac:dyDescent="0.25">
      <c r="M199" s="517"/>
      <c r="N199" s="517"/>
      <c r="O199" s="517"/>
      <c r="P199" s="517"/>
    </row>
    <row r="200" spans="13:16" x14ac:dyDescent="0.25">
      <c r="M200" s="517"/>
      <c r="N200" s="517"/>
      <c r="O200" s="517"/>
      <c r="P200" s="517"/>
    </row>
    <row r="201" spans="13:16" x14ac:dyDescent="0.25">
      <c r="M201" s="517"/>
      <c r="N201" s="517"/>
      <c r="O201" s="517"/>
      <c r="P201" s="517"/>
    </row>
    <row r="202" spans="13:16" x14ac:dyDescent="0.25">
      <c r="M202" s="517"/>
      <c r="N202" s="517"/>
      <c r="O202" s="517"/>
      <c r="P202" s="517"/>
    </row>
    <row r="203" spans="13:16" x14ac:dyDescent="0.25">
      <c r="M203" s="517"/>
      <c r="N203" s="517"/>
      <c r="O203" s="517"/>
      <c r="P203" s="517"/>
    </row>
    <row r="204" spans="13:16" x14ac:dyDescent="0.25">
      <c r="M204" s="517"/>
      <c r="N204" s="517"/>
      <c r="O204" s="517"/>
      <c r="P204" s="517"/>
    </row>
    <row r="205" spans="13:16" x14ac:dyDescent="0.25">
      <c r="M205" s="517"/>
      <c r="N205" s="517"/>
      <c r="O205" s="517"/>
      <c r="P205" s="517"/>
    </row>
    <row r="206" spans="13:16" x14ac:dyDescent="0.25">
      <c r="M206" s="517"/>
      <c r="N206" s="517"/>
      <c r="O206" s="517"/>
      <c r="P206" s="517"/>
    </row>
    <row r="207" spans="13:16" x14ac:dyDescent="0.25">
      <c r="M207" s="517"/>
      <c r="N207" s="517"/>
      <c r="O207" s="517"/>
      <c r="P207" s="517"/>
    </row>
    <row r="208" spans="13:16" x14ac:dyDescent="0.25">
      <c r="M208" s="517"/>
      <c r="N208" s="517"/>
      <c r="O208" s="517"/>
      <c r="P208" s="517"/>
    </row>
    <row r="209" spans="13:16" x14ac:dyDescent="0.25">
      <c r="M209" s="517"/>
      <c r="N209" s="517"/>
      <c r="O209" s="517"/>
      <c r="P209" s="517"/>
    </row>
    <row r="210" spans="13:16" x14ac:dyDescent="0.25">
      <c r="M210" s="517"/>
      <c r="N210" s="517"/>
      <c r="O210" s="517"/>
      <c r="P210" s="517"/>
    </row>
    <row r="211" spans="13:16" x14ac:dyDescent="0.25">
      <c r="M211" s="517"/>
      <c r="N211" s="517"/>
      <c r="O211" s="517"/>
      <c r="P211" s="517"/>
    </row>
    <row r="212" spans="13:16" x14ac:dyDescent="0.25">
      <c r="M212" s="517"/>
      <c r="N212" s="517"/>
      <c r="O212" s="517"/>
      <c r="P212" s="517"/>
    </row>
    <row r="213" spans="13:16" x14ac:dyDescent="0.25">
      <c r="M213" s="517"/>
      <c r="N213" s="517"/>
      <c r="O213" s="517"/>
      <c r="P213" s="517"/>
    </row>
    <row r="214" spans="13:16" x14ac:dyDescent="0.25">
      <c r="M214" s="517"/>
      <c r="N214" s="517"/>
      <c r="O214" s="517"/>
      <c r="P214" s="517"/>
    </row>
    <row r="215" spans="13:16" x14ac:dyDescent="0.25">
      <c r="M215" s="517"/>
      <c r="N215" s="517"/>
      <c r="O215" s="517"/>
      <c r="P215" s="517"/>
    </row>
    <row r="216" spans="13:16" x14ac:dyDescent="0.25">
      <c r="M216" s="517"/>
      <c r="N216" s="517"/>
      <c r="O216" s="517"/>
      <c r="P216" s="517"/>
    </row>
    <row r="217" spans="13:16" x14ac:dyDescent="0.25">
      <c r="M217" s="517"/>
      <c r="N217" s="517"/>
      <c r="O217" s="517"/>
      <c r="P217" s="517"/>
    </row>
    <row r="218" spans="13:16" x14ac:dyDescent="0.25">
      <c r="M218" s="517"/>
      <c r="N218" s="517"/>
      <c r="O218" s="517"/>
      <c r="P218" s="517"/>
    </row>
    <row r="219" spans="13:16" x14ac:dyDescent="0.25">
      <c r="M219" s="517"/>
      <c r="N219" s="517"/>
      <c r="O219" s="517"/>
      <c r="P219" s="517"/>
    </row>
    <row r="220" spans="13:16" x14ac:dyDescent="0.25">
      <c r="M220" s="517"/>
      <c r="N220" s="517"/>
      <c r="O220" s="517"/>
      <c r="P220" s="517"/>
    </row>
    <row r="221" spans="13:16" x14ac:dyDescent="0.25">
      <c r="M221" s="517"/>
      <c r="N221" s="517"/>
      <c r="O221" s="517"/>
      <c r="P221" s="517"/>
    </row>
    <row r="222" spans="13:16" x14ac:dyDescent="0.25">
      <c r="M222" s="517"/>
      <c r="N222" s="517"/>
      <c r="O222" s="517"/>
      <c r="P222" s="517"/>
    </row>
    <row r="223" spans="13:16" x14ac:dyDescent="0.25">
      <c r="M223" s="517"/>
      <c r="N223" s="517"/>
      <c r="O223" s="517"/>
      <c r="P223" s="517"/>
    </row>
    <row r="224" spans="13:16" x14ac:dyDescent="0.25">
      <c r="M224" s="517"/>
      <c r="N224" s="517"/>
      <c r="O224" s="517"/>
      <c r="P224" s="517"/>
    </row>
    <row r="225" spans="13:16" x14ac:dyDescent="0.25">
      <c r="M225" s="517"/>
      <c r="N225" s="517"/>
      <c r="O225" s="517"/>
      <c r="P225" s="517"/>
    </row>
    <row r="226" spans="13:16" x14ac:dyDescent="0.25">
      <c r="M226" s="517"/>
      <c r="N226" s="517"/>
      <c r="O226" s="517"/>
      <c r="P226" s="517"/>
    </row>
    <row r="227" spans="13:16" x14ac:dyDescent="0.25">
      <c r="M227" s="517"/>
      <c r="N227" s="517"/>
      <c r="O227" s="517"/>
      <c r="P227" s="517"/>
    </row>
    <row r="228" spans="13:16" x14ac:dyDescent="0.25">
      <c r="M228" s="517"/>
      <c r="N228" s="517"/>
      <c r="O228" s="517"/>
      <c r="P228" s="517"/>
    </row>
    <row r="229" spans="13:16" x14ac:dyDescent="0.25">
      <c r="M229" s="517"/>
      <c r="N229" s="517"/>
      <c r="O229" s="517"/>
      <c r="P229" s="517"/>
    </row>
    <row r="230" spans="13:16" x14ac:dyDescent="0.25">
      <c r="M230" s="517"/>
      <c r="N230" s="517"/>
      <c r="O230" s="517"/>
      <c r="P230" s="517"/>
    </row>
    <row r="231" spans="13:16" x14ac:dyDescent="0.25">
      <c r="M231" s="517"/>
      <c r="N231" s="517"/>
      <c r="O231" s="517"/>
      <c r="P231" s="517"/>
    </row>
    <row r="232" spans="13:16" x14ac:dyDescent="0.25">
      <c r="M232" s="517"/>
      <c r="N232" s="517"/>
      <c r="O232" s="517"/>
      <c r="P232" s="517"/>
    </row>
    <row r="233" spans="13:16" x14ac:dyDescent="0.25">
      <c r="M233" s="517"/>
      <c r="N233" s="517"/>
      <c r="O233" s="517"/>
      <c r="P233" s="517"/>
    </row>
    <row r="234" spans="13:16" x14ac:dyDescent="0.25">
      <c r="M234" s="517"/>
      <c r="N234" s="517"/>
      <c r="O234" s="517"/>
      <c r="P234" s="517"/>
    </row>
    <row r="235" spans="13:16" x14ac:dyDescent="0.25">
      <c r="M235" s="517"/>
      <c r="N235" s="517"/>
      <c r="O235" s="517"/>
      <c r="P235" s="517"/>
    </row>
    <row r="236" spans="13:16" x14ac:dyDescent="0.25">
      <c r="M236" s="517"/>
      <c r="N236" s="517"/>
      <c r="O236" s="517"/>
      <c r="P236" s="517"/>
    </row>
    <row r="237" spans="13:16" x14ac:dyDescent="0.25">
      <c r="M237" s="517"/>
      <c r="N237" s="517"/>
      <c r="O237" s="517"/>
      <c r="P237" s="517"/>
    </row>
    <row r="238" spans="13:16" x14ac:dyDescent="0.25">
      <c r="M238" s="517"/>
      <c r="N238" s="517"/>
      <c r="O238" s="517"/>
      <c r="P238" s="517"/>
    </row>
    <row r="239" spans="13:16" x14ac:dyDescent="0.25">
      <c r="M239" s="517"/>
      <c r="N239" s="517"/>
      <c r="O239" s="517"/>
      <c r="P239" s="517"/>
    </row>
    <row r="240" spans="13:16" x14ac:dyDescent="0.25">
      <c r="M240" s="517"/>
      <c r="N240" s="517"/>
      <c r="O240" s="517"/>
      <c r="P240" s="517"/>
    </row>
    <row r="241" spans="13:16" x14ac:dyDescent="0.25">
      <c r="M241" s="517"/>
      <c r="N241" s="517"/>
      <c r="O241" s="517"/>
      <c r="P241" s="517"/>
    </row>
    <row r="242" spans="13:16" x14ac:dyDescent="0.25">
      <c r="M242" s="517"/>
      <c r="N242" s="517"/>
      <c r="O242" s="517"/>
      <c r="P242" s="517"/>
    </row>
    <row r="243" spans="13:16" x14ac:dyDescent="0.25">
      <c r="M243" s="517"/>
      <c r="N243" s="517"/>
      <c r="O243" s="517"/>
      <c r="P243" s="517"/>
    </row>
    <row r="244" spans="13:16" x14ac:dyDescent="0.25">
      <c r="M244" s="517"/>
      <c r="N244" s="517"/>
      <c r="O244" s="517"/>
      <c r="P244" s="517"/>
    </row>
    <row r="245" spans="13:16" x14ac:dyDescent="0.25">
      <c r="M245" s="517"/>
      <c r="N245" s="517"/>
      <c r="O245" s="517"/>
      <c r="P245" s="517"/>
    </row>
    <row r="246" spans="13:16" x14ac:dyDescent="0.25">
      <c r="M246" s="517"/>
      <c r="N246" s="517"/>
      <c r="O246" s="517"/>
      <c r="P246" s="517"/>
    </row>
    <row r="247" spans="13:16" x14ac:dyDescent="0.25">
      <c r="M247" s="517"/>
      <c r="N247" s="517"/>
      <c r="O247" s="517"/>
      <c r="P247" s="517"/>
    </row>
    <row r="248" spans="13:16" x14ac:dyDescent="0.25">
      <c r="M248" s="517"/>
      <c r="N248" s="517"/>
      <c r="O248" s="517"/>
      <c r="P248" s="517"/>
    </row>
    <row r="249" spans="13:16" x14ac:dyDescent="0.25">
      <c r="M249" s="517"/>
      <c r="N249" s="517"/>
      <c r="O249" s="517"/>
      <c r="P249" s="517"/>
    </row>
    <row r="250" spans="13:16" x14ac:dyDescent="0.25">
      <c r="M250" s="517"/>
      <c r="N250" s="517"/>
      <c r="O250" s="517"/>
      <c r="P250" s="517"/>
    </row>
    <row r="251" spans="13:16" x14ac:dyDescent="0.25">
      <c r="M251" s="517"/>
      <c r="N251" s="517"/>
      <c r="O251" s="517"/>
      <c r="P251" s="517"/>
    </row>
    <row r="252" spans="13:16" x14ac:dyDescent="0.25">
      <c r="M252" s="517"/>
      <c r="N252" s="517"/>
      <c r="O252" s="517"/>
      <c r="P252" s="517"/>
    </row>
    <row r="253" spans="13:16" x14ac:dyDescent="0.25">
      <c r="M253" s="517"/>
      <c r="N253" s="517"/>
      <c r="O253" s="517"/>
      <c r="P253" s="517"/>
    </row>
    <row r="254" spans="13:16" x14ac:dyDescent="0.25">
      <c r="M254" s="517"/>
      <c r="N254" s="517"/>
      <c r="O254" s="517"/>
      <c r="P254" s="517"/>
    </row>
    <row r="255" spans="13:16" x14ac:dyDescent="0.25">
      <c r="M255" s="517"/>
      <c r="N255" s="517"/>
      <c r="O255" s="517"/>
      <c r="P255" s="517"/>
    </row>
    <row r="256" spans="13:16" x14ac:dyDescent="0.25">
      <c r="M256" s="517"/>
      <c r="N256" s="517"/>
      <c r="O256" s="517"/>
      <c r="P256" s="517"/>
    </row>
    <row r="257" spans="13:16" x14ac:dyDescent="0.25">
      <c r="M257" s="517"/>
      <c r="N257" s="517"/>
      <c r="O257" s="517"/>
      <c r="P257" s="517"/>
    </row>
    <row r="258" spans="13:16" x14ac:dyDescent="0.25">
      <c r="M258" s="517"/>
      <c r="N258" s="517"/>
      <c r="O258" s="517"/>
      <c r="P258" s="517"/>
    </row>
    <row r="259" spans="13:16" x14ac:dyDescent="0.25">
      <c r="M259" s="517"/>
      <c r="N259" s="517"/>
      <c r="O259" s="517"/>
      <c r="P259" s="517"/>
    </row>
    <row r="260" spans="13:16" x14ac:dyDescent="0.25">
      <c r="M260" s="517"/>
      <c r="N260" s="517"/>
      <c r="O260" s="517"/>
      <c r="P260" s="517"/>
    </row>
    <row r="261" spans="13:16" x14ac:dyDescent="0.25">
      <c r="M261" s="517"/>
      <c r="N261" s="517"/>
      <c r="O261" s="517"/>
      <c r="P261" s="517"/>
    </row>
    <row r="262" spans="13:16" x14ac:dyDescent="0.25">
      <c r="M262" s="517"/>
      <c r="N262" s="517"/>
      <c r="O262" s="517"/>
      <c r="P262" s="517"/>
    </row>
    <row r="263" spans="13:16" x14ac:dyDescent="0.25">
      <c r="M263" s="517"/>
      <c r="N263" s="517"/>
      <c r="O263" s="517"/>
      <c r="P263" s="517"/>
    </row>
    <row r="264" spans="13:16" x14ac:dyDescent="0.25">
      <c r="M264" s="517"/>
      <c r="N264" s="517"/>
      <c r="O264" s="517"/>
      <c r="P264" s="517"/>
    </row>
    <row r="265" spans="13:16" x14ac:dyDescent="0.25">
      <c r="M265" s="517"/>
      <c r="N265" s="517"/>
      <c r="O265" s="517"/>
      <c r="P265" s="517"/>
    </row>
    <row r="266" spans="13:16" x14ac:dyDescent="0.25">
      <c r="M266" s="517"/>
      <c r="N266" s="517"/>
      <c r="O266" s="517"/>
      <c r="P266" s="517"/>
    </row>
    <row r="267" spans="13:16" x14ac:dyDescent="0.25">
      <c r="M267" s="517"/>
      <c r="N267" s="517"/>
      <c r="O267" s="517"/>
      <c r="P267" s="517"/>
    </row>
    <row r="268" spans="13:16" x14ac:dyDescent="0.25">
      <c r="M268" s="517"/>
      <c r="N268" s="517"/>
      <c r="O268" s="517"/>
      <c r="P268" s="517"/>
    </row>
    <row r="269" spans="13:16" x14ac:dyDescent="0.25">
      <c r="M269" s="517"/>
      <c r="N269" s="517"/>
      <c r="O269" s="517"/>
      <c r="P269" s="517"/>
    </row>
    <row r="270" spans="13:16" x14ac:dyDescent="0.25">
      <c r="M270" s="517"/>
      <c r="N270" s="517"/>
      <c r="O270" s="517"/>
      <c r="P270" s="517"/>
    </row>
    <row r="271" spans="13:16" x14ac:dyDescent="0.25">
      <c r="M271" s="517"/>
      <c r="N271" s="517"/>
      <c r="O271" s="517"/>
      <c r="P271" s="517"/>
    </row>
    <row r="272" spans="13:16" x14ac:dyDescent="0.25">
      <c r="M272" s="517"/>
      <c r="N272" s="517"/>
      <c r="O272" s="517"/>
      <c r="P272" s="517"/>
    </row>
    <row r="273" spans="13:16" x14ac:dyDescent="0.25">
      <c r="M273" s="517"/>
      <c r="N273" s="517"/>
      <c r="O273" s="517"/>
      <c r="P273" s="517"/>
    </row>
    <row r="274" spans="13:16" x14ac:dyDescent="0.25">
      <c r="M274" s="517"/>
      <c r="N274" s="517"/>
      <c r="O274" s="517"/>
      <c r="P274" s="517"/>
    </row>
    <row r="275" spans="13:16" x14ac:dyDescent="0.25">
      <c r="M275" s="517"/>
      <c r="N275" s="517"/>
      <c r="O275" s="517"/>
      <c r="P275" s="517"/>
    </row>
    <row r="276" spans="13:16" x14ac:dyDescent="0.25">
      <c r="M276" s="517"/>
      <c r="N276" s="517"/>
      <c r="O276" s="517"/>
      <c r="P276" s="517"/>
    </row>
    <row r="277" spans="13:16" x14ac:dyDescent="0.25">
      <c r="M277" s="517"/>
      <c r="N277" s="517"/>
      <c r="O277" s="517"/>
      <c r="P277" s="517"/>
    </row>
    <row r="278" spans="13:16" x14ac:dyDescent="0.25">
      <c r="M278" s="517"/>
      <c r="N278" s="517"/>
      <c r="O278" s="517"/>
      <c r="P278" s="517"/>
    </row>
    <row r="279" spans="13:16" x14ac:dyDescent="0.25">
      <c r="M279" s="517"/>
      <c r="N279" s="517"/>
      <c r="O279" s="517"/>
      <c r="P279" s="517"/>
    </row>
    <row r="280" spans="13:16" x14ac:dyDescent="0.25">
      <c r="M280" s="517"/>
      <c r="N280" s="517"/>
      <c r="O280" s="517"/>
      <c r="P280" s="517"/>
    </row>
    <row r="281" spans="13:16" x14ac:dyDescent="0.25">
      <c r="M281" s="517"/>
      <c r="N281" s="517"/>
      <c r="O281" s="517"/>
      <c r="P281" s="517"/>
    </row>
    <row r="282" spans="13:16" x14ac:dyDescent="0.25">
      <c r="M282" s="517"/>
      <c r="N282" s="517"/>
      <c r="O282" s="517"/>
      <c r="P282" s="517"/>
    </row>
    <row r="283" spans="13:16" x14ac:dyDescent="0.25">
      <c r="M283" s="517"/>
      <c r="N283" s="517"/>
      <c r="O283" s="517"/>
      <c r="P283" s="517"/>
    </row>
    <row r="284" spans="13:16" x14ac:dyDescent="0.25">
      <c r="M284" s="517"/>
      <c r="N284" s="517"/>
      <c r="O284" s="517"/>
      <c r="P284" s="517"/>
    </row>
    <row r="285" spans="13:16" x14ac:dyDescent="0.25">
      <c r="M285" s="517"/>
      <c r="N285" s="517"/>
      <c r="O285" s="517"/>
      <c r="P285" s="517"/>
    </row>
    <row r="286" spans="13:16" x14ac:dyDescent="0.25">
      <c r="M286" s="517"/>
      <c r="N286" s="517"/>
      <c r="O286" s="517"/>
      <c r="P286" s="517"/>
    </row>
    <row r="287" spans="13:16" x14ac:dyDescent="0.25">
      <c r="M287" s="517"/>
      <c r="N287" s="517"/>
      <c r="O287" s="517"/>
      <c r="P287" s="517"/>
    </row>
    <row r="288" spans="13:16" x14ac:dyDescent="0.25">
      <c r="M288" s="517"/>
      <c r="N288" s="517"/>
      <c r="O288" s="517"/>
      <c r="P288" s="517"/>
    </row>
    <row r="289" spans="13:16" x14ac:dyDescent="0.25">
      <c r="M289" s="517"/>
      <c r="N289" s="517"/>
      <c r="O289" s="517"/>
      <c r="P289" s="517"/>
    </row>
    <row r="290" spans="13:16" x14ac:dyDescent="0.25">
      <c r="M290" s="517"/>
      <c r="N290" s="517"/>
      <c r="O290" s="517"/>
      <c r="P290" s="517"/>
    </row>
    <row r="291" spans="13:16" x14ac:dyDescent="0.25">
      <c r="M291" s="517"/>
      <c r="N291" s="517"/>
      <c r="O291" s="517"/>
      <c r="P291" s="517"/>
    </row>
    <row r="292" spans="13:16" x14ac:dyDescent="0.25">
      <c r="M292" s="517"/>
      <c r="N292" s="517"/>
      <c r="O292" s="517"/>
      <c r="P292" s="517"/>
    </row>
    <row r="293" spans="13:16" x14ac:dyDescent="0.25">
      <c r="M293" s="517"/>
      <c r="N293" s="517"/>
      <c r="O293" s="517"/>
      <c r="P293" s="517"/>
    </row>
    <row r="294" spans="13:16" x14ac:dyDescent="0.25">
      <c r="M294" s="517"/>
      <c r="N294" s="517"/>
      <c r="O294" s="517"/>
      <c r="P294" s="517"/>
    </row>
    <row r="295" spans="13:16" x14ac:dyDescent="0.25">
      <c r="M295" s="517"/>
      <c r="N295" s="517"/>
      <c r="O295" s="517"/>
      <c r="P295" s="517"/>
    </row>
    <row r="296" spans="13:16" x14ac:dyDescent="0.25">
      <c r="M296" s="517"/>
      <c r="N296" s="517"/>
      <c r="O296" s="517"/>
      <c r="P296" s="517"/>
    </row>
    <row r="297" spans="13:16" x14ac:dyDescent="0.25">
      <c r="M297" s="517"/>
      <c r="N297" s="517"/>
      <c r="O297" s="517"/>
      <c r="P297" s="517"/>
    </row>
    <row r="298" spans="13:16" x14ac:dyDescent="0.25">
      <c r="M298" s="517"/>
      <c r="N298" s="517"/>
      <c r="O298" s="517"/>
      <c r="P298" s="517"/>
    </row>
    <row r="299" spans="13:16" x14ac:dyDescent="0.25">
      <c r="M299" s="517"/>
      <c r="N299" s="517"/>
      <c r="O299" s="517"/>
      <c r="P299" s="517"/>
    </row>
    <row r="300" spans="13:16" x14ac:dyDescent="0.25">
      <c r="M300" s="517"/>
      <c r="N300" s="517"/>
      <c r="O300" s="517"/>
      <c r="P300" s="517"/>
    </row>
    <row r="301" spans="13:16" x14ac:dyDescent="0.25">
      <c r="M301" s="517"/>
      <c r="N301" s="517"/>
      <c r="O301" s="517"/>
      <c r="P301" s="517"/>
    </row>
    <row r="302" spans="13:16" x14ac:dyDescent="0.25">
      <c r="M302" s="517"/>
      <c r="N302" s="517"/>
      <c r="O302" s="517"/>
      <c r="P302" s="517"/>
    </row>
    <row r="303" spans="13:16" x14ac:dyDescent="0.25">
      <c r="M303" s="517"/>
      <c r="N303" s="517"/>
      <c r="O303" s="517"/>
      <c r="P303" s="517"/>
    </row>
    <row r="304" spans="13:16" x14ac:dyDescent="0.25">
      <c r="M304" s="517"/>
      <c r="N304" s="517"/>
      <c r="O304" s="517"/>
      <c r="P304" s="517"/>
    </row>
    <row r="305" spans="13:16" x14ac:dyDescent="0.25">
      <c r="M305" s="517"/>
      <c r="N305" s="517"/>
      <c r="O305" s="517"/>
      <c r="P305" s="517"/>
    </row>
    <row r="306" spans="13:16" x14ac:dyDescent="0.25">
      <c r="M306" s="517"/>
      <c r="N306" s="517"/>
      <c r="O306" s="517"/>
      <c r="P306" s="517"/>
    </row>
    <row r="307" spans="13:16" x14ac:dyDescent="0.25">
      <c r="M307" s="517"/>
      <c r="N307" s="517"/>
      <c r="O307" s="517"/>
      <c r="P307" s="517"/>
    </row>
    <row r="308" spans="13:16" x14ac:dyDescent="0.25">
      <c r="M308" s="517"/>
      <c r="N308" s="517"/>
      <c r="O308" s="517"/>
      <c r="P308" s="517"/>
    </row>
    <row r="309" spans="13:16" x14ac:dyDescent="0.25">
      <c r="M309" s="517"/>
      <c r="N309" s="517"/>
      <c r="O309" s="517"/>
      <c r="P309" s="517"/>
    </row>
    <row r="310" spans="13:16" x14ac:dyDescent="0.25">
      <c r="M310" s="517"/>
      <c r="N310" s="517"/>
      <c r="O310" s="517"/>
      <c r="P310" s="517"/>
    </row>
    <row r="311" spans="13:16" x14ac:dyDescent="0.25">
      <c r="M311" s="517"/>
      <c r="N311" s="517"/>
      <c r="O311" s="517"/>
      <c r="P311" s="517"/>
    </row>
    <row r="312" spans="13:16" x14ac:dyDescent="0.25">
      <c r="M312" s="517"/>
      <c r="N312" s="517"/>
      <c r="O312" s="517"/>
      <c r="P312" s="517"/>
    </row>
    <row r="313" spans="13:16" x14ac:dyDescent="0.25">
      <c r="M313" s="517"/>
      <c r="N313" s="517"/>
      <c r="O313" s="517"/>
      <c r="P313" s="517"/>
    </row>
    <row r="314" spans="13:16" x14ac:dyDescent="0.25">
      <c r="M314" s="517"/>
      <c r="N314" s="517"/>
      <c r="O314" s="517"/>
      <c r="P314" s="517"/>
    </row>
    <row r="315" spans="13:16" x14ac:dyDescent="0.25">
      <c r="M315" s="517"/>
      <c r="N315" s="517"/>
      <c r="O315" s="517"/>
      <c r="P315" s="517"/>
    </row>
    <row r="316" spans="13:16" x14ac:dyDescent="0.25">
      <c r="M316" s="517"/>
      <c r="N316" s="517"/>
      <c r="O316" s="517"/>
      <c r="P316" s="517"/>
    </row>
    <row r="317" spans="13:16" x14ac:dyDescent="0.25">
      <c r="M317" s="517"/>
      <c r="N317" s="517"/>
      <c r="O317" s="517"/>
      <c r="P317" s="517"/>
    </row>
    <row r="318" spans="13:16" x14ac:dyDescent="0.25">
      <c r="M318" s="517"/>
      <c r="N318" s="517"/>
      <c r="O318" s="517"/>
      <c r="P318" s="517"/>
    </row>
    <row r="319" spans="13:16" x14ac:dyDescent="0.25">
      <c r="M319" s="517"/>
      <c r="N319" s="517"/>
      <c r="O319" s="517"/>
      <c r="P319" s="517"/>
    </row>
    <row r="320" spans="13:16" x14ac:dyDescent="0.25">
      <c r="M320" s="517"/>
      <c r="N320" s="517"/>
      <c r="O320" s="517"/>
      <c r="P320" s="517"/>
    </row>
    <row r="321" spans="13:16" x14ac:dyDescent="0.25">
      <c r="M321" s="517"/>
      <c r="N321" s="517"/>
      <c r="O321" s="517"/>
      <c r="P321" s="517"/>
    </row>
    <row r="322" spans="13:16" x14ac:dyDescent="0.25">
      <c r="M322" s="517"/>
      <c r="N322" s="517"/>
      <c r="O322" s="517"/>
      <c r="P322" s="517"/>
    </row>
    <row r="323" spans="13:16" x14ac:dyDescent="0.25">
      <c r="M323" s="517"/>
      <c r="N323" s="517"/>
      <c r="O323" s="517"/>
      <c r="P323" s="517"/>
    </row>
    <row r="324" spans="13:16" x14ac:dyDescent="0.25">
      <c r="M324" s="517"/>
      <c r="N324" s="517"/>
      <c r="O324" s="517"/>
      <c r="P324" s="517"/>
    </row>
    <row r="325" spans="13:16" x14ac:dyDescent="0.25">
      <c r="M325" s="517"/>
      <c r="N325" s="517"/>
      <c r="O325" s="517"/>
      <c r="P325" s="517"/>
    </row>
    <row r="326" spans="13:16" x14ac:dyDescent="0.25">
      <c r="M326" s="517"/>
      <c r="N326" s="517"/>
      <c r="O326" s="517"/>
      <c r="P326" s="517"/>
    </row>
    <row r="327" spans="13:16" x14ac:dyDescent="0.25">
      <c r="M327" s="517"/>
      <c r="N327" s="517"/>
      <c r="O327" s="517"/>
      <c r="P327" s="517"/>
    </row>
    <row r="328" spans="13:16" x14ac:dyDescent="0.25">
      <c r="M328" s="517"/>
      <c r="N328" s="517"/>
      <c r="O328" s="517"/>
      <c r="P328" s="517"/>
    </row>
    <row r="329" spans="13:16" x14ac:dyDescent="0.25">
      <c r="M329" s="517"/>
      <c r="N329" s="517"/>
      <c r="O329" s="517"/>
      <c r="P329" s="517"/>
    </row>
    <row r="330" spans="13:16" x14ac:dyDescent="0.25">
      <c r="M330" s="517"/>
      <c r="N330" s="517"/>
      <c r="O330" s="517"/>
      <c r="P330" s="517"/>
    </row>
    <row r="331" spans="13:16" x14ac:dyDescent="0.25">
      <c r="M331" s="517"/>
      <c r="N331" s="517"/>
      <c r="O331" s="517"/>
      <c r="P331" s="517"/>
    </row>
    <row r="332" spans="13:16" x14ac:dyDescent="0.25">
      <c r="M332" s="517"/>
      <c r="N332" s="517"/>
      <c r="O332" s="517"/>
      <c r="P332" s="517"/>
    </row>
    <row r="333" spans="13:16" x14ac:dyDescent="0.25">
      <c r="M333" s="517"/>
      <c r="N333" s="517"/>
      <c r="O333" s="517"/>
      <c r="P333" s="517"/>
    </row>
    <row r="334" spans="13:16" x14ac:dyDescent="0.25">
      <c r="M334" s="517"/>
      <c r="N334" s="517"/>
      <c r="O334" s="517"/>
      <c r="P334" s="517"/>
    </row>
    <row r="335" spans="13:16" x14ac:dyDescent="0.25">
      <c r="M335" s="517"/>
      <c r="N335" s="517"/>
      <c r="O335" s="517"/>
      <c r="P335" s="517"/>
    </row>
    <row r="336" spans="13:16" x14ac:dyDescent="0.25">
      <c r="M336" s="517"/>
      <c r="N336" s="517"/>
      <c r="O336" s="517"/>
      <c r="P336" s="517"/>
    </row>
    <row r="337" spans="13:16" x14ac:dyDescent="0.25">
      <c r="M337" s="517"/>
      <c r="N337" s="517"/>
      <c r="O337" s="517"/>
      <c r="P337" s="517"/>
    </row>
    <row r="338" spans="13:16" x14ac:dyDescent="0.25">
      <c r="M338" s="517"/>
      <c r="N338" s="517"/>
      <c r="O338" s="517"/>
      <c r="P338" s="517"/>
    </row>
    <row r="339" spans="13:16" x14ac:dyDescent="0.25">
      <c r="M339" s="517"/>
      <c r="N339" s="517"/>
      <c r="O339" s="517"/>
      <c r="P339" s="517"/>
    </row>
    <row r="340" spans="13:16" x14ac:dyDescent="0.25">
      <c r="M340" s="517"/>
      <c r="N340" s="517"/>
      <c r="O340" s="517"/>
      <c r="P340" s="517"/>
    </row>
    <row r="341" spans="13:16" x14ac:dyDescent="0.25">
      <c r="M341" s="517"/>
      <c r="N341" s="517"/>
      <c r="O341" s="517"/>
      <c r="P341" s="517"/>
    </row>
    <row r="342" spans="13:16" x14ac:dyDescent="0.25">
      <c r="M342" s="517"/>
      <c r="N342" s="517"/>
      <c r="O342" s="517"/>
      <c r="P342" s="517"/>
    </row>
    <row r="343" spans="13:16" x14ac:dyDescent="0.25">
      <c r="M343" s="517"/>
      <c r="N343" s="517"/>
      <c r="O343" s="517"/>
      <c r="P343" s="517"/>
    </row>
    <row r="344" spans="13:16" x14ac:dyDescent="0.25">
      <c r="M344" s="517"/>
      <c r="N344" s="517"/>
      <c r="O344" s="517"/>
      <c r="P344" s="517"/>
    </row>
    <row r="345" spans="13:16" x14ac:dyDescent="0.25">
      <c r="M345" s="517"/>
      <c r="N345" s="517"/>
      <c r="O345" s="517"/>
      <c r="P345" s="517"/>
    </row>
    <row r="346" spans="13:16" x14ac:dyDescent="0.25">
      <c r="M346" s="517"/>
      <c r="N346" s="517"/>
      <c r="O346" s="517"/>
      <c r="P346" s="517"/>
    </row>
    <row r="347" spans="13:16" x14ac:dyDescent="0.25">
      <c r="M347" s="517"/>
      <c r="N347" s="517"/>
      <c r="O347" s="517"/>
      <c r="P347" s="517"/>
    </row>
    <row r="348" spans="13:16" x14ac:dyDescent="0.25">
      <c r="M348" s="517"/>
      <c r="N348" s="517"/>
      <c r="O348" s="517"/>
      <c r="P348" s="517"/>
    </row>
    <row r="349" spans="13:16" x14ac:dyDescent="0.25">
      <c r="M349" s="517"/>
      <c r="N349" s="517"/>
      <c r="O349" s="517"/>
      <c r="P349" s="517"/>
    </row>
    <row r="350" spans="13:16" x14ac:dyDescent="0.25">
      <c r="M350" s="517"/>
      <c r="N350" s="517"/>
      <c r="O350" s="517"/>
      <c r="P350" s="517"/>
    </row>
    <row r="351" spans="13:16" x14ac:dyDescent="0.25">
      <c r="M351" s="517"/>
      <c r="N351" s="517"/>
      <c r="O351" s="517"/>
      <c r="P351" s="517"/>
    </row>
    <row r="352" spans="13:16" x14ac:dyDescent="0.25">
      <c r="M352" s="517"/>
      <c r="N352" s="517"/>
      <c r="O352" s="517"/>
      <c r="P352" s="517"/>
    </row>
    <row r="353" spans="13:16" x14ac:dyDescent="0.25">
      <c r="M353" s="517"/>
      <c r="N353" s="517"/>
      <c r="O353" s="517"/>
      <c r="P353" s="517"/>
    </row>
    <row r="354" spans="13:16" x14ac:dyDescent="0.25">
      <c r="M354" s="517"/>
      <c r="N354" s="517"/>
      <c r="O354" s="517"/>
      <c r="P354" s="517"/>
    </row>
    <row r="355" spans="13:16" x14ac:dyDescent="0.25">
      <c r="M355" s="517"/>
      <c r="N355" s="517"/>
      <c r="O355" s="517"/>
      <c r="P355" s="517"/>
    </row>
    <row r="356" spans="13:16" x14ac:dyDescent="0.25">
      <c r="M356" s="517"/>
      <c r="N356" s="517"/>
      <c r="O356" s="517"/>
      <c r="P356" s="517"/>
    </row>
    <row r="357" spans="13:16" x14ac:dyDescent="0.25">
      <c r="M357" s="517"/>
      <c r="N357" s="517"/>
      <c r="O357" s="517"/>
      <c r="P357" s="517"/>
    </row>
    <row r="358" spans="13:16" x14ac:dyDescent="0.25">
      <c r="M358" s="517"/>
      <c r="N358" s="517"/>
      <c r="O358" s="517"/>
      <c r="P358" s="517"/>
    </row>
    <row r="359" spans="13:16" x14ac:dyDescent="0.25">
      <c r="M359" s="517"/>
      <c r="N359" s="517"/>
      <c r="O359" s="517"/>
      <c r="P359" s="517"/>
    </row>
    <row r="360" spans="13:16" x14ac:dyDescent="0.25">
      <c r="M360" s="517"/>
      <c r="N360" s="517"/>
      <c r="O360" s="517"/>
      <c r="P360" s="517"/>
    </row>
    <row r="361" spans="13:16" x14ac:dyDescent="0.25">
      <c r="M361" s="517"/>
      <c r="N361" s="517"/>
      <c r="O361" s="517"/>
      <c r="P361" s="517"/>
    </row>
    <row r="362" spans="13:16" x14ac:dyDescent="0.25">
      <c r="M362" s="517"/>
      <c r="N362" s="517"/>
      <c r="O362" s="517"/>
      <c r="P362" s="517"/>
    </row>
    <row r="363" spans="13:16" x14ac:dyDescent="0.25">
      <c r="M363" s="517"/>
      <c r="N363" s="517"/>
      <c r="O363" s="517"/>
      <c r="P363" s="517"/>
    </row>
    <row r="364" spans="13:16" x14ac:dyDescent="0.25">
      <c r="M364" s="517"/>
      <c r="N364" s="517"/>
      <c r="O364" s="517"/>
      <c r="P364" s="517"/>
    </row>
    <row r="365" spans="13:16" x14ac:dyDescent="0.25">
      <c r="M365" s="517"/>
      <c r="N365" s="517"/>
      <c r="O365" s="517"/>
      <c r="P365" s="517"/>
    </row>
    <row r="366" spans="13:16" x14ac:dyDescent="0.25">
      <c r="M366" s="517"/>
      <c r="N366" s="517"/>
      <c r="O366" s="517"/>
      <c r="P366" s="517"/>
    </row>
    <row r="367" spans="13:16" x14ac:dyDescent="0.25">
      <c r="M367" s="517"/>
      <c r="N367" s="517"/>
      <c r="O367" s="517"/>
      <c r="P367" s="517"/>
    </row>
    <row r="368" spans="13:16" x14ac:dyDescent="0.25">
      <c r="M368" s="517"/>
      <c r="N368" s="517"/>
      <c r="O368" s="517"/>
      <c r="P368" s="517"/>
    </row>
    <row r="369" spans="13:16" x14ac:dyDescent="0.25">
      <c r="M369" s="517"/>
      <c r="N369" s="517"/>
      <c r="O369" s="517"/>
      <c r="P369" s="517"/>
    </row>
    <row r="370" spans="13:16" x14ac:dyDescent="0.25">
      <c r="M370" s="517"/>
      <c r="N370" s="517"/>
      <c r="O370" s="517"/>
      <c r="P370" s="517"/>
    </row>
    <row r="371" spans="13:16" x14ac:dyDescent="0.25">
      <c r="M371" s="517"/>
      <c r="N371" s="517"/>
      <c r="O371" s="517"/>
      <c r="P371" s="517"/>
    </row>
    <row r="372" spans="13:16" x14ac:dyDescent="0.25">
      <c r="M372" s="517"/>
      <c r="N372" s="517"/>
      <c r="O372" s="517"/>
      <c r="P372" s="517"/>
    </row>
    <row r="373" spans="13:16" x14ac:dyDescent="0.25">
      <c r="M373" s="517"/>
      <c r="N373" s="517"/>
      <c r="O373" s="517"/>
      <c r="P373" s="517"/>
    </row>
    <row r="374" spans="13:16" x14ac:dyDescent="0.25">
      <c r="M374" s="517"/>
      <c r="N374" s="517"/>
      <c r="O374" s="517"/>
      <c r="P374" s="517"/>
    </row>
    <row r="375" spans="13:16" x14ac:dyDescent="0.25">
      <c r="M375" s="517"/>
      <c r="N375" s="517"/>
      <c r="O375" s="517"/>
      <c r="P375" s="517"/>
    </row>
    <row r="376" spans="13:16" x14ac:dyDescent="0.25">
      <c r="M376" s="517"/>
      <c r="N376" s="517"/>
      <c r="O376" s="517"/>
      <c r="P376" s="517"/>
    </row>
    <row r="377" spans="13:16" x14ac:dyDescent="0.25">
      <c r="M377" s="517"/>
      <c r="N377" s="517"/>
      <c r="O377" s="517"/>
      <c r="P377" s="517"/>
    </row>
    <row r="378" spans="13:16" x14ac:dyDescent="0.25">
      <c r="M378" s="517"/>
      <c r="N378" s="517"/>
      <c r="O378" s="517"/>
      <c r="P378" s="517"/>
    </row>
    <row r="379" spans="13:16" x14ac:dyDescent="0.25">
      <c r="M379" s="517"/>
      <c r="N379" s="517"/>
      <c r="O379" s="517"/>
      <c r="P379" s="517"/>
    </row>
    <row r="380" spans="13:16" x14ac:dyDescent="0.25">
      <c r="M380" s="517"/>
      <c r="N380" s="517"/>
      <c r="O380" s="517"/>
      <c r="P380" s="517"/>
    </row>
    <row r="381" spans="13:16" x14ac:dyDescent="0.25">
      <c r="M381" s="517"/>
      <c r="N381" s="517"/>
      <c r="O381" s="517"/>
      <c r="P381" s="517"/>
    </row>
    <row r="382" spans="13:16" x14ac:dyDescent="0.25">
      <c r="M382" s="517"/>
      <c r="N382" s="517"/>
      <c r="O382" s="517"/>
      <c r="P382" s="517"/>
    </row>
    <row r="383" spans="13:16" x14ac:dyDescent="0.25">
      <c r="M383" s="517"/>
      <c r="N383" s="517"/>
      <c r="O383" s="517"/>
      <c r="P383" s="517"/>
    </row>
    <row r="384" spans="13:16" x14ac:dyDescent="0.25">
      <c r="M384" s="517"/>
      <c r="N384" s="517"/>
      <c r="O384" s="517"/>
      <c r="P384" s="517"/>
    </row>
    <row r="385" spans="13:16" x14ac:dyDescent="0.25">
      <c r="M385" s="517"/>
      <c r="N385" s="517"/>
      <c r="O385" s="517"/>
      <c r="P385" s="517"/>
    </row>
    <row r="386" spans="13:16" x14ac:dyDescent="0.25">
      <c r="M386" s="517"/>
      <c r="N386" s="517"/>
      <c r="O386" s="517"/>
      <c r="P386" s="517"/>
    </row>
    <row r="387" spans="13:16" x14ac:dyDescent="0.25">
      <c r="M387" s="517"/>
      <c r="N387" s="517"/>
      <c r="O387" s="517"/>
      <c r="P387" s="517"/>
    </row>
    <row r="388" spans="13:16" x14ac:dyDescent="0.25">
      <c r="M388" s="517"/>
      <c r="N388" s="517"/>
      <c r="O388" s="517"/>
      <c r="P388" s="517"/>
    </row>
    <row r="389" spans="13:16" x14ac:dyDescent="0.25">
      <c r="M389" s="517"/>
      <c r="N389" s="517"/>
      <c r="O389" s="517"/>
      <c r="P389" s="517"/>
    </row>
    <row r="390" spans="13:16" x14ac:dyDescent="0.25">
      <c r="M390" s="517"/>
      <c r="N390" s="517"/>
      <c r="O390" s="517"/>
      <c r="P390" s="517"/>
    </row>
    <row r="391" spans="13:16" x14ac:dyDescent="0.25">
      <c r="M391" s="517"/>
      <c r="N391" s="517"/>
      <c r="O391" s="517"/>
      <c r="P391" s="517"/>
    </row>
    <row r="392" spans="13:16" x14ac:dyDescent="0.25">
      <c r="M392" s="517"/>
      <c r="N392" s="517"/>
      <c r="O392" s="517"/>
      <c r="P392" s="517"/>
    </row>
    <row r="393" spans="13:16" x14ac:dyDescent="0.25">
      <c r="M393" s="517"/>
      <c r="N393" s="517"/>
      <c r="O393" s="517"/>
      <c r="P393" s="517"/>
    </row>
    <row r="394" spans="13:16" x14ac:dyDescent="0.25">
      <c r="M394" s="517"/>
      <c r="N394" s="517"/>
      <c r="O394" s="517"/>
      <c r="P394" s="517"/>
    </row>
    <row r="395" spans="13:16" x14ac:dyDescent="0.25">
      <c r="M395" s="517"/>
      <c r="N395" s="517"/>
      <c r="O395" s="517"/>
      <c r="P395" s="517"/>
    </row>
    <row r="396" spans="13:16" x14ac:dyDescent="0.25">
      <c r="M396" s="517"/>
      <c r="N396" s="517"/>
      <c r="O396" s="517"/>
      <c r="P396" s="517"/>
    </row>
    <row r="397" spans="13:16" x14ac:dyDescent="0.25">
      <c r="M397" s="517"/>
      <c r="N397" s="517"/>
      <c r="O397" s="517"/>
      <c r="P397" s="517"/>
    </row>
    <row r="398" spans="13:16" x14ac:dyDescent="0.25">
      <c r="M398" s="517"/>
      <c r="N398" s="517"/>
      <c r="O398" s="517"/>
      <c r="P398" s="517"/>
    </row>
    <row r="399" spans="13:16" x14ac:dyDescent="0.25">
      <c r="M399" s="517"/>
      <c r="N399" s="517"/>
      <c r="O399" s="517"/>
      <c r="P399" s="517"/>
    </row>
    <row r="400" spans="13:16" x14ac:dyDescent="0.25">
      <c r="M400" s="517"/>
      <c r="N400" s="517"/>
      <c r="O400" s="517"/>
      <c r="P400" s="517"/>
    </row>
    <row r="401" spans="13:16" x14ac:dyDescent="0.25">
      <c r="M401" s="517"/>
      <c r="N401" s="517"/>
      <c r="O401" s="517"/>
      <c r="P401" s="517"/>
    </row>
    <row r="402" spans="13:16" x14ac:dyDescent="0.25">
      <c r="M402" s="517"/>
      <c r="N402" s="517"/>
      <c r="O402" s="517"/>
      <c r="P402" s="517"/>
    </row>
    <row r="403" spans="13:16" x14ac:dyDescent="0.25">
      <c r="M403" s="517"/>
      <c r="N403" s="517"/>
      <c r="O403" s="517"/>
      <c r="P403" s="517"/>
    </row>
    <row r="404" spans="13:16" x14ac:dyDescent="0.25">
      <c r="M404" s="517"/>
      <c r="N404" s="517"/>
      <c r="O404" s="517"/>
      <c r="P404" s="517"/>
    </row>
    <row r="405" spans="13:16" x14ac:dyDescent="0.25">
      <c r="M405" s="517"/>
      <c r="N405" s="517"/>
      <c r="O405" s="517"/>
      <c r="P405" s="517"/>
    </row>
    <row r="406" spans="13:16" x14ac:dyDescent="0.25">
      <c r="M406" s="517"/>
      <c r="N406" s="517"/>
      <c r="O406" s="517"/>
      <c r="P406" s="517"/>
    </row>
    <row r="407" spans="13:16" x14ac:dyDescent="0.25">
      <c r="M407" s="517"/>
      <c r="N407" s="517"/>
      <c r="O407" s="517"/>
      <c r="P407" s="517"/>
    </row>
    <row r="408" spans="13:16" x14ac:dyDescent="0.25">
      <c r="M408" s="517"/>
      <c r="N408" s="517"/>
      <c r="O408" s="517"/>
      <c r="P408" s="517"/>
    </row>
    <row r="409" spans="13:16" x14ac:dyDescent="0.25">
      <c r="M409" s="517"/>
      <c r="N409" s="517"/>
      <c r="O409" s="517"/>
      <c r="P409" s="517"/>
    </row>
    <row r="410" spans="13:16" x14ac:dyDescent="0.25">
      <c r="M410" s="517"/>
      <c r="N410" s="517"/>
      <c r="O410" s="517"/>
      <c r="P410" s="517"/>
    </row>
    <row r="411" spans="13:16" x14ac:dyDescent="0.25">
      <c r="M411" s="517"/>
      <c r="N411" s="517"/>
      <c r="O411" s="517"/>
      <c r="P411" s="517"/>
    </row>
    <row r="412" spans="13:16" x14ac:dyDescent="0.25">
      <c r="M412" s="517"/>
      <c r="N412" s="517"/>
      <c r="O412" s="517"/>
      <c r="P412" s="517"/>
    </row>
    <row r="413" spans="13:16" x14ac:dyDescent="0.25">
      <c r="M413" s="517"/>
      <c r="N413" s="517"/>
      <c r="O413" s="517"/>
      <c r="P413" s="517"/>
    </row>
    <row r="414" spans="13:16" x14ac:dyDescent="0.25">
      <c r="M414" s="517"/>
      <c r="N414" s="517"/>
      <c r="O414" s="517"/>
      <c r="P414" s="517"/>
    </row>
    <row r="415" spans="13:16" x14ac:dyDescent="0.25">
      <c r="M415" s="517"/>
      <c r="N415" s="517"/>
      <c r="O415" s="517"/>
      <c r="P415" s="517"/>
    </row>
    <row r="416" spans="13:16" x14ac:dyDescent="0.25">
      <c r="M416" s="517"/>
      <c r="N416" s="517"/>
      <c r="O416" s="517"/>
      <c r="P416" s="517"/>
    </row>
    <row r="417" spans="13:16" x14ac:dyDescent="0.25">
      <c r="M417" s="517"/>
      <c r="N417" s="517"/>
      <c r="O417" s="517"/>
      <c r="P417" s="517"/>
    </row>
    <row r="418" spans="13:16" x14ac:dyDescent="0.25">
      <c r="M418" s="517"/>
      <c r="N418" s="517"/>
      <c r="O418" s="517"/>
      <c r="P418" s="517"/>
    </row>
    <row r="419" spans="13:16" x14ac:dyDescent="0.25">
      <c r="M419" s="517"/>
      <c r="N419" s="517"/>
      <c r="O419" s="517"/>
      <c r="P419" s="517"/>
    </row>
    <row r="420" spans="13:16" x14ac:dyDescent="0.25">
      <c r="M420" s="517"/>
      <c r="N420" s="517"/>
      <c r="O420" s="517"/>
      <c r="P420" s="517"/>
    </row>
    <row r="421" spans="13:16" x14ac:dyDescent="0.25">
      <c r="M421" s="517"/>
      <c r="N421" s="517"/>
      <c r="O421" s="517"/>
      <c r="P421" s="517"/>
    </row>
    <row r="422" spans="13:16" x14ac:dyDescent="0.25">
      <c r="M422" s="517"/>
      <c r="N422" s="517"/>
      <c r="O422" s="517"/>
      <c r="P422" s="517"/>
    </row>
    <row r="423" spans="13:16" x14ac:dyDescent="0.25">
      <c r="M423" s="517"/>
      <c r="N423" s="517"/>
      <c r="O423" s="517"/>
      <c r="P423" s="517"/>
    </row>
    <row r="424" spans="13:16" x14ac:dyDescent="0.25">
      <c r="M424" s="517"/>
      <c r="N424" s="517"/>
      <c r="O424" s="517"/>
      <c r="P424" s="517"/>
    </row>
    <row r="425" spans="13:16" x14ac:dyDescent="0.25">
      <c r="M425" s="517"/>
      <c r="N425" s="517"/>
      <c r="O425" s="517"/>
      <c r="P425" s="517"/>
    </row>
    <row r="426" spans="13:16" x14ac:dyDescent="0.25">
      <c r="M426" s="517"/>
      <c r="N426" s="517"/>
      <c r="O426" s="517"/>
      <c r="P426" s="517"/>
    </row>
    <row r="427" spans="13:16" x14ac:dyDescent="0.25">
      <c r="M427" s="517"/>
      <c r="N427" s="517"/>
      <c r="O427" s="517"/>
      <c r="P427" s="517"/>
    </row>
    <row r="428" spans="13:16" x14ac:dyDescent="0.25">
      <c r="M428" s="517"/>
      <c r="N428" s="517"/>
      <c r="O428" s="517"/>
      <c r="P428" s="517"/>
    </row>
    <row r="429" spans="13:16" x14ac:dyDescent="0.25">
      <c r="M429" s="517"/>
      <c r="N429" s="517"/>
      <c r="O429" s="517"/>
      <c r="P429" s="517"/>
    </row>
    <row r="430" spans="13:16" x14ac:dyDescent="0.25">
      <c r="M430" s="517"/>
      <c r="N430" s="517"/>
      <c r="O430" s="517"/>
      <c r="P430" s="517"/>
    </row>
    <row r="431" spans="13:16" x14ac:dyDescent="0.25">
      <c r="M431" s="517"/>
      <c r="N431" s="517"/>
      <c r="O431" s="517"/>
      <c r="P431" s="517"/>
    </row>
    <row r="432" spans="13:16" x14ac:dyDescent="0.25">
      <c r="M432" s="517"/>
      <c r="N432" s="517"/>
      <c r="O432" s="517"/>
      <c r="P432" s="517"/>
    </row>
    <row r="433" spans="13:16" x14ac:dyDescent="0.25">
      <c r="M433" s="517"/>
      <c r="N433" s="517"/>
      <c r="O433" s="517"/>
      <c r="P433" s="517"/>
    </row>
    <row r="434" spans="13:16" x14ac:dyDescent="0.25">
      <c r="M434" s="517"/>
      <c r="N434" s="517"/>
      <c r="O434" s="517"/>
      <c r="P434" s="517"/>
    </row>
    <row r="435" spans="13:16" x14ac:dyDescent="0.25">
      <c r="M435" s="517"/>
      <c r="N435" s="517"/>
      <c r="O435" s="517"/>
      <c r="P435" s="517"/>
    </row>
    <row r="436" spans="13:16" x14ac:dyDescent="0.25">
      <c r="M436" s="517"/>
      <c r="N436" s="517"/>
      <c r="O436" s="517"/>
      <c r="P436" s="517"/>
    </row>
    <row r="437" spans="13:16" x14ac:dyDescent="0.25">
      <c r="M437" s="517"/>
      <c r="N437" s="517"/>
      <c r="O437" s="517"/>
      <c r="P437" s="517"/>
    </row>
    <row r="438" spans="13:16" x14ac:dyDescent="0.25">
      <c r="M438" s="517"/>
      <c r="N438" s="517"/>
      <c r="O438" s="517"/>
      <c r="P438" s="517"/>
    </row>
    <row r="439" spans="13:16" x14ac:dyDescent="0.25">
      <c r="M439" s="517"/>
      <c r="N439" s="517"/>
      <c r="O439" s="517"/>
      <c r="P439" s="517"/>
    </row>
    <row r="440" spans="13:16" x14ac:dyDescent="0.25">
      <c r="M440" s="517"/>
      <c r="N440" s="517"/>
      <c r="O440" s="517"/>
      <c r="P440" s="517"/>
    </row>
    <row r="441" spans="13:16" x14ac:dyDescent="0.25">
      <c r="M441" s="517"/>
      <c r="N441" s="517"/>
      <c r="O441" s="517"/>
      <c r="P441" s="517"/>
    </row>
    <row r="442" spans="13:16" x14ac:dyDescent="0.25">
      <c r="M442" s="517"/>
      <c r="N442" s="517"/>
      <c r="O442" s="517"/>
      <c r="P442" s="517"/>
    </row>
    <row r="443" spans="13:16" x14ac:dyDescent="0.25">
      <c r="M443" s="517"/>
      <c r="N443" s="517"/>
      <c r="O443" s="517"/>
      <c r="P443" s="517"/>
    </row>
    <row r="444" spans="13:16" x14ac:dyDescent="0.25">
      <c r="M444" s="517"/>
      <c r="N444" s="517"/>
      <c r="O444" s="517"/>
      <c r="P444" s="517"/>
    </row>
    <row r="445" spans="13:16" x14ac:dyDescent="0.25">
      <c r="M445" s="517"/>
      <c r="N445" s="517"/>
      <c r="O445" s="517"/>
      <c r="P445" s="517"/>
    </row>
    <row r="446" spans="13:16" x14ac:dyDescent="0.25">
      <c r="M446" s="517"/>
      <c r="N446" s="517"/>
      <c r="O446" s="517"/>
      <c r="P446" s="517"/>
    </row>
    <row r="447" spans="13:16" x14ac:dyDescent="0.25">
      <c r="M447" s="517"/>
      <c r="N447" s="517"/>
      <c r="O447" s="517"/>
      <c r="P447" s="517"/>
    </row>
    <row r="448" spans="13:16" x14ac:dyDescent="0.25">
      <c r="M448" s="517"/>
      <c r="N448" s="517"/>
      <c r="O448" s="517"/>
      <c r="P448" s="517"/>
    </row>
    <row r="449" spans="13:16" x14ac:dyDescent="0.25">
      <c r="M449" s="517"/>
      <c r="N449" s="517"/>
      <c r="O449" s="517"/>
      <c r="P449" s="517"/>
    </row>
    <row r="450" spans="13:16" x14ac:dyDescent="0.25">
      <c r="M450" s="517"/>
      <c r="N450" s="517"/>
      <c r="O450" s="517"/>
      <c r="P450" s="517"/>
    </row>
    <row r="451" spans="13:16" x14ac:dyDescent="0.25">
      <c r="M451" s="517"/>
      <c r="N451" s="517"/>
      <c r="O451" s="517"/>
      <c r="P451" s="517"/>
    </row>
    <row r="452" spans="13:16" x14ac:dyDescent="0.25">
      <c r="M452" s="517"/>
      <c r="N452" s="517"/>
      <c r="O452" s="517"/>
      <c r="P452" s="517"/>
    </row>
    <row r="453" spans="13:16" x14ac:dyDescent="0.25">
      <c r="M453" s="517"/>
      <c r="N453" s="517"/>
      <c r="O453" s="517"/>
      <c r="P453" s="517"/>
    </row>
    <row r="454" spans="13:16" x14ac:dyDescent="0.25">
      <c r="M454" s="517"/>
      <c r="N454" s="517"/>
      <c r="O454" s="517"/>
      <c r="P454" s="517"/>
    </row>
    <row r="455" spans="13:16" x14ac:dyDescent="0.25">
      <c r="M455" s="517"/>
      <c r="N455" s="517"/>
      <c r="O455" s="517"/>
      <c r="P455" s="517"/>
    </row>
    <row r="456" spans="13:16" x14ac:dyDescent="0.25">
      <c r="M456" s="517"/>
      <c r="N456" s="517"/>
      <c r="O456" s="517"/>
      <c r="P456" s="517"/>
    </row>
    <row r="457" spans="13:16" x14ac:dyDescent="0.25">
      <c r="M457" s="517"/>
      <c r="N457" s="517"/>
      <c r="O457" s="517"/>
      <c r="P457" s="517"/>
    </row>
    <row r="458" spans="13:16" x14ac:dyDescent="0.25">
      <c r="M458" s="517"/>
      <c r="N458" s="517"/>
      <c r="O458" s="517"/>
      <c r="P458" s="517"/>
    </row>
    <row r="459" spans="13:16" x14ac:dyDescent="0.25">
      <c r="M459" s="517"/>
      <c r="N459" s="517"/>
      <c r="O459" s="517"/>
      <c r="P459" s="517"/>
    </row>
    <row r="460" spans="13:16" x14ac:dyDescent="0.25">
      <c r="M460" s="517"/>
      <c r="N460" s="517"/>
      <c r="O460" s="517"/>
      <c r="P460" s="517"/>
    </row>
    <row r="461" spans="13:16" x14ac:dyDescent="0.25">
      <c r="M461" s="517"/>
      <c r="N461" s="517"/>
      <c r="O461" s="517"/>
      <c r="P461" s="517"/>
    </row>
    <row r="462" spans="13:16" x14ac:dyDescent="0.25">
      <c r="M462" s="517"/>
      <c r="N462" s="517"/>
      <c r="O462" s="517"/>
      <c r="P462" s="517"/>
    </row>
    <row r="463" spans="13:16" x14ac:dyDescent="0.25">
      <c r="M463" s="517"/>
      <c r="N463" s="517"/>
      <c r="O463" s="517"/>
      <c r="P463" s="517"/>
    </row>
    <row r="464" spans="13:16" x14ac:dyDescent="0.25">
      <c r="M464" s="517"/>
      <c r="N464" s="517"/>
      <c r="O464" s="517"/>
      <c r="P464" s="517"/>
    </row>
    <row r="465" spans="13:16" x14ac:dyDescent="0.25">
      <c r="M465" s="517"/>
      <c r="N465" s="517"/>
      <c r="O465" s="517"/>
      <c r="P465" s="517"/>
    </row>
    <row r="466" spans="13:16" x14ac:dyDescent="0.25">
      <c r="M466" s="517"/>
      <c r="N466" s="517"/>
      <c r="O466" s="517"/>
      <c r="P466" s="517"/>
    </row>
    <row r="467" spans="13:16" x14ac:dyDescent="0.25">
      <c r="M467" s="517"/>
      <c r="N467" s="517"/>
      <c r="O467" s="517"/>
      <c r="P467" s="517"/>
    </row>
    <row r="468" spans="13:16" x14ac:dyDescent="0.25">
      <c r="M468" s="517"/>
      <c r="N468" s="517"/>
      <c r="O468" s="517"/>
      <c r="P468" s="517"/>
    </row>
    <row r="469" spans="13:16" x14ac:dyDescent="0.25">
      <c r="M469" s="517"/>
      <c r="N469" s="517"/>
      <c r="O469" s="517"/>
      <c r="P469" s="517"/>
    </row>
    <row r="470" spans="13:16" x14ac:dyDescent="0.25">
      <c r="M470" s="517"/>
      <c r="N470" s="517"/>
      <c r="O470" s="517"/>
      <c r="P470" s="517"/>
    </row>
    <row r="471" spans="13:16" x14ac:dyDescent="0.25">
      <c r="M471" s="517"/>
      <c r="N471" s="517"/>
      <c r="O471" s="517"/>
      <c r="P471" s="517"/>
    </row>
    <row r="472" spans="13:16" x14ac:dyDescent="0.25">
      <c r="M472" s="517"/>
      <c r="N472" s="517"/>
      <c r="O472" s="517"/>
      <c r="P472" s="517"/>
    </row>
    <row r="473" spans="13:16" x14ac:dyDescent="0.25">
      <c r="M473" s="517"/>
      <c r="N473" s="517"/>
      <c r="O473" s="517"/>
      <c r="P473" s="517"/>
    </row>
    <row r="474" spans="13:16" x14ac:dyDescent="0.25">
      <c r="M474" s="517"/>
      <c r="N474" s="517"/>
      <c r="O474" s="517"/>
      <c r="P474" s="517"/>
    </row>
    <row r="475" spans="13:16" x14ac:dyDescent="0.25">
      <c r="M475" s="517"/>
      <c r="N475" s="517"/>
      <c r="O475" s="517"/>
      <c r="P475" s="517"/>
    </row>
    <row r="476" spans="13:16" x14ac:dyDescent="0.25">
      <c r="M476" s="517"/>
      <c r="N476" s="517"/>
      <c r="O476" s="517"/>
      <c r="P476" s="517"/>
    </row>
    <row r="477" spans="13:16" x14ac:dyDescent="0.25">
      <c r="M477" s="517"/>
      <c r="N477" s="517"/>
      <c r="O477" s="517"/>
      <c r="P477" s="517"/>
    </row>
    <row r="478" spans="13:16" x14ac:dyDescent="0.25">
      <c r="M478" s="517"/>
      <c r="N478" s="517"/>
      <c r="O478" s="517"/>
      <c r="P478" s="517"/>
    </row>
    <row r="479" spans="13:16" x14ac:dyDescent="0.25">
      <c r="M479" s="517"/>
      <c r="N479" s="517"/>
      <c r="O479" s="517"/>
      <c r="P479" s="517"/>
    </row>
    <row r="480" spans="13:16" x14ac:dyDescent="0.25">
      <c r="M480" s="517"/>
      <c r="N480" s="517"/>
      <c r="O480" s="517"/>
      <c r="P480" s="517"/>
    </row>
    <row r="481" spans="13:16" x14ac:dyDescent="0.25">
      <c r="M481" s="517"/>
      <c r="N481" s="517"/>
      <c r="O481" s="517"/>
      <c r="P481" s="517"/>
    </row>
    <row r="482" spans="13:16" x14ac:dyDescent="0.25">
      <c r="M482" s="517"/>
      <c r="N482" s="517"/>
      <c r="O482" s="517"/>
      <c r="P482" s="517"/>
    </row>
    <row r="483" spans="13:16" x14ac:dyDescent="0.25">
      <c r="M483" s="517"/>
      <c r="N483" s="517"/>
      <c r="O483" s="517"/>
      <c r="P483" s="517"/>
    </row>
    <row r="484" spans="13:16" x14ac:dyDescent="0.25">
      <c r="M484" s="517"/>
      <c r="N484" s="517"/>
      <c r="O484" s="517"/>
      <c r="P484" s="517"/>
    </row>
    <row r="485" spans="13:16" x14ac:dyDescent="0.25">
      <c r="M485" s="517"/>
      <c r="N485" s="517"/>
      <c r="O485" s="517"/>
      <c r="P485" s="517"/>
    </row>
    <row r="486" spans="13:16" x14ac:dyDescent="0.25">
      <c r="M486" s="517"/>
      <c r="N486" s="517"/>
      <c r="O486" s="517"/>
      <c r="P486" s="517"/>
    </row>
    <row r="487" spans="13:16" x14ac:dyDescent="0.25">
      <c r="M487" s="517"/>
      <c r="N487" s="517"/>
      <c r="O487" s="517"/>
      <c r="P487" s="517"/>
    </row>
    <row r="488" spans="13:16" x14ac:dyDescent="0.25">
      <c r="M488" s="517"/>
      <c r="N488" s="517"/>
      <c r="O488" s="517"/>
      <c r="P488" s="517"/>
    </row>
    <row r="489" spans="13:16" x14ac:dyDescent="0.25">
      <c r="M489" s="517"/>
      <c r="N489" s="517"/>
      <c r="O489" s="517"/>
      <c r="P489" s="517"/>
    </row>
    <row r="490" spans="13:16" x14ac:dyDescent="0.25">
      <c r="M490" s="517"/>
      <c r="N490" s="517"/>
      <c r="O490" s="517"/>
      <c r="P490" s="517"/>
    </row>
    <row r="491" spans="13:16" x14ac:dyDescent="0.25">
      <c r="M491" s="517"/>
      <c r="N491" s="517"/>
      <c r="O491" s="517"/>
      <c r="P491" s="517"/>
    </row>
    <row r="492" spans="13:16" x14ac:dyDescent="0.25">
      <c r="M492" s="517"/>
      <c r="N492" s="517"/>
      <c r="O492" s="517"/>
      <c r="P492" s="517"/>
    </row>
    <row r="493" spans="13:16" x14ac:dyDescent="0.25">
      <c r="M493" s="517"/>
      <c r="N493" s="517"/>
      <c r="O493" s="517"/>
      <c r="P493" s="517"/>
    </row>
    <row r="494" spans="13:16" x14ac:dyDescent="0.25">
      <c r="M494" s="517"/>
      <c r="N494" s="517"/>
      <c r="O494" s="517"/>
      <c r="P494" s="517"/>
    </row>
    <row r="495" spans="13:16" x14ac:dyDescent="0.25">
      <c r="M495" s="517"/>
      <c r="N495" s="517"/>
      <c r="O495" s="517"/>
      <c r="P495" s="517"/>
    </row>
    <row r="496" spans="13:16" x14ac:dyDescent="0.25">
      <c r="M496" s="517"/>
      <c r="N496" s="517"/>
      <c r="O496" s="517"/>
      <c r="P496" s="517"/>
    </row>
    <row r="497" spans="13:16" x14ac:dyDescent="0.25">
      <c r="M497" s="517"/>
      <c r="N497" s="517"/>
      <c r="O497" s="517"/>
      <c r="P497" s="517"/>
    </row>
    <row r="498" spans="13:16" x14ac:dyDescent="0.25">
      <c r="M498" s="517"/>
      <c r="N498" s="517"/>
      <c r="O498" s="517"/>
      <c r="P498" s="517"/>
    </row>
    <row r="499" spans="13:16" x14ac:dyDescent="0.25">
      <c r="M499" s="517"/>
      <c r="N499" s="517"/>
      <c r="O499" s="517"/>
      <c r="P499" s="517"/>
    </row>
    <row r="500" spans="13:16" x14ac:dyDescent="0.25">
      <c r="M500" s="517"/>
      <c r="N500" s="517"/>
      <c r="O500" s="517"/>
      <c r="P500" s="517"/>
    </row>
    <row r="501" spans="13:16" x14ac:dyDescent="0.25">
      <c r="M501" s="517"/>
      <c r="N501" s="517"/>
      <c r="O501" s="517"/>
      <c r="P501" s="517"/>
    </row>
    <row r="502" spans="13:16" x14ac:dyDescent="0.25">
      <c r="M502" s="517"/>
      <c r="N502" s="517"/>
      <c r="O502" s="517"/>
      <c r="P502" s="517"/>
    </row>
    <row r="503" spans="13:16" x14ac:dyDescent="0.25">
      <c r="M503" s="517"/>
      <c r="N503" s="517"/>
      <c r="O503" s="517"/>
      <c r="P503" s="517"/>
    </row>
    <row r="504" spans="13:16" x14ac:dyDescent="0.25">
      <c r="M504" s="517"/>
      <c r="N504" s="517"/>
      <c r="O504" s="517"/>
      <c r="P504" s="517"/>
    </row>
    <row r="505" spans="13:16" x14ac:dyDescent="0.25">
      <c r="M505" s="517"/>
      <c r="N505" s="517"/>
      <c r="O505" s="517"/>
      <c r="P505" s="517"/>
    </row>
    <row r="506" spans="13:16" x14ac:dyDescent="0.25">
      <c r="M506" s="517"/>
      <c r="N506" s="517"/>
      <c r="O506" s="517"/>
      <c r="P506" s="517"/>
    </row>
    <row r="507" spans="13:16" x14ac:dyDescent="0.25">
      <c r="M507" s="517"/>
      <c r="N507" s="517"/>
      <c r="O507" s="517"/>
      <c r="P507" s="517"/>
    </row>
    <row r="508" spans="13:16" x14ac:dyDescent="0.25">
      <c r="M508" s="517"/>
      <c r="N508" s="517"/>
      <c r="O508" s="517"/>
      <c r="P508" s="517"/>
    </row>
    <row r="509" spans="13:16" x14ac:dyDescent="0.25">
      <c r="M509" s="517"/>
      <c r="N509" s="517"/>
      <c r="O509" s="517"/>
      <c r="P509" s="517"/>
    </row>
    <row r="510" spans="13:16" x14ac:dyDescent="0.25">
      <c r="M510" s="517"/>
      <c r="N510" s="517"/>
      <c r="O510" s="517"/>
      <c r="P510" s="517"/>
    </row>
    <row r="511" spans="13:16" x14ac:dyDescent="0.25">
      <c r="M511" s="517"/>
      <c r="N511" s="517"/>
      <c r="O511" s="517"/>
      <c r="P511" s="517"/>
    </row>
    <row r="512" spans="13:16" x14ac:dyDescent="0.25">
      <c r="M512" s="517"/>
      <c r="N512" s="517"/>
      <c r="O512" s="517"/>
      <c r="P512" s="517"/>
    </row>
    <row r="513" spans="13:16" x14ac:dyDescent="0.25">
      <c r="M513" s="517"/>
      <c r="N513" s="517"/>
      <c r="O513" s="517"/>
      <c r="P513" s="517"/>
    </row>
    <row r="514" spans="13:16" x14ac:dyDescent="0.25">
      <c r="M514" s="517"/>
      <c r="N514" s="517"/>
      <c r="O514" s="517"/>
      <c r="P514" s="517"/>
    </row>
    <row r="515" spans="13:16" x14ac:dyDescent="0.25">
      <c r="M515" s="517"/>
      <c r="N515" s="517"/>
      <c r="O515" s="517"/>
      <c r="P515" s="517"/>
    </row>
    <row r="516" spans="13:16" x14ac:dyDescent="0.25">
      <c r="M516" s="517"/>
      <c r="N516" s="517"/>
      <c r="O516" s="517"/>
      <c r="P516" s="517"/>
    </row>
    <row r="517" spans="13:16" x14ac:dyDescent="0.25">
      <c r="M517" s="517"/>
      <c r="N517" s="517"/>
      <c r="O517" s="517"/>
      <c r="P517" s="517"/>
    </row>
    <row r="518" spans="13:16" x14ac:dyDescent="0.25">
      <c r="M518" s="517"/>
      <c r="N518" s="517"/>
      <c r="O518" s="517"/>
      <c r="P518" s="517"/>
    </row>
    <row r="519" spans="13:16" x14ac:dyDescent="0.25">
      <c r="M519" s="517"/>
      <c r="N519" s="517"/>
      <c r="O519" s="517"/>
      <c r="P519" s="517"/>
    </row>
    <row r="520" spans="13:16" x14ac:dyDescent="0.25">
      <c r="M520" s="517"/>
      <c r="N520" s="517"/>
      <c r="O520" s="517"/>
      <c r="P520" s="517"/>
    </row>
    <row r="521" spans="13:16" x14ac:dyDescent="0.25">
      <c r="M521" s="517"/>
      <c r="N521" s="517"/>
      <c r="O521" s="517"/>
      <c r="P521" s="517"/>
    </row>
    <row r="522" spans="13:16" x14ac:dyDescent="0.25">
      <c r="M522" s="517"/>
      <c r="N522" s="517"/>
      <c r="O522" s="517"/>
      <c r="P522" s="517"/>
    </row>
    <row r="523" spans="13:16" x14ac:dyDescent="0.25">
      <c r="M523" s="517"/>
      <c r="N523" s="517"/>
      <c r="O523" s="517"/>
      <c r="P523" s="517"/>
    </row>
    <row r="524" spans="13:16" x14ac:dyDescent="0.25">
      <c r="M524" s="517"/>
      <c r="N524" s="517"/>
      <c r="O524" s="517"/>
      <c r="P524" s="517"/>
    </row>
    <row r="525" spans="13:16" x14ac:dyDescent="0.25">
      <c r="M525" s="517"/>
      <c r="N525" s="517"/>
      <c r="O525" s="517"/>
      <c r="P525" s="517"/>
    </row>
    <row r="526" spans="13:16" x14ac:dyDescent="0.25">
      <c r="M526" s="517"/>
      <c r="N526" s="517"/>
      <c r="O526" s="517"/>
      <c r="P526" s="517"/>
    </row>
    <row r="527" spans="13:16" x14ac:dyDescent="0.25">
      <c r="M527" s="517"/>
      <c r="N527" s="517"/>
      <c r="O527" s="517"/>
      <c r="P527" s="517"/>
    </row>
    <row r="528" spans="13:16" x14ac:dyDescent="0.25">
      <c r="M528" s="517"/>
      <c r="N528" s="517"/>
      <c r="O528" s="517"/>
      <c r="P528" s="517"/>
    </row>
    <row r="529" spans="13:16" x14ac:dyDescent="0.25">
      <c r="M529" s="517"/>
      <c r="N529" s="517"/>
      <c r="O529" s="517"/>
      <c r="P529" s="517"/>
    </row>
    <row r="530" spans="13:16" x14ac:dyDescent="0.25">
      <c r="M530" s="517"/>
      <c r="N530" s="517"/>
      <c r="O530" s="517"/>
      <c r="P530" s="517"/>
    </row>
    <row r="531" spans="13:16" x14ac:dyDescent="0.25">
      <c r="M531" s="517"/>
      <c r="N531" s="517"/>
      <c r="O531" s="517"/>
      <c r="P531" s="517"/>
    </row>
    <row r="532" spans="13:16" x14ac:dyDescent="0.25">
      <c r="M532" s="517"/>
      <c r="N532" s="517"/>
      <c r="O532" s="517"/>
      <c r="P532" s="517"/>
    </row>
    <row r="533" spans="13:16" x14ac:dyDescent="0.25">
      <c r="M533" s="517"/>
      <c r="N533" s="517"/>
      <c r="O533" s="517"/>
      <c r="P533" s="517"/>
    </row>
    <row r="534" spans="13:16" x14ac:dyDescent="0.25">
      <c r="M534" s="517"/>
      <c r="N534" s="517"/>
      <c r="O534" s="517"/>
      <c r="P534" s="517"/>
    </row>
    <row r="535" spans="13:16" x14ac:dyDescent="0.25">
      <c r="M535" s="517"/>
      <c r="N535" s="517"/>
      <c r="O535" s="517"/>
      <c r="P535" s="517"/>
    </row>
    <row r="536" spans="13:16" x14ac:dyDescent="0.25">
      <c r="M536" s="517"/>
      <c r="N536" s="517"/>
      <c r="O536" s="517"/>
      <c r="P536" s="517"/>
    </row>
    <row r="537" spans="13:16" x14ac:dyDescent="0.25">
      <c r="M537" s="517"/>
      <c r="N537" s="517"/>
      <c r="O537" s="517"/>
      <c r="P537" s="517"/>
    </row>
    <row r="538" spans="13:16" x14ac:dyDescent="0.25">
      <c r="M538" s="517"/>
      <c r="N538" s="517"/>
      <c r="O538" s="517"/>
      <c r="P538" s="517"/>
    </row>
    <row r="539" spans="13:16" x14ac:dyDescent="0.25">
      <c r="M539" s="517"/>
      <c r="N539" s="517"/>
      <c r="O539" s="517"/>
      <c r="P539" s="517"/>
    </row>
    <row r="540" spans="13:16" x14ac:dyDescent="0.25">
      <c r="M540" s="517"/>
      <c r="N540" s="517"/>
      <c r="O540" s="517"/>
      <c r="P540" s="517"/>
    </row>
    <row r="541" spans="13:16" x14ac:dyDescent="0.25">
      <c r="M541" s="517"/>
      <c r="N541" s="517"/>
      <c r="O541" s="517"/>
      <c r="P541" s="517"/>
    </row>
    <row r="542" spans="13:16" x14ac:dyDescent="0.25">
      <c r="M542" s="517"/>
      <c r="N542" s="517"/>
      <c r="O542" s="517"/>
      <c r="P542" s="517"/>
    </row>
    <row r="543" spans="13:16" x14ac:dyDescent="0.25">
      <c r="M543" s="517"/>
      <c r="N543" s="517"/>
      <c r="O543" s="517"/>
      <c r="P543" s="517"/>
    </row>
    <row r="544" spans="13:16" x14ac:dyDescent="0.25">
      <c r="M544" s="517"/>
      <c r="N544" s="517"/>
      <c r="O544" s="517"/>
      <c r="P544" s="517"/>
    </row>
    <row r="545" spans="13:16" x14ac:dyDescent="0.25">
      <c r="M545" s="517"/>
      <c r="N545" s="517"/>
      <c r="O545" s="517"/>
      <c r="P545" s="517"/>
    </row>
    <row r="546" spans="13:16" x14ac:dyDescent="0.25">
      <c r="M546" s="517"/>
      <c r="N546" s="517"/>
      <c r="O546" s="517"/>
      <c r="P546" s="517"/>
    </row>
    <row r="547" spans="13:16" x14ac:dyDescent="0.25">
      <c r="M547" s="517"/>
      <c r="N547" s="517"/>
      <c r="O547" s="517"/>
      <c r="P547" s="517"/>
    </row>
    <row r="548" spans="13:16" x14ac:dyDescent="0.25">
      <c r="M548" s="517"/>
      <c r="N548" s="517"/>
      <c r="O548" s="517"/>
      <c r="P548" s="517"/>
    </row>
    <row r="549" spans="13:16" x14ac:dyDescent="0.25">
      <c r="M549" s="517"/>
      <c r="N549" s="517"/>
      <c r="O549" s="517"/>
      <c r="P549" s="517"/>
    </row>
    <row r="550" spans="13:16" x14ac:dyDescent="0.25">
      <c r="M550" s="517"/>
      <c r="N550" s="517"/>
      <c r="O550" s="517"/>
      <c r="P550" s="517"/>
    </row>
    <row r="551" spans="13:16" x14ac:dyDescent="0.25">
      <c r="M551" s="517"/>
      <c r="N551" s="517"/>
      <c r="O551" s="517"/>
      <c r="P551" s="517"/>
    </row>
    <row r="552" spans="13:16" x14ac:dyDescent="0.25">
      <c r="M552" s="517"/>
      <c r="N552" s="517"/>
      <c r="O552" s="517"/>
      <c r="P552" s="517"/>
    </row>
    <row r="553" spans="13:16" x14ac:dyDescent="0.25">
      <c r="M553" s="517"/>
      <c r="N553" s="517"/>
      <c r="O553" s="517"/>
      <c r="P553" s="517"/>
    </row>
  </sheetData>
  <sheetProtection algorithmName="SHA-512" hashValue="GrZdDE2kz6FmZkyJBMICOJ5S2/1eSSCcBuuvgwRLyjf0NhjhAEE0rIQa8OBdzJufVXVNzuj8zFUdNDImYi6mpA==" saltValue="DPX/C2Ngr/TjDYkbW1uxmg==" spinCount="100000" sheet="1" objects="1" scenarios="1"/>
  <mergeCells count="12">
    <mergeCell ref="M7:P7"/>
    <mergeCell ref="A1:F1"/>
    <mergeCell ref="A2:F2"/>
    <mergeCell ref="A3:F3"/>
    <mergeCell ref="A91:A93"/>
    <mergeCell ref="A4:A8"/>
    <mergeCell ref="B4:B8"/>
    <mergeCell ref="C4:C8"/>
    <mergeCell ref="D4:D8"/>
    <mergeCell ref="E4:E8"/>
    <mergeCell ref="F4:F8"/>
    <mergeCell ref="G4:G8"/>
  </mergeCells>
  <pageMargins left="0.7" right="0.7" top="0.75" bottom="0.75" header="0.3" footer="0.3"/>
  <pageSetup scale="74" orientation="portrait" horizontalDpi="4294967293" r:id="rId1"/>
  <rowBreaks count="2" manualBreakCount="2">
    <brk id="50" max="6" man="1"/>
    <brk id="118" max="6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3903-42C7-4E10-997E-D881FF5891EA}">
  <dimension ref="A1:R526"/>
  <sheetViews>
    <sheetView showGridLines="0" showRowColHeaders="0" zoomScale="90" zoomScaleNormal="90" workbookViewId="0">
      <pane ySplit="9" topLeftCell="A10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7" width="14.7109375" style="483" bestFit="1" customWidth="1"/>
    <col min="8" max="8" width="11" style="483" customWidth="1"/>
    <col min="9" max="9" width="19.28515625" style="483" hidden="1" customWidth="1"/>
    <col min="10" max="12" width="19.28515625" style="563" hidden="1" customWidth="1"/>
    <col min="13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7" width="16.140625" style="483" customWidth="1"/>
    <col min="18" max="16384" width="16.140625" style="483"/>
  </cols>
  <sheetData>
    <row r="1" spans="1:17" ht="22.5" customHeight="1" x14ac:dyDescent="0.4">
      <c r="A1" s="744" t="s">
        <v>1209</v>
      </c>
      <c r="B1" s="745"/>
      <c r="C1" s="745"/>
      <c r="D1" s="745"/>
      <c r="E1" s="745"/>
      <c r="F1" s="746"/>
      <c r="G1" s="481" t="s">
        <v>958</v>
      </c>
      <c r="M1" s="483" t="s">
        <v>241</v>
      </c>
    </row>
    <row r="2" spans="1:17" ht="22.5" customHeight="1" x14ac:dyDescent="0.25">
      <c r="A2" s="747" t="s">
        <v>957</v>
      </c>
      <c r="B2" s="748"/>
      <c r="C2" s="748"/>
      <c r="D2" s="748"/>
      <c r="E2" s="748"/>
      <c r="F2" s="749"/>
      <c r="G2" s="484">
        <v>1</v>
      </c>
    </row>
    <row r="3" spans="1:17" ht="22.5" customHeight="1" x14ac:dyDescent="0.25">
      <c r="A3" s="938"/>
      <c r="B3" s="830"/>
      <c r="C3" s="830"/>
      <c r="D3" s="830"/>
      <c r="E3" s="830"/>
      <c r="F3" s="831"/>
      <c r="G3" s="485">
        <v>178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7" s="487" customFormat="1" ht="16.5" thickBot="1" x14ac:dyDescent="0.3">
      <c r="A4" s="933" t="s">
        <v>544</v>
      </c>
      <c r="B4" s="934"/>
      <c r="C4" s="934"/>
      <c r="D4" s="934"/>
      <c r="E4" s="934"/>
      <c r="F4" s="934"/>
      <c r="G4" s="651"/>
      <c r="I4" s="488"/>
      <c r="J4" s="488"/>
      <c r="K4" s="488"/>
      <c r="L4" s="488"/>
      <c r="M4" s="489"/>
      <c r="N4" s="488"/>
      <c r="O4" s="488"/>
      <c r="P4" s="488"/>
      <c r="Q4" s="488"/>
    </row>
    <row r="5" spans="1:17" s="487" customFormat="1" ht="15.75" customHeight="1" x14ac:dyDescent="0.25">
      <c r="A5" s="753" t="s">
        <v>7</v>
      </c>
      <c r="B5" s="756" t="s">
        <v>560</v>
      </c>
      <c r="C5" s="759" t="s">
        <v>1159</v>
      </c>
      <c r="D5" s="765" t="s">
        <v>308</v>
      </c>
      <c r="E5" s="765" t="s">
        <v>1161</v>
      </c>
      <c r="F5" s="736" t="s">
        <v>1162</v>
      </c>
      <c r="G5" s="736" t="s">
        <v>1163</v>
      </c>
      <c r="I5" s="488"/>
      <c r="J5" s="488"/>
      <c r="K5" s="488"/>
      <c r="L5" s="488"/>
      <c r="M5" s="488"/>
      <c r="N5" s="488"/>
      <c r="O5" s="488"/>
      <c r="P5" s="488"/>
      <c r="Q5" s="488"/>
    </row>
    <row r="6" spans="1:17" s="492" customFormat="1" ht="15" customHeight="1" x14ac:dyDescent="0.2">
      <c r="A6" s="754"/>
      <c r="B6" s="757"/>
      <c r="C6" s="760"/>
      <c r="D6" s="766"/>
      <c r="E6" s="766"/>
      <c r="F6" s="737"/>
      <c r="G6" s="737"/>
      <c r="I6" s="486"/>
      <c r="J6" s="486"/>
      <c r="K6" s="486"/>
      <c r="L6" s="486"/>
      <c r="M6" s="486"/>
      <c r="N6" s="486"/>
      <c r="O6" s="488"/>
      <c r="P6" s="486"/>
      <c r="Q6" s="486"/>
    </row>
    <row r="7" spans="1:17" s="492" customFormat="1" ht="15" customHeight="1" x14ac:dyDescent="0.2">
      <c r="A7" s="754"/>
      <c r="B7" s="757"/>
      <c r="C7" s="760"/>
      <c r="D7" s="766"/>
      <c r="E7" s="766"/>
      <c r="F7" s="737"/>
      <c r="G7" s="737"/>
      <c r="I7" s="486"/>
      <c r="J7" s="486"/>
      <c r="K7" s="486"/>
      <c r="L7" s="486"/>
      <c r="M7" s="486"/>
      <c r="N7" s="486"/>
      <c r="O7" s="486"/>
      <c r="P7" s="486"/>
      <c r="Q7" s="486"/>
    </row>
    <row r="8" spans="1:17" s="492" customFormat="1" ht="15" customHeight="1" x14ac:dyDescent="0.2">
      <c r="A8" s="754"/>
      <c r="B8" s="757"/>
      <c r="C8" s="760"/>
      <c r="D8" s="766"/>
      <c r="E8" s="766"/>
      <c r="F8" s="737"/>
      <c r="G8" s="737"/>
      <c r="I8" s="486"/>
      <c r="J8" s="416" t="s">
        <v>558</v>
      </c>
      <c r="K8" s="416"/>
      <c r="L8" s="416"/>
      <c r="M8" s="815" t="s">
        <v>1171</v>
      </c>
      <c r="N8" s="816"/>
      <c r="O8" s="816"/>
      <c r="P8" s="816"/>
      <c r="Q8" s="486"/>
    </row>
    <row r="9" spans="1:17" s="492" customFormat="1" ht="15" customHeight="1" thickBot="1" x14ac:dyDescent="0.25">
      <c r="A9" s="755"/>
      <c r="B9" s="758"/>
      <c r="C9" s="761"/>
      <c r="D9" s="767"/>
      <c r="E9" s="767"/>
      <c r="F9" s="738"/>
      <c r="G9" s="738"/>
      <c r="I9" s="416" t="s">
        <v>308</v>
      </c>
      <c r="J9" s="416" t="s">
        <v>559</v>
      </c>
      <c r="K9" s="416" t="s">
        <v>1116</v>
      </c>
      <c r="L9" s="416" t="s">
        <v>1170</v>
      </c>
      <c r="M9" s="416" t="s">
        <v>57</v>
      </c>
      <c r="N9" s="416" t="s">
        <v>58</v>
      </c>
      <c r="O9" s="416" t="s">
        <v>517</v>
      </c>
      <c r="P9" s="416" t="s">
        <v>546</v>
      </c>
      <c r="Q9" s="486"/>
    </row>
    <row r="10" spans="1:17" s="492" customFormat="1" ht="15" customHeight="1" x14ac:dyDescent="0.2">
      <c r="A10" s="497">
        <v>2626</v>
      </c>
      <c r="B10" s="437" t="s">
        <v>231</v>
      </c>
      <c r="C10" s="437" t="s">
        <v>591</v>
      </c>
      <c r="D10" s="499">
        <f t="shared" ref="D10:G11" si="0">$G$2*I10</f>
        <v>761</v>
      </c>
      <c r="E10" s="499">
        <f t="shared" si="0"/>
        <v>798</v>
      </c>
      <c r="F10" s="570">
        <f t="shared" si="0"/>
        <v>381</v>
      </c>
      <c r="G10" s="570">
        <f t="shared" si="0"/>
        <v>353</v>
      </c>
      <c r="I10" s="503">
        <v>761</v>
      </c>
      <c r="J10" s="5">
        <v>798</v>
      </c>
      <c r="K10" s="5">
        <v>381</v>
      </c>
      <c r="L10" s="5">
        <v>353</v>
      </c>
      <c r="M10" s="511">
        <v>30</v>
      </c>
      <c r="N10" s="493">
        <v>30</v>
      </c>
      <c r="O10" s="486">
        <f t="shared" ref="O10:O21" si="1">M10*N10/144</f>
        <v>6.25</v>
      </c>
      <c r="P10" s="504">
        <f t="shared" ref="P10:P25" si="2">M10+N10</f>
        <v>60</v>
      </c>
    </row>
    <row r="11" spans="1:17" s="492" customFormat="1" ht="15" customHeight="1" x14ac:dyDescent="0.2">
      <c r="A11" s="497">
        <v>2630</v>
      </c>
      <c r="B11" s="498" t="s">
        <v>130</v>
      </c>
      <c r="C11" s="437" t="s">
        <v>592</v>
      </c>
      <c r="D11" s="499">
        <f t="shared" si="0"/>
        <v>789</v>
      </c>
      <c r="E11" s="499">
        <f t="shared" si="0"/>
        <v>831</v>
      </c>
      <c r="F11" s="570">
        <f t="shared" si="0"/>
        <v>387</v>
      </c>
      <c r="G11" s="570">
        <f t="shared" si="0"/>
        <v>357</v>
      </c>
      <c r="I11" s="503">
        <v>789</v>
      </c>
      <c r="J11" s="5">
        <v>831</v>
      </c>
      <c r="K11" s="5">
        <v>387</v>
      </c>
      <c r="L11" s="5">
        <v>357</v>
      </c>
      <c r="M11" s="511">
        <v>30</v>
      </c>
      <c r="N11" s="493">
        <v>36</v>
      </c>
      <c r="O11" s="486">
        <f t="shared" si="1"/>
        <v>7.5</v>
      </c>
      <c r="P11" s="504">
        <f t="shared" si="2"/>
        <v>66</v>
      </c>
    </row>
    <row r="12" spans="1:17" s="492" customFormat="1" ht="15" customHeight="1" x14ac:dyDescent="0.2">
      <c r="A12" s="497">
        <v>2640</v>
      </c>
      <c r="B12" s="498" t="s">
        <v>131</v>
      </c>
      <c r="C12" s="437" t="s">
        <v>594</v>
      </c>
      <c r="D12" s="499">
        <f t="shared" ref="D12:D43" si="3">$G$2*I12</f>
        <v>851</v>
      </c>
      <c r="E12" s="499">
        <f t="shared" ref="E12:E43" si="4">$G$2*J12</f>
        <v>901</v>
      </c>
      <c r="F12" s="570">
        <f t="shared" ref="F12:G55" si="5">$G$2*K12</f>
        <v>412</v>
      </c>
      <c r="G12" s="570">
        <f t="shared" si="5"/>
        <v>377</v>
      </c>
      <c r="I12" s="503">
        <v>851</v>
      </c>
      <c r="J12" s="5">
        <v>901</v>
      </c>
      <c r="K12" s="5">
        <v>412</v>
      </c>
      <c r="L12" s="5">
        <v>377</v>
      </c>
      <c r="M12" s="511">
        <v>30</v>
      </c>
      <c r="N12" s="493">
        <v>48</v>
      </c>
      <c r="O12" s="486">
        <f t="shared" si="1"/>
        <v>10</v>
      </c>
      <c r="P12" s="504">
        <f t="shared" si="2"/>
        <v>78</v>
      </c>
    </row>
    <row r="13" spans="1:17" s="492" customFormat="1" ht="15" customHeight="1" x14ac:dyDescent="0.2">
      <c r="A13" s="497">
        <v>2650</v>
      </c>
      <c r="B13" s="437" t="s">
        <v>1182</v>
      </c>
      <c r="C13" s="437" t="s">
        <v>1125</v>
      </c>
      <c r="D13" s="499">
        <f t="shared" si="3"/>
        <v>910</v>
      </c>
      <c r="E13" s="499">
        <f t="shared" si="4"/>
        <v>967</v>
      </c>
      <c r="F13" s="570">
        <f t="shared" si="5"/>
        <v>431</v>
      </c>
      <c r="G13" s="570">
        <f t="shared" si="5"/>
        <v>393</v>
      </c>
      <c r="I13" s="503">
        <v>910</v>
      </c>
      <c r="J13" s="5">
        <v>967</v>
      </c>
      <c r="K13" s="5">
        <v>431</v>
      </c>
      <c r="L13" s="5">
        <v>393</v>
      </c>
      <c r="M13" s="511">
        <v>30</v>
      </c>
      <c r="N13" s="493">
        <v>60</v>
      </c>
      <c r="O13" s="486">
        <f t="shared" si="1"/>
        <v>12.5</v>
      </c>
      <c r="P13" s="504">
        <f t="shared" si="2"/>
        <v>90</v>
      </c>
    </row>
    <row r="14" spans="1:17" s="492" customFormat="1" ht="15" customHeight="1" x14ac:dyDescent="0.2">
      <c r="A14" s="497">
        <v>2660</v>
      </c>
      <c r="B14" s="437" t="s">
        <v>134</v>
      </c>
      <c r="C14" s="437" t="s">
        <v>597</v>
      </c>
      <c r="D14" s="499">
        <f t="shared" si="3"/>
        <v>971</v>
      </c>
      <c r="E14" s="499">
        <f t="shared" si="4"/>
        <v>1036</v>
      </c>
      <c r="F14" s="570">
        <f t="shared" si="5"/>
        <v>461</v>
      </c>
      <c r="G14" s="570">
        <f t="shared" si="5"/>
        <v>419</v>
      </c>
      <c r="I14" s="503">
        <v>971</v>
      </c>
      <c r="J14" s="5">
        <v>1036</v>
      </c>
      <c r="K14" s="5">
        <v>461</v>
      </c>
      <c r="L14" s="5">
        <v>419</v>
      </c>
      <c r="M14" s="511">
        <v>30</v>
      </c>
      <c r="N14" s="493">
        <v>72</v>
      </c>
      <c r="O14" s="486">
        <f t="shared" si="1"/>
        <v>15</v>
      </c>
      <c r="P14" s="504">
        <f t="shared" si="2"/>
        <v>102</v>
      </c>
    </row>
    <row r="15" spans="1:17" s="492" customFormat="1" ht="15" customHeight="1" x14ac:dyDescent="0.2">
      <c r="A15" s="497">
        <v>2670</v>
      </c>
      <c r="B15" s="437" t="s">
        <v>439</v>
      </c>
      <c r="C15" s="437" t="s">
        <v>599</v>
      </c>
      <c r="D15" s="499">
        <f t="shared" si="3"/>
        <v>977</v>
      </c>
      <c r="E15" s="499">
        <f t="shared" si="4"/>
        <v>1048</v>
      </c>
      <c r="F15" s="570">
        <f t="shared" si="5"/>
        <v>543</v>
      </c>
      <c r="G15" s="570">
        <f t="shared" si="5"/>
        <v>495</v>
      </c>
      <c r="I15" s="503">
        <v>977</v>
      </c>
      <c r="J15" s="5">
        <v>1048</v>
      </c>
      <c r="K15" s="5">
        <v>543</v>
      </c>
      <c r="L15" s="5">
        <v>495</v>
      </c>
      <c r="M15" s="511">
        <v>30</v>
      </c>
      <c r="N15" s="493">
        <v>84</v>
      </c>
      <c r="O15" s="486">
        <f t="shared" si="1"/>
        <v>17.5</v>
      </c>
      <c r="P15" s="504">
        <f t="shared" si="2"/>
        <v>114</v>
      </c>
    </row>
    <row r="16" spans="1:17" s="492" customFormat="1" ht="15" customHeight="1" x14ac:dyDescent="0.2">
      <c r="A16" s="506">
        <v>2680</v>
      </c>
      <c r="B16" s="453" t="s">
        <v>522</v>
      </c>
      <c r="C16" s="453" t="s">
        <v>600</v>
      </c>
      <c r="D16" s="507">
        <f t="shared" si="3"/>
        <v>1060</v>
      </c>
      <c r="E16" s="507">
        <f t="shared" si="4"/>
        <v>1140</v>
      </c>
      <c r="F16" s="570">
        <f t="shared" si="5"/>
        <v>581</v>
      </c>
      <c r="G16" s="570">
        <f t="shared" si="5"/>
        <v>527</v>
      </c>
      <c r="I16" s="503">
        <v>1060</v>
      </c>
      <c r="J16" s="5">
        <v>1140</v>
      </c>
      <c r="K16" s="5">
        <v>581</v>
      </c>
      <c r="L16" s="5">
        <v>527</v>
      </c>
      <c r="M16" s="511">
        <v>30</v>
      </c>
      <c r="N16" s="493">
        <v>96</v>
      </c>
      <c r="O16" s="486">
        <f t="shared" si="1"/>
        <v>20</v>
      </c>
      <c r="P16" s="504">
        <f t="shared" si="2"/>
        <v>126</v>
      </c>
    </row>
    <row r="17" spans="1:16" s="492" customFormat="1" ht="15" customHeight="1" x14ac:dyDescent="0.2">
      <c r="A17" s="497">
        <v>3026</v>
      </c>
      <c r="B17" s="437" t="s">
        <v>1104</v>
      </c>
      <c r="C17" s="437" t="s">
        <v>1108</v>
      </c>
      <c r="D17" s="499">
        <f t="shared" si="3"/>
        <v>789</v>
      </c>
      <c r="E17" s="499">
        <f t="shared" si="4"/>
        <v>831</v>
      </c>
      <c r="F17" s="572">
        <f t="shared" si="5"/>
        <v>387</v>
      </c>
      <c r="G17" s="572">
        <f t="shared" si="5"/>
        <v>357</v>
      </c>
      <c r="I17" s="503">
        <v>789</v>
      </c>
      <c r="J17" s="5">
        <v>831</v>
      </c>
      <c r="K17" s="5">
        <v>387</v>
      </c>
      <c r="L17" s="5">
        <v>357</v>
      </c>
      <c r="M17" s="493">
        <v>36</v>
      </c>
      <c r="N17" s="493">
        <v>30</v>
      </c>
      <c r="O17" s="486">
        <f t="shared" si="1"/>
        <v>7.5</v>
      </c>
      <c r="P17" s="504">
        <f t="shared" si="2"/>
        <v>66</v>
      </c>
    </row>
    <row r="18" spans="1:16" s="492" customFormat="1" ht="15" customHeight="1" x14ac:dyDescent="0.2">
      <c r="A18" s="497">
        <v>3030</v>
      </c>
      <c r="B18" s="498" t="s">
        <v>960</v>
      </c>
      <c r="C18" s="437" t="s">
        <v>962</v>
      </c>
      <c r="D18" s="499">
        <f t="shared" si="3"/>
        <v>824</v>
      </c>
      <c r="E18" s="499">
        <f t="shared" si="4"/>
        <v>870</v>
      </c>
      <c r="F18" s="570">
        <f t="shared" si="5"/>
        <v>407</v>
      </c>
      <c r="G18" s="570">
        <f t="shared" si="5"/>
        <v>374</v>
      </c>
      <c r="I18" s="503">
        <v>824</v>
      </c>
      <c r="J18" s="5">
        <v>870</v>
      </c>
      <c r="K18" s="5">
        <v>407</v>
      </c>
      <c r="L18" s="5">
        <v>374</v>
      </c>
      <c r="M18" s="493">
        <v>36</v>
      </c>
      <c r="N18" s="493">
        <v>36</v>
      </c>
      <c r="O18" s="486">
        <f t="shared" si="1"/>
        <v>9</v>
      </c>
      <c r="P18" s="504">
        <f t="shared" si="2"/>
        <v>72</v>
      </c>
    </row>
    <row r="19" spans="1:16" s="492" customFormat="1" ht="15" customHeight="1" x14ac:dyDescent="0.2">
      <c r="A19" s="497">
        <v>3040</v>
      </c>
      <c r="B19" s="498" t="s">
        <v>1106</v>
      </c>
      <c r="C19" s="437" t="s">
        <v>975</v>
      </c>
      <c r="D19" s="499">
        <f t="shared" si="3"/>
        <v>889</v>
      </c>
      <c r="E19" s="499">
        <f t="shared" si="4"/>
        <v>941</v>
      </c>
      <c r="F19" s="570">
        <f t="shared" si="5"/>
        <v>427</v>
      </c>
      <c r="G19" s="570">
        <f t="shared" si="5"/>
        <v>391</v>
      </c>
      <c r="I19" s="503">
        <v>889</v>
      </c>
      <c r="J19" s="5">
        <v>941</v>
      </c>
      <c r="K19" s="5">
        <v>427</v>
      </c>
      <c r="L19" s="5">
        <v>391</v>
      </c>
      <c r="M19" s="493">
        <v>36</v>
      </c>
      <c r="N19" s="493">
        <v>48</v>
      </c>
      <c r="O19" s="486">
        <f t="shared" si="1"/>
        <v>12</v>
      </c>
      <c r="P19" s="504">
        <f t="shared" si="2"/>
        <v>84</v>
      </c>
    </row>
    <row r="20" spans="1:16" s="492" customFormat="1" ht="15" customHeight="1" x14ac:dyDescent="0.2">
      <c r="A20" s="497">
        <v>3050</v>
      </c>
      <c r="B20" s="437" t="s">
        <v>1061</v>
      </c>
      <c r="C20" s="437" t="s">
        <v>1021</v>
      </c>
      <c r="D20" s="499">
        <f t="shared" si="3"/>
        <v>971</v>
      </c>
      <c r="E20" s="499">
        <f t="shared" si="4"/>
        <v>1032</v>
      </c>
      <c r="F20" s="570">
        <f t="shared" si="5"/>
        <v>458</v>
      </c>
      <c r="G20" s="570">
        <f t="shared" si="5"/>
        <v>418</v>
      </c>
      <c r="I20" s="503">
        <v>971</v>
      </c>
      <c r="J20" s="5">
        <v>1032</v>
      </c>
      <c r="K20" s="5">
        <v>458</v>
      </c>
      <c r="L20" s="5">
        <v>418</v>
      </c>
      <c r="M20" s="493">
        <v>36</v>
      </c>
      <c r="N20" s="493">
        <v>60</v>
      </c>
      <c r="O20" s="486">
        <f t="shared" si="1"/>
        <v>15</v>
      </c>
      <c r="P20" s="504">
        <f t="shared" si="2"/>
        <v>96</v>
      </c>
    </row>
    <row r="21" spans="1:16" s="492" customFormat="1" ht="15" customHeight="1" x14ac:dyDescent="0.2">
      <c r="A21" s="497">
        <v>3060</v>
      </c>
      <c r="B21" s="498" t="s">
        <v>1063</v>
      </c>
      <c r="C21" s="437" t="s">
        <v>978</v>
      </c>
      <c r="D21" s="499">
        <f t="shared" si="3"/>
        <v>1022</v>
      </c>
      <c r="E21" s="499">
        <f t="shared" si="4"/>
        <v>1090</v>
      </c>
      <c r="F21" s="570">
        <f t="shared" si="5"/>
        <v>482</v>
      </c>
      <c r="G21" s="570">
        <f t="shared" si="5"/>
        <v>437</v>
      </c>
      <c r="I21" s="503">
        <v>1022</v>
      </c>
      <c r="J21" s="5">
        <v>1090</v>
      </c>
      <c r="K21" s="5">
        <v>482</v>
      </c>
      <c r="L21" s="5">
        <v>437</v>
      </c>
      <c r="M21" s="493">
        <v>36</v>
      </c>
      <c r="N21" s="511">
        <v>72</v>
      </c>
      <c r="O21" s="486">
        <f t="shared" si="1"/>
        <v>18</v>
      </c>
      <c r="P21" s="504">
        <f t="shared" si="2"/>
        <v>108</v>
      </c>
    </row>
    <row r="22" spans="1:16" s="492" customFormat="1" ht="15" customHeight="1" x14ac:dyDescent="0.2">
      <c r="A22" s="342">
        <v>3070</v>
      </c>
      <c r="B22" s="498" t="s">
        <v>1065</v>
      </c>
      <c r="C22" s="437" t="s">
        <v>979</v>
      </c>
      <c r="D22" s="499">
        <f t="shared" si="3"/>
        <v>1112</v>
      </c>
      <c r="E22" s="499">
        <f t="shared" si="4"/>
        <v>1187</v>
      </c>
      <c r="F22" s="570">
        <f t="shared" si="5"/>
        <v>562</v>
      </c>
      <c r="G22" s="570">
        <f t="shared" si="5"/>
        <v>512</v>
      </c>
      <c r="I22" s="503">
        <v>1112</v>
      </c>
      <c r="J22" s="5">
        <v>1187</v>
      </c>
      <c r="K22" s="5">
        <v>562</v>
      </c>
      <c r="L22" s="5">
        <v>512</v>
      </c>
      <c r="M22" s="511">
        <v>36</v>
      </c>
      <c r="N22" s="493">
        <v>84</v>
      </c>
      <c r="O22" s="486">
        <f>M22*N22/144</f>
        <v>21</v>
      </c>
      <c r="P22" s="504">
        <f t="shared" si="2"/>
        <v>120</v>
      </c>
    </row>
    <row r="23" spans="1:16" s="492" customFormat="1" ht="15" customHeight="1" x14ac:dyDescent="0.2">
      <c r="A23" s="506">
        <v>3080</v>
      </c>
      <c r="B23" s="453" t="s">
        <v>1066</v>
      </c>
      <c r="C23" s="453" t="s">
        <v>980</v>
      </c>
      <c r="D23" s="507">
        <f t="shared" si="3"/>
        <v>1175</v>
      </c>
      <c r="E23" s="507">
        <f t="shared" si="4"/>
        <v>1257</v>
      </c>
      <c r="F23" s="571">
        <f t="shared" si="5"/>
        <v>620</v>
      </c>
      <c r="G23" s="571">
        <f t="shared" si="5"/>
        <v>561</v>
      </c>
      <c r="I23" s="503">
        <v>1175</v>
      </c>
      <c r="J23" s="5">
        <v>1257</v>
      </c>
      <c r="K23" s="5">
        <v>620</v>
      </c>
      <c r="L23" s="5">
        <v>561</v>
      </c>
      <c r="M23" s="511">
        <v>36</v>
      </c>
      <c r="N23" s="493">
        <v>96</v>
      </c>
      <c r="O23" s="486">
        <f t="shared" ref="O23:O31" si="6">M23*N23/144</f>
        <v>24</v>
      </c>
      <c r="P23" s="504">
        <f t="shared" si="2"/>
        <v>132</v>
      </c>
    </row>
    <row r="24" spans="1:16" s="492" customFormat="1" ht="15" hidden="1" customHeight="1" x14ac:dyDescent="0.2">
      <c r="A24" s="497">
        <v>3090</v>
      </c>
      <c r="B24" s="437" t="s">
        <v>641</v>
      </c>
      <c r="C24" s="437" t="s">
        <v>642</v>
      </c>
      <c r="D24" s="499">
        <f t="shared" si="3"/>
        <v>1329</v>
      </c>
      <c r="E24" s="499">
        <f t="shared" si="4"/>
        <v>1419</v>
      </c>
      <c r="F24" s="570">
        <f t="shared" si="5"/>
        <v>0</v>
      </c>
      <c r="G24" s="570">
        <f t="shared" si="5"/>
        <v>0</v>
      </c>
      <c r="I24" s="503">
        <v>1329</v>
      </c>
      <c r="J24" s="5">
        <v>1419</v>
      </c>
      <c r="K24" s="5">
        <v>0</v>
      </c>
      <c r="L24" s="5">
        <v>0</v>
      </c>
      <c r="M24" s="493">
        <v>36</v>
      </c>
      <c r="N24" s="511">
        <v>72</v>
      </c>
      <c r="O24" s="486">
        <f t="shared" si="6"/>
        <v>18</v>
      </c>
      <c r="P24" s="504">
        <f t="shared" si="2"/>
        <v>108</v>
      </c>
    </row>
    <row r="25" spans="1:16" s="492" customFormat="1" ht="15" hidden="1" customHeight="1" x14ac:dyDescent="0.2">
      <c r="A25" s="343">
        <v>30100</v>
      </c>
      <c r="B25" s="453" t="s">
        <v>644</v>
      </c>
      <c r="C25" s="453" t="s">
        <v>643</v>
      </c>
      <c r="D25" s="507">
        <f t="shared" si="3"/>
        <v>1503</v>
      </c>
      <c r="E25" s="507">
        <f t="shared" si="4"/>
        <v>1602</v>
      </c>
      <c r="F25" s="570">
        <f t="shared" si="5"/>
        <v>0</v>
      </c>
      <c r="G25" s="570">
        <f t="shared" si="5"/>
        <v>0</v>
      </c>
      <c r="I25" s="503">
        <v>1503</v>
      </c>
      <c r="J25" s="5">
        <v>1602</v>
      </c>
      <c r="K25" s="5">
        <v>0</v>
      </c>
      <c r="L25" s="5">
        <v>0</v>
      </c>
      <c r="M25" s="511">
        <v>36</v>
      </c>
      <c r="N25" s="493">
        <v>84</v>
      </c>
      <c r="O25" s="486">
        <f>M25*N25/144</f>
        <v>21</v>
      </c>
      <c r="P25" s="504">
        <f t="shared" si="2"/>
        <v>120</v>
      </c>
    </row>
    <row r="26" spans="1:16" s="492" customFormat="1" ht="15" customHeight="1" x14ac:dyDescent="0.2">
      <c r="A26" s="497">
        <v>4040</v>
      </c>
      <c r="B26" s="498" t="s">
        <v>138</v>
      </c>
      <c r="C26" s="437" t="s">
        <v>616</v>
      </c>
      <c r="D26" s="499">
        <f t="shared" si="3"/>
        <v>986</v>
      </c>
      <c r="E26" s="499">
        <f t="shared" si="4"/>
        <v>1047</v>
      </c>
      <c r="F26" s="570">
        <f t="shared" si="5"/>
        <v>465</v>
      </c>
      <c r="G26" s="570">
        <f t="shared" si="5"/>
        <v>422</v>
      </c>
      <c r="I26" s="503">
        <v>986</v>
      </c>
      <c r="J26" s="5">
        <v>1047</v>
      </c>
      <c r="K26" s="5">
        <v>465</v>
      </c>
      <c r="L26" s="5">
        <v>422</v>
      </c>
      <c r="M26" s="493">
        <v>48</v>
      </c>
      <c r="N26" s="493">
        <v>48</v>
      </c>
      <c r="O26" s="486">
        <f t="shared" si="6"/>
        <v>16</v>
      </c>
      <c r="P26" s="504">
        <f t="shared" ref="P26:P39" si="7">M26+N26</f>
        <v>96</v>
      </c>
    </row>
    <row r="27" spans="1:16" s="492" customFormat="1" ht="15" customHeight="1" x14ac:dyDescent="0.2">
      <c r="A27" s="497">
        <v>4050</v>
      </c>
      <c r="B27" s="437" t="s">
        <v>1067</v>
      </c>
      <c r="C27" s="437" t="s">
        <v>883</v>
      </c>
      <c r="D27" s="499">
        <f t="shared" si="3"/>
        <v>1045</v>
      </c>
      <c r="E27" s="499">
        <f t="shared" si="4"/>
        <v>1113</v>
      </c>
      <c r="F27" s="570">
        <f t="shared" si="5"/>
        <v>482</v>
      </c>
      <c r="G27" s="570">
        <f t="shared" si="5"/>
        <v>446</v>
      </c>
      <c r="I27" s="503">
        <v>1045</v>
      </c>
      <c r="J27" s="5">
        <v>1113</v>
      </c>
      <c r="K27" s="5">
        <v>482</v>
      </c>
      <c r="L27" s="5">
        <v>446</v>
      </c>
      <c r="M27" s="493">
        <v>48</v>
      </c>
      <c r="N27" s="493">
        <v>54</v>
      </c>
      <c r="O27" s="486">
        <f t="shared" si="6"/>
        <v>18</v>
      </c>
      <c r="P27" s="504">
        <f t="shared" si="7"/>
        <v>102</v>
      </c>
    </row>
    <row r="28" spans="1:16" s="492" customFormat="1" ht="15" customHeight="1" x14ac:dyDescent="0.2">
      <c r="A28" s="497">
        <v>4060</v>
      </c>
      <c r="B28" s="437" t="s">
        <v>139</v>
      </c>
      <c r="C28" s="437" t="s">
        <v>619</v>
      </c>
      <c r="D28" s="499">
        <f t="shared" si="3"/>
        <v>1188</v>
      </c>
      <c r="E28" s="499">
        <f t="shared" si="4"/>
        <v>1264</v>
      </c>
      <c r="F28" s="570">
        <f t="shared" si="5"/>
        <v>577</v>
      </c>
      <c r="G28" s="570">
        <f t="shared" si="5"/>
        <v>523</v>
      </c>
      <c r="I28" s="503">
        <v>1188</v>
      </c>
      <c r="J28" s="5">
        <v>1264</v>
      </c>
      <c r="K28" s="5">
        <v>577</v>
      </c>
      <c r="L28" s="5">
        <v>523</v>
      </c>
      <c r="M28" s="493">
        <v>48</v>
      </c>
      <c r="N28" s="493">
        <v>72</v>
      </c>
      <c r="O28" s="486">
        <f t="shared" si="6"/>
        <v>24</v>
      </c>
      <c r="P28" s="504">
        <f t="shared" si="7"/>
        <v>120</v>
      </c>
    </row>
    <row r="29" spans="1:16" s="492" customFormat="1" ht="15" customHeight="1" x14ac:dyDescent="0.2">
      <c r="A29" s="497">
        <v>4070</v>
      </c>
      <c r="B29" s="437" t="s">
        <v>441</v>
      </c>
      <c r="C29" s="437" t="s">
        <v>621</v>
      </c>
      <c r="D29" s="499">
        <f t="shared" si="3"/>
        <v>1337</v>
      </c>
      <c r="E29" s="499">
        <f t="shared" si="4"/>
        <v>1419</v>
      </c>
      <c r="F29" s="570">
        <f t="shared" si="5"/>
        <v>696</v>
      </c>
      <c r="G29" s="570">
        <f t="shared" si="5"/>
        <v>489</v>
      </c>
      <c r="I29" s="503">
        <v>1337</v>
      </c>
      <c r="J29" s="5">
        <v>1419</v>
      </c>
      <c r="K29" s="5">
        <v>696</v>
      </c>
      <c r="L29" s="5">
        <v>489</v>
      </c>
      <c r="M29" s="493">
        <v>48</v>
      </c>
      <c r="N29" s="493">
        <v>84</v>
      </c>
      <c r="O29" s="486">
        <f t="shared" si="6"/>
        <v>28</v>
      </c>
      <c r="P29" s="504">
        <f t="shared" si="7"/>
        <v>132</v>
      </c>
    </row>
    <row r="30" spans="1:16" s="492" customFormat="1" ht="15" customHeight="1" x14ac:dyDescent="0.2">
      <c r="A30" s="506">
        <v>4080</v>
      </c>
      <c r="B30" s="453" t="s">
        <v>446</v>
      </c>
      <c r="C30" s="453" t="s">
        <v>622</v>
      </c>
      <c r="D30" s="507">
        <f t="shared" si="3"/>
        <v>1568</v>
      </c>
      <c r="E30" s="507">
        <f t="shared" si="4"/>
        <v>1658</v>
      </c>
      <c r="F30" s="570">
        <f t="shared" si="5"/>
        <v>770</v>
      </c>
      <c r="G30" s="570">
        <f t="shared" si="5"/>
        <v>690</v>
      </c>
      <c r="I30" s="503">
        <v>1568</v>
      </c>
      <c r="J30" s="5">
        <v>1658</v>
      </c>
      <c r="K30" s="5">
        <v>770</v>
      </c>
      <c r="L30" s="5">
        <v>690</v>
      </c>
      <c r="M30" s="493">
        <v>48</v>
      </c>
      <c r="N30" s="493">
        <v>96</v>
      </c>
      <c r="O30" s="486">
        <f t="shared" si="6"/>
        <v>32</v>
      </c>
      <c r="P30" s="504">
        <f t="shared" si="7"/>
        <v>144</v>
      </c>
    </row>
    <row r="31" spans="1:16" s="492" customFormat="1" ht="15" hidden="1" customHeight="1" x14ac:dyDescent="0.2">
      <c r="A31" s="497">
        <v>4090</v>
      </c>
      <c r="B31" s="437" t="s">
        <v>653</v>
      </c>
      <c r="C31" s="437" t="s">
        <v>655</v>
      </c>
      <c r="D31" s="499">
        <f t="shared" si="3"/>
        <v>1685</v>
      </c>
      <c r="E31" s="499">
        <f t="shared" si="4"/>
        <v>1784</v>
      </c>
      <c r="F31" s="570">
        <f t="shared" si="5"/>
        <v>0</v>
      </c>
      <c r="G31" s="570">
        <f t="shared" si="5"/>
        <v>0</v>
      </c>
      <c r="I31" s="503">
        <v>1685</v>
      </c>
      <c r="J31" s="5">
        <v>1784</v>
      </c>
      <c r="K31" s="5">
        <v>0</v>
      </c>
      <c r="L31" s="5">
        <v>0</v>
      </c>
      <c r="M31" s="493">
        <v>36</v>
      </c>
      <c r="N31" s="511">
        <v>72</v>
      </c>
      <c r="O31" s="486">
        <f t="shared" si="6"/>
        <v>18</v>
      </c>
      <c r="P31" s="504">
        <f t="shared" si="7"/>
        <v>108</v>
      </c>
    </row>
    <row r="32" spans="1:16" s="492" customFormat="1" ht="15" hidden="1" customHeight="1" x14ac:dyDescent="0.2">
      <c r="A32" s="343">
        <v>40100</v>
      </c>
      <c r="B32" s="453" t="s">
        <v>654</v>
      </c>
      <c r="C32" s="453" t="s">
        <v>656</v>
      </c>
      <c r="D32" s="507">
        <f t="shared" si="3"/>
        <v>1900</v>
      </c>
      <c r="E32" s="507">
        <f t="shared" si="4"/>
        <v>2005</v>
      </c>
      <c r="F32" s="570">
        <f t="shared" si="5"/>
        <v>0</v>
      </c>
      <c r="G32" s="570">
        <f t="shared" si="5"/>
        <v>0</v>
      </c>
      <c r="I32" s="503">
        <v>1900</v>
      </c>
      <c r="J32" s="5">
        <v>2005</v>
      </c>
      <c r="K32" s="5">
        <v>0</v>
      </c>
      <c r="L32" s="5">
        <v>0</v>
      </c>
      <c r="M32" s="511">
        <v>36</v>
      </c>
      <c r="N32" s="493">
        <v>84</v>
      </c>
      <c r="O32" s="486">
        <f>M32*N32/144</f>
        <v>21</v>
      </c>
      <c r="P32" s="504">
        <f t="shared" si="7"/>
        <v>120</v>
      </c>
    </row>
    <row r="33" spans="1:16" s="492" customFormat="1" ht="15" customHeight="1" x14ac:dyDescent="0.2">
      <c r="A33" s="497">
        <v>5040</v>
      </c>
      <c r="B33" s="498" t="s">
        <v>141</v>
      </c>
      <c r="C33" s="437" t="s">
        <v>688</v>
      </c>
      <c r="D33" s="499">
        <f t="shared" si="3"/>
        <v>1045</v>
      </c>
      <c r="E33" s="499">
        <f t="shared" si="4"/>
        <v>1113</v>
      </c>
      <c r="F33" s="572">
        <f t="shared" si="5"/>
        <v>492</v>
      </c>
      <c r="G33" s="572">
        <f t="shared" si="5"/>
        <v>446</v>
      </c>
      <c r="I33" s="503">
        <v>1045</v>
      </c>
      <c r="J33" s="5">
        <v>1113</v>
      </c>
      <c r="K33" s="5">
        <v>492</v>
      </c>
      <c r="L33" s="5">
        <v>446</v>
      </c>
      <c r="M33" s="493">
        <v>48</v>
      </c>
      <c r="N33" s="493">
        <v>48</v>
      </c>
      <c r="O33" s="486">
        <f t="shared" ref="O33:O38" si="8">M33*N33/144</f>
        <v>16</v>
      </c>
      <c r="P33" s="504">
        <f t="shared" si="7"/>
        <v>96</v>
      </c>
    </row>
    <row r="34" spans="1:16" s="492" customFormat="1" ht="15" customHeight="1" x14ac:dyDescent="0.2">
      <c r="A34" s="497">
        <v>5050</v>
      </c>
      <c r="B34" s="437" t="s">
        <v>961</v>
      </c>
      <c r="C34" s="437" t="s">
        <v>964</v>
      </c>
      <c r="D34" s="499">
        <f t="shared" si="3"/>
        <v>1245</v>
      </c>
      <c r="E34" s="499">
        <f t="shared" si="4"/>
        <v>1321</v>
      </c>
      <c r="F34" s="570">
        <f t="shared" si="5"/>
        <v>599</v>
      </c>
      <c r="G34" s="570">
        <f t="shared" si="5"/>
        <v>543</v>
      </c>
      <c r="I34" s="503">
        <v>1245</v>
      </c>
      <c r="J34" s="5">
        <v>1321</v>
      </c>
      <c r="K34" s="5">
        <v>599</v>
      </c>
      <c r="L34" s="5">
        <v>543</v>
      </c>
      <c r="M34" s="493">
        <v>48</v>
      </c>
      <c r="N34" s="493">
        <v>54</v>
      </c>
      <c r="O34" s="486">
        <f t="shared" si="8"/>
        <v>18</v>
      </c>
      <c r="P34" s="504">
        <f t="shared" si="7"/>
        <v>102</v>
      </c>
    </row>
    <row r="35" spans="1:16" s="492" customFormat="1" ht="15" customHeight="1" x14ac:dyDescent="0.2">
      <c r="A35" s="497">
        <v>5060</v>
      </c>
      <c r="B35" s="437" t="s">
        <v>227</v>
      </c>
      <c r="C35" s="437" t="s">
        <v>691</v>
      </c>
      <c r="D35" s="499">
        <f t="shared" si="3"/>
        <v>1560</v>
      </c>
      <c r="E35" s="499">
        <f t="shared" si="4"/>
        <v>1642</v>
      </c>
      <c r="F35" s="570">
        <f t="shared" si="5"/>
        <v>686</v>
      </c>
      <c r="G35" s="570">
        <f t="shared" si="5"/>
        <v>616</v>
      </c>
      <c r="I35" s="503">
        <v>1560</v>
      </c>
      <c r="J35" s="5">
        <v>1642</v>
      </c>
      <c r="K35" s="5">
        <v>686</v>
      </c>
      <c r="L35" s="5">
        <v>616</v>
      </c>
      <c r="M35" s="493">
        <v>48</v>
      </c>
      <c r="N35" s="493">
        <v>72</v>
      </c>
      <c r="O35" s="486">
        <f t="shared" si="8"/>
        <v>24</v>
      </c>
      <c r="P35" s="504">
        <f t="shared" si="7"/>
        <v>120</v>
      </c>
    </row>
    <row r="36" spans="1:16" s="492" customFormat="1" ht="15" customHeight="1" x14ac:dyDescent="0.2">
      <c r="A36" s="497">
        <v>5070</v>
      </c>
      <c r="B36" s="437" t="s">
        <v>449</v>
      </c>
      <c r="C36" s="437" t="s">
        <v>692</v>
      </c>
      <c r="D36" s="499">
        <f t="shared" si="3"/>
        <v>1699</v>
      </c>
      <c r="E36" s="499">
        <f t="shared" si="4"/>
        <v>1789</v>
      </c>
      <c r="F36" s="570">
        <f t="shared" si="5"/>
        <v>800</v>
      </c>
      <c r="G36" s="570">
        <f t="shared" si="5"/>
        <v>715</v>
      </c>
      <c r="I36" s="503">
        <v>1699</v>
      </c>
      <c r="J36" s="5">
        <v>1789</v>
      </c>
      <c r="K36" s="5">
        <v>800</v>
      </c>
      <c r="L36" s="5">
        <v>715</v>
      </c>
      <c r="M36" s="493">
        <v>48</v>
      </c>
      <c r="N36" s="493">
        <v>84</v>
      </c>
      <c r="O36" s="486">
        <f t="shared" si="8"/>
        <v>28</v>
      </c>
      <c r="P36" s="504">
        <f t="shared" si="7"/>
        <v>132</v>
      </c>
    </row>
    <row r="37" spans="1:16" s="492" customFormat="1" ht="15" customHeight="1" x14ac:dyDescent="0.2">
      <c r="A37" s="497">
        <v>5080</v>
      </c>
      <c r="B37" s="437" t="s">
        <v>450</v>
      </c>
      <c r="C37" s="437" t="s">
        <v>693</v>
      </c>
      <c r="D37" s="499">
        <f t="shared" si="3"/>
        <v>1950</v>
      </c>
      <c r="E37" s="499">
        <f t="shared" si="4"/>
        <v>2048</v>
      </c>
      <c r="F37" s="571">
        <f t="shared" si="5"/>
        <v>943</v>
      </c>
      <c r="G37" s="571">
        <f t="shared" si="5"/>
        <v>846</v>
      </c>
      <c r="I37" s="503">
        <v>1950</v>
      </c>
      <c r="J37" s="5">
        <v>2048</v>
      </c>
      <c r="K37" s="5">
        <v>943</v>
      </c>
      <c r="L37" s="5">
        <v>846</v>
      </c>
      <c r="M37" s="493">
        <v>48</v>
      </c>
      <c r="N37" s="493">
        <v>96</v>
      </c>
      <c r="O37" s="486">
        <f t="shared" si="8"/>
        <v>32</v>
      </c>
      <c r="P37" s="504">
        <f t="shared" si="7"/>
        <v>144</v>
      </c>
    </row>
    <row r="38" spans="1:16" s="492" customFormat="1" ht="15" hidden="1" customHeight="1" x14ac:dyDescent="0.2">
      <c r="A38" s="497">
        <v>5090</v>
      </c>
      <c r="B38" s="437" t="s">
        <v>673</v>
      </c>
      <c r="C38" s="437" t="s">
        <v>694</v>
      </c>
      <c r="D38" s="499">
        <f t="shared" si="3"/>
        <v>3617</v>
      </c>
      <c r="E38" s="499">
        <f t="shared" si="4"/>
        <v>3722</v>
      </c>
      <c r="F38" s="570">
        <f t="shared" si="5"/>
        <v>0</v>
      </c>
      <c r="G38" s="570">
        <f t="shared" si="5"/>
        <v>0</v>
      </c>
      <c r="I38" s="503">
        <v>3617</v>
      </c>
      <c r="J38" s="5">
        <v>3722</v>
      </c>
      <c r="K38" s="5">
        <v>0</v>
      </c>
      <c r="L38" s="5">
        <v>0</v>
      </c>
      <c r="M38" s="493">
        <v>36</v>
      </c>
      <c r="N38" s="511">
        <v>72</v>
      </c>
      <c r="O38" s="486">
        <f t="shared" si="8"/>
        <v>18</v>
      </c>
      <c r="P38" s="504">
        <f t="shared" si="7"/>
        <v>108</v>
      </c>
    </row>
    <row r="39" spans="1:16" s="492" customFormat="1" ht="15" hidden="1" customHeight="1" x14ac:dyDescent="0.2">
      <c r="A39" s="342">
        <v>50100</v>
      </c>
      <c r="B39" s="437" t="s">
        <v>674</v>
      </c>
      <c r="C39" s="437" t="s">
        <v>695</v>
      </c>
      <c r="D39" s="499">
        <f t="shared" si="3"/>
        <v>4044</v>
      </c>
      <c r="E39" s="499">
        <f t="shared" si="4"/>
        <v>4157</v>
      </c>
      <c r="F39" s="570">
        <f t="shared" si="5"/>
        <v>0</v>
      </c>
      <c r="G39" s="570">
        <f t="shared" si="5"/>
        <v>0</v>
      </c>
      <c r="I39" s="503">
        <v>4044</v>
      </c>
      <c r="J39" s="5">
        <v>4157</v>
      </c>
      <c r="K39" s="5">
        <v>0</v>
      </c>
      <c r="L39" s="5">
        <v>0</v>
      </c>
      <c r="M39" s="511">
        <v>36</v>
      </c>
      <c r="N39" s="493">
        <v>84</v>
      </c>
      <c r="O39" s="486">
        <f>M39*N39/144</f>
        <v>21</v>
      </c>
      <c r="P39" s="504">
        <f t="shared" si="7"/>
        <v>120</v>
      </c>
    </row>
    <row r="40" spans="1:16" s="492" customFormat="1" ht="15" customHeight="1" x14ac:dyDescent="0.2">
      <c r="A40" s="509">
        <v>6040</v>
      </c>
      <c r="B40" s="562" t="s">
        <v>228</v>
      </c>
      <c r="C40" s="550" t="s">
        <v>714</v>
      </c>
      <c r="D40" s="510">
        <f t="shared" si="3"/>
        <v>1188</v>
      </c>
      <c r="E40" s="510">
        <f t="shared" si="4"/>
        <v>1264</v>
      </c>
      <c r="F40" s="570">
        <f t="shared" si="5"/>
        <v>577</v>
      </c>
      <c r="G40" s="570">
        <f t="shared" si="5"/>
        <v>523</v>
      </c>
      <c r="I40" s="503">
        <v>1188</v>
      </c>
      <c r="J40" s="5">
        <v>1264</v>
      </c>
      <c r="K40" s="5">
        <v>577</v>
      </c>
      <c r="L40" s="5">
        <v>523</v>
      </c>
      <c r="M40" s="493">
        <v>48</v>
      </c>
      <c r="N40" s="493">
        <v>48</v>
      </c>
      <c r="O40" s="486">
        <f t="shared" ref="O40:O45" si="9">M40*N40/144</f>
        <v>16</v>
      </c>
      <c r="P40" s="504">
        <f t="shared" ref="P40:P61" si="10">M40+N40</f>
        <v>96</v>
      </c>
    </row>
    <row r="41" spans="1:16" s="492" customFormat="1" ht="15" customHeight="1" x14ac:dyDescent="0.2">
      <c r="A41" s="497">
        <v>6050</v>
      </c>
      <c r="B41" s="437" t="s">
        <v>1187</v>
      </c>
      <c r="C41" s="437" t="s">
        <v>892</v>
      </c>
      <c r="D41" s="499">
        <f t="shared" si="3"/>
        <v>1560</v>
      </c>
      <c r="E41" s="499">
        <f t="shared" si="4"/>
        <v>1642</v>
      </c>
      <c r="F41" s="570">
        <f t="shared" si="5"/>
        <v>636</v>
      </c>
      <c r="G41" s="570">
        <f t="shared" si="5"/>
        <v>616</v>
      </c>
      <c r="I41" s="503">
        <v>1560</v>
      </c>
      <c r="J41" s="5">
        <v>1642</v>
      </c>
      <c r="K41" s="5">
        <v>636</v>
      </c>
      <c r="L41" s="5">
        <v>616</v>
      </c>
      <c r="M41" s="493">
        <v>48</v>
      </c>
      <c r="N41" s="493">
        <v>54</v>
      </c>
      <c r="O41" s="486">
        <f t="shared" si="9"/>
        <v>18</v>
      </c>
      <c r="P41" s="504">
        <f t="shared" si="10"/>
        <v>102</v>
      </c>
    </row>
    <row r="42" spans="1:16" s="492" customFormat="1" ht="15" customHeight="1" x14ac:dyDescent="0.2">
      <c r="A42" s="497">
        <v>6060</v>
      </c>
      <c r="B42" s="437" t="s">
        <v>229</v>
      </c>
      <c r="C42" s="437" t="s">
        <v>717</v>
      </c>
      <c r="D42" s="499">
        <f t="shared" si="3"/>
        <v>1727</v>
      </c>
      <c r="E42" s="499">
        <f t="shared" si="4"/>
        <v>1818</v>
      </c>
      <c r="F42" s="570">
        <f t="shared" si="5"/>
        <v>781</v>
      </c>
      <c r="G42" s="570">
        <f t="shared" si="5"/>
        <v>696</v>
      </c>
      <c r="I42" s="503">
        <v>1727</v>
      </c>
      <c r="J42" s="5">
        <v>1818</v>
      </c>
      <c r="K42" s="5">
        <v>781</v>
      </c>
      <c r="L42" s="5">
        <v>696</v>
      </c>
      <c r="M42" s="493">
        <v>48</v>
      </c>
      <c r="N42" s="493">
        <v>72</v>
      </c>
      <c r="O42" s="486">
        <f t="shared" si="9"/>
        <v>24</v>
      </c>
      <c r="P42" s="504">
        <f t="shared" si="10"/>
        <v>120</v>
      </c>
    </row>
    <row r="43" spans="1:16" s="492" customFormat="1" ht="15" customHeight="1" x14ac:dyDescent="0.2">
      <c r="A43" s="497">
        <v>6070</v>
      </c>
      <c r="B43" s="437" t="s">
        <v>453</v>
      </c>
      <c r="C43" s="437" t="s">
        <v>718</v>
      </c>
      <c r="D43" s="499">
        <f t="shared" si="3"/>
        <v>2430</v>
      </c>
      <c r="E43" s="499">
        <f t="shared" si="4"/>
        <v>2529</v>
      </c>
      <c r="F43" s="570">
        <f t="shared" si="5"/>
        <v>970</v>
      </c>
      <c r="G43" s="570">
        <f t="shared" si="5"/>
        <v>869</v>
      </c>
      <c r="I43" s="503">
        <v>2430</v>
      </c>
      <c r="J43" s="5">
        <v>2529</v>
      </c>
      <c r="K43" s="5">
        <v>970</v>
      </c>
      <c r="L43" s="5">
        <v>869</v>
      </c>
      <c r="M43" s="493">
        <v>48</v>
      </c>
      <c r="N43" s="493">
        <v>84</v>
      </c>
      <c r="O43" s="486">
        <f t="shared" si="9"/>
        <v>28</v>
      </c>
      <c r="P43" s="504">
        <f t="shared" si="10"/>
        <v>132</v>
      </c>
    </row>
    <row r="44" spans="1:16" s="492" customFormat="1" ht="15" customHeight="1" x14ac:dyDescent="0.2">
      <c r="A44" s="497">
        <v>6080</v>
      </c>
      <c r="B44" s="437" t="s">
        <v>454</v>
      </c>
      <c r="C44" s="437" t="s">
        <v>719</v>
      </c>
      <c r="D44" s="499">
        <f t="shared" ref="D44:D62" si="11">$G$2*I44</f>
        <v>4079</v>
      </c>
      <c r="E44" s="499">
        <f t="shared" ref="E44:E62" si="12">$G$2*J44</f>
        <v>4184</v>
      </c>
      <c r="F44" s="570">
        <f t="shared" si="5"/>
        <v>1333</v>
      </c>
      <c r="G44" s="570">
        <f t="shared" si="5"/>
        <v>1171</v>
      </c>
      <c r="I44" s="503">
        <v>4079</v>
      </c>
      <c r="J44" s="5">
        <v>4184</v>
      </c>
      <c r="K44" s="5">
        <v>1333</v>
      </c>
      <c r="L44" s="5">
        <v>1171</v>
      </c>
      <c r="M44" s="493">
        <v>48</v>
      </c>
      <c r="N44" s="493">
        <v>96</v>
      </c>
      <c r="O44" s="486">
        <f t="shared" si="9"/>
        <v>32</v>
      </c>
      <c r="P44" s="504">
        <f t="shared" si="10"/>
        <v>144</v>
      </c>
    </row>
    <row r="45" spans="1:16" s="492" customFormat="1" ht="15" hidden="1" customHeight="1" x14ac:dyDescent="0.2">
      <c r="A45" s="497">
        <v>6090</v>
      </c>
      <c r="B45" s="437" t="s">
        <v>707</v>
      </c>
      <c r="C45" s="437" t="s">
        <v>720</v>
      </c>
      <c r="D45" s="499">
        <f t="shared" si="11"/>
        <v>4387</v>
      </c>
      <c r="E45" s="499">
        <f t="shared" si="12"/>
        <v>4500</v>
      </c>
      <c r="F45" s="570">
        <f t="shared" si="5"/>
        <v>0</v>
      </c>
      <c r="G45" s="570">
        <f t="shared" si="5"/>
        <v>0</v>
      </c>
      <c r="I45" s="503">
        <v>4387</v>
      </c>
      <c r="J45" s="5">
        <v>4500</v>
      </c>
      <c r="K45" s="5">
        <v>0</v>
      </c>
      <c r="L45" s="5">
        <v>0</v>
      </c>
      <c r="M45" s="493">
        <v>36</v>
      </c>
      <c r="N45" s="511">
        <v>72</v>
      </c>
      <c r="O45" s="486">
        <f t="shared" si="9"/>
        <v>18</v>
      </c>
      <c r="P45" s="504">
        <f t="shared" si="10"/>
        <v>108</v>
      </c>
    </row>
    <row r="46" spans="1:16" s="492" customFormat="1" ht="15" hidden="1" customHeight="1" x14ac:dyDescent="0.2">
      <c r="A46" s="342">
        <v>60100</v>
      </c>
      <c r="B46" s="437" t="s">
        <v>708</v>
      </c>
      <c r="C46" s="437" t="s">
        <v>721</v>
      </c>
      <c r="D46" s="499">
        <f t="shared" si="11"/>
        <v>4901</v>
      </c>
      <c r="E46" s="499">
        <f t="shared" si="12"/>
        <v>5014</v>
      </c>
      <c r="F46" s="570">
        <f t="shared" si="5"/>
        <v>0</v>
      </c>
      <c r="G46" s="570">
        <f t="shared" si="5"/>
        <v>0</v>
      </c>
      <c r="I46" s="503">
        <v>4901</v>
      </c>
      <c r="J46" s="5">
        <v>5014</v>
      </c>
      <c r="K46" s="5">
        <v>0</v>
      </c>
      <c r="L46" s="5">
        <v>0</v>
      </c>
      <c r="M46" s="511">
        <v>36</v>
      </c>
      <c r="N46" s="493">
        <v>84</v>
      </c>
      <c r="O46" s="486">
        <f>M46*N46/144</f>
        <v>21</v>
      </c>
      <c r="P46" s="504">
        <f t="shared" si="10"/>
        <v>120</v>
      </c>
    </row>
    <row r="47" spans="1:16" s="492" customFormat="1" ht="15" customHeight="1" x14ac:dyDescent="0.2">
      <c r="A47" s="509">
        <v>7040</v>
      </c>
      <c r="B47" s="562" t="s">
        <v>727</v>
      </c>
      <c r="C47" s="550" t="s">
        <v>739</v>
      </c>
      <c r="D47" s="510">
        <f t="shared" si="11"/>
        <v>1337</v>
      </c>
      <c r="E47" s="510">
        <f t="shared" si="12"/>
        <v>1419</v>
      </c>
      <c r="F47" s="572">
        <f t="shared" si="5"/>
        <v>696</v>
      </c>
      <c r="G47" s="572">
        <f t="shared" si="5"/>
        <v>624</v>
      </c>
      <c r="I47" s="503">
        <v>1337</v>
      </c>
      <c r="J47" s="5">
        <v>1419</v>
      </c>
      <c r="K47" s="5">
        <v>696</v>
      </c>
      <c r="L47" s="5">
        <v>624</v>
      </c>
      <c r="M47" s="493">
        <v>48</v>
      </c>
      <c r="N47" s="493">
        <v>48</v>
      </c>
      <c r="O47" s="486">
        <f t="shared" ref="O47:O51" si="13">M47*N47/144</f>
        <v>16</v>
      </c>
      <c r="P47" s="504">
        <f t="shared" si="10"/>
        <v>96</v>
      </c>
    </row>
    <row r="48" spans="1:16" s="492" customFormat="1" ht="15" customHeight="1" x14ac:dyDescent="0.2">
      <c r="A48" s="497">
        <v>7050</v>
      </c>
      <c r="B48" s="437" t="s">
        <v>1188</v>
      </c>
      <c r="C48" s="437" t="s">
        <v>901</v>
      </c>
      <c r="D48" s="499">
        <f t="shared" si="11"/>
        <v>1699</v>
      </c>
      <c r="E48" s="499">
        <f t="shared" si="12"/>
        <v>1789</v>
      </c>
      <c r="F48" s="570">
        <f t="shared" si="5"/>
        <v>759</v>
      </c>
      <c r="G48" s="570">
        <f t="shared" si="5"/>
        <v>715</v>
      </c>
      <c r="I48" s="503">
        <v>1699</v>
      </c>
      <c r="J48" s="5">
        <v>1789</v>
      </c>
      <c r="K48" s="5">
        <v>759</v>
      </c>
      <c r="L48" s="5">
        <v>715</v>
      </c>
      <c r="M48" s="493">
        <v>48</v>
      </c>
      <c r="N48" s="493">
        <v>54</v>
      </c>
      <c r="O48" s="486">
        <f t="shared" si="13"/>
        <v>18</v>
      </c>
      <c r="P48" s="504">
        <f t="shared" si="10"/>
        <v>102</v>
      </c>
    </row>
    <row r="49" spans="1:16" s="492" customFormat="1" ht="15" customHeight="1" x14ac:dyDescent="0.2">
      <c r="A49" s="497">
        <v>7060</v>
      </c>
      <c r="B49" s="437" t="s">
        <v>729</v>
      </c>
      <c r="C49" s="437" t="s">
        <v>742</v>
      </c>
      <c r="D49" s="499">
        <f t="shared" si="11"/>
        <v>2430</v>
      </c>
      <c r="E49" s="499">
        <f t="shared" si="12"/>
        <v>2529</v>
      </c>
      <c r="F49" s="570">
        <f t="shared" si="5"/>
        <v>970</v>
      </c>
      <c r="G49" s="570">
        <f t="shared" si="5"/>
        <v>869</v>
      </c>
      <c r="I49" s="503">
        <v>2430</v>
      </c>
      <c r="J49" s="5">
        <v>2529</v>
      </c>
      <c r="K49" s="5">
        <v>970</v>
      </c>
      <c r="L49" s="5">
        <v>869</v>
      </c>
      <c r="M49" s="493">
        <v>48</v>
      </c>
      <c r="N49" s="493">
        <v>72</v>
      </c>
      <c r="O49" s="486">
        <f t="shared" si="13"/>
        <v>24</v>
      </c>
      <c r="P49" s="504">
        <f t="shared" si="10"/>
        <v>120</v>
      </c>
    </row>
    <row r="50" spans="1:16" s="492" customFormat="1" ht="15" customHeight="1" x14ac:dyDescent="0.2">
      <c r="A50" s="497">
        <v>7070</v>
      </c>
      <c r="B50" s="437" t="s">
        <v>730</v>
      </c>
      <c r="C50" s="437" t="s">
        <v>743</v>
      </c>
      <c r="D50" s="499">
        <f t="shared" si="11"/>
        <v>4310</v>
      </c>
      <c r="E50" s="499">
        <f t="shared" si="12"/>
        <v>4415</v>
      </c>
      <c r="F50" s="570">
        <f t="shared" si="5"/>
        <v>1463</v>
      </c>
      <c r="G50" s="570">
        <f t="shared" si="5"/>
        <v>1294</v>
      </c>
      <c r="I50" s="503">
        <v>4310</v>
      </c>
      <c r="J50" s="5">
        <v>4415</v>
      </c>
      <c r="K50" s="5">
        <v>1463</v>
      </c>
      <c r="L50" s="5">
        <v>1294</v>
      </c>
      <c r="M50" s="493">
        <v>48</v>
      </c>
      <c r="N50" s="493">
        <v>84</v>
      </c>
      <c r="O50" s="486">
        <f t="shared" si="13"/>
        <v>28</v>
      </c>
      <c r="P50" s="504">
        <f t="shared" si="10"/>
        <v>132</v>
      </c>
    </row>
    <row r="51" spans="1:16" s="492" customFormat="1" ht="15" customHeight="1" x14ac:dyDescent="0.2">
      <c r="A51" s="497">
        <v>7080</v>
      </c>
      <c r="B51" s="437" t="s">
        <v>731</v>
      </c>
      <c r="C51" s="437" t="s">
        <v>744</v>
      </c>
      <c r="D51" s="499">
        <f t="shared" si="11"/>
        <v>4964</v>
      </c>
      <c r="E51" s="499">
        <f t="shared" si="12"/>
        <v>5078</v>
      </c>
      <c r="F51" s="571">
        <f t="shared" si="5"/>
        <v>1592</v>
      </c>
      <c r="G51" s="571">
        <f t="shared" si="5"/>
        <v>1402</v>
      </c>
      <c r="I51" s="503">
        <v>4964</v>
      </c>
      <c r="J51" s="5">
        <v>5078</v>
      </c>
      <c r="K51" s="5">
        <v>1592</v>
      </c>
      <c r="L51" s="5">
        <v>1402</v>
      </c>
      <c r="M51" s="493">
        <v>48</v>
      </c>
      <c r="N51" s="493">
        <v>96</v>
      </c>
      <c r="O51" s="486">
        <f t="shared" si="13"/>
        <v>32</v>
      </c>
      <c r="P51" s="504">
        <f t="shared" si="10"/>
        <v>144</v>
      </c>
    </row>
    <row r="52" spans="1:16" s="492" customFormat="1" ht="15" customHeight="1" x14ac:dyDescent="0.2">
      <c r="A52" s="509">
        <v>8050</v>
      </c>
      <c r="B52" s="550" t="s">
        <v>1189</v>
      </c>
      <c r="C52" s="550" t="s">
        <v>906</v>
      </c>
      <c r="D52" s="510">
        <f t="shared" si="11"/>
        <v>1950</v>
      </c>
      <c r="E52" s="510">
        <f t="shared" si="12"/>
        <v>2048</v>
      </c>
      <c r="F52" s="570">
        <f t="shared" si="5"/>
        <v>943</v>
      </c>
      <c r="G52" s="570">
        <f t="shared" si="5"/>
        <v>846</v>
      </c>
      <c r="I52" s="503">
        <v>1950</v>
      </c>
      <c r="J52" s="5">
        <v>2048</v>
      </c>
      <c r="K52" s="5">
        <v>943</v>
      </c>
      <c r="L52" s="5">
        <v>846</v>
      </c>
      <c r="M52" s="493">
        <v>48</v>
      </c>
      <c r="N52" s="493">
        <v>54</v>
      </c>
      <c r="O52" s="486">
        <f t="shared" ref="O52:O55" si="14">M52*N52/144</f>
        <v>18</v>
      </c>
      <c r="P52" s="504">
        <f t="shared" si="10"/>
        <v>102</v>
      </c>
    </row>
    <row r="53" spans="1:16" s="492" customFormat="1" ht="15" customHeight="1" x14ac:dyDescent="0.2">
      <c r="A53" s="497">
        <v>8060</v>
      </c>
      <c r="B53" s="437" t="s">
        <v>752</v>
      </c>
      <c r="C53" s="437" t="s">
        <v>763</v>
      </c>
      <c r="D53" s="499">
        <f t="shared" si="11"/>
        <v>4079</v>
      </c>
      <c r="E53" s="499">
        <f t="shared" si="12"/>
        <v>4184</v>
      </c>
      <c r="F53" s="570">
        <f t="shared" si="5"/>
        <v>1333</v>
      </c>
      <c r="G53" s="570">
        <f t="shared" si="5"/>
        <v>1171</v>
      </c>
      <c r="I53" s="503">
        <v>4079</v>
      </c>
      <c r="J53" s="5">
        <v>4184</v>
      </c>
      <c r="K53" s="5">
        <v>1333</v>
      </c>
      <c r="L53" s="5">
        <v>1171</v>
      </c>
      <c r="M53" s="493">
        <v>48</v>
      </c>
      <c r="N53" s="493">
        <v>72</v>
      </c>
      <c r="O53" s="486">
        <f t="shared" si="14"/>
        <v>24</v>
      </c>
      <c r="P53" s="504">
        <f t="shared" si="10"/>
        <v>120</v>
      </c>
    </row>
    <row r="54" spans="1:16" s="492" customFormat="1" ht="15" customHeight="1" x14ac:dyDescent="0.2">
      <c r="A54" s="497">
        <v>8070</v>
      </c>
      <c r="B54" s="437" t="s">
        <v>753</v>
      </c>
      <c r="C54" s="437" t="s">
        <v>764</v>
      </c>
      <c r="D54" s="499">
        <f t="shared" si="11"/>
        <v>4964</v>
      </c>
      <c r="E54" s="499">
        <f t="shared" si="12"/>
        <v>5078</v>
      </c>
      <c r="F54" s="570">
        <f t="shared" si="5"/>
        <v>1592</v>
      </c>
      <c r="G54" s="570">
        <f t="shared" si="5"/>
        <v>1402</v>
      </c>
      <c r="I54" s="503">
        <v>4964</v>
      </c>
      <c r="J54" s="5">
        <v>5078</v>
      </c>
      <c r="K54" s="5">
        <v>1592</v>
      </c>
      <c r="L54" s="5">
        <v>1402</v>
      </c>
      <c r="M54" s="493">
        <v>48</v>
      </c>
      <c r="N54" s="493">
        <v>84</v>
      </c>
      <c r="O54" s="486">
        <f t="shared" si="14"/>
        <v>28</v>
      </c>
      <c r="P54" s="504">
        <f t="shared" si="10"/>
        <v>132</v>
      </c>
    </row>
    <row r="55" spans="1:16" s="492" customFormat="1" ht="15" customHeight="1" thickBot="1" x14ac:dyDescent="0.25">
      <c r="A55" s="580">
        <v>8080</v>
      </c>
      <c r="B55" s="582" t="s">
        <v>754</v>
      </c>
      <c r="C55" s="582" t="s">
        <v>765</v>
      </c>
      <c r="D55" s="583">
        <f t="shared" si="11"/>
        <v>5712</v>
      </c>
      <c r="E55" s="583">
        <f t="shared" si="12"/>
        <v>5832</v>
      </c>
      <c r="F55" s="584">
        <f t="shared" si="5"/>
        <v>2032</v>
      </c>
      <c r="G55" s="584">
        <f t="shared" si="5"/>
        <v>1800</v>
      </c>
      <c r="I55" s="503">
        <v>5712</v>
      </c>
      <c r="J55" s="5">
        <v>5832</v>
      </c>
      <c r="K55" s="5">
        <v>2032</v>
      </c>
      <c r="L55" s="5">
        <v>1800</v>
      </c>
      <c r="M55" s="493">
        <v>48</v>
      </c>
      <c r="N55" s="493">
        <v>96</v>
      </c>
      <c r="O55" s="486">
        <f t="shared" si="14"/>
        <v>32</v>
      </c>
      <c r="P55" s="504">
        <f t="shared" si="10"/>
        <v>144</v>
      </c>
    </row>
    <row r="56" spans="1:16" s="492" customFormat="1" ht="15" hidden="1" customHeight="1" x14ac:dyDescent="0.2">
      <c r="A56" s="497">
        <v>9030</v>
      </c>
      <c r="B56" s="498" t="s">
        <v>768</v>
      </c>
      <c r="C56" s="437" t="s">
        <v>777</v>
      </c>
      <c r="D56" s="499">
        <f t="shared" si="11"/>
        <v>984</v>
      </c>
      <c r="E56" s="570">
        <f t="shared" si="12"/>
        <v>1051</v>
      </c>
      <c r="I56" s="503">
        <v>984</v>
      </c>
      <c r="J56" s="5">
        <v>1051</v>
      </c>
      <c r="K56" s="5"/>
      <c r="L56" s="5"/>
      <c r="M56" s="493">
        <v>48</v>
      </c>
      <c r="N56" s="493">
        <v>36</v>
      </c>
      <c r="O56" s="486">
        <f t="shared" ref="O56:O62" si="15">M56*N56/144</f>
        <v>12</v>
      </c>
      <c r="P56" s="504">
        <f t="shared" si="10"/>
        <v>84</v>
      </c>
    </row>
    <row r="57" spans="1:16" s="492" customFormat="1" ht="15" hidden="1" customHeight="1" x14ac:dyDescent="0.2">
      <c r="A57" s="497">
        <v>9040</v>
      </c>
      <c r="B57" s="498" t="s">
        <v>770</v>
      </c>
      <c r="C57" s="437" t="s">
        <v>779</v>
      </c>
      <c r="D57" s="499">
        <f t="shared" si="11"/>
        <v>1248</v>
      </c>
      <c r="E57" s="570">
        <f t="shared" si="12"/>
        <v>1321</v>
      </c>
      <c r="I57" s="503">
        <v>1248</v>
      </c>
      <c r="J57" s="5">
        <v>1321</v>
      </c>
      <c r="K57" s="5"/>
      <c r="L57" s="5"/>
      <c r="M57" s="493">
        <v>48</v>
      </c>
      <c r="N57" s="493">
        <v>48</v>
      </c>
      <c r="O57" s="486">
        <f t="shared" si="15"/>
        <v>16</v>
      </c>
      <c r="P57" s="504">
        <f t="shared" si="10"/>
        <v>96</v>
      </c>
    </row>
    <row r="58" spans="1:16" s="492" customFormat="1" ht="15" hidden="1" customHeight="1" x14ac:dyDescent="0.2">
      <c r="A58" s="497">
        <v>9050</v>
      </c>
      <c r="B58" s="437" t="s">
        <v>772</v>
      </c>
      <c r="C58" s="437" t="s">
        <v>781</v>
      </c>
      <c r="D58" s="499">
        <f t="shared" si="11"/>
        <v>2679</v>
      </c>
      <c r="E58" s="570">
        <f t="shared" si="12"/>
        <v>2757</v>
      </c>
      <c r="I58" s="503">
        <v>2679</v>
      </c>
      <c r="J58" s="5">
        <v>2757</v>
      </c>
      <c r="K58" s="5"/>
      <c r="L58" s="5"/>
      <c r="M58" s="493">
        <v>48</v>
      </c>
      <c r="N58" s="493">
        <v>54</v>
      </c>
      <c r="O58" s="486">
        <f t="shared" si="15"/>
        <v>18</v>
      </c>
      <c r="P58" s="504">
        <f t="shared" si="10"/>
        <v>102</v>
      </c>
    </row>
    <row r="59" spans="1:16" s="492" customFormat="1" ht="15" hidden="1" customHeight="1" x14ac:dyDescent="0.2">
      <c r="A59" s="553">
        <v>9060</v>
      </c>
      <c r="B59" s="437" t="s">
        <v>774</v>
      </c>
      <c r="C59" s="437" t="s">
        <v>783</v>
      </c>
      <c r="D59" s="499">
        <f t="shared" si="11"/>
        <v>3249</v>
      </c>
      <c r="E59" s="570">
        <f t="shared" si="12"/>
        <v>3333</v>
      </c>
      <c r="I59" s="503">
        <v>3249</v>
      </c>
      <c r="J59" s="5">
        <v>3333</v>
      </c>
      <c r="K59" s="5"/>
      <c r="L59" s="5"/>
      <c r="M59" s="493">
        <v>48</v>
      </c>
      <c r="N59" s="493">
        <v>72</v>
      </c>
      <c r="O59" s="486">
        <f t="shared" si="15"/>
        <v>24</v>
      </c>
      <c r="P59" s="504">
        <f t="shared" si="10"/>
        <v>120</v>
      </c>
    </row>
    <row r="60" spans="1:16" s="492" customFormat="1" ht="15" hidden="1" customHeight="1" x14ac:dyDescent="0.2">
      <c r="A60" s="509">
        <v>10050</v>
      </c>
      <c r="B60" s="550" t="s">
        <v>790</v>
      </c>
      <c r="C60" s="550" t="s">
        <v>799</v>
      </c>
      <c r="D60" s="510">
        <f t="shared" si="11"/>
        <v>2995</v>
      </c>
      <c r="E60" s="572">
        <f t="shared" si="12"/>
        <v>3079</v>
      </c>
      <c r="I60" s="503">
        <v>2995</v>
      </c>
      <c r="J60" s="5">
        <v>3079</v>
      </c>
      <c r="K60" s="5"/>
      <c r="L60" s="5"/>
      <c r="M60" s="493">
        <v>48</v>
      </c>
      <c r="N60" s="493">
        <v>54</v>
      </c>
      <c r="O60" s="486">
        <f t="shared" si="15"/>
        <v>18</v>
      </c>
      <c r="P60" s="504">
        <f t="shared" si="10"/>
        <v>102</v>
      </c>
    </row>
    <row r="61" spans="1:16" s="492" customFormat="1" ht="15" hidden="1" customHeight="1" x14ac:dyDescent="0.2">
      <c r="A61" s="554">
        <v>10060</v>
      </c>
      <c r="B61" s="453" t="s">
        <v>792</v>
      </c>
      <c r="C61" s="453" t="s">
        <v>801</v>
      </c>
      <c r="D61" s="507">
        <f t="shared" si="11"/>
        <v>3640</v>
      </c>
      <c r="E61" s="571">
        <f t="shared" si="12"/>
        <v>3729</v>
      </c>
      <c r="I61" s="503">
        <v>3640</v>
      </c>
      <c r="J61" s="5">
        <v>3729</v>
      </c>
      <c r="K61" s="5"/>
      <c r="L61" s="5"/>
      <c r="M61" s="493">
        <v>48</v>
      </c>
      <c r="N61" s="493">
        <v>72</v>
      </c>
      <c r="O61" s="486">
        <f t="shared" si="15"/>
        <v>24</v>
      </c>
      <c r="P61" s="504">
        <f t="shared" si="10"/>
        <v>120</v>
      </c>
    </row>
    <row r="62" spans="1:16" s="492" customFormat="1" ht="15" hidden="1" customHeight="1" thickBot="1" x14ac:dyDescent="0.25">
      <c r="A62" s="555">
        <v>12060</v>
      </c>
      <c r="B62" s="551" t="s">
        <v>828</v>
      </c>
      <c r="C62" s="551" t="s">
        <v>837</v>
      </c>
      <c r="D62" s="552">
        <f t="shared" si="11"/>
        <v>4498</v>
      </c>
      <c r="E62" s="573">
        <f t="shared" si="12"/>
        <v>4598</v>
      </c>
      <c r="I62" s="503">
        <v>4498</v>
      </c>
      <c r="J62" s="5">
        <v>4598</v>
      </c>
      <c r="K62" s="5"/>
      <c r="L62" s="5"/>
      <c r="M62" s="493">
        <v>48</v>
      </c>
      <c r="N62" s="493">
        <v>72</v>
      </c>
      <c r="O62" s="486">
        <f t="shared" si="15"/>
        <v>24</v>
      </c>
      <c r="P62" s="504">
        <f t="shared" ref="P62" si="16">M62+N62</f>
        <v>120</v>
      </c>
    </row>
    <row r="63" spans="1:16" s="492" customFormat="1" ht="12.75" customHeight="1" thickBot="1" x14ac:dyDescent="0.25">
      <c r="A63" s="513"/>
      <c r="B63" s="514"/>
      <c r="C63" s="514"/>
      <c r="D63" s="514"/>
      <c r="E63" s="514"/>
      <c r="F63" s="512"/>
      <c r="G63" s="512"/>
      <c r="H63" s="512"/>
      <c r="I63" s="516"/>
      <c r="J63" s="564"/>
      <c r="K63" s="564"/>
      <c r="L63" s="564"/>
      <c r="M63" s="486"/>
      <c r="N63" s="501"/>
      <c r="O63" s="501"/>
      <c r="P63" s="504"/>
    </row>
    <row r="64" spans="1:16" s="492" customFormat="1" ht="12.75" customHeight="1" x14ac:dyDescent="0.2">
      <c r="A64" s="741" t="s">
        <v>424</v>
      </c>
      <c r="B64" s="565" t="s">
        <v>841</v>
      </c>
      <c r="C64" s="566"/>
      <c r="D64" s="566"/>
      <c r="E64" s="567"/>
      <c r="F64" s="512"/>
      <c r="G64" s="512"/>
      <c r="H64" s="512"/>
      <c r="I64" s="516"/>
      <c r="J64" s="564"/>
      <c r="K64" s="564"/>
      <c r="L64" s="564"/>
      <c r="M64" s="486"/>
      <c r="N64" s="501"/>
      <c r="O64" s="501"/>
      <c r="P64" s="504"/>
    </row>
    <row r="65" spans="1:18" s="492" customFormat="1" ht="12.75" customHeight="1" x14ac:dyDescent="0.2">
      <c r="A65" s="742"/>
      <c r="B65" s="625" t="s">
        <v>879</v>
      </c>
      <c r="C65" s="520"/>
      <c r="D65" s="520"/>
      <c r="E65" s="568"/>
      <c r="F65" s="512"/>
      <c r="G65" s="512"/>
      <c r="H65" s="512"/>
      <c r="I65" s="516"/>
      <c r="J65" s="564"/>
      <c r="K65" s="564"/>
      <c r="L65" s="564"/>
      <c r="M65" s="486"/>
      <c r="N65" s="501"/>
      <c r="O65" s="501"/>
      <c r="P65" s="504"/>
    </row>
    <row r="66" spans="1:18" s="492" customFormat="1" ht="13.5" customHeight="1" thickBot="1" x14ac:dyDescent="0.25">
      <c r="A66" s="743"/>
      <c r="B66" s="560" t="s">
        <v>842</v>
      </c>
      <c r="C66" s="522"/>
      <c r="D66" s="522"/>
      <c r="E66" s="569"/>
      <c r="F66" s="512"/>
      <c r="G66" s="512"/>
      <c r="H66" s="512"/>
      <c r="I66" s="516"/>
      <c r="J66" s="564"/>
      <c r="K66" s="564"/>
      <c r="L66" s="564"/>
      <c r="M66" s="486"/>
      <c r="N66" s="501"/>
      <c r="O66" s="501"/>
      <c r="P66" s="504"/>
    </row>
    <row r="67" spans="1:18" s="492" customFormat="1" ht="13.5" customHeight="1" x14ac:dyDescent="0.2">
      <c r="A67" s="514"/>
      <c r="B67" s="579"/>
      <c r="C67" s="520"/>
      <c r="D67" s="520"/>
      <c r="F67" s="512"/>
      <c r="G67" s="512"/>
      <c r="H67" s="512"/>
      <c r="I67" s="516"/>
      <c r="J67" s="564"/>
      <c r="K67" s="564"/>
      <c r="L67" s="564"/>
      <c r="M67" s="486"/>
      <c r="N67" s="501"/>
      <c r="O67" s="501"/>
      <c r="P67" s="504"/>
    </row>
    <row r="68" spans="1:18" s="492" customFormat="1" ht="13.5" customHeight="1" x14ac:dyDescent="0.2">
      <c r="A68" s="335" t="s">
        <v>533</v>
      </c>
      <c r="B68" s="514"/>
      <c r="C68" s="514"/>
      <c r="D68" s="520"/>
      <c r="E68" s="520"/>
      <c r="F68" s="515"/>
      <c r="G68" s="515"/>
      <c r="H68" s="512"/>
      <c r="I68" s="512"/>
      <c r="J68" s="564"/>
      <c r="K68" s="564"/>
      <c r="L68" s="564"/>
      <c r="M68" s="516"/>
      <c r="N68" s="512"/>
      <c r="O68" s="486"/>
      <c r="P68" s="501"/>
      <c r="Q68" s="501"/>
      <c r="R68" s="504"/>
    </row>
    <row r="69" spans="1:18" s="492" customFormat="1" ht="13.5" customHeight="1" x14ac:dyDescent="0.2">
      <c r="A69" s="335" t="s">
        <v>1142</v>
      </c>
      <c r="B69" s="514"/>
      <c r="C69" s="514"/>
      <c r="D69" s="520"/>
      <c r="E69" s="520"/>
      <c r="F69" s="515"/>
      <c r="G69" s="515"/>
      <c r="H69" s="512"/>
      <c r="I69" s="512"/>
      <c r="J69" s="564"/>
      <c r="K69" s="564"/>
      <c r="L69" s="564"/>
      <c r="M69" s="516"/>
      <c r="N69" s="512"/>
      <c r="O69" s="486"/>
      <c r="P69" s="501"/>
      <c r="Q69" s="501"/>
      <c r="R69" s="504"/>
    </row>
    <row r="70" spans="1:18" s="492" customFormat="1" ht="13.5" customHeight="1" x14ac:dyDescent="0.2">
      <c r="A70" s="335" t="s">
        <v>1100</v>
      </c>
      <c r="B70" s="514"/>
      <c r="C70" s="514"/>
      <c r="D70" s="520"/>
      <c r="E70" s="520"/>
      <c r="F70" s="515"/>
      <c r="G70" s="515"/>
      <c r="H70" s="512"/>
      <c r="I70" s="512"/>
      <c r="J70" s="564"/>
      <c r="K70" s="564"/>
      <c r="L70" s="564"/>
      <c r="M70" s="516"/>
      <c r="N70" s="512"/>
      <c r="O70" s="486"/>
      <c r="P70" s="501"/>
      <c r="Q70" s="501"/>
      <c r="R70" s="504"/>
    </row>
    <row r="71" spans="1:18" s="492" customFormat="1" ht="13.5" customHeight="1" x14ac:dyDescent="0.2">
      <c r="A71" s="335"/>
      <c r="B71" s="514"/>
      <c r="C71" s="514"/>
      <c r="D71" s="520"/>
      <c r="E71" s="520"/>
      <c r="F71" s="515"/>
      <c r="G71" s="515"/>
      <c r="H71" s="512"/>
      <c r="I71" s="512"/>
      <c r="J71" s="564"/>
      <c r="K71" s="564"/>
      <c r="L71" s="564"/>
      <c r="M71" s="516"/>
      <c r="N71" s="512"/>
      <c r="O71" s="486"/>
      <c r="P71" s="501"/>
      <c r="Q71" s="501"/>
      <c r="R71" s="504"/>
    </row>
    <row r="72" spans="1:18" s="525" customFormat="1" ht="15" customHeight="1" x14ac:dyDescent="0.25">
      <c r="A72" s="531" t="s">
        <v>49</v>
      </c>
      <c r="B72" s="527"/>
      <c r="C72" s="527"/>
      <c r="E72" s="605" t="s">
        <v>244</v>
      </c>
      <c r="F72" s="533"/>
      <c r="G72" s="533"/>
      <c r="J72" s="597"/>
      <c r="K72" s="597"/>
      <c r="L72" s="597"/>
      <c r="M72" s="528"/>
      <c r="N72" s="524"/>
      <c r="P72" s="526"/>
      <c r="Q72" s="526"/>
    </row>
    <row r="73" spans="1:18" s="525" customFormat="1" ht="15" customHeight="1" x14ac:dyDescent="0.25">
      <c r="A73" s="523" t="str">
        <f>Constant!A2</f>
        <v>Fin Removal Charge</v>
      </c>
      <c r="B73" s="527"/>
      <c r="C73" s="527"/>
      <c r="E73" s="720">
        <f>Constant!B2*$G$2</f>
        <v>21</v>
      </c>
      <c r="F73" s="523" t="str">
        <f>Constant!C2</f>
        <v>Per Window</v>
      </c>
      <c r="I73" s="597"/>
      <c r="J73" s="597"/>
      <c r="K73" s="597"/>
      <c r="L73" s="528"/>
      <c r="M73" s="524"/>
      <c r="O73" s="526"/>
      <c r="P73" s="526"/>
    </row>
    <row r="74" spans="1:18" s="525" customFormat="1" ht="15" customHeight="1" x14ac:dyDescent="0.25">
      <c r="A74" s="523" t="str">
        <f>Constant!A3</f>
        <v>Argon Enhanced*</v>
      </c>
      <c r="B74" s="524"/>
      <c r="C74" s="524"/>
      <c r="E74" s="720">
        <f>Constant!B3*$G$2</f>
        <v>1.89</v>
      </c>
      <c r="F74" s="523" t="str">
        <f>Constant!C3</f>
        <v>Per Square Ft.</v>
      </c>
      <c r="I74" s="597"/>
      <c r="J74" s="597"/>
      <c r="K74" s="597"/>
      <c r="L74" s="528"/>
      <c r="M74" s="524"/>
      <c r="O74" s="526"/>
      <c r="P74" s="526"/>
    </row>
    <row r="75" spans="1:18" s="525" customFormat="1" ht="15" customHeight="1" x14ac:dyDescent="0.25">
      <c r="A75" s="523" t="str">
        <f>Constant!A4</f>
        <v>Adobe Adder</v>
      </c>
      <c r="B75" s="524"/>
      <c r="C75" s="524"/>
      <c r="E75" s="720">
        <f>Constant!B4*$G$2</f>
        <v>14</v>
      </c>
      <c r="F75" s="523" t="str">
        <f>Constant!C4</f>
        <v>Per Window</v>
      </c>
      <c r="I75" s="597"/>
      <c r="J75" s="597"/>
      <c r="K75" s="597"/>
      <c r="L75" s="528"/>
      <c r="M75" s="524"/>
      <c r="O75" s="526"/>
      <c r="P75" s="526"/>
    </row>
    <row r="76" spans="1:18" s="525" customFormat="1" ht="15" customHeight="1" x14ac:dyDescent="0.25">
      <c r="A76" s="523" t="str">
        <f>Constant!A5</f>
        <v>High Head Bead(White or Adobe)</v>
      </c>
      <c r="B76" s="524"/>
      <c r="C76" s="524"/>
      <c r="D76" s="530"/>
      <c r="E76" s="720">
        <f>Constant!B5*$G$2</f>
        <v>1.89</v>
      </c>
      <c r="F76" s="523" t="str">
        <f>Constant!C5</f>
        <v>Per Lineal Ft.</v>
      </c>
      <c r="J76" s="528"/>
      <c r="K76" s="528"/>
      <c r="L76" s="528"/>
      <c r="N76" s="524"/>
      <c r="P76" s="526"/>
      <c r="Q76" s="526"/>
    </row>
    <row r="77" spans="1:18" s="525" customFormat="1" ht="15" customHeight="1" x14ac:dyDescent="0.25">
      <c r="A77" s="523" t="str">
        <f>Constant!A6</f>
        <v>Glass - Clear Glass Deduct per piece of glass</v>
      </c>
      <c r="B77" s="524"/>
      <c r="C77" s="524"/>
      <c r="E77" s="720">
        <f>Constant!B6*$G$2</f>
        <v>-1.28</v>
      </c>
      <c r="F77" s="523" t="str">
        <f>Constant!C6</f>
        <v>Per Square Ft.</v>
      </c>
      <c r="I77" s="528"/>
      <c r="J77" s="528"/>
      <c r="K77" s="528"/>
      <c r="L77" s="528"/>
      <c r="M77" s="524"/>
      <c r="O77" s="526"/>
      <c r="P77" s="526"/>
    </row>
    <row r="78" spans="1:18" s="525" customFormat="1" ht="16.5" customHeight="1" x14ac:dyDescent="0.25">
      <c r="A78" s="523" t="str">
        <f>Constant!A7</f>
        <v>Glass - DSB - Clear Tempered</v>
      </c>
      <c r="B78" s="524"/>
      <c r="C78" s="524"/>
      <c r="E78" s="720">
        <f>Constant!B7*$G$2</f>
        <v>17.600000000000001</v>
      </c>
      <c r="F78" s="523" t="str">
        <f>Constant!C7</f>
        <v>Per Square Ft.</v>
      </c>
      <c r="I78" s="597"/>
      <c r="J78" s="597"/>
      <c r="K78" s="597"/>
      <c r="L78" s="528"/>
      <c r="M78" s="524"/>
      <c r="O78" s="526"/>
      <c r="P78" s="526"/>
    </row>
    <row r="79" spans="1:18" s="525" customFormat="1" ht="15" customHeight="1" x14ac:dyDescent="0.25">
      <c r="A79" s="523" t="str">
        <f>Constant!A8</f>
        <v>Glass - DSB - Obscure</v>
      </c>
      <c r="B79" s="524"/>
      <c r="C79" s="524"/>
      <c r="E79" s="720">
        <f>Constant!B8*$G$2</f>
        <v>2.3199999999999998</v>
      </c>
      <c r="F79" s="523" t="str">
        <f>Constant!C8</f>
        <v>Per Square Ft.</v>
      </c>
      <c r="G79" s="599"/>
      <c r="H79" s="599"/>
      <c r="I79" s="597"/>
      <c r="J79" s="597"/>
      <c r="K79" s="597"/>
      <c r="L79" s="528"/>
      <c r="M79" s="524"/>
      <c r="O79" s="526"/>
      <c r="P79" s="526"/>
    </row>
    <row r="80" spans="1:18" s="525" customFormat="1" ht="15" customHeight="1" x14ac:dyDescent="0.25">
      <c r="A80" s="523" t="str">
        <f>Constant!A9</f>
        <v>Glass - DSB - Obscure/Tempered</v>
      </c>
      <c r="B80" s="524"/>
      <c r="C80" s="524"/>
      <c r="E80" s="720">
        <f>Constant!B9*$G$2</f>
        <v>32.93</v>
      </c>
      <c r="F80" s="523" t="str">
        <f>Constant!C9</f>
        <v>Per Square Ft.</v>
      </c>
      <c r="I80" s="597"/>
      <c r="J80" s="597"/>
      <c r="K80" s="597"/>
      <c r="L80" s="528"/>
      <c r="M80" s="524"/>
      <c r="O80" s="526"/>
      <c r="P80" s="526"/>
    </row>
    <row r="81" spans="1:17" s="525" customFormat="1" ht="15" customHeight="1" x14ac:dyDescent="0.25">
      <c r="A81" s="523" t="str">
        <f>Constant!A10</f>
        <v>Glass - DSB - Loe/Obscure</v>
      </c>
      <c r="B81" s="524"/>
      <c r="C81" s="524"/>
      <c r="E81" s="720">
        <f>Constant!B10*$G$2</f>
        <v>3.6</v>
      </c>
      <c r="F81" s="523" t="str">
        <f>Constant!C10</f>
        <v>Per Square Ft.</v>
      </c>
      <c r="G81" s="599"/>
      <c r="H81" s="599"/>
      <c r="I81" s="597"/>
      <c r="J81" s="597"/>
      <c r="K81" s="597"/>
      <c r="L81" s="528"/>
      <c r="M81" s="524"/>
      <c r="O81" s="526"/>
      <c r="P81" s="526"/>
    </row>
    <row r="82" spans="1:17" s="525" customFormat="1" ht="15" customHeight="1" x14ac:dyDescent="0.25">
      <c r="A82" s="523" t="str">
        <f>Constant!A11</f>
        <v>Glass - DSB - Loe/Tempered</v>
      </c>
      <c r="B82" s="524"/>
      <c r="C82" s="524"/>
      <c r="E82" s="720">
        <f>Constant!B11*$G$2</f>
        <v>20.41</v>
      </c>
      <c r="F82" s="523" t="str">
        <f>Constant!C11</f>
        <v>Per Square Ft.</v>
      </c>
      <c r="I82" s="597"/>
      <c r="J82" s="597"/>
      <c r="K82" s="597"/>
      <c r="L82" s="528"/>
      <c r="M82" s="524"/>
      <c r="O82" s="526"/>
      <c r="P82" s="526"/>
    </row>
    <row r="83" spans="1:17" s="525" customFormat="1" ht="15" customHeight="1" x14ac:dyDescent="0.25">
      <c r="A83" s="523" t="str">
        <f>Constant!A12</f>
        <v>Glass - DSB - Loe/Obs/Tempered</v>
      </c>
      <c r="B83" s="524"/>
      <c r="C83" s="524"/>
      <c r="E83" s="720">
        <f>Constant!B12*$G$2</f>
        <v>35.729999999999997</v>
      </c>
      <c r="F83" s="523" t="str">
        <f>Constant!C12</f>
        <v>Per Square Ft.</v>
      </c>
      <c r="I83" s="597"/>
      <c r="J83" s="597"/>
      <c r="K83" s="597"/>
      <c r="L83" s="528"/>
      <c r="M83" s="524"/>
      <c r="O83" s="526"/>
      <c r="P83" s="526"/>
    </row>
    <row r="84" spans="1:17" s="525" customFormat="1" ht="15" customHeight="1" x14ac:dyDescent="0.25">
      <c r="A84" s="523" t="str">
        <f>Constant!A13</f>
        <v>Glass - DSB - Loe366</v>
      </c>
      <c r="B84" s="524"/>
      <c r="C84" s="524"/>
      <c r="E84" s="720">
        <f>Constant!B13*$G$2</f>
        <v>3.86</v>
      </c>
      <c r="F84" s="523" t="str">
        <f>Constant!C13</f>
        <v>Per Square Ft.</v>
      </c>
      <c r="I84" s="597"/>
      <c r="J84" s="597"/>
      <c r="K84" s="597"/>
      <c r="L84" s="528"/>
      <c r="M84" s="524"/>
      <c r="O84" s="526"/>
      <c r="P84" s="526"/>
    </row>
    <row r="85" spans="1:17" s="525" customFormat="1" ht="15" customHeight="1" x14ac:dyDescent="0.25">
      <c r="A85" s="523" t="str">
        <f>Constant!A14</f>
        <v>Glass - DSB - Loe366/Obscure</v>
      </c>
      <c r="B85" s="524"/>
      <c r="C85" s="524"/>
      <c r="E85" s="720">
        <f>Constant!B14*$G$2</f>
        <v>6.18</v>
      </c>
      <c r="F85" s="523" t="str">
        <f>Constant!C14</f>
        <v>Per Square Ft.</v>
      </c>
      <c r="G85" s="599"/>
      <c r="H85" s="599"/>
      <c r="I85" s="597"/>
      <c r="J85" s="597"/>
      <c r="K85" s="597"/>
      <c r="L85" s="528"/>
      <c r="M85" s="524"/>
      <c r="O85" s="526"/>
      <c r="P85" s="526"/>
    </row>
    <row r="86" spans="1:17" s="525" customFormat="1" ht="15" customHeight="1" x14ac:dyDescent="0.25">
      <c r="A86" s="523" t="str">
        <f>Constant!A15</f>
        <v>Glass - DSB - Loe366/Obscure/Tempered</v>
      </c>
      <c r="B86" s="524"/>
      <c r="C86" s="524"/>
      <c r="E86" s="720">
        <f>Constant!B15*$G$2</f>
        <v>39.81</v>
      </c>
      <c r="F86" s="523" t="str">
        <f>Constant!C15</f>
        <v>Per Square Ft.</v>
      </c>
      <c r="I86" s="597"/>
      <c r="J86" s="597"/>
      <c r="K86" s="597"/>
      <c r="L86" s="528"/>
      <c r="M86" s="524"/>
      <c r="O86" s="526"/>
      <c r="P86" s="526"/>
    </row>
    <row r="87" spans="1:17" s="525" customFormat="1" ht="15" customHeight="1" x14ac:dyDescent="0.25">
      <c r="A87" s="523" t="str">
        <f>Constant!A16</f>
        <v>Glass - DSB - Loe366/Tempered</v>
      </c>
      <c r="B87" s="524"/>
      <c r="C87" s="524"/>
      <c r="E87" s="720">
        <f>Constant!B16*$G$2</f>
        <v>24.49</v>
      </c>
      <c r="F87" s="523" t="str">
        <f>Constant!C16</f>
        <v>Per Square Ft.</v>
      </c>
      <c r="I87" s="597"/>
      <c r="J87" s="597"/>
      <c r="K87" s="597"/>
      <c r="L87" s="528"/>
      <c r="M87" s="524"/>
      <c r="O87" s="526"/>
      <c r="P87" s="526"/>
    </row>
    <row r="88" spans="1:17" s="525" customFormat="1" ht="15" customHeight="1" x14ac:dyDescent="0.25">
      <c r="A88" s="523" t="str">
        <f>Constant!A17</f>
        <v>Glass - DSB - Loe340</v>
      </c>
      <c r="B88" s="524"/>
      <c r="C88" s="524"/>
      <c r="E88" s="720">
        <f>Constant!B17*$G$2</f>
        <v>4.54</v>
      </c>
      <c r="F88" s="523" t="str">
        <f>Constant!C17</f>
        <v>Per Square Ft.</v>
      </c>
      <c r="J88" s="528"/>
      <c r="K88" s="528"/>
      <c r="L88" s="528"/>
      <c r="M88" s="528"/>
      <c r="N88" s="524"/>
      <c r="P88" s="526"/>
      <c r="Q88" s="526"/>
    </row>
    <row r="89" spans="1:17" s="525" customFormat="1" ht="15" customHeight="1" x14ac:dyDescent="0.25">
      <c r="A89" s="523" t="str">
        <f>Constant!A18</f>
        <v>Glass - DSB - Loe340/Obscure</v>
      </c>
      <c r="B89" s="524"/>
      <c r="C89" s="524"/>
      <c r="E89" s="720">
        <f>Constant!B18*$G$2</f>
        <v>6.86</v>
      </c>
      <c r="F89" s="523" t="str">
        <f>Constant!C18</f>
        <v>Per Square Ft.</v>
      </c>
      <c r="G89" s="599"/>
      <c r="J89" s="528"/>
      <c r="K89" s="528"/>
      <c r="L89" s="528"/>
      <c r="M89" s="528"/>
      <c r="N89" s="524"/>
      <c r="P89" s="526"/>
      <c r="Q89" s="526"/>
    </row>
    <row r="90" spans="1:17" s="525" customFormat="1" ht="15" customHeight="1" x14ac:dyDescent="0.25">
      <c r="A90" s="523" t="str">
        <f>Constant!A19</f>
        <v>Glass - DSB - Loe340/Obscure/Tempered</v>
      </c>
      <c r="B90" s="524"/>
      <c r="C90" s="524"/>
      <c r="E90" s="720">
        <f>Constant!B19*$G$2</f>
        <v>40.49</v>
      </c>
      <c r="F90" s="523" t="str">
        <f>Constant!C19</f>
        <v>Per Square Ft.</v>
      </c>
      <c r="J90" s="528"/>
      <c r="K90" s="528"/>
      <c r="L90" s="528"/>
      <c r="M90" s="528"/>
      <c r="N90" s="524"/>
      <c r="P90" s="526"/>
      <c r="Q90" s="526"/>
    </row>
    <row r="91" spans="1:17" s="525" customFormat="1" ht="15" customHeight="1" x14ac:dyDescent="0.25">
      <c r="A91" s="523" t="str">
        <f>Constant!A20</f>
        <v>Glass - DSB - Loe340/Tempered</v>
      </c>
      <c r="B91" s="524"/>
      <c r="C91" s="524"/>
      <c r="E91" s="720">
        <f>Constant!B20*$G$2</f>
        <v>25.16</v>
      </c>
      <c r="F91" s="523" t="str">
        <f>Constant!C20</f>
        <v>Per Square Ft.</v>
      </c>
      <c r="J91" s="528"/>
      <c r="K91" s="528"/>
      <c r="L91" s="528"/>
      <c r="M91" s="528"/>
      <c r="N91" s="524"/>
      <c r="P91" s="526"/>
      <c r="Q91" s="526"/>
    </row>
    <row r="92" spans="1:17" s="525" customFormat="1" ht="15" customHeight="1" x14ac:dyDescent="0.25">
      <c r="A92" s="523" t="str">
        <f>Constant!A21</f>
        <v>Glass - 3/16 - Clear</v>
      </c>
      <c r="B92" s="524"/>
      <c r="C92" s="524"/>
      <c r="E92" s="720">
        <f>Constant!B21*$G$2</f>
        <v>5.64</v>
      </c>
      <c r="F92" s="523" t="str">
        <f>Constant!C21</f>
        <v>Per Square Ft.</v>
      </c>
      <c r="I92" s="597"/>
      <c r="J92" s="597"/>
      <c r="K92" s="597"/>
      <c r="L92" s="528"/>
      <c r="M92" s="524"/>
      <c r="O92" s="526"/>
      <c r="P92" s="526"/>
    </row>
    <row r="93" spans="1:17" s="525" customFormat="1" ht="15" customHeight="1" x14ac:dyDescent="0.25">
      <c r="A93" s="523" t="str">
        <f>Constant!A22</f>
        <v>Glass - 3/16 - Clear/Tempered</v>
      </c>
      <c r="B93" s="524"/>
      <c r="C93" s="524"/>
      <c r="E93" s="720">
        <f>Constant!B22*$G$2</f>
        <v>25.19</v>
      </c>
      <c r="F93" s="523" t="str">
        <f>Constant!C22</f>
        <v>Per Square Ft.</v>
      </c>
      <c r="I93" s="597"/>
      <c r="J93" s="597"/>
      <c r="K93" s="597"/>
      <c r="L93" s="528"/>
      <c r="M93" s="524"/>
      <c r="O93" s="526"/>
      <c r="P93" s="526"/>
    </row>
    <row r="94" spans="1:17" s="525" customFormat="1" ht="15" customHeight="1" x14ac:dyDescent="0.25">
      <c r="A94" s="523" t="str">
        <f>Constant!A23</f>
        <v>Glass - 3/16 - Loe</v>
      </c>
      <c r="B94" s="524"/>
      <c r="C94" s="524"/>
      <c r="E94" s="720">
        <f>Constant!B23*$G$2</f>
        <v>10.8</v>
      </c>
      <c r="F94" s="523" t="str">
        <f>Constant!C23</f>
        <v>Per Square Ft.</v>
      </c>
      <c r="I94" s="597"/>
      <c r="J94" s="597"/>
      <c r="K94" s="597"/>
      <c r="L94" s="528"/>
      <c r="M94" s="524"/>
      <c r="O94" s="526"/>
      <c r="P94" s="526"/>
    </row>
    <row r="95" spans="1:17" s="525" customFormat="1" ht="15" customHeight="1" x14ac:dyDescent="0.25">
      <c r="A95" s="523" t="str">
        <f>Constant!A24</f>
        <v>Glass - 3/16 - Loe/Tempered</v>
      </c>
      <c r="B95" s="524"/>
      <c r="C95" s="524"/>
      <c r="E95" s="720">
        <f>Constant!B24*$G$2</f>
        <v>30.9</v>
      </c>
      <c r="F95" s="523" t="str">
        <f>Constant!C24</f>
        <v>Per Square Ft.</v>
      </c>
      <c r="I95" s="597"/>
      <c r="J95" s="597"/>
      <c r="K95" s="597"/>
      <c r="L95" s="528"/>
      <c r="M95" s="524"/>
      <c r="O95" s="526"/>
      <c r="P95" s="526"/>
    </row>
    <row r="96" spans="1:17" s="525" customFormat="1" ht="15" customHeight="1" x14ac:dyDescent="0.25">
      <c r="A96" s="523" t="str">
        <f>Constant!A25</f>
        <v>Glass - 3/16 - Loe/Obscure</v>
      </c>
      <c r="B96" s="524"/>
      <c r="C96" s="524"/>
      <c r="E96" s="720">
        <f>Constant!B25*$G$2</f>
        <v>23.13</v>
      </c>
      <c r="F96" s="523" t="str">
        <f>Constant!C25</f>
        <v>Per Square Ft.</v>
      </c>
      <c r="I96" s="597"/>
      <c r="J96" s="597"/>
      <c r="K96" s="597"/>
      <c r="L96" s="528"/>
      <c r="M96" s="524"/>
      <c r="O96" s="526"/>
      <c r="P96" s="526"/>
    </row>
    <row r="97" spans="1:17" s="525" customFormat="1" ht="15" customHeight="1" x14ac:dyDescent="0.25">
      <c r="A97" s="523" t="str">
        <f>Constant!A26</f>
        <v>Glass - 3/16 - Loe/Obscure/Tempered</v>
      </c>
      <c r="B97" s="524"/>
      <c r="C97" s="524"/>
      <c r="E97" s="720">
        <f>Constant!B26*$G$2</f>
        <v>43.83</v>
      </c>
      <c r="F97" s="523" t="str">
        <f>Constant!C26</f>
        <v>Per Square Ft.</v>
      </c>
      <c r="I97" s="597"/>
      <c r="J97" s="597"/>
      <c r="K97" s="597"/>
      <c r="L97" s="528"/>
      <c r="M97" s="524"/>
      <c r="O97" s="526"/>
      <c r="P97" s="526"/>
    </row>
    <row r="98" spans="1:17" s="525" customFormat="1" ht="15" customHeight="1" x14ac:dyDescent="0.25">
      <c r="A98" s="523" t="str">
        <f>Constant!A27</f>
        <v>Glass - 3/16 - Obscure</v>
      </c>
      <c r="B98" s="524"/>
      <c r="C98" s="524"/>
      <c r="E98" s="720">
        <f>Constant!B27*$G$2</f>
        <v>17.97</v>
      </c>
      <c r="F98" s="523" t="str">
        <f>Constant!C27</f>
        <v>Per Square Ft.</v>
      </c>
      <c r="I98" s="597"/>
      <c r="J98" s="597"/>
      <c r="K98" s="597"/>
      <c r="L98" s="528"/>
      <c r="M98" s="524"/>
      <c r="O98" s="526"/>
      <c r="P98" s="526"/>
    </row>
    <row r="99" spans="1:17" s="525" customFormat="1" ht="15" customHeight="1" x14ac:dyDescent="0.25">
      <c r="A99" s="523" t="str">
        <f>Constant!A28</f>
        <v>Glass - 3/16 - Obscure/Tempered</v>
      </c>
      <c r="B99" s="524"/>
      <c r="C99" s="524"/>
      <c r="E99" s="720">
        <f>Constant!B28*$G$2</f>
        <v>38.08</v>
      </c>
      <c r="F99" s="523" t="str">
        <f>Constant!C28</f>
        <v>Per Square Ft.</v>
      </c>
      <c r="I99" s="597"/>
      <c r="J99" s="597"/>
      <c r="K99" s="597"/>
      <c r="L99" s="528"/>
      <c r="M99" s="524"/>
      <c r="O99" s="526"/>
      <c r="P99" s="526"/>
    </row>
    <row r="100" spans="1:17" s="525" customFormat="1" ht="15" customHeight="1" x14ac:dyDescent="0.25">
      <c r="A100" s="523" t="str">
        <f>Constant!A29</f>
        <v>Glass - 3/16 - Loe366</v>
      </c>
      <c r="B100" s="524"/>
      <c r="C100" s="524"/>
      <c r="E100" s="720">
        <f>Constant!B29*$G$2</f>
        <v>11.14</v>
      </c>
      <c r="F100" s="523" t="str">
        <f>Constant!C29</f>
        <v>Per Square Ft.</v>
      </c>
      <c r="I100" s="597"/>
      <c r="J100" s="597"/>
      <c r="K100" s="597"/>
      <c r="L100" s="528"/>
      <c r="M100" s="524"/>
      <c r="O100" s="526"/>
      <c r="P100" s="526"/>
    </row>
    <row r="101" spans="1:17" s="525" customFormat="1" ht="15" customHeight="1" x14ac:dyDescent="0.25">
      <c r="A101" s="523" t="str">
        <f>Constant!A30</f>
        <v>Glass - 3/16 - Loe366/Tempered</v>
      </c>
      <c r="B101" s="524"/>
      <c r="C101" s="524"/>
      <c r="E101" s="720">
        <f>Constant!B30*$G$2</f>
        <v>31.89</v>
      </c>
      <c r="F101" s="523" t="str">
        <f>Constant!C30</f>
        <v>Per Square Ft.</v>
      </c>
      <c r="I101" s="597"/>
      <c r="J101" s="597"/>
      <c r="K101" s="597"/>
      <c r="L101" s="528"/>
      <c r="M101" s="524"/>
      <c r="O101" s="526"/>
      <c r="P101" s="526"/>
    </row>
    <row r="102" spans="1:17" s="525" customFormat="1" ht="15" customHeight="1" x14ac:dyDescent="0.25">
      <c r="A102" s="523" t="str">
        <f>Constant!A31</f>
        <v>Glass - 3/16 - Loe366/Obscure</v>
      </c>
      <c r="B102" s="524"/>
      <c r="C102" s="524"/>
      <c r="E102" s="720">
        <f>Constant!B31*$G$2</f>
        <v>23.46</v>
      </c>
      <c r="F102" s="523" t="str">
        <f>Constant!C31</f>
        <v>Per Square Ft.</v>
      </c>
      <c r="I102" s="597"/>
      <c r="J102" s="597"/>
      <c r="K102" s="597"/>
      <c r="L102" s="528"/>
      <c r="M102" s="524"/>
      <c r="O102" s="526"/>
      <c r="P102" s="526"/>
    </row>
    <row r="103" spans="1:17" s="525" customFormat="1" ht="15" customHeight="1" x14ac:dyDescent="0.25">
      <c r="A103" s="523" t="str">
        <f>Constant!A32</f>
        <v>Glass - 3/16 - Loe366/Obscure/Tempered</v>
      </c>
      <c r="B103" s="524"/>
      <c r="C103" s="524"/>
      <c r="E103" s="720">
        <f>Constant!B32*$G$2</f>
        <v>44.78</v>
      </c>
      <c r="F103" s="523" t="str">
        <f>Constant!C32</f>
        <v>Per Square Ft.</v>
      </c>
      <c r="I103" s="597"/>
      <c r="J103" s="597"/>
      <c r="K103" s="597"/>
      <c r="L103" s="528"/>
      <c r="M103" s="524"/>
      <c r="O103" s="526"/>
      <c r="P103" s="526"/>
    </row>
    <row r="104" spans="1:17" s="525" customFormat="1" ht="15" customHeight="1" x14ac:dyDescent="0.25">
      <c r="A104" s="523" t="str">
        <f>Constant!A33</f>
        <v>Glass - 3/16 - Loe340</v>
      </c>
      <c r="B104" s="524"/>
      <c r="C104" s="524"/>
      <c r="E104" s="720">
        <f>Constant!B33*$G$2</f>
        <v>11.81</v>
      </c>
      <c r="F104" s="523" t="str">
        <f>Constant!C33</f>
        <v>Per Square Ft.</v>
      </c>
      <c r="J104" s="528"/>
      <c r="K104" s="528"/>
      <c r="L104" s="528"/>
      <c r="M104" s="528"/>
      <c r="N104" s="524"/>
      <c r="P104" s="526"/>
      <c r="Q104" s="526"/>
    </row>
    <row r="105" spans="1:17" s="525" customFormat="1" ht="15" customHeight="1" x14ac:dyDescent="0.25">
      <c r="A105" s="523" t="str">
        <f>Constant!A34</f>
        <v>Glass - 3/16 - Loe340/Tempered</v>
      </c>
      <c r="B105" s="524"/>
      <c r="C105" s="524"/>
      <c r="E105" s="720">
        <f>Constant!B34*$G$2</f>
        <v>32.56</v>
      </c>
      <c r="F105" s="523" t="str">
        <f>Constant!C34</f>
        <v>Per Square Ft.</v>
      </c>
      <c r="J105" s="528"/>
      <c r="K105" s="528"/>
      <c r="L105" s="528"/>
      <c r="M105" s="528"/>
      <c r="N105" s="524"/>
      <c r="P105" s="526"/>
      <c r="Q105" s="526"/>
    </row>
    <row r="106" spans="1:17" s="525" customFormat="1" ht="15" customHeight="1" x14ac:dyDescent="0.25">
      <c r="A106" s="523" t="str">
        <f>Constant!A35</f>
        <v>Glass - 3/16 - Loe340/Obscure</v>
      </c>
      <c r="B106" s="524"/>
      <c r="C106" s="524"/>
      <c r="E106" s="720">
        <f>Constant!B35*$G$2</f>
        <v>24.14</v>
      </c>
      <c r="F106" s="523" t="str">
        <f>Constant!C35</f>
        <v>Per Square Ft.</v>
      </c>
      <c r="J106" s="528"/>
      <c r="K106" s="528"/>
      <c r="L106" s="528"/>
      <c r="M106" s="528"/>
      <c r="N106" s="524"/>
      <c r="P106" s="526"/>
      <c r="Q106" s="526"/>
    </row>
    <row r="107" spans="1:17" s="525" customFormat="1" ht="15" customHeight="1" x14ac:dyDescent="0.25">
      <c r="A107" s="523" t="str">
        <f>Constant!A36</f>
        <v>Glass - 3/16 - Loe340/Obscure/Tempered</v>
      </c>
      <c r="B107" s="524"/>
      <c r="C107" s="524"/>
      <c r="E107" s="720">
        <f>Constant!B36*$G$2</f>
        <v>45.45</v>
      </c>
      <c r="F107" s="523" t="str">
        <f>Constant!C36</f>
        <v>Per Square Ft.</v>
      </c>
      <c r="J107" s="528"/>
      <c r="K107" s="528"/>
      <c r="L107" s="528"/>
      <c r="M107" s="528"/>
      <c r="N107" s="524"/>
      <c r="P107" s="526"/>
      <c r="Q107" s="526"/>
    </row>
    <row r="108" spans="1:17" s="525" customFormat="1" ht="15" customHeight="1" x14ac:dyDescent="0.25">
      <c r="A108" s="523" t="str">
        <f>Constant!A38</f>
        <v>Spacer Upgrade</v>
      </c>
      <c r="B108" s="524"/>
      <c r="C108" s="524"/>
      <c r="E108" s="720">
        <f>Constant!B38*$G$2</f>
        <v>6.48</v>
      </c>
      <c r="F108" s="523" t="str">
        <f>Constant!C38</f>
        <v>Per Square Ft.</v>
      </c>
      <c r="I108" s="597"/>
      <c r="J108" s="597"/>
      <c r="K108" s="597"/>
      <c r="L108" s="528"/>
      <c r="M108" s="524"/>
      <c r="O108" s="526"/>
      <c r="P108" s="526"/>
    </row>
    <row r="109" spans="1:17" s="525" customFormat="1" ht="15" customHeight="1" x14ac:dyDescent="0.25">
      <c r="A109" s="523" t="str">
        <f>Constant!A39</f>
        <v>Glass Breakage Warranty</v>
      </c>
      <c r="B109" s="524"/>
      <c r="C109" s="524"/>
      <c r="E109" s="720">
        <f>Constant!B39*$G$2</f>
        <v>1.49</v>
      </c>
      <c r="F109" s="523" t="str">
        <f>Constant!C39</f>
        <v>Per Square Ft.</v>
      </c>
      <c r="I109" s="597"/>
      <c r="J109" s="597"/>
      <c r="K109" s="597"/>
      <c r="L109" s="528"/>
      <c r="M109" s="524"/>
      <c r="O109" s="526"/>
      <c r="P109" s="526"/>
    </row>
    <row r="110" spans="1:17" s="525" customFormat="1" ht="15" customHeight="1" x14ac:dyDescent="0.25">
      <c r="A110" s="523" t="str">
        <f>Constant!A40</f>
        <v>Factory Applied WOCD</v>
      </c>
      <c r="B110" s="524"/>
      <c r="C110" s="524"/>
      <c r="E110" s="720">
        <f>Constant!B40*$G$2</f>
        <v>13</v>
      </c>
      <c r="F110" s="523" t="str">
        <f>Constant!C40</f>
        <v>Per Window</v>
      </c>
      <c r="I110" s="597"/>
      <c r="J110" s="597"/>
      <c r="K110" s="597"/>
      <c r="L110" s="528"/>
      <c r="M110" s="524"/>
      <c r="O110" s="526"/>
      <c r="P110" s="526"/>
    </row>
    <row r="111" spans="1:17" s="525" customFormat="1" ht="15" customHeight="1" x14ac:dyDescent="0.25">
      <c r="A111" s="523" t="str">
        <f>Constant!A41</f>
        <v>Plastic Film Applied - Inside or Outside</v>
      </c>
      <c r="B111" s="524"/>
      <c r="C111" s="524"/>
      <c r="E111" s="720">
        <f>Constant!B41*$G$2</f>
        <v>33</v>
      </c>
      <c r="F111" s="523" t="str">
        <f>Constant!C41</f>
        <v>Per Window</v>
      </c>
      <c r="I111" s="597"/>
      <c r="J111" s="597"/>
      <c r="K111" s="597"/>
      <c r="L111" s="528"/>
      <c r="M111" s="524"/>
      <c r="O111" s="526"/>
      <c r="P111" s="526"/>
    </row>
    <row r="112" spans="1:17" s="525" customFormat="1" ht="15" customHeight="1" x14ac:dyDescent="0.25">
      <c r="A112" s="523" t="str">
        <f>Constant!A42</f>
        <v>Plastic Film Applied - Inside and Outside</v>
      </c>
      <c r="B112" s="524"/>
      <c r="C112" s="524"/>
      <c r="E112" s="720">
        <f>Constant!B42*$G$2</f>
        <v>44</v>
      </c>
      <c r="F112" s="523" t="str">
        <f>Constant!C42</f>
        <v>Per Window</v>
      </c>
      <c r="I112" s="597"/>
      <c r="J112" s="597"/>
      <c r="K112" s="597"/>
      <c r="L112" s="528"/>
      <c r="M112" s="524"/>
      <c r="O112" s="526"/>
      <c r="P112" s="526"/>
    </row>
    <row r="113" spans="1:16" s="525" customFormat="1" ht="15" customHeight="1" x14ac:dyDescent="0.25">
      <c r="A113" s="523" t="str">
        <f>Constant!A43</f>
        <v>Flat Grid Charge</v>
      </c>
      <c r="B113" s="524"/>
      <c r="C113" s="524"/>
      <c r="E113" s="720">
        <f>Constant!B43*$G$2</f>
        <v>6.55</v>
      </c>
      <c r="F113" s="523" t="str">
        <f>Constant!C43</f>
        <v>Per Square Ft.</v>
      </c>
      <c r="I113" s="597"/>
      <c r="J113" s="597"/>
      <c r="K113" s="597"/>
      <c r="L113" s="528"/>
      <c r="M113" s="524"/>
      <c r="O113" s="526"/>
      <c r="P113" s="526"/>
    </row>
    <row r="114" spans="1:16" s="525" customFormat="1" ht="15" customHeight="1" x14ac:dyDescent="0.25">
      <c r="A114" s="523" t="str">
        <f>Constant!A44</f>
        <v>Two-Tone Flat Grid Charge</v>
      </c>
      <c r="B114" s="524"/>
      <c r="C114" s="524"/>
      <c r="E114" s="720">
        <f>Constant!B44*$G$2</f>
        <v>17.02</v>
      </c>
      <c r="F114" s="523" t="str">
        <f>Constant!C44</f>
        <v>Per Square Ft.</v>
      </c>
      <c r="I114" s="597"/>
      <c r="J114" s="597"/>
      <c r="K114" s="597"/>
      <c r="L114" s="528"/>
      <c r="M114" s="524"/>
      <c r="O114" s="526"/>
      <c r="P114" s="526"/>
    </row>
    <row r="115" spans="1:16" s="525" customFormat="1" ht="15" customHeight="1" x14ac:dyDescent="0.25">
      <c r="A115" s="523" t="str">
        <f>Constant!A45</f>
        <v>Sculptured Grid Charge</v>
      </c>
      <c r="B115" s="524"/>
      <c r="C115" s="524"/>
      <c r="E115" s="720">
        <f>Constant!B45*$G$2</f>
        <v>17.02</v>
      </c>
      <c r="F115" s="523" t="str">
        <f>Constant!C45</f>
        <v>Per Square Ft.</v>
      </c>
      <c r="I115" s="597"/>
      <c r="J115" s="597"/>
      <c r="K115" s="597"/>
      <c r="L115" s="528"/>
      <c r="M115" s="524"/>
      <c r="O115" s="526"/>
      <c r="P115" s="526"/>
    </row>
    <row r="116" spans="1:16" s="525" customFormat="1" ht="15" customHeight="1" x14ac:dyDescent="0.25">
      <c r="A116" s="523" t="str">
        <f>Constant!A46</f>
        <v>Two-Tone Sculptured Grid Charge</v>
      </c>
      <c r="B116" s="524"/>
      <c r="C116" s="524"/>
      <c r="E116" s="720">
        <f>Constant!B46*$G$2</f>
        <v>34.06</v>
      </c>
      <c r="F116" s="523" t="str">
        <f>Constant!C46</f>
        <v>Per Square Ft.</v>
      </c>
      <c r="I116" s="597"/>
      <c r="J116" s="597"/>
      <c r="K116" s="597"/>
      <c r="L116" s="528"/>
      <c r="M116" s="524"/>
      <c r="O116" s="526"/>
      <c r="P116" s="526"/>
    </row>
    <row r="117" spans="1:16" s="525" customFormat="1" ht="15" customHeight="1" x14ac:dyDescent="0.25">
      <c r="A117" s="523" t="str">
        <f>Constant!A47</f>
        <v>Simulated Divided Lite Grid Charge</v>
      </c>
      <c r="B117" s="524"/>
      <c r="C117" s="524"/>
      <c r="E117" s="720">
        <f>Constant!B47*$G$2</f>
        <v>21.8</v>
      </c>
      <c r="F117" s="523" t="str">
        <f>Constant!C47</f>
        <v>Per Square Ft.</v>
      </c>
      <c r="G117" s="684" t="s">
        <v>1208</v>
      </c>
      <c r="I117" s="597"/>
      <c r="J117" s="597"/>
      <c r="K117" s="597"/>
      <c r="L117" s="528"/>
      <c r="M117" s="524"/>
      <c r="O117" s="526"/>
      <c r="P117" s="526"/>
    </row>
    <row r="118" spans="1:16" s="525" customFormat="1" ht="15" customHeight="1" x14ac:dyDescent="0.25">
      <c r="A118" s="523" t="str">
        <f>Constant!A48</f>
        <v>Simulated Divided Lite Painted Grid Charge</v>
      </c>
      <c r="B118" s="524"/>
      <c r="C118" s="524"/>
      <c r="E118" s="720">
        <f>Constant!B48*$G$2</f>
        <v>27.51</v>
      </c>
      <c r="F118" s="523" t="str">
        <f>Constant!C48</f>
        <v>Per Square Ft.</v>
      </c>
      <c r="G118" s="684" t="s">
        <v>1208</v>
      </c>
      <c r="I118" s="597"/>
      <c r="J118" s="597"/>
      <c r="K118" s="597"/>
      <c r="L118" s="528"/>
      <c r="M118" s="524"/>
      <c r="O118" s="526"/>
      <c r="P118" s="526"/>
    </row>
    <row r="119" spans="1:16" s="525" customFormat="1" ht="15" customHeight="1" x14ac:dyDescent="0.25">
      <c r="A119" s="523" t="str">
        <f>Constant!A49</f>
        <v>2 1/8" SDL Bar</v>
      </c>
      <c r="B119" s="535"/>
      <c r="C119" s="535"/>
      <c r="D119" s="535"/>
      <c r="E119" s="720">
        <f>Constant!B49*$G$2</f>
        <v>102</v>
      </c>
      <c r="F119" s="523" t="str">
        <f>Constant!C49</f>
        <v>Per Bar</v>
      </c>
      <c r="I119" s="597"/>
      <c r="J119" s="597"/>
      <c r="K119" s="597"/>
      <c r="L119" s="528"/>
      <c r="M119" s="524"/>
      <c r="O119" s="526"/>
      <c r="P119" s="526"/>
    </row>
    <row r="120" spans="1:16" s="525" customFormat="1" ht="15" customHeight="1" x14ac:dyDescent="0.25">
      <c r="A120" s="523" t="str">
        <f>Constant!A52</f>
        <v>Combination Unit Charge</v>
      </c>
      <c r="B120" s="535"/>
      <c r="C120" s="535"/>
      <c r="D120" s="535"/>
      <c r="E120" s="720">
        <f>Constant!B52*$G$2</f>
        <v>154</v>
      </c>
      <c r="F120" s="523" t="str">
        <f>Constant!C52</f>
        <v>Combination Charge</v>
      </c>
      <c r="I120" s="597"/>
      <c r="J120" s="597"/>
      <c r="K120" s="597"/>
      <c r="L120" s="528"/>
      <c r="M120" s="524"/>
      <c r="O120" s="526"/>
      <c r="P120" s="526"/>
    </row>
    <row r="121" spans="1:16" s="535" customFormat="1" ht="15" customHeight="1" x14ac:dyDescent="0.25">
      <c r="A121" s="523" t="str">
        <f>Constant!A53</f>
        <v>Tariff</v>
      </c>
      <c r="E121" s="720">
        <f>Constant!B53*$G$2</f>
        <v>6.24</v>
      </c>
      <c r="F121" s="523" t="str">
        <f>Constant!C53</f>
        <v>Per Unit</v>
      </c>
      <c r="J121" s="534"/>
      <c r="K121" s="534"/>
      <c r="L121" s="534"/>
    </row>
    <row r="122" spans="1:16" s="535" customFormat="1" ht="15" customHeight="1" x14ac:dyDescent="0.25">
      <c r="A122" s="523"/>
      <c r="B122" s="539"/>
      <c r="C122" s="539"/>
      <c r="D122" s="538"/>
      <c r="E122" s="538"/>
      <c r="F122" s="529"/>
      <c r="G122" s="529"/>
      <c r="J122" s="597"/>
      <c r="K122" s="597"/>
      <c r="L122" s="597"/>
      <c r="M122" s="528"/>
      <c r="N122" s="524"/>
    </row>
    <row r="123" spans="1:16" s="529" customFormat="1" ht="15" customHeight="1" thickBot="1" x14ac:dyDescent="0.3">
      <c r="A123" s="523"/>
      <c r="B123" s="526"/>
      <c r="C123" s="526"/>
      <c r="D123" s="526"/>
      <c r="E123" s="526"/>
      <c r="F123" s="526"/>
      <c r="G123" s="526"/>
      <c r="J123" s="597"/>
      <c r="K123" s="597"/>
      <c r="L123" s="597"/>
      <c r="M123" s="528"/>
      <c r="N123" s="524"/>
    </row>
    <row r="124" spans="1:16" s="529" customFormat="1" ht="15" customHeight="1" x14ac:dyDescent="0.25">
      <c r="A124" s="711" t="str">
        <f>Constant!A59</f>
        <v>* Suggested rough opening based on butt type drywall installation - add 1/2" to exact width dimension - add 1/2" to exact height dimension.</v>
      </c>
      <c r="B124" s="715"/>
      <c r="C124" s="715"/>
      <c r="D124" s="715"/>
      <c r="E124" s="715"/>
      <c r="F124" s="715"/>
      <c r="G124" s="715"/>
      <c r="H124" s="727"/>
      <c r="I124" s="540"/>
      <c r="J124" s="597"/>
      <c r="K124" s="597"/>
      <c r="L124" s="597"/>
      <c r="M124" s="528"/>
      <c r="N124" s="524"/>
    </row>
    <row r="125" spans="1:16" s="529" customFormat="1" ht="15" customHeight="1" x14ac:dyDescent="0.25">
      <c r="A125" s="523" t="str">
        <f>Constant!A60</f>
        <v>* Grids are between Glass and can not be removed or added.</v>
      </c>
      <c r="B125" s="535"/>
      <c r="C125" s="535"/>
      <c r="D125" s="535"/>
      <c r="E125" s="535"/>
      <c r="F125" s="534"/>
      <c r="G125" s="534"/>
      <c r="H125" s="540"/>
      <c r="I125" s="540"/>
      <c r="J125" s="598"/>
      <c r="K125" s="598"/>
      <c r="L125" s="598"/>
    </row>
    <row r="126" spans="1:16" x14ac:dyDescent="0.25">
      <c r="A126" s="523" t="str">
        <f>Constant!A61</f>
        <v>** Argon Enhanced Available Only In Combination W/ Low E Glass.</v>
      </c>
      <c r="M126" s="517"/>
      <c r="N126" s="517"/>
      <c r="O126" s="517"/>
      <c r="P126" s="517"/>
    </row>
    <row r="127" spans="1:16" x14ac:dyDescent="0.25">
      <c r="A127" s="523" t="str">
        <f>Constant!A62</f>
        <v>Subject to change without notice.</v>
      </c>
      <c r="M127" s="517"/>
      <c r="N127" s="517"/>
      <c r="O127" s="517"/>
      <c r="P127" s="517"/>
    </row>
    <row r="128" spans="1:16" x14ac:dyDescent="0.25">
      <c r="A128" s="523" t="str">
        <f>Constant!A63</f>
        <v>When changing the multiplier, please make sure that you have entered the correct number from your multiplier sheet.</v>
      </c>
      <c r="M128" s="517"/>
      <c r="N128" s="517"/>
      <c r="O128" s="517"/>
      <c r="P128" s="517"/>
    </row>
    <row r="129" spans="1:16" x14ac:dyDescent="0.25">
      <c r="A129" s="523" t="str">
        <f>Constant!A64</f>
        <v>Match the product code number and the multiplier number.  We can not be responsible for mistakes in pricing.</v>
      </c>
      <c r="M129" s="517"/>
      <c r="N129" s="517"/>
      <c r="O129" s="517"/>
      <c r="P129" s="517"/>
    </row>
    <row r="130" spans="1:16" ht="16.5" thickBot="1" x14ac:dyDescent="0.3">
      <c r="A130" s="716" t="str">
        <f>Constant!A65</f>
        <v>If you have any questions contact your local sales person or customer service department.</v>
      </c>
      <c r="B130" s="722"/>
      <c r="C130" s="722"/>
      <c r="D130" s="722"/>
      <c r="E130" s="722"/>
      <c r="F130" s="722"/>
      <c r="G130" s="722"/>
      <c r="H130" s="722"/>
      <c r="M130" s="517"/>
      <c r="N130" s="517"/>
      <c r="O130" s="517"/>
      <c r="P130" s="517"/>
    </row>
    <row r="131" spans="1:16" x14ac:dyDescent="0.25">
      <c r="A131" s="523"/>
      <c r="M131" s="517"/>
      <c r="N131" s="517"/>
      <c r="O131" s="517"/>
      <c r="P131" s="517"/>
    </row>
    <row r="132" spans="1:16" x14ac:dyDescent="0.25">
      <c r="A132" s="523"/>
      <c r="M132" s="517"/>
      <c r="N132" s="517"/>
      <c r="O132" s="517"/>
      <c r="P132" s="517"/>
    </row>
    <row r="133" spans="1:16" x14ac:dyDescent="0.25">
      <c r="M133" s="517"/>
      <c r="N133" s="517"/>
      <c r="O133" s="517"/>
      <c r="P133" s="517"/>
    </row>
    <row r="134" spans="1:16" x14ac:dyDescent="0.25">
      <c r="M134" s="517"/>
      <c r="N134" s="517"/>
      <c r="O134" s="517"/>
      <c r="P134" s="517"/>
    </row>
    <row r="135" spans="1:16" x14ac:dyDescent="0.25">
      <c r="M135" s="517"/>
      <c r="N135" s="517"/>
      <c r="O135" s="517"/>
      <c r="P135" s="517"/>
    </row>
    <row r="136" spans="1:16" x14ac:dyDescent="0.25">
      <c r="M136" s="517"/>
      <c r="N136" s="517"/>
      <c r="O136" s="517"/>
      <c r="P136" s="517"/>
    </row>
    <row r="137" spans="1:16" x14ac:dyDescent="0.25">
      <c r="M137" s="517"/>
      <c r="N137" s="517"/>
      <c r="O137" s="517"/>
      <c r="P137" s="517"/>
    </row>
    <row r="138" spans="1:16" x14ac:dyDescent="0.25">
      <c r="M138" s="517"/>
      <c r="N138" s="517"/>
      <c r="O138" s="517"/>
      <c r="P138" s="517"/>
    </row>
    <row r="139" spans="1:16" x14ac:dyDescent="0.25">
      <c r="M139" s="517"/>
      <c r="N139" s="517"/>
      <c r="O139" s="517"/>
      <c r="P139" s="517"/>
    </row>
    <row r="140" spans="1:16" x14ac:dyDescent="0.25">
      <c r="M140" s="517"/>
      <c r="N140" s="517"/>
      <c r="O140" s="517"/>
      <c r="P140" s="517"/>
    </row>
    <row r="141" spans="1:16" x14ac:dyDescent="0.25">
      <c r="M141" s="517"/>
      <c r="N141" s="517"/>
      <c r="O141" s="517"/>
      <c r="P141" s="517"/>
    </row>
    <row r="142" spans="1:16" x14ac:dyDescent="0.25">
      <c r="M142" s="517"/>
      <c r="N142" s="517"/>
      <c r="O142" s="517"/>
      <c r="P142" s="517"/>
    </row>
    <row r="143" spans="1:16" x14ac:dyDescent="0.25">
      <c r="M143" s="517"/>
      <c r="N143" s="517"/>
      <c r="O143" s="517"/>
      <c r="P143" s="517"/>
    </row>
    <row r="144" spans="1:16" x14ac:dyDescent="0.25">
      <c r="M144" s="517"/>
      <c r="N144" s="517"/>
      <c r="O144" s="517"/>
      <c r="P144" s="517"/>
    </row>
    <row r="145" spans="13:16" x14ac:dyDescent="0.25">
      <c r="M145" s="517"/>
      <c r="N145" s="517"/>
      <c r="O145" s="517"/>
      <c r="P145" s="517"/>
    </row>
    <row r="146" spans="13:16" x14ac:dyDescent="0.25">
      <c r="M146" s="517"/>
      <c r="N146" s="517"/>
      <c r="O146" s="517"/>
      <c r="P146" s="517"/>
    </row>
    <row r="147" spans="13:16" x14ac:dyDescent="0.25">
      <c r="M147" s="517"/>
      <c r="N147" s="517"/>
      <c r="O147" s="517"/>
      <c r="P147" s="517"/>
    </row>
    <row r="148" spans="13:16" x14ac:dyDescent="0.25">
      <c r="M148" s="517"/>
      <c r="N148" s="517"/>
      <c r="O148" s="517"/>
      <c r="P148" s="517"/>
    </row>
    <row r="149" spans="13:16" x14ac:dyDescent="0.25">
      <c r="M149" s="517"/>
      <c r="N149" s="517"/>
      <c r="O149" s="517"/>
      <c r="P149" s="517"/>
    </row>
    <row r="150" spans="13:16" x14ac:dyDescent="0.25">
      <c r="M150" s="517"/>
      <c r="N150" s="517"/>
      <c r="O150" s="517"/>
      <c r="P150" s="517"/>
    </row>
    <row r="151" spans="13:16" x14ac:dyDescent="0.25">
      <c r="M151" s="517"/>
      <c r="N151" s="517"/>
      <c r="O151" s="517"/>
      <c r="P151" s="517"/>
    </row>
    <row r="152" spans="13:16" x14ac:dyDescent="0.25">
      <c r="M152" s="517"/>
      <c r="N152" s="517"/>
      <c r="O152" s="517"/>
      <c r="P152" s="517"/>
    </row>
    <row r="153" spans="13:16" x14ac:dyDescent="0.25">
      <c r="M153" s="517"/>
      <c r="N153" s="517"/>
      <c r="O153" s="517"/>
      <c r="P153" s="517"/>
    </row>
    <row r="154" spans="13:16" x14ac:dyDescent="0.25">
      <c r="M154" s="517"/>
      <c r="N154" s="517"/>
      <c r="O154" s="517"/>
      <c r="P154" s="517"/>
    </row>
    <row r="155" spans="13:16" x14ac:dyDescent="0.25">
      <c r="M155" s="517"/>
      <c r="N155" s="517"/>
      <c r="O155" s="517"/>
      <c r="P155" s="517"/>
    </row>
    <row r="156" spans="13:16" x14ac:dyDescent="0.25">
      <c r="M156" s="517"/>
      <c r="N156" s="517"/>
      <c r="O156" s="517"/>
      <c r="P156" s="517"/>
    </row>
    <row r="157" spans="13:16" x14ac:dyDescent="0.25">
      <c r="M157" s="517"/>
      <c r="N157" s="517"/>
      <c r="O157" s="517"/>
      <c r="P157" s="517"/>
    </row>
    <row r="158" spans="13:16" x14ac:dyDescent="0.25">
      <c r="M158" s="517"/>
      <c r="N158" s="517"/>
      <c r="O158" s="517"/>
      <c r="P158" s="517"/>
    </row>
    <row r="159" spans="13:16" x14ac:dyDescent="0.25">
      <c r="M159" s="517"/>
      <c r="N159" s="517"/>
      <c r="O159" s="517"/>
      <c r="P159" s="517"/>
    </row>
    <row r="160" spans="13:16" x14ac:dyDescent="0.25">
      <c r="M160" s="517"/>
      <c r="N160" s="517"/>
      <c r="O160" s="517"/>
      <c r="P160" s="517"/>
    </row>
    <row r="161" spans="13:16" x14ac:dyDescent="0.25">
      <c r="M161" s="517"/>
      <c r="N161" s="517"/>
      <c r="O161" s="517"/>
      <c r="P161" s="517"/>
    </row>
    <row r="162" spans="13:16" x14ac:dyDescent="0.25">
      <c r="M162" s="517"/>
      <c r="N162" s="517"/>
      <c r="O162" s="517"/>
      <c r="P162" s="517"/>
    </row>
    <row r="163" spans="13:16" x14ac:dyDescent="0.25">
      <c r="M163" s="517"/>
      <c r="N163" s="517"/>
      <c r="O163" s="517"/>
      <c r="P163" s="517"/>
    </row>
    <row r="164" spans="13:16" x14ac:dyDescent="0.25">
      <c r="M164" s="517"/>
      <c r="N164" s="517"/>
      <c r="O164" s="517"/>
      <c r="P164" s="517"/>
    </row>
    <row r="165" spans="13:16" x14ac:dyDescent="0.25">
      <c r="M165" s="517"/>
      <c r="N165" s="517"/>
      <c r="O165" s="517"/>
      <c r="P165" s="517"/>
    </row>
    <row r="166" spans="13:16" x14ac:dyDescent="0.25">
      <c r="M166" s="517"/>
      <c r="N166" s="517"/>
      <c r="O166" s="517"/>
      <c r="P166" s="517"/>
    </row>
    <row r="167" spans="13:16" x14ac:dyDescent="0.25">
      <c r="M167" s="517"/>
      <c r="N167" s="517"/>
      <c r="O167" s="517"/>
      <c r="P167" s="517"/>
    </row>
    <row r="168" spans="13:16" x14ac:dyDescent="0.25">
      <c r="M168" s="517"/>
      <c r="N168" s="517"/>
      <c r="O168" s="517"/>
      <c r="P168" s="517"/>
    </row>
    <row r="169" spans="13:16" x14ac:dyDescent="0.25">
      <c r="M169" s="517"/>
      <c r="N169" s="517"/>
      <c r="O169" s="517"/>
      <c r="P169" s="517"/>
    </row>
    <row r="170" spans="13:16" x14ac:dyDescent="0.25">
      <c r="M170" s="517"/>
      <c r="N170" s="517"/>
      <c r="O170" s="517"/>
      <c r="P170" s="517"/>
    </row>
    <row r="171" spans="13:16" x14ac:dyDescent="0.25">
      <c r="M171" s="517"/>
      <c r="N171" s="517"/>
      <c r="O171" s="517"/>
      <c r="P171" s="517"/>
    </row>
    <row r="172" spans="13:16" x14ac:dyDescent="0.25">
      <c r="M172" s="517"/>
      <c r="N172" s="517"/>
      <c r="O172" s="517"/>
      <c r="P172" s="517"/>
    </row>
    <row r="173" spans="13:16" x14ac:dyDescent="0.25">
      <c r="M173" s="517"/>
      <c r="N173" s="517"/>
      <c r="O173" s="517"/>
      <c r="P173" s="517"/>
    </row>
    <row r="174" spans="13:16" x14ac:dyDescent="0.25">
      <c r="M174" s="517"/>
      <c r="N174" s="517"/>
      <c r="O174" s="517"/>
      <c r="P174" s="517"/>
    </row>
    <row r="175" spans="13:16" x14ac:dyDescent="0.25">
      <c r="M175" s="517"/>
      <c r="N175" s="517"/>
      <c r="O175" s="517"/>
      <c r="P175" s="517"/>
    </row>
    <row r="176" spans="13:16" x14ac:dyDescent="0.25">
      <c r="M176" s="517"/>
      <c r="N176" s="517"/>
      <c r="O176" s="517"/>
      <c r="P176" s="517"/>
    </row>
    <row r="177" spans="13:16" x14ac:dyDescent="0.25">
      <c r="M177" s="517"/>
      <c r="N177" s="517"/>
      <c r="O177" s="517"/>
      <c r="P177" s="517"/>
    </row>
    <row r="178" spans="13:16" x14ac:dyDescent="0.25">
      <c r="M178" s="517"/>
      <c r="N178" s="517"/>
      <c r="O178" s="517"/>
      <c r="P178" s="517"/>
    </row>
    <row r="179" spans="13:16" x14ac:dyDescent="0.25">
      <c r="M179" s="517"/>
      <c r="N179" s="517"/>
      <c r="O179" s="517"/>
      <c r="P179" s="517"/>
    </row>
    <row r="180" spans="13:16" x14ac:dyDescent="0.25">
      <c r="M180" s="517"/>
      <c r="N180" s="517"/>
      <c r="O180" s="517"/>
      <c r="P180" s="517"/>
    </row>
    <row r="181" spans="13:16" x14ac:dyDescent="0.25">
      <c r="M181" s="517"/>
      <c r="N181" s="517"/>
      <c r="O181" s="517"/>
      <c r="P181" s="517"/>
    </row>
    <row r="182" spans="13:16" x14ac:dyDescent="0.25">
      <c r="M182" s="517"/>
      <c r="N182" s="517"/>
      <c r="O182" s="517"/>
      <c r="P182" s="517"/>
    </row>
    <row r="183" spans="13:16" x14ac:dyDescent="0.25">
      <c r="M183" s="517"/>
      <c r="N183" s="517"/>
      <c r="O183" s="517"/>
      <c r="P183" s="517"/>
    </row>
    <row r="184" spans="13:16" x14ac:dyDescent="0.25">
      <c r="M184" s="517"/>
      <c r="N184" s="517"/>
      <c r="O184" s="517"/>
      <c r="P184" s="517"/>
    </row>
    <row r="185" spans="13:16" x14ac:dyDescent="0.25">
      <c r="M185" s="517"/>
      <c r="N185" s="517"/>
      <c r="O185" s="517"/>
      <c r="P185" s="517"/>
    </row>
    <row r="186" spans="13:16" x14ac:dyDescent="0.25">
      <c r="M186" s="517"/>
      <c r="N186" s="517"/>
      <c r="O186" s="517"/>
      <c r="P186" s="517"/>
    </row>
    <row r="187" spans="13:16" x14ac:dyDescent="0.25">
      <c r="M187" s="517"/>
      <c r="N187" s="517"/>
      <c r="O187" s="517"/>
      <c r="P187" s="517"/>
    </row>
    <row r="188" spans="13:16" x14ac:dyDescent="0.25">
      <c r="M188" s="517"/>
      <c r="N188" s="517"/>
      <c r="O188" s="517"/>
      <c r="P188" s="517"/>
    </row>
    <row r="189" spans="13:16" x14ac:dyDescent="0.25">
      <c r="M189" s="517"/>
      <c r="N189" s="517"/>
      <c r="O189" s="517"/>
      <c r="P189" s="517"/>
    </row>
    <row r="190" spans="13:16" x14ac:dyDescent="0.25">
      <c r="M190" s="517"/>
      <c r="N190" s="517"/>
      <c r="O190" s="517"/>
      <c r="P190" s="517"/>
    </row>
    <row r="191" spans="13:16" x14ac:dyDescent="0.25">
      <c r="M191" s="517"/>
      <c r="N191" s="517"/>
      <c r="O191" s="517"/>
      <c r="P191" s="517"/>
    </row>
    <row r="192" spans="13:16" x14ac:dyDescent="0.25">
      <c r="M192" s="517"/>
      <c r="N192" s="517"/>
      <c r="O192" s="517"/>
      <c r="P192" s="517"/>
    </row>
    <row r="193" spans="13:16" x14ac:dyDescent="0.25">
      <c r="M193" s="517"/>
      <c r="N193" s="517"/>
      <c r="O193" s="517"/>
      <c r="P193" s="517"/>
    </row>
    <row r="194" spans="13:16" x14ac:dyDescent="0.25">
      <c r="M194" s="517"/>
      <c r="N194" s="517"/>
      <c r="O194" s="517"/>
      <c r="P194" s="517"/>
    </row>
    <row r="195" spans="13:16" x14ac:dyDescent="0.25">
      <c r="M195" s="517"/>
      <c r="N195" s="517"/>
      <c r="O195" s="517"/>
      <c r="P195" s="517"/>
    </row>
    <row r="196" spans="13:16" x14ac:dyDescent="0.25">
      <c r="M196" s="517"/>
      <c r="N196" s="517"/>
      <c r="O196" s="517"/>
      <c r="P196" s="517"/>
    </row>
    <row r="197" spans="13:16" x14ac:dyDescent="0.25">
      <c r="M197" s="517"/>
      <c r="N197" s="517"/>
      <c r="O197" s="517"/>
      <c r="P197" s="517"/>
    </row>
    <row r="198" spans="13:16" x14ac:dyDescent="0.25">
      <c r="M198" s="517"/>
      <c r="N198" s="517"/>
      <c r="O198" s="517"/>
      <c r="P198" s="517"/>
    </row>
    <row r="199" spans="13:16" x14ac:dyDescent="0.25">
      <c r="M199" s="517"/>
      <c r="N199" s="517"/>
      <c r="O199" s="517"/>
      <c r="P199" s="517"/>
    </row>
    <row r="200" spans="13:16" x14ac:dyDescent="0.25">
      <c r="M200" s="517"/>
      <c r="N200" s="517"/>
      <c r="O200" s="517"/>
      <c r="P200" s="517"/>
    </row>
    <row r="201" spans="13:16" x14ac:dyDescent="0.25">
      <c r="M201" s="517"/>
      <c r="N201" s="517"/>
      <c r="O201" s="517"/>
      <c r="P201" s="517"/>
    </row>
    <row r="202" spans="13:16" x14ac:dyDescent="0.25">
      <c r="M202" s="517"/>
      <c r="N202" s="517"/>
      <c r="O202" s="517"/>
      <c r="P202" s="517"/>
    </row>
    <row r="203" spans="13:16" x14ac:dyDescent="0.25">
      <c r="M203" s="517"/>
      <c r="N203" s="517"/>
      <c r="O203" s="517"/>
      <c r="P203" s="517"/>
    </row>
    <row r="204" spans="13:16" x14ac:dyDescent="0.25">
      <c r="M204" s="517"/>
      <c r="N204" s="517"/>
      <c r="O204" s="517"/>
      <c r="P204" s="517"/>
    </row>
    <row r="205" spans="13:16" x14ac:dyDescent="0.25">
      <c r="M205" s="517"/>
      <c r="N205" s="517"/>
      <c r="O205" s="517"/>
      <c r="P205" s="517"/>
    </row>
    <row r="206" spans="13:16" x14ac:dyDescent="0.25">
      <c r="M206" s="517"/>
      <c r="N206" s="517"/>
      <c r="O206" s="517"/>
      <c r="P206" s="517"/>
    </row>
    <row r="207" spans="13:16" x14ac:dyDescent="0.25">
      <c r="M207" s="517"/>
      <c r="N207" s="517"/>
      <c r="O207" s="517"/>
      <c r="P207" s="517"/>
    </row>
    <row r="208" spans="13:16" x14ac:dyDescent="0.25">
      <c r="M208" s="517"/>
      <c r="N208" s="517"/>
      <c r="O208" s="517"/>
      <c r="P208" s="517"/>
    </row>
    <row r="209" spans="13:16" x14ac:dyDescent="0.25">
      <c r="M209" s="517"/>
      <c r="N209" s="517"/>
      <c r="O209" s="517"/>
      <c r="P209" s="517"/>
    </row>
    <row r="210" spans="13:16" x14ac:dyDescent="0.25">
      <c r="M210" s="517"/>
      <c r="N210" s="517"/>
      <c r="O210" s="517"/>
      <c r="P210" s="517"/>
    </row>
    <row r="211" spans="13:16" x14ac:dyDescent="0.25">
      <c r="M211" s="517"/>
      <c r="N211" s="517"/>
      <c r="O211" s="517"/>
      <c r="P211" s="517"/>
    </row>
    <row r="212" spans="13:16" x14ac:dyDescent="0.25">
      <c r="M212" s="517"/>
      <c r="N212" s="517"/>
      <c r="O212" s="517"/>
      <c r="P212" s="517"/>
    </row>
    <row r="213" spans="13:16" x14ac:dyDescent="0.25">
      <c r="M213" s="517"/>
      <c r="N213" s="517"/>
      <c r="O213" s="517"/>
      <c r="P213" s="517"/>
    </row>
    <row r="214" spans="13:16" x14ac:dyDescent="0.25">
      <c r="M214" s="517"/>
      <c r="N214" s="517"/>
      <c r="O214" s="517"/>
      <c r="P214" s="517"/>
    </row>
    <row r="215" spans="13:16" x14ac:dyDescent="0.25">
      <c r="M215" s="517"/>
      <c r="N215" s="517"/>
      <c r="O215" s="517"/>
      <c r="P215" s="517"/>
    </row>
    <row r="216" spans="13:16" x14ac:dyDescent="0.25">
      <c r="M216" s="517"/>
      <c r="N216" s="517"/>
      <c r="O216" s="517"/>
      <c r="P216" s="517"/>
    </row>
    <row r="217" spans="13:16" x14ac:dyDescent="0.25">
      <c r="M217" s="517"/>
      <c r="N217" s="517"/>
      <c r="O217" s="517"/>
      <c r="P217" s="517"/>
    </row>
    <row r="218" spans="13:16" x14ac:dyDescent="0.25">
      <c r="M218" s="517"/>
      <c r="N218" s="517"/>
      <c r="O218" s="517"/>
      <c r="P218" s="517"/>
    </row>
    <row r="219" spans="13:16" x14ac:dyDescent="0.25">
      <c r="M219" s="517"/>
      <c r="N219" s="517"/>
      <c r="O219" s="517"/>
      <c r="P219" s="517"/>
    </row>
    <row r="220" spans="13:16" x14ac:dyDescent="0.25">
      <c r="M220" s="517"/>
      <c r="N220" s="517"/>
      <c r="O220" s="517"/>
      <c r="P220" s="517"/>
    </row>
    <row r="221" spans="13:16" x14ac:dyDescent="0.25">
      <c r="M221" s="517"/>
      <c r="N221" s="517"/>
      <c r="O221" s="517"/>
      <c r="P221" s="517"/>
    </row>
    <row r="222" spans="13:16" x14ac:dyDescent="0.25">
      <c r="M222" s="517"/>
      <c r="N222" s="517"/>
      <c r="O222" s="517"/>
      <c r="P222" s="517"/>
    </row>
    <row r="223" spans="13:16" x14ac:dyDescent="0.25">
      <c r="M223" s="517"/>
      <c r="N223" s="517"/>
      <c r="O223" s="517"/>
      <c r="P223" s="517"/>
    </row>
    <row r="224" spans="13:16" x14ac:dyDescent="0.25">
      <c r="M224" s="517"/>
      <c r="N224" s="517"/>
      <c r="O224" s="517"/>
      <c r="P224" s="517"/>
    </row>
    <row r="225" spans="13:16" x14ac:dyDescent="0.25">
      <c r="M225" s="517"/>
      <c r="N225" s="517"/>
      <c r="O225" s="517"/>
      <c r="P225" s="517"/>
    </row>
    <row r="226" spans="13:16" x14ac:dyDescent="0.25">
      <c r="M226" s="517"/>
      <c r="N226" s="517"/>
      <c r="O226" s="517"/>
      <c r="P226" s="517"/>
    </row>
    <row r="227" spans="13:16" x14ac:dyDescent="0.25">
      <c r="M227" s="517"/>
      <c r="N227" s="517"/>
      <c r="O227" s="517"/>
      <c r="P227" s="517"/>
    </row>
    <row r="228" spans="13:16" x14ac:dyDescent="0.25">
      <c r="M228" s="517"/>
      <c r="N228" s="517"/>
      <c r="O228" s="517"/>
      <c r="P228" s="517"/>
    </row>
    <row r="229" spans="13:16" x14ac:dyDescent="0.25">
      <c r="M229" s="517"/>
      <c r="N229" s="517"/>
      <c r="O229" s="517"/>
      <c r="P229" s="517"/>
    </row>
    <row r="230" spans="13:16" x14ac:dyDescent="0.25">
      <c r="M230" s="517"/>
      <c r="N230" s="517"/>
      <c r="O230" s="517"/>
      <c r="P230" s="517"/>
    </row>
    <row r="231" spans="13:16" x14ac:dyDescent="0.25">
      <c r="M231" s="517"/>
      <c r="N231" s="517"/>
      <c r="O231" s="517"/>
      <c r="P231" s="517"/>
    </row>
    <row r="232" spans="13:16" x14ac:dyDescent="0.25">
      <c r="M232" s="517"/>
      <c r="N232" s="517"/>
      <c r="O232" s="517"/>
      <c r="P232" s="517"/>
    </row>
    <row r="233" spans="13:16" x14ac:dyDescent="0.25">
      <c r="M233" s="517"/>
      <c r="N233" s="517"/>
      <c r="O233" s="517"/>
      <c r="P233" s="517"/>
    </row>
    <row r="234" spans="13:16" x14ac:dyDescent="0.25">
      <c r="M234" s="517"/>
      <c r="N234" s="517"/>
      <c r="O234" s="517"/>
      <c r="P234" s="517"/>
    </row>
    <row r="235" spans="13:16" x14ac:dyDescent="0.25">
      <c r="M235" s="517"/>
      <c r="N235" s="517"/>
      <c r="O235" s="517"/>
      <c r="P235" s="517"/>
    </row>
    <row r="236" spans="13:16" x14ac:dyDescent="0.25">
      <c r="M236" s="517"/>
      <c r="N236" s="517"/>
      <c r="O236" s="517"/>
      <c r="P236" s="517"/>
    </row>
    <row r="237" spans="13:16" x14ac:dyDescent="0.25">
      <c r="M237" s="517"/>
      <c r="N237" s="517"/>
      <c r="O237" s="517"/>
      <c r="P237" s="517"/>
    </row>
    <row r="238" spans="13:16" x14ac:dyDescent="0.25">
      <c r="M238" s="517"/>
      <c r="N238" s="517"/>
      <c r="O238" s="517"/>
      <c r="P238" s="517"/>
    </row>
    <row r="239" spans="13:16" x14ac:dyDescent="0.25">
      <c r="M239" s="517"/>
      <c r="N239" s="517"/>
      <c r="O239" s="517"/>
      <c r="P239" s="517"/>
    </row>
    <row r="240" spans="13:16" x14ac:dyDescent="0.25">
      <c r="M240" s="517"/>
      <c r="N240" s="517"/>
      <c r="O240" s="517"/>
      <c r="P240" s="517"/>
    </row>
    <row r="241" spans="13:16" x14ac:dyDescent="0.25">
      <c r="M241" s="517"/>
      <c r="N241" s="517"/>
      <c r="O241" s="517"/>
      <c r="P241" s="517"/>
    </row>
    <row r="242" spans="13:16" x14ac:dyDescent="0.25">
      <c r="M242" s="517"/>
      <c r="N242" s="517"/>
      <c r="O242" s="517"/>
      <c r="P242" s="517"/>
    </row>
    <row r="243" spans="13:16" x14ac:dyDescent="0.25">
      <c r="M243" s="517"/>
      <c r="N243" s="517"/>
      <c r="O243" s="517"/>
      <c r="P243" s="517"/>
    </row>
    <row r="244" spans="13:16" x14ac:dyDescent="0.25">
      <c r="M244" s="517"/>
      <c r="N244" s="517"/>
      <c r="O244" s="517"/>
      <c r="P244" s="517"/>
    </row>
    <row r="245" spans="13:16" x14ac:dyDescent="0.25">
      <c r="M245" s="517"/>
      <c r="N245" s="517"/>
      <c r="O245" s="517"/>
      <c r="P245" s="517"/>
    </row>
    <row r="246" spans="13:16" x14ac:dyDescent="0.25">
      <c r="M246" s="517"/>
      <c r="N246" s="517"/>
      <c r="O246" s="517"/>
      <c r="P246" s="517"/>
    </row>
    <row r="247" spans="13:16" x14ac:dyDescent="0.25">
      <c r="M247" s="517"/>
      <c r="N247" s="517"/>
      <c r="O247" s="517"/>
      <c r="P247" s="517"/>
    </row>
    <row r="248" spans="13:16" x14ac:dyDescent="0.25">
      <c r="M248" s="517"/>
      <c r="N248" s="517"/>
      <c r="O248" s="517"/>
      <c r="P248" s="517"/>
    </row>
    <row r="249" spans="13:16" x14ac:dyDescent="0.25">
      <c r="M249" s="517"/>
      <c r="N249" s="517"/>
      <c r="O249" s="517"/>
      <c r="P249" s="517"/>
    </row>
    <row r="250" spans="13:16" x14ac:dyDescent="0.25">
      <c r="M250" s="517"/>
      <c r="N250" s="517"/>
      <c r="O250" s="517"/>
      <c r="P250" s="517"/>
    </row>
    <row r="251" spans="13:16" x14ac:dyDescent="0.25">
      <c r="M251" s="517"/>
      <c r="N251" s="517"/>
      <c r="O251" s="517"/>
      <c r="P251" s="517"/>
    </row>
    <row r="252" spans="13:16" x14ac:dyDescent="0.25">
      <c r="M252" s="517"/>
      <c r="N252" s="517"/>
      <c r="O252" s="517"/>
      <c r="P252" s="517"/>
    </row>
    <row r="253" spans="13:16" x14ac:dyDescent="0.25">
      <c r="M253" s="517"/>
      <c r="N253" s="517"/>
      <c r="O253" s="517"/>
      <c r="P253" s="517"/>
    </row>
    <row r="254" spans="13:16" x14ac:dyDescent="0.25">
      <c r="M254" s="517"/>
      <c r="N254" s="517"/>
      <c r="O254" s="517"/>
      <c r="P254" s="517"/>
    </row>
    <row r="255" spans="13:16" x14ac:dyDescent="0.25">
      <c r="M255" s="517"/>
      <c r="N255" s="517"/>
      <c r="O255" s="517"/>
      <c r="P255" s="517"/>
    </row>
    <row r="256" spans="13:16" x14ac:dyDescent="0.25">
      <c r="M256" s="517"/>
      <c r="N256" s="517"/>
      <c r="O256" s="517"/>
      <c r="P256" s="517"/>
    </row>
    <row r="257" spans="13:16" x14ac:dyDescent="0.25">
      <c r="M257" s="517"/>
      <c r="N257" s="517"/>
      <c r="O257" s="517"/>
      <c r="P257" s="517"/>
    </row>
    <row r="258" spans="13:16" x14ac:dyDescent="0.25">
      <c r="M258" s="517"/>
      <c r="N258" s="517"/>
      <c r="O258" s="517"/>
      <c r="P258" s="517"/>
    </row>
    <row r="259" spans="13:16" x14ac:dyDescent="0.25">
      <c r="M259" s="517"/>
      <c r="N259" s="517"/>
      <c r="O259" s="517"/>
      <c r="P259" s="517"/>
    </row>
    <row r="260" spans="13:16" x14ac:dyDescent="0.25">
      <c r="M260" s="517"/>
      <c r="N260" s="517"/>
      <c r="O260" s="517"/>
      <c r="P260" s="517"/>
    </row>
    <row r="261" spans="13:16" x14ac:dyDescent="0.25">
      <c r="M261" s="517"/>
      <c r="N261" s="517"/>
      <c r="O261" s="517"/>
      <c r="P261" s="517"/>
    </row>
    <row r="262" spans="13:16" x14ac:dyDescent="0.25">
      <c r="M262" s="517"/>
      <c r="N262" s="517"/>
      <c r="O262" s="517"/>
      <c r="P262" s="517"/>
    </row>
    <row r="263" spans="13:16" x14ac:dyDescent="0.25">
      <c r="M263" s="517"/>
      <c r="N263" s="517"/>
      <c r="O263" s="517"/>
      <c r="P263" s="517"/>
    </row>
    <row r="264" spans="13:16" x14ac:dyDescent="0.25">
      <c r="M264" s="517"/>
      <c r="N264" s="517"/>
      <c r="O264" s="517"/>
      <c r="P264" s="517"/>
    </row>
    <row r="265" spans="13:16" x14ac:dyDescent="0.25">
      <c r="M265" s="517"/>
      <c r="N265" s="517"/>
      <c r="O265" s="517"/>
      <c r="P265" s="517"/>
    </row>
    <row r="266" spans="13:16" x14ac:dyDescent="0.25">
      <c r="M266" s="517"/>
      <c r="N266" s="517"/>
      <c r="O266" s="517"/>
      <c r="P266" s="517"/>
    </row>
    <row r="267" spans="13:16" x14ac:dyDescent="0.25">
      <c r="M267" s="517"/>
      <c r="N267" s="517"/>
      <c r="O267" s="517"/>
      <c r="P267" s="517"/>
    </row>
    <row r="268" spans="13:16" x14ac:dyDescent="0.25">
      <c r="M268" s="517"/>
      <c r="N268" s="517"/>
      <c r="O268" s="517"/>
      <c r="P268" s="517"/>
    </row>
    <row r="269" spans="13:16" x14ac:dyDescent="0.25">
      <c r="M269" s="517"/>
      <c r="N269" s="517"/>
      <c r="O269" s="517"/>
      <c r="P269" s="517"/>
    </row>
    <row r="270" spans="13:16" x14ac:dyDescent="0.25">
      <c r="M270" s="517"/>
      <c r="N270" s="517"/>
      <c r="O270" s="517"/>
      <c r="P270" s="517"/>
    </row>
    <row r="271" spans="13:16" x14ac:dyDescent="0.25">
      <c r="M271" s="517"/>
      <c r="N271" s="517"/>
      <c r="O271" s="517"/>
      <c r="P271" s="517"/>
    </row>
    <row r="272" spans="13:16" x14ac:dyDescent="0.25">
      <c r="M272" s="517"/>
      <c r="N272" s="517"/>
      <c r="O272" s="517"/>
      <c r="P272" s="517"/>
    </row>
    <row r="273" spans="13:16" x14ac:dyDescent="0.25">
      <c r="M273" s="517"/>
      <c r="N273" s="517"/>
      <c r="O273" s="517"/>
      <c r="P273" s="517"/>
    </row>
    <row r="274" spans="13:16" x14ac:dyDescent="0.25">
      <c r="M274" s="517"/>
      <c r="N274" s="517"/>
      <c r="O274" s="517"/>
      <c r="P274" s="517"/>
    </row>
    <row r="275" spans="13:16" x14ac:dyDescent="0.25">
      <c r="M275" s="517"/>
      <c r="N275" s="517"/>
      <c r="O275" s="517"/>
      <c r="P275" s="517"/>
    </row>
    <row r="276" spans="13:16" x14ac:dyDescent="0.25">
      <c r="M276" s="517"/>
      <c r="N276" s="517"/>
      <c r="O276" s="517"/>
      <c r="P276" s="517"/>
    </row>
    <row r="277" spans="13:16" x14ac:dyDescent="0.25">
      <c r="M277" s="517"/>
      <c r="N277" s="517"/>
      <c r="O277" s="517"/>
      <c r="P277" s="517"/>
    </row>
    <row r="278" spans="13:16" x14ac:dyDescent="0.25">
      <c r="M278" s="517"/>
      <c r="N278" s="517"/>
      <c r="O278" s="517"/>
      <c r="P278" s="517"/>
    </row>
    <row r="279" spans="13:16" x14ac:dyDescent="0.25">
      <c r="M279" s="517"/>
      <c r="N279" s="517"/>
      <c r="O279" s="517"/>
      <c r="P279" s="517"/>
    </row>
    <row r="280" spans="13:16" x14ac:dyDescent="0.25">
      <c r="M280" s="517"/>
      <c r="N280" s="517"/>
      <c r="O280" s="517"/>
      <c r="P280" s="517"/>
    </row>
    <row r="281" spans="13:16" x14ac:dyDescent="0.25">
      <c r="M281" s="517"/>
      <c r="N281" s="517"/>
      <c r="O281" s="517"/>
      <c r="P281" s="517"/>
    </row>
    <row r="282" spans="13:16" x14ac:dyDescent="0.25">
      <c r="M282" s="517"/>
      <c r="N282" s="517"/>
      <c r="O282" s="517"/>
      <c r="P282" s="517"/>
    </row>
    <row r="283" spans="13:16" x14ac:dyDescent="0.25">
      <c r="M283" s="517"/>
      <c r="N283" s="517"/>
      <c r="O283" s="517"/>
      <c r="P283" s="517"/>
    </row>
    <row r="284" spans="13:16" x14ac:dyDescent="0.25">
      <c r="M284" s="517"/>
      <c r="N284" s="517"/>
      <c r="O284" s="517"/>
      <c r="P284" s="517"/>
    </row>
    <row r="285" spans="13:16" x14ac:dyDescent="0.25">
      <c r="M285" s="517"/>
      <c r="N285" s="517"/>
      <c r="O285" s="517"/>
      <c r="P285" s="517"/>
    </row>
    <row r="286" spans="13:16" x14ac:dyDescent="0.25">
      <c r="M286" s="517"/>
      <c r="N286" s="517"/>
      <c r="O286" s="517"/>
      <c r="P286" s="517"/>
    </row>
    <row r="287" spans="13:16" x14ac:dyDescent="0.25">
      <c r="M287" s="517"/>
      <c r="N287" s="517"/>
      <c r="O287" s="517"/>
      <c r="P287" s="517"/>
    </row>
    <row r="288" spans="13:16" x14ac:dyDescent="0.25">
      <c r="M288" s="517"/>
      <c r="N288" s="517"/>
      <c r="O288" s="517"/>
      <c r="P288" s="517"/>
    </row>
    <row r="289" spans="13:16" x14ac:dyDescent="0.25">
      <c r="M289" s="517"/>
      <c r="N289" s="517"/>
      <c r="O289" s="517"/>
      <c r="P289" s="517"/>
    </row>
    <row r="290" spans="13:16" x14ac:dyDescent="0.25">
      <c r="M290" s="517"/>
      <c r="N290" s="517"/>
      <c r="O290" s="517"/>
      <c r="P290" s="517"/>
    </row>
    <row r="291" spans="13:16" x14ac:dyDescent="0.25">
      <c r="M291" s="517"/>
      <c r="N291" s="517"/>
      <c r="O291" s="517"/>
      <c r="P291" s="517"/>
    </row>
    <row r="292" spans="13:16" x14ac:dyDescent="0.25">
      <c r="M292" s="517"/>
      <c r="N292" s="517"/>
      <c r="O292" s="517"/>
      <c r="P292" s="517"/>
    </row>
    <row r="293" spans="13:16" x14ac:dyDescent="0.25">
      <c r="M293" s="517"/>
      <c r="N293" s="517"/>
      <c r="O293" s="517"/>
      <c r="P293" s="517"/>
    </row>
    <row r="294" spans="13:16" x14ac:dyDescent="0.25">
      <c r="M294" s="517"/>
      <c r="N294" s="517"/>
      <c r="O294" s="517"/>
      <c r="P294" s="517"/>
    </row>
    <row r="295" spans="13:16" x14ac:dyDescent="0.25">
      <c r="M295" s="517"/>
      <c r="N295" s="517"/>
      <c r="O295" s="517"/>
      <c r="P295" s="517"/>
    </row>
    <row r="296" spans="13:16" x14ac:dyDescent="0.25">
      <c r="M296" s="517"/>
      <c r="N296" s="517"/>
      <c r="O296" s="517"/>
      <c r="P296" s="517"/>
    </row>
    <row r="297" spans="13:16" x14ac:dyDescent="0.25">
      <c r="M297" s="517"/>
      <c r="N297" s="517"/>
      <c r="O297" s="517"/>
      <c r="P297" s="517"/>
    </row>
    <row r="298" spans="13:16" x14ac:dyDescent="0.25">
      <c r="M298" s="517"/>
      <c r="N298" s="517"/>
      <c r="O298" s="517"/>
      <c r="P298" s="517"/>
    </row>
    <row r="299" spans="13:16" x14ac:dyDescent="0.25">
      <c r="M299" s="517"/>
      <c r="N299" s="517"/>
      <c r="O299" s="517"/>
      <c r="P299" s="517"/>
    </row>
    <row r="300" spans="13:16" x14ac:dyDescent="0.25">
      <c r="M300" s="517"/>
      <c r="N300" s="517"/>
      <c r="O300" s="517"/>
      <c r="P300" s="517"/>
    </row>
    <row r="301" spans="13:16" x14ac:dyDescent="0.25">
      <c r="M301" s="517"/>
      <c r="N301" s="517"/>
      <c r="O301" s="517"/>
      <c r="P301" s="517"/>
    </row>
    <row r="302" spans="13:16" x14ac:dyDescent="0.25">
      <c r="M302" s="517"/>
      <c r="N302" s="517"/>
      <c r="O302" s="517"/>
      <c r="P302" s="517"/>
    </row>
    <row r="303" spans="13:16" x14ac:dyDescent="0.25">
      <c r="M303" s="517"/>
      <c r="N303" s="517"/>
      <c r="O303" s="517"/>
      <c r="P303" s="517"/>
    </row>
    <row r="304" spans="13:16" x14ac:dyDescent="0.25">
      <c r="M304" s="517"/>
      <c r="N304" s="517"/>
      <c r="O304" s="517"/>
      <c r="P304" s="517"/>
    </row>
    <row r="305" spans="13:16" x14ac:dyDescent="0.25">
      <c r="M305" s="517"/>
      <c r="N305" s="517"/>
      <c r="O305" s="517"/>
      <c r="P305" s="517"/>
    </row>
    <row r="306" spans="13:16" x14ac:dyDescent="0.25">
      <c r="M306" s="517"/>
      <c r="N306" s="517"/>
      <c r="O306" s="517"/>
      <c r="P306" s="517"/>
    </row>
    <row r="307" spans="13:16" x14ac:dyDescent="0.25">
      <c r="M307" s="517"/>
      <c r="N307" s="517"/>
      <c r="O307" s="517"/>
      <c r="P307" s="517"/>
    </row>
    <row r="308" spans="13:16" x14ac:dyDescent="0.25">
      <c r="M308" s="517"/>
      <c r="N308" s="517"/>
      <c r="O308" s="517"/>
      <c r="P308" s="517"/>
    </row>
    <row r="309" spans="13:16" x14ac:dyDescent="0.25">
      <c r="M309" s="517"/>
      <c r="N309" s="517"/>
      <c r="O309" s="517"/>
      <c r="P309" s="517"/>
    </row>
    <row r="310" spans="13:16" x14ac:dyDescent="0.25">
      <c r="M310" s="517"/>
      <c r="N310" s="517"/>
      <c r="O310" s="517"/>
      <c r="P310" s="517"/>
    </row>
    <row r="311" spans="13:16" x14ac:dyDescent="0.25">
      <c r="M311" s="517"/>
      <c r="N311" s="517"/>
      <c r="O311" s="517"/>
      <c r="P311" s="517"/>
    </row>
    <row r="312" spans="13:16" x14ac:dyDescent="0.25">
      <c r="M312" s="517"/>
      <c r="N312" s="517"/>
      <c r="O312" s="517"/>
      <c r="P312" s="517"/>
    </row>
    <row r="313" spans="13:16" x14ac:dyDescent="0.25">
      <c r="M313" s="517"/>
      <c r="N313" s="517"/>
      <c r="O313" s="517"/>
      <c r="P313" s="517"/>
    </row>
    <row r="314" spans="13:16" x14ac:dyDescent="0.25">
      <c r="M314" s="517"/>
      <c r="N314" s="517"/>
      <c r="O314" s="517"/>
      <c r="P314" s="517"/>
    </row>
    <row r="315" spans="13:16" x14ac:dyDescent="0.25">
      <c r="M315" s="517"/>
      <c r="N315" s="517"/>
      <c r="O315" s="517"/>
      <c r="P315" s="517"/>
    </row>
    <row r="316" spans="13:16" x14ac:dyDescent="0.25">
      <c r="M316" s="517"/>
      <c r="N316" s="517"/>
      <c r="O316" s="517"/>
      <c r="P316" s="517"/>
    </row>
    <row r="317" spans="13:16" x14ac:dyDescent="0.25">
      <c r="M317" s="517"/>
      <c r="N317" s="517"/>
      <c r="O317" s="517"/>
      <c r="P317" s="517"/>
    </row>
    <row r="318" spans="13:16" x14ac:dyDescent="0.25">
      <c r="M318" s="517"/>
      <c r="N318" s="517"/>
      <c r="O318" s="517"/>
      <c r="P318" s="517"/>
    </row>
    <row r="319" spans="13:16" x14ac:dyDescent="0.25">
      <c r="M319" s="517"/>
      <c r="N319" s="517"/>
      <c r="O319" s="517"/>
      <c r="P319" s="517"/>
    </row>
    <row r="320" spans="13:16" x14ac:dyDescent="0.25">
      <c r="M320" s="517"/>
      <c r="N320" s="517"/>
      <c r="O320" s="517"/>
      <c r="P320" s="517"/>
    </row>
    <row r="321" spans="13:16" x14ac:dyDescent="0.25">
      <c r="M321" s="517"/>
      <c r="N321" s="517"/>
      <c r="O321" s="517"/>
      <c r="P321" s="517"/>
    </row>
    <row r="322" spans="13:16" x14ac:dyDescent="0.25">
      <c r="M322" s="517"/>
      <c r="N322" s="517"/>
      <c r="O322" s="517"/>
      <c r="P322" s="517"/>
    </row>
    <row r="323" spans="13:16" x14ac:dyDescent="0.25">
      <c r="M323" s="517"/>
      <c r="N323" s="517"/>
      <c r="O323" s="517"/>
      <c r="P323" s="517"/>
    </row>
    <row r="324" spans="13:16" x14ac:dyDescent="0.25">
      <c r="M324" s="517"/>
      <c r="N324" s="517"/>
      <c r="O324" s="517"/>
      <c r="P324" s="517"/>
    </row>
    <row r="325" spans="13:16" x14ac:dyDescent="0.25">
      <c r="M325" s="517"/>
      <c r="N325" s="517"/>
      <c r="O325" s="517"/>
      <c r="P325" s="517"/>
    </row>
    <row r="326" spans="13:16" x14ac:dyDescent="0.25">
      <c r="M326" s="517"/>
      <c r="N326" s="517"/>
      <c r="O326" s="517"/>
      <c r="P326" s="517"/>
    </row>
    <row r="327" spans="13:16" x14ac:dyDescent="0.25">
      <c r="M327" s="517"/>
      <c r="N327" s="517"/>
      <c r="O327" s="517"/>
      <c r="P327" s="517"/>
    </row>
    <row r="328" spans="13:16" x14ac:dyDescent="0.25">
      <c r="M328" s="517"/>
      <c r="N328" s="517"/>
      <c r="O328" s="517"/>
      <c r="P328" s="517"/>
    </row>
    <row r="329" spans="13:16" x14ac:dyDescent="0.25">
      <c r="M329" s="517"/>
      <c r="N329" s="517"/>
      <c r="O329" s="517"/>
      <c r="P329" s="517"/>
    </row>
    <row r="330" spans="13:16" x14ac:dyDescent="0.25">
      <c r="M330" s="517"/>
      <c r="N330" s="517"/>
      <c r="O330" s="517"/>
      <c r="P330" s="517"/>
    </row>
    <row r="331" spans="13:16" x14ac:dyDescent="0.25">
      <c r="M331" s="517"/>
      <c r="N331" s="517"/>
      <c r="O331" s="517"/>
      <c r="P331" s="517"/>
    </row>
    <row r="332" spans="13:16" x14ac:dyDescent="0.25">
      <c r="M332" s="517"/>
      <c r="N332" s="517"/>
      <c r="O332" s="517"/>
      <c r="P332" s="517"/>
    </row>
    <row r="333" spans="13:16" x14ac:dyDescent="0.25">
      <c r="M333" s="517"/>
      <c r="N333" s="517"/>
      <c r="O333" s="517"/>
      <c r="P333" s="517"/>
    </row>
    <row r="334" spans="13:16" x14ac:dyDescent="0.25">
      <c r="M334" s="517"/>
      <c r="N334" s="517"/>
      <c r="O334" s="517"/>
      <c r="P334" s="517"/>
    </row>
    <row r="335" spans="13:16" x14ac:dyDescent="0.25">
      <c r="M335" s="517"/>
      <c r="N335" s="517"/>
      <c r="O335" s="517"/>
      <c r="P335" s="517"/>
    </row>
    <row r="336" spans="13:16" x14ac:dyDescent="0.25">
      <c r="M336" s="517"/>
      <c r="N336" s="517"/>
      <c r="O336" s="517"/>
      <c r="P336" s="517"/>
    </row>
    <row r="337" spans="13:16" x14ac:dyDescent="0.25">
      <c r="M337" s="517"/>
      <c r="N337" s="517"/>
      <c r="O337" s="517"/>
      <c r="P337" s="517"/>
    </row>
    <row r="338" spans="13:16" x14ac:dyDescent="0.25">
      <c r="M338" s="517"/>
      <c r="N338" s="517"/>
      <c r="O338" s="517"/>
      <c r="P338" s="517"/>
    </row>
    <row r="339" spans="13:16" x14ac:dyDescent="0.25">
      <c r="M339" s="517"/>
      <c r="N339" s="517"/>
      <c r="O339" s="517"/>
      <c r="P339" s="517"/>
    </row>
    <row r="340" spans="13:16" x14ac:dyDescent="0.25">
      <c r="M340" s="517"/>
      <c r="N340" s="517"/>
      <c r="O340" s="517"/>
      <c r="P340" s="517"/>
    </row>
    <row r="341" spans="13:16" x14ac:dyDescent="0.25">
      <c r="M341" s="517"/>
      <c r="N341" s="517"/>
      <c r="O341" s="517"/>
      <c r="P341" s="517"/>
    </row>
    <row r="342" spans="13:16" x14ac:dyDescent="0.25">
      <c r="M342" s="517"/>
      <c r="N342" s="517"/>
      <c r="O342" s="517"/>
      <c r="P342" s="517"/>
    </row>
    <row r="343" spans="13:16" x14ac:dyDescent="0.25">
      <c r="M343" s="517"/>
      <c r="N343" s="517"/>
      <c r="O343" s="517"/>
      <c r="P343" s="517"/>
    </row>
    <row r="344" spans="13:16" x14ac:dyDescent="0.25">
      <c r="M344" s="517"/>
      <c r="N344" s="517"/>
      <c r="O344" s="517"/>
      <c r="P344" s="517"/>
    </row>
    <row r="345" spans="13:16" x14ac:dyDescent="0.25">
      <c r="M345" s="517"/>
      <c r="N345" s="517"/>
      <c r="O345" s="517"/>
      <c r="P345" s="517"/>
    </row>
    <row r="346" spans="13:16" x14ac:dyDescent="0.25">
      <c r="M346" s="517"/>
      <c r="N346" s="517"/>
      <c r="O346" s="517"/>
      <c r="P346" s="517"/>
    </row>
    <row r="347" spans="13:16" x14ac:dyDescent="0.25">
      <c r="M347" s="517"/>
      <c r="N347" s="517"/>
      <c r="O347" s="517"/>
      <c r="P347" s="517"/>
    </row>
    <row r="348" spans="13:16" x14ac:dyDescent="0.25">
      <c r="M348" s="517"/>
      <c r="N348" s="517"/>
      <c r="O348" s="517"/>
      <c r="P348" s="517"/>
    </row>
    <row r="349" spans="13:16" x14ac:dyDescent="0.25">
      <c r="M349" s="517"/>
      <c r="N349" s="517"/>
      <c r="O349" s="517"/>
      <c r="P349" s="517"/>
    </row>
    <row r="350" spans="13:16" x14ac:dyDescent="0.25">
      <c r="M350" s="517"/>
      <c r="N350" s="517"/>
      <c r="O350" s="517"/>
      <c r="P350" s="517"/>
    </row>
    <row r="351" spans="13:16" x14ac:dyDescent="0.25">
      <c r="M351" s="517"/>
      <c r="N351" s="517"/>
      <c r="O351" s="517"/>
      <c r="P351" s="517"/>
    </row>
    <row r="352" spans="13:16" x14ac:dyDescent="0.25">
      <c r="M352" s="517"/>
      <c r="N352" s="517"/>
      <c r="O352" s="517"/>
      <c r="P352" s="517"/>
    </row>
    <row r="353" spans="13:16" x14ac:dyDescent="0.25">
      <c r="M353" s="517"/>
      <c r="N353" s="517"/>
      <c r="O353" s="517"/>
      <c r="P353" s="517"/>
    </row>
    <row r="354" spans="13:16" x14ac:dyDescent="0.25">
      <c r="M354" s="517"/>
      <c r="N354" s="517"/>
      <c r="O354" s="517"/>
      <c r="P354" s="517"/>
    </row>
    <row r="355" spans="13:16" x14ac:dyDescent="0.25">
      <c r="M355" s="517"/>
      <c r="N355" s="517"/>
      <c r="O355" s="517"/>
      <c r="P355" s="517"/>
    </row>
    <row r="356" spans="13:16" x14ac:dyDescent="0.25">
      <c r="M356" s="517"/>
      <c r="N356" s="517"/>
      <c r="O356" s="517"/>
      <c r="P356" s="517"/>
    </row>
    <row r="357" spans="13:16" x14ac:dyDescent="0.25">
      <c r="M357" s="517"/>
      <c r="N357" s="517"/>
      <c r="O357" s="517"/>
      <c r="P357" s="517"/>
    </row>
    <row r="358" spans="13:16" x14ac:dyDescent="0.25">
      <c r="M358" s="517"/>
      <c r="N358" s="517"/>
      <c r="O358" s="517"/>
      <c r="P358" s="517"/>
    </row>
    <row r="359" spans="13:16" x14ac:dyDescent="0.25">
      <c r="M359" s="517"/>
      <c r="N359" s="517"/>
      <c r="O359" s="517"/>
      <c r="P359" s="517"/>
    </row>
    <row r="360" spans="13:16" x14ac:dyDescent="0.25">
      <c r="M360" s="517"/>
      <c r="N360" s="517"/>
      <c r="O360" s="517"/>
      <c r="P360" s="517"/>
    </row>
    <row r="361" spans="13:16" x14ac:dyDescent="0.25">
      <c r="M361" s="517"/>
      <c r="N361" s="517"/>
      <c r="O361" s="517"/>
      <c r="P361" s="517"/>
    </row>
    <row r="362" spans="13:16" x14ac:dyDescent="0.25">
      <c r="M362" s="517"/>
      <c r="N362" s="517"/>
      <c r="O362" s="517"/>
      <c r="P362" s="517"/>
    </row>
    <row r="363" spans="13:16" x14ac:dyDescent="0.25">
      <c r="M363" s="517"/>
      <c r="N363" s="517"/>
      <c r="O363" s="517"/>
      <c r="P363" s="517"/>
    </row>
    <row r="364" spans="13:16" x14ac:dyDescent="0.25">
      <c r="M364" s="517"/>
      <c r="N364" s="517"/>
      <c r="O364" s="517"/>
      <c r="P364" s="517"/>
    </row>
    <row r="365" spans="13:16" x14ac:dyDescent="0.25">
      <c r="M365" s="517"/>
      <c r="N365" s="517"/>
      <c r="O365" s="517"/>
      <c r="P365" s="517"/>
    </row>
    <row r="366" spans="13:16" x14ac:dyDescent="0.25">
      <c r="M366" s="517"/>
      <c r="N366" s="517"/>
      <c r="O366" s="517"/>
      <c r="P366" s="517"/>
    </row>
    <row r="367" spans="13:16" x14ac:dyDescent="0.25">
      <c r="M367" s="517"/>
      <c r="N367" s="517"/>
      <c r="O367" s="517"/>
      <c r="P367" s="517"/>
    </row>
    <row r="368" spans="13:16" x14ac:dyDescent="0.25">
      <c r="M368" s="517"/>
      <c r="N368" s="517"/>
      <c r="O368" s="517"/>
      <c r="P368" s="517"/>
    </row>
    <row r="369" spans="13:16" x14ac:dyDescent="0.25">
      <c r="M369" s="517"/>
      <c r="N369" s="517"/>
      <c r="O369" s="517"/>
      <c r="P369" s="517"/>
    </row>
    <row r="370" spans="13:16" x14ac:dyDescent="0.25">
      <c r="M370" s="517"/>
      <c r="N370" s="517"/>
      <c r="O370" s="517"/>
      <c r="P370" s="517"/>
    </row>
    <row r="371" spans="13:16" x14ac:dyDescent="0.25">
      <c r="M371" s="517"/>
      <c r="N371" s="517"/>
      <c r="O371" s="517"/>
      <c r="P371" s="517"/>
    </row>
    <row r="372" spans="13:16" x14ac:dyDescent="0.25">
      <c r="M372" s="517"/>
      <c r="N372" s="517"/>
      <c r="O372" s="517"/>
      <c r="P372" s="517"/>
    </row>
    <row r="373" spans="13:16" x14ac:dyDescent="0.25">
      <c r="M373" s="517"/>
      <c r="N373" s="517"/>
      <c r="O373" s="517"/>
      <c r="P373" s="517"/>
    </row>
    <row r="374" spans="13:16" x14ac:dyDescent="0.25">
      <c r="M374" s="517"/>
      <c r="N374" s="517"/>
      <c r="O374" s="517"/>
      <c r="P374" s="517"/>
    </row>
    <row r="375" spans="13:16" x14ac:dyDescent="0.25">
      <c r="M375" s="517"/>
      <c r="N375" s="517"/>
      <c r="O375" s="517"/>
      <c r="P375" s="517"/>
    </row>
    <row r="376" spans="13:16" x14ac:dyDescent="0.25">
      <c r="M376" s="517"/>
      <c r="N376" s="517"/>
      <c r="O376" s="517"/>
      <c r="P376" s="517"/>
    </row>
    <row r="377" spans="13:16" x14ac:dyDescent="0.25">
      <c r="M377" s="517"/>
      <c r="N377" s="517"/>
      <c r="O377" s="517"/>
      <c r="P377" s="517"/>
    </row>
    <row r="378" spans="13:16" x14ac:dyDescent="0.25">
      <c r="M378" s="517"/>
      <c r="N378" s="517"/>
      <c r="O378" s="517"/>
      <c r="P378" s="517"/>
    </row>
    <row r="379" spans="13:16" x14ac:dyDescent="0.25">
      <c r="M379" s="517"/>
      <c r="N379" s="517"/>
      <c r="O379" s="517"/>
      <c r="P379" s="517"/>
    </row>
    <row r="380" spans="13:16" x14ac:dyDescent="0.25">
      <c r="M380" s="517"/>
      <c r="N380" s="517"/>
      <c r="O380" s="517"/>
      <c r="P380" s="517"/>
    </row>
    <row r="381" spans="13:16" x14ac:dyDescent="0.25">
      <c r="M381" s="517"/>
      <c r="N381" s="517"/>
      <c r="O381" s="517"/>
      <c r="P381" s="517"/>
    </row>
    <row r="382" spans="13:16" x14ac:dyDescent="0.25">
      <c r="M382" s="517"/>
      <c r="N382" s="517"/>
      <c r="O382" s="517"/>
      <c r="P382" s="517"/>
    </row>
    <row r="383" spans="13:16" x14ac:dyDescent="0.25">
      <c r="M383" s="517"/>
      <c r="N383" s="517"/>
      <c r="O383" s="517"/>
      <c r="P383" s="517"/>
    </row>
    <row r="384" spans="13:16" x14ac:dyDescent="0.25">
      <c r="M384" s="517"/>
      <c r="N384" s="517"/>
      <c r="O384" s="517"/>
      <c r="P384" s="517"/>
    </row>
    <row r="385" spans="13:16" x14ac:dyDescent="0.25">
      <c r="M385" s="517"/>
      <c r="N385" s="517"/>
      <c r="O385" s="517"/>
      <c r="P385" s="517"/>
    </row>
    <row r="386" spans="13:16" x14ac:dyDescent="0.25">
      <c r="M386" s="517"/>
      <c r="N386" s="517"/>
      <c r="O386" s="517"/>
      <c r="P386" s="517"/>
    </row>
    <row r="387" spans="13:16" x14ac:dyDescent="0.25">
      <c r="M387" s="517"/>
      <c r="N387" s="517"/>
      <c r="O387" s="517"/>
      <c r="P387" s="517"/>
    </row>
    <row r="388" spans="13:16" x14ac:dyDescent="0.25">
      <c r="M388" s="517"/>
      <c r="N388" s="517"/>
      <c r="O388" s="517"/>
      <c r="P388" s="517"/>
    </row>
    <row r="389" spans="13:16" x14ac:dyDescent="0.25">
      <c r="M389" s="517"/>
      <c r="N389" s="517"/>
      <c r="O389" s="517"/>
      <c r="P389" s="517"/>
    </row>
    <row r="390" spans="13:16" x14ac:dyDescent="0.25">
      <c r="M390" s="517"/>
      <c r="N390" s="517"/>
      <c r="O390" s="517"/>
      <c r="P390" s="517"/>
    </row>
    <row r="391" spans="13:16" x14ac:dyDescent="0.25">
      <c r="M391" s="517"/>
      <c r="N391" s="517"/>
      <c r="O391" s="517"/>
      <c r="P391" s="517"/>
    </row>
    <row r="392" spans="13:16" x14ac:dyDescent="0.25">
      <c r="M392" s="517"/>
      <c r="N392" s="517"/>
      <c r="O392" s="517"/>
      <c r="P392" s="517"/>
    </row>
    <row r="393" spans="13:16" x14ac:dyDescent="0.25">
      <c r="M393" s="517"/>
      <c r="N393" s="517"/>
      <c r="O393" s="517"/>
      <c r="P393" s="517"/>
    </row>
    <row r="394" spans="13:16" x14ac:dyDescent="0.25">
      <c r="M394" s="517"/>
      <c r="N394" s="517"/>
      <c r="O394" s="517"/>
      <c r="P394" s="517"/>
    </row>
    <row r="395" spans="13:16" x14ac:dyDescent="0.25">
      <c r="M395" s="517"/>
      <c r="N395" s="517"/>
      <c r="O395" s="517"/>
      <c r="P395" s="517"/>
    </row>
    <row r="396" spans="13:16" x14ac:dyDescent="0.25">
      <c r="M396" s="517"/>
      <c r="N396" s="517"/>
      <c r="O396" s="517"/>
      <c r="P396" s="517"/>
    </row>
    <row r="397" spans="13:16" x14ac:dyDescent="0.25">
      <c r="M397" s="517"/>
      <c r="N397" s="517"/>
      <c r="O397" s="517"/>
      <c r="P397" s="517"/>
    </row>
    <row r="398" spans="13:16" x14ac:dyDescent="0.25">
      <c r="M398" s="517"/>
      <c r="N398" s="517"/>
      <c r="O398" s="517"/>
      <c r="P398" s="517"/>
    </row>
    <row r="399" spans="13:16" x14ac:dyDescent="0.25">
      <c r="M399" s="517"/>
      <c r="N399" s="517"/>
      <c r="O399" s="517"/>
      <c r="P399" s="517"/>
    </row>
    <row r="400" spans="13:16" x14ac:dyDescent="0.25">
      <c r="M400" s="517"/>
      <c r="N400" s="517"/>
      <c r="O400" s="517"/>
      <c r="P400" s="517"/>
    </row>
    <row r="401" spans="13:16" x14ac:dyDescent="0.25">
      <c r="M401" s="517"/>
      <c r="N401" s="517"/>
      <c r="O401" s="517"/>
      <c r="P401" s="517"/>
    </row>
    <row r="402" spans="13:16" x14ac:dyDescent="0.25">
      <c r="M402" s="517"/>
      <c r="N402" s="517"/>
      <c r="O402" s="517"/>
      <c r="P402" s="517"/>
    </row>
    <row r="403" spans="13:16" x14ac:dyDescent="0.25">
      <c r="M403" s="517"/>
      <c r="N403" s="517"/>
      <c r="O403" s="517"/>
      <c r="P403" s="517"/>
    </row>
    <row r="404" spans="13:16" x14ac:dyDescent="0.25">
      <c r="M404" s="517"/>
      <c r="N404" s="517"/>
      <c r="O404" s="517"/>
      <c r="P404" s="517"/>
    </row>
    <row r="405" spans="13:16" x14ac:dyDescent="0.25">
      <c r="M405" s="517"/>
      <c r="N405" s="517"/>
      <c r="O405" s="517"/>
      <c r="P405" s="517"/>
    </row>
    <row r="406" spans="13:16" x14ac:dyDescent="0.25">
      <c r="M406" s="517"/>
      <c r="N406" s="517"/>
      <c r="O406" s="517"/>
      <c r="P406" s="517"/>
    </row>
    <row r="407" spans="13:16" x14ac:dyDescent="0.25">
      <c r="M407" s="517"/>
      <c r="N407" s="517"/>
      <c r="O407" s="517"/>
      <c r="P407" s="517"/>
    </row>
    <row r="408" spans="13:16" x14ac:dyDescent="0.25">
      <c r="M408" s="517"/>
      <c r="N408" s="517"/>
      <c r="O408" s="517"/>
      <c r="P408" s="517"/>
    </row>
    <row r="409" spans="13:16" x14ac:dyDescent="0.25">
      <c r="M409" s="517"/>
      <c r="N409" s="517"/>
      <c r="O409" s="517"/>
      <c r="P409" s="517"/>
    </row>
    <row r="410" spans="13:16" x14ac:dyDescent="0.25">
      <c r="M410" s="517"/>
      <c r="N410" s="517"/>
      <c r="O410" s="517"/>
      <c r="P410" s="517"/>
    </row>
    <row r="411" spans="13:16" x14ac:dyDescent="0.25">
      <c r="M411" s="517"/>
      <c r="N411" s="517"/>
      <c r="O411" s="517"/>
      <c r="P411" s="517"/>
    </row>
    <row r="412" spans="13:16" x14ac:dyDescent="0.25">
      <c r="M412" s="517"/>
      <c r="N412" s="517"/>
      <c r="O412" s="517"/>
      <c r="P412" s="517"/>
    </row>
    <row r="413" spans="13:16" x14ac:dyDescent="0.25">
      <c r="M413" s="517"/>
      <c r="N413" s="517"/>
      <c r="O413" s="517"/>
      <c r="P413" s="517"/>
    </row>
    <row r="414" spans="13:16" x14ac:dyDescent="0.25">
      <c r="M414" s="517"/>
      <c r="N414" s="517"/>
      <c r="O414" s="517"/>
      <c r="P414" s="517"/>
    </row>
    <row r="415" spans="13:16" x14ac:dyDescent="0.25">
      <c r="M415" s="517"/>
      <c r="N415" s="517"/>
      <c r="O415" s="517"/>
      <c r="P415" s="517"/>
    </row>
    <row r="416" spans="13:16" x14ac:dyDescent="0.25">
      <c r="M416" s="517"/>
      <c r="N416" s="517"/>
      <c r="O416" s="517"/>
      <c r="P416" s="517"/>
    </row>
    <row r="417" spans="13:16" x14ac:dyDescent="0.25">
      <c r="M417" s="517"/>
      <c r="N417" s="517"/>
      <c r="O417" s="517"/>
      <c r="P417" s="517"/>
    </row>
    <row r="418" spans="13:16" x14ac:dyDescent="0.25">
      <c r="M418" s="517"/>
      <c r="N418" s="517"/>
      <c r="O418" s="517"/>
      <c r="P418" s="517"/>
    </row>
    <row r="419" spans="13:16" x14ac:dyDescent="0.25">
      <c r="M419" s="517"/>
      <c r="N419" s="517"/>
      <c r="O419" s="517"/>
      <c r="P419" s="517"/>
    </row>
    <row r="420" spans="13:16" x14ac:dyDescent="0.25">
      <c r="M420" s="517"/>
      <c r="N420" s="517"/>
      <c r="O420" s="517"/>
      <c r="P420" s="517"/>
    </row>
    <row r="421" spans="13:16" x14ac:dyDescent="0.25">
      <c r="M421" s="517"/>
      <c r="N421" s="517"/>
      <c r="O421" s="517"/>
      <c r="P421" s="517"/>
    </row>
    <row r="422" spans="13:16" x14ac:dyDescent="0.25">
      <c r="M422" s="517"/>
      <c r="N422" s="517"/>
      <c r="O422" s="517"/>
      <c r="P422" s="517"/>
    </row>
    <row r="423" spans="13:16" x14ac:dyDescent="0.25">
      <c r="M423" s="517"/>
      <c r="N423" s="517"/>
      <c r="O423" s="517"/>
      <c r="P423" s="517"/>
    </row>
    <row r="424" spans="13:16" x14ac:dyDescent="0.25">
      <c r="M424" s="517"/>
      <c r="N424" s="517"/>
      <c r="O424" s="517"/>
      <c r="P424" s="517"/>
    </row>
    <row r="425" spans="13:16" x14ac:dyDescent="0.25">
      <c r="M425" s="517"/>
      <c r="N425" s="517"/>
      <c r="O425" s="517"/>
      <c r="P425" s="517"/>
    </row>
    <row r="426" spans="13:16" x14ac:dyDescent="0.25">
      <c r="M426" s="517"/>
      <c r="N426" s="517"/>
      <c r="O426" s="517"/>
      <c r="P426" s="517"/>
    </row>
    <row r="427" spans="13:16" x14ac:dyDescent="0.25">
      <c r="M427" s="517"/>
      <c r="N427" s="517"/>
      <c r="O427" s="517"/>
      <c r="P427" s="517"/>
    </row>
    <row r="428" spans="13:16" x14ac:dyDescent="0.25">
      <c r="M428" s="517"/>
      <c r="N428" s="517"/>
      <c r="O428" s="517"/>
      <c r="P428" s="517"/>
    </row>
    <row r="429" spans="13:16" x14ac:dyDescent="0.25">
      <c r="M429" s="517"/>
      <c r="N429" s="517"/>
      <c r="O429" s="517"/>
      <c r="P429" s="517"/>
    </row>
    <row r="430" spans="13:16" x14ac:dyDescent="0.25">
      <c r="M430" s="517"/>
      <c r="N430" s="517"/>
      <c r="O430" s="517"/>
      <c r="P430" s="517"/>
    </row>
    <row r="431" spans="13:16" x14ac:dyDescent="0.25">
      <c r="M431" s="517"/>
      <c r="N431" s="517"/>
      <c r="O431" s="517"/>
      <c r="P431" s="517"/>
    </row>
    <row r="432" spans="13:16" x14ac:dyDescent="0.25">
      <c r="M432" s="517"/>
      <c r="N432" s="517"/>
      <c r="O432" s="517"/>
      <c r="P432" s="517"/>
    </row>
    <row r="433" spans="13:16" x14ac:dyDescent="0.25">
      <c r="M433" s="517"/>
      <c r="N433" s="517"/>
      <c r="O433" s="517"/>
      <c r="P433" s="517"/>
    </row>
    <row r="434" spans="13:16" x14ac:dyDescent="0.25">
      <c r="M434" s="517"/>
      <c r="N434" s="517"/>
      <c r="O434" s="517"/>
      <c r="P434" s="517"/>
    </row>
    <row r="435" spans="13:16" x14ac:dyDescent="0.25">
      <c r="M435" s="517"/>
      <c r="N435" s="517"/>
      <c r="O435" s="517"/>
      <c r="P435" s="517"/>
    </row>
    <row r="436" spans="13:16" x14ac:dyDescent="0.25">
      <c r="M436" s="517"/>
      <c r="N436" s="517"/>
      <c r="O436" s="517"/>
      <c r="P436" s="517"/>
    </row>
    <row r="437" spans="13:16" x14ac:dyDescent="0.25">
      <c r="M437" s="517"/>
      <c r="N437" s="517"/>
      <c r="O437" s="517"/>
      <c r="P437" s="517"/>
    </row>
    <row r="438" spans="13:16" x14ac:dyDescent="0.25">
      <c r="M438" s="517"/>
      <c r="N438" s="517"/>
      <c r="O438" s="517"/>
      <c r="P438" s="517"/>
    </row>
    <row r="439" spans="13:16" x14ac:dyDescent="0.25">
      <c r="M439" s="517"/>
      <c r="N439" s="517"/>
      <c r="O439" s="517"/>
      <c r="P439" s="517"/>
    </row>
    <row r="440" spans="13:16" x14ac:dyDescent="0.25">
      <c r="M440" s="517"/>
      <c r="N440" s="517"/>
      <c r="O440" s="517"/>
      <c r="P440" s="517"/>
    </row>
    <row r="441" spans="13:16" x14ac:dyDescent="0.25">
      <c r="M441" s="517"/>
      <c r="N441" s="517"/>
      <c r="O441" s="517"/>
      <c r="P441" s="517"/>
    </row>
    <row r="442" spans="13:16" x14ac:dyDescent="0.25">
      <c r="M442" s="517"/>
      <c r="N442" s="517"/>
      <c r="O442" s="517"/>
      <c r="P442" s="517"/>
    </row>
    <row r="443" spans="13:16" x14ac:dyDescent="0.25">
      <c r="M443" s="517"/>
      <c r="N443" s="517"/>
      <c r="O443" s="517"/>
      <c r="P443" s="517"/>
    </row>
    <row r="444" spans="13:16" x14ac:dyDescent="0.25">
      <c r="M444" s="517"/>
      <c r="N444" s="517"/>
      <c r="O444" s="517"/>
      <c r="P444" s="517"/>
    </row>
    <row r="445" spans="13:16" x14ac:dyDescent="0.25">
      <c r="M445" s="517"/>
      <c r="N445" s="517"/>
      <c r="O445" s="517"/>
      <c r="P445" s="517"/>
    </row>
    <row r="446" spans="13:16" x14ac:dyDescent="0.25">
      <c r="M446" s="517"/>
      <c r="N446" s="517"/>
      <c r="O446" s="517"/>
      <c r="P446" s="517"/>
    </row>
    <row r="447" spans="13:16" x14ac:dyDescent="0.25">
      <c r="M447" s="517"/>
      <c r="N447" s="517"/>
      <c r="O447" s="517"/>
      <c r="P447" s="517"/>
    </row>
    <row r="448" spans="13:16" x14ac:dyDescent="0.25">
      <c r="M448" s="517"/>
      <c r="N448" s="517"/>
      <c r="O448" s="517"/>
      <c r="P448" s="517"/>
    </row>
    <row r="449" spans="13:16" x14ac:dyDescent="0.25">
      <c r="M449" s="517"/>
      <c r="N449" s="517"/>
      <c r="O449" s="517"/>
      <c r="P449" s="517"/>
    </row>
    <row r="450" spans="13:16" x14ac:dyDescent="0.25">
      <c r="M450" s="517"/>
      <c r="N450" s="517"/>
      <c r="O450" s="517"/>
      <c r="P450" s="517"/>
    </row>
    <row r="451" spans="13:16" x14ac:dyDescent="0.25">
      <c r="M451" s="517"/>
      <c r="N451" s="517"/>
      <c r="O451" s="517"/>
      <c r="P451" s="517"/>
    </row>
    <row r="452" spans="13:16" x14ac:dyDescent="0.25">
      <c r="M452" s="517"/>
      <c r="N452" s="517"/>
      <c r="O452" s="517"/>
      <c r="P452" s="517"/>
    </row>
    <row r="453" spans="13:16" x14ac:dyDescent="0.25">
      <c r="M453" s="517"/>
      <c r="N453" s="517"/>
      <c r="O453" s="517"/>
      <c r="P453" s="517"/>
    </row>
    <row r="454" spans="13:16" x14ac:dyDescent="0.25">
      <c r="M454" s="517"/>
      <c r="N454" s="517"/>
      <c r="O454" s="517"/>
      <c r="P454" s="517"/>
    </row>
    <row r="455" spans="13:16" x14ac:dyDescent="0.25">
      <c r="M455" s="517"/>
      <c r="N455" s="517"/>
      <c r="O455" s="517"/>
      <c r="P455" s="517"/>
    </row>
    <row r="456" spans="13:16" x14ac:dyDescent="0.25">
      <c r="M456" s="517"/>
      <c r="N456" s="517"/>
      <c r="O456" s="517"/>
      <c r="P456" s="517"/>
    </row>
    <row r="457" spans="13:16" x14ac:dyDescent="0.25">
      <c r="M457" s="517"/>
      <c r="N457" s="517"/>
      <c r="O457" s="517"/>
      <c r="P457" s="517"/>
    </row>
    <row r="458" spans="13:16" x14ac:dyDescent="0.25">
      <c r="M458" s="517"/>
      <c r="N458" s="517"/>
      <c r="O458" s="517"/>
      <c r="P458" s="517"/>
    </row>
    <row r="459" spans="13:16" x14ac:dyDescent="0.25">
      <c r="M459" s="517"/>
      <c r="N459" s="517"/>
      <c r="O459" s="517"/>
      <c r="P459" s="517"/>
    </row>
    <row r="460" spans="13:16" x14ac:dyDescent="0.25">
      <c r="M460" s="517"/>
      <c r="N460" s="517"/>
      <c r="O460" s="517"/>
      <c r="P460" s="517"/>
    </row>
    <row r="461" spans="13:16" x14ac:dyDescent="0.25">
      <c r="M461" s="517"/>
      <c r="N461" s="517"/>
      <c r="O461" s="517"/>
      <c r="P461" s="517"/>
    </row>
    <row r="462" spans="13:16" x14ac:dyDescent="0.25">
      <c r="M462" s="517"/>
      <c r="N462" s="517"/>
      <c r="O462" s="517"/>
      <c r="P462" s="517"/>
    </row>
    <row r="463" spans="13:16" x14ac:dyDescent="0.25">
      <c r="M463" s="517"/>
      <c r="N463" s="517"/>
      <c r="O463" s="517"/>
      <c r="P463" s="517"/>
    </row>
    <row r="464" spans="13:16" x14ac:dyDescent="0.25">
      <c r="M464" s="517"/>
      <c r="N464" s="517"/>
      <c r="O464" s="517"/>
      <c r="P464" s="517"/>
    </row>
    <row r="465" spans="13:16" x14ac:dyDescent="0.25">
      <c r="M465" s="517"/>
      <c r="N465" s="517"/>
      <c r="O465" s="517"/>
      <c r="P465" s="517"/>
    </row>
    <row r="466" spans="13:16" x14ac:dyDescent="0.25">
      <c r="M466" s="517"/>
      <c r="N466" s="517"/>
      <c r="O466" s="517"/>
      <c r="P466" s="517"/>
    </row>
    <row r="467" spans="13:16" x14ac:dyDescent="0.25">
      <c r="M467" s="517"/>
      <c r="N467" s="517"/>
      <c r="O467" s="517"/>
      <c r="P467" s="517"/>
    </row>
    <row r="468" spans="13:16" x14ac:dyDescent="0.25">
      <c r="M468" s="517"/>
      <c r="N468" s="517"/>
      <c r="O468" s="517"/>
      <c r="P468" s="517"/>
    </row>
    <row r="469" spans="13:16" x14ac:dyDescent="0.25">
      <c r="M469" s="517"/>
      <c r="N469" s="517"/>
      <c r="O469" s="517"/>
      <c r="P469" s="517"/>
    </row>
    <row r="470" spans="13:16" x14ac:dyDescent="0.25">
      <c r="M470" s="517"/>
      <c r="N470" s="517"/>
      <c r="O470" s="517"/>
      <c r="P470" s="517"/>
    </row>
    <row r="471" spans="13:16" x14ac:dyDescent="0.25">
      <c r="M471" s="517"/>
      <c r="N471" s="517"/>
      <c r="O471" s="517"/>
      <c r="P471" s="517"/>
    </row>
    <row r="472" spans="13:16" x14ac:dyDescent="0.25">
      <c r="M472" s="517"/>
      <c r="N472" s="517"/>
      <c r="O472" s="517"/>
      <c r="P472" s="517"/>
    </row>
    <row r="473" spans="13:16" x14ac:dyDescent="0.25">
      <c r="M473" s="517"/>
      <c r="N473" s="517"/>
      <c r="O473" s="517"/>
      <c r="P473" s="517"/>
    </row>
    <row r="474" spans="13:16" x14ac:dyDescent="0.25">
      <c r="M474" s="517"/>
      <c r="N474" s="517"/>
      <c r="O474" s="517"/>
      <c r="P474" s="517"/>
    </row>
    <row r="475" spans="13:16" x14ac:dyDescent="0.25">
      <c r="M475" s="517"/>
      <c r="N475" s="517"/>
      <c r="O475" s="517"/>
      <c r="P475" s="517"/>
    </row>
    <row r="476" spans="13:16" x14ac:dyDescent="0.25">
      <c r="M476" s="517"/>
      <c r="N476" s="517"/>
      <c r="O476" s="517"/>
      <c r="P476" s="517"/>
    </row>
    <row r="477" spans="13:16" x14ac:dyDescent="0.25">
      <c r="M477" s="517"/>
      <c r="N477" s="517"/>
      <c r="O477" s="517"/>
      <c r="P477" s="517"/>
    </row>
    <row r="478" spans="13:16" x14ac:dyDescent="0.25">
      <c r="M478" s="517"/>
      <c r="N478" s="517"/>
      <c r="O478" s="517"/>
      <c r="P478" s="517"/>
    </row>
    <row r="479" spans="13:16" x14ac:dyDescent="0.25">
      <c r="M479" s="517"/>
      <c r="N479" s="517"/>
      <c r="O479" s="517"/>
      <c r="P479" s="517"/>
    </row>
    <row r="480" spans="13:16" x14ac:dyDescent="0.25">
      <c r="M480" s="517"/>
      <c r="N480" s="517"/>
      <c r="O480" s="517"/>
      <c r="P480" s="517"/>
    </row>
    <row r="481" spans="13:16" x14ac:dyDescent="0.25">
      <c r="M481" s="517"/>
      <c r="N481" s="517"/>
      <c r="O481" s="517"/>
      <c r="P481" s="517"/>
    </row>
    <row r="482" spans="13:16" x14ac:dyDescent="0.25">
      <c r="M482" s="517"/>
      <c r="N482" s="517"/>
      <c r="O482" s="517"/>
      <c r="P482" s="517"/>
    </row>
    <row r="483" spans="13:16" x14ac:dyDescent="0.25">
      <c r="M483" s="517"/>
      <c r="N483" s="517"/>
      <c r="O483" s="517"/>
      <c r="P483" s="517"/>
    </row>
    <row r="484" spans="13:16" x14ac:dyDescent="0.25">
      <c r="M484" s="517"/>
      <c r="N484" s="517"/>
      <c r="O484" s="517"/>
      <c r="P484" s="517"/>
    </row>
    <row r="485" spans="13:16" x14ac:dyDescent="0.25">
      <c r="M485" s="517"/>
      <c r="N485" s="517"/>
      <c r="O485" s="517"/>
      <c r="P485" s="517"/>
    </row>
    <row r="486" spans="13:16" x14ac:dyDescent="0.25">
      <c r="M486" s="517"/>
      <c r="N486" s="517"/>
      <c r="O486" s="517"/>
      <c r="P486" s="517"/>
    </row>
    <row r="487" spans="13:16" x14ac:dyDescent="0.25">
      <c r="M487" s="517"/>
      <c r="N487" s="517"/>
      <c r="O487" s="517"/>
      <c r="P487" s="517"/>
    </row>
    <row r="488" spans="13:16" x14ac:dyDescent="0.25">
      <c r="M488" s="517"/>
      <c r="N488" s="517"/>
      <c r="O488" s="517"/>
      <c r="P488" s="517"/>
    </row>
    <row r="489" spans="13:16" x14ac:dyDescent="0.25">
      <c r="M489" s="517"/>
      <c r="N489" s="517"/>
      <c r="O489" s="517"/>
      <c r="P489" s="517"/>
    </row>
    <row r="490" spans="13:16" x14ac:dyDescent="0.25">
      <c r="M490" s="517"/>
      <c r="N490" s="517"/>
      <c r="O490" s="517"/>
      <c r="P490" s="517"/>
    </row>
    <row r="491" spans="13:16" x14ac:dyDescent="0.25">
      <c r="M491" s="517"/>
      <c r="N491" s="517"/>
      <c r="O491" s="517"/>
      <c r="P491" s="517"/>
    </row>
    <row r="492" spans="13:16" x14ac:dyDescent="0.25">
      <c r="M492" s="517"/>
      <c r="N492" s="517"/>
      <c r="O492" s="517"/>
      <c r="P492" s="517"/>
    </row>
    <row r="493" spans="13:16" x14ac:dyDescent="0.25">
      <c r="M493" s="517"/>
      <c r="N493" s="517"/>
      <c r="O493" s="517"/>
      <c r="P493" s="517"/>
    </row>
    <row r="494" spans="13:16" x14ac:dyDescent="0.25">
      <c r="M494" s="517"/>
      <c r="N494" s="517"/>
      <c r="O494" s="517"/>
      <c r="P494" s="517"/>
    </row>
    <row r="495" spans="13:16" x14ac:dyDescent="0.25">
      <c r="M495" s="517"/>
      <c r="N495" s="517"/>
      <c r="O495" s="517"/>
      <c r="P495" s="517"/>
    </row>
    <row r="496" spans="13:16" x14ac:dyDescent="0.25">
      <c r="M496" s="517"/>
      <c r="N496" s="517"/>
      <c r="O496" s="517"/>
      <c r="P496" s="517"/>
    </row>
    <row r="497" spans="13:16" x14ac:dyDescent="0.25">
      <c r="M497" s="517"/>
      <c r="N497" s="517"/>
      <c r="O497" s="517"/>
      <c r="P497" s="517"/>
    </row>
    <row r="498" spans="13:16" x14ac:dyDescent="0.25">
      <c r="M498" s="517"/>
      <c r="N498" s="517"/>
      <c r="O498" s="517"/>
      <c r="P498" s="517"/>
    </row>
    <row r="499" spans="13:16" x14ac:dyDescent="0.25">
      <c r="M499" s="517"/>
      <c r="N499" s="517"/>
      <c r="O499" s="517"/>
      <c r="P499" s="517"/>
    </row>
    <row r="500" spans="13:16" x14ac:dyDescent="0.25">
      <c r="M500" s="517"/>
      <c r="N500" s="517"/>
      <c r="O500" s="517"/>
      <c r="P500" s="517"/>
    </row>
    <row r="501" spans="13:16" x14ac:dyDescent="0.25">
      <c r="M501" s="517"/>
      <c r="N501" s="517"/>
      <c r="O501" s="517"/>
      <c r="P501" s="517"/>
    </row>
    <row r="502" spans="13:16" x14ac:dyDescent="0.25">
      <c r="M502" s="517"/>
      <c r="N502" s="517"/>
      <c r="O502" s="517"/>
      <c r="P502" s="517"/>
    </row>
    <row r="503" spans="13:16" x14ac:dyDescent="0.25">
      <c r="M503" s="517"/>
      <c r="N503" s="517"/>
      <c r="O503" s="517"/>
      <c r="P503" s="517"/>
    </row>
    <row r="504" spans="13:16" x14ac:dyDescent="0.25">
      <c r="M504" s="517"/>
      <c r="N504" s="517"/>
      <c r="O504" s="517"/>
      <c r="P504" s="517"/>
    </row>
    <row r="505" spans="13:16" x14ac:dyDescent="0.25">
      <c r="M505" s="517"/>
      <c r="N505" s="517"/>
      <c r="O505" s="517"/>
      <c r="P505" s="517"/>
    </row>
    <row r="506" spans="13:16" x14ac:dyDescent="0.25">
      <c r="M506" s="517"/>
      <c r="N506" s="517"/>
      <c r="O506" s="517"/>
      <c r="P506" s="517"/>
    </row>
    <row r="507" spans="13:16" x14ac:dyDescent="0.25">
      <c r="M507" s="517"/>
      <c r="N507" s="517"/>
      <c r="O507" s="517"/>
      <c r="P507" s="517"/>
    </row>
    <row r="508" spans="13:16" x14ac:dyDescent="0.25">
      <c r="M508" s="517"/>
      <c r="N508" s="517"/>
      <c r="O508" s="517"/>
      <c r="P508" s="517"/>
    </row>
    <row r="509" spans="13:16" x14ac:dyDescent="0.25">
      <c r="M509" s="517"/>
      <c r="N509" s="517"/>
      <c r="O509" s="517"/>
      <c r="P509" s="517"/>
    </row>
    <row r="510" spans="13:16" x14ac:dyDescent="0.25">
      <c r="M510" s="517"/>
      <c r="N510" s="517"/>
      <c r="O510" s="517"/>
      <c r="P510" s="517"/>
    </row>
    <row r="511" spans="13:16" x14ac:dyDescent="0.25">
      <c r="M511" s="517"/>
      <c r="N511" s="517"/>
      <c r="O511" s="517"/>
      <c r="P511" s="517"/>
    </row>
    <row r="512" spans="13:16" x14ac:dyDescent="0.25">
      <c r="M512" s="517"/>
      <c r="N512" s="517"/>
      <c r="O512" s="517"/>
      <c r="P512" s="517"/>
    </row>
    <row r="513" spans="13:16" x14ac:dyDescent="0.25">
      <c r="M513" s="517"/>
      <c r="N513" s="517"/>
      <c r="O513" s="517"/>
      <c r="P513" s="517"/>
    </row>
    <row r="514" spans="13:16" x14ac:dyDescent="0.25">
      <c r="M514" s="517"/>
      <c r="N514" s="517"/>
      <c r="O514" s="517"/>
      <c r="P514" s="517"/>
    </row>
    <row r="515" spans="13:16" x14ac:dyDescent="0.25">
      <c r="M515" s="517"/>
      <c r="N515" s="517"/>
      <c r="O515" s="517"/>
      <c r="P515" s="517"/>
    </row>
    <row r="516" spans="13:16" x14ac:dyDescent="0.25">
      <c r="M516" s="517"/>
      <c r="N516" s="517"/>
      <c r="O516" s="517"/>
      <c r="P516" s="517"/>
    </row>
    <row r="517" spans="13:16" x14ac:dyDescent="0.25">
      <c r="M517" s="517"/>
      <c r="N517" s="517"/>
      <c r="O517" s="517"/>
      <c r="P517" s="517"/>
    </row>
    <row r="518" spans="13:16" x14ac:dyDescent="0.25">
      <c r="M518" s="517"/>
      <c r="N518" s="517"/>
      <c r="O518" s="517"/>
      <c r="P518" s="517"/>
    </row>
    <row r="519" spans="13:16" x14ac:dyDescent="0.25">
      <c r="M519" s="517"/>
      <c r="N519" s="517"/>
      <c r="O519" s="517"/>
      <c r="P519" s="517"/>
    </row>
    <row r="520" spans="13:16" x14ac:dyDescent="0.25">
      <c r="M520" s="517"/>
      <c r="N520" s="517"/>
      <c r="O520" s="517"/>
      <c r="P520" s="517"/>
    </row>
    <row r="521" spans="13:16" x14ac:dyDescent="0.25">
      <c r="M521" s="517"/>
      <c r="N521" s="517"/>
      <c r="O521" s="517"/>
      <c r="P521" s="517"/>
    </row>
    <row r="522" spans="13:16" x14ac:dyDescent="0.25">
      <c r="M522" s="517"/>
      <c r="N522" s="517"/>
      <c r="O522" s="517"/>
      <c r="P522" s="517"/>
    </row>
    <row r="523" spans="13:16" x14ac:dyDescent="0.25">
      <c r="M523" s="517"/>
      <c r="N523" s="517"/>
      <c r="O523" s="517"/>
      <c r="P523" s="517"/>
    </row>
    <row r="524" spans="13:16" x14ac:dyDescent="0.25">
      <c r="M524" s="517"/>
      <c r="N524" s="517"/>
      <c r="O524" s="517"/>
      <c r="P524" s="517"/>
    </row>
    <row r="525" spans="13:16" x14ac:dyDescent="0.25">
      <c r="M525" s="517"/>
      <c r="N525" s="517"/>
      <c r="O525" s="517"/>
      <c r="P525" s="517"/>
    </row>
    <row r="526" spans="13:16" x14ac:dyDescent="0.25">
      <c r="M526" s="517"/>
      <c r="N526" s="517"/>
      <c r="O526" s="517"/>
      <c r="P526" s="517"/>
    </row>
  </sheetData>
  <sheetProtection algorithmName="SHA-512" hashValue="aToXbQiZRzQEaJfc/bLbRKjkBNUk5df26w2XzvGrQgG2A7eRdaUITsYe2+M9ltps4ZmWAF8LYAhWnNGjyOMt4Q==" saltValue="2gfdi+V8lmyqSR4CoeGRvg==" spinCount="100000" sheet="1" objects="1" scenarios="1"/>
  <mergeCells count="12">
    <mergeCell ref="M8:P8"/>
    <mergeCell ref="A64:A66"/>
    <mergeCell ref="A1:F1"/>
    <mergeCell ref="A2:F3"/>
    <mergeCell ref="A4:F4"/>
    <mergeCell ref="A5:A9"/>
    <mergeCell ref="B5:B9"/>
    <mergeCell ref="C5:C9"/>
    <mergeCell ref="D5:D9"/>
    <mergeCell ref="E5:E9"/>
    <mergeCell ref="F5:F9"/>
    <mergeCell ref="G5:G9"/>
  </mergeCells>
  <pageMargins left="0.7" right="0.7" top="0.75" bottom="0.75" header="0.3" footer="0.3"/>
  <pageSetup scale="71" orientation="portrait" horizontalDpi="4294967293" r:id="rId1"/>
  <rowBreaks count="1" manualBreakCount="1">
    <brk id="71" max="6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EF24-FD2A-42B4-AB9C-3F66EC4F2921}">
  <dimension ref="A1:R480"/>
  <sheetViews>
    <sheetView showGridLines="0" showRowColHeaders="0" zoomScale="90" zoomScaleNormal="90" workbookViewId="0">
      <pane ySplit="9" topLeftCell="A10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7" width="14.7109375" style="483" bestFit="1" customWidth="1"/>
    <col min="8" max="8" width="11" style="483" customWidth="1"/>
    <col min="9" max="9" width="19.28515625" style="483" customWidth="1"/>
    <col min="10" max="11" width="19.28515625" style="563" hidden="1" customWidth="1"/>
    <col min="12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8" width="16.140625" style="483" hidden="1" customWidth="1"/>
    <col min="19" max="16384" width="16.140625" style="483"/>
  </cols>
  <sheetData>
    <row r="1" spans="1:18" ht="22.5" customHeight="1" x14ac:dyDescent="0.4">
      <c r="A1" s="939" t="s">
        <v>530</v>
      </c>
      <c r="B1" s="940"/>
      <c r="C1" s="940"/>
      <c r="D1" s="940"/>
      <c r="E1" s="940"/>
      <c r="F1" s="941"/>
      <c r="G1" s="481" t="s">
        <v>958</v>
      </c>
      <c r="L1" s="483" t="s">
        <v>241</v>
      </c>
    </row>
    <row r="2" spans="1:18" ht="22.5" customHeight="1" x14ac:dyDescent="0.25">
      <c r="A2" s="747" t="s">
        <v>4</v>
      </c>
      <c r="B2" s="748"/>
      <c r="C2" s="748"/>
      <c r="D2" s="748"/>
      <c r="E2" s="748"/>
      <c r="F2" s="749"/>
      <c r="G2" s="484">
        <v>1</v>
      </c>
    </row>
    <row r="3" spans="1:18" ht="22.5" customHeight="1" thickBot="1" x14ac:dyDescent="0.3">
      <c r="A3" s="750"/>
      <c r="B3" s="751"/>
      <c r="C3" s="751"/>
      <c r="D3" s="751"/>
      <c r="E3" s="751"/>
      <c r="F3" s="752"/>
      <c r="G3" s="652">
        <v>178</v>
      </c>
      <c r="J3" s="486"/>
      <c r="K3" s="486"/>
      <c r="L3" s="486"/>
      <c r="M3" s="486"/>
      <c r="N3" s="486"/>
      <c r="O3" s="486"/>
      <c r="P3" s="486"/>
      <c r="Q3" s="486"/>
      <c r="R3" s="486"/>
    </row>
    <row r="4" spans="1:18" s="487" customFormat="1" ht="16.5" thickBot="1" x14ac:dyDescent="0.3">
      <c r="A4" s="921" t="s">
        <v>544</v>
      </c>
      <c r="B4" s="922"/>
      <c r="C4" s="922"/>
      <c r="D4" s="922"/>
      <c r="E4" s="922"/>
      <c r="F4" s="922"/>
      <c r="G4" s="651"/>
      <c r="J4" s="488"/>
      <c r="K4" s="488"/>
      <c r="L4" s="488"/>
      <c r="M4" s="488"/>
      <c r="N4" s="489"/>
      <c r="O4" s="488"/>
      <c r="P4" s="488"/>
      <c r="Q4" s="488"/>
      <c r="R4" s="488"/>
    </row>
    <row r="5" spans="1:18" s="487" customFormat="1" ht="15.75" customHeight="1" x14ac:dyDescent="0.25">
      <c r="A5" s="753" t="s">
        <v>7</v>
      </c>
      <c r="B5" s="756" t="s">
        <v>560</v>
      </c>
      <c r="C5" s="759" t="s">
        <v>1159</v>
      </c>
      <c r="D5" s="756" t="s">
        <v>308</v>
      </c>
      <c r="E5" s="759" t="s">
        <v>1161</v>
      </c>
      <c r="F5" s="736" t="s">
        <v>1162</v>
      </c>
      <c r="G5" s="736" t="s">
        <v>1163</v>
      </c>
      <c r="J5" s="488"/>
      <c r="K5" s="488"/>
      <c r="L5" s="488"/>
      <c r="M5" s="488"/>
      <c r="N5" s="488"/>
      <c r="O5" s="488"/>
      <c r="P5" s="488"/>
      <c r="Q5" s="488"/>
      <c r="R5" s="488"/>
    </row>
    <row r="6" spans="1:18" s="492" customFormat="1" ht="15" customHeight="1" x14ac:dyDescent="0.2">
      <c r="A6" s="754"/>
      <c r="B6" s="757"/>
      <c r="C6" s="760"/>
      <c r="D6" s="757"/>
      <c r="E6" s="760"/>
      <c r="F6" s="737"/>
      <c r="G6" s="737"/>
      <c r="J6" s="486"/>
      <c r="K6" s="486"/>
      <c r="L6" s="486"/>
      <c r="M6" s="486"/>
      <c r="N6" s="486"/>
      <c r="O6" s="486"/>
      <c r="P6" s="488"/>
      <c r="Q6" s="486"/>
      <c r="R6" s="486"/>
    </row>
    <row r="7" spans="1:18" s="492" customFormat="1" ht="15" customHeight="1" x14ac:dyDescent="0.2">
      <c r="A7" s="754"/>
      <c r="B7" s="757"/>
      <c r="C7" s="760"/>
      <c r="D7" s="757"/>
      <c r="E7" s="760"/>
      <c r="F7" s="737"/>
      <c r="G7" s="737"/>
      <c r="J7" s="486"/>
      <c r="K7" s="486"/>
      <c r="L7" s="486"/>
      <c r="M7" s="486"/>
      <c r="N7" s="486"/>
      <c r="O7" s="486"/>
      <c r="P7" s="486"/>
      <c r="Q7" s="486"/>
      <c r="R7" s="486"/>
    </row>
    <row r="8" spans="1:18" s="492" customFormat="1" ht="15" customHeight="1" x14ac:dyDescent="0.2">
      <c r="A8" s="754"/>
      <c r="B8" s="757"/>
      <c r="C8" s="760"/>
      <c r="D8" s="757"/>
      <c r="E8" s="760"/>
      <c r="F8" s="737"/>
      <c r="G8" s="737"/>
      <c r="J8" s="486"/>
      <c r="K8" s="416" t="s">
        <v>558</v>
      </c>
      <c r="L8" s="416"/>
      <c r="M8" s="416"/>
      <c r="N8" s="815" t="s">
        <v>1165</v>
      </c>
      <c r="O8" s="816"/>
      <c r="P8" s="816"/>
      <c r="Q8" s="816"/>
      <c r="R8" s="486"/>
    </row>
    <row r="9" spans="1:18" s="492" customFormat="1" ht="15" customHeight="1" thickBot="1" x14ac:dyDescent="0.25">
      <c r="A9" s="754"/>
      <c r="B9" s="757"/>
      <c r="C9" s="760"/>
      <c r="D9" s="757"/>
      <c r="E9" s="760"/>
      <c r="F9" s="737"/>
      <c r="G9" s="737"/>
      <c r="J9" s="416" t="s">
        <v>308</v>
      </c>
      <c r="K9" s="416" t="s">
        <v>559</v>
      </c>
      <c r="L9" s="416" t="s">
        <v>1123</v>
      </c>
      <c r="M9" s="416" t="s">
        <v>1156</v>
      </c>
      <c r="N9" s="416" t="s">
        <v>57</v>
      </c>
      <c r="O9" s="416" t="s">
        <v>58</v>
      </c>
      <c r="P9" s="416" t="s">
        <v>517</v>
      </c>
      <c r="Q9" s="416" t="s">
        <v>546</v>
      </c>
      <c r="R9" s="486"/>
    </row>
    <row r="10" spans="1:18" s="492" customFormat="1" ht="15" customHeight="1" x14ac:dyDescent="0.2">
      <c r="A10" s="675">
        <v>2626</v>
      </c>
      <c r="B10" s="649" t="s">
        <v>231</v>
      </c>
      <c r="C10" s="649" t="s">
        <v>591</v>
      </c>
      <c r="D10" s="644">
        <f t="shared" ref="D10:E17" si="0">$G$2*J10</f>
        <v>839</v>
      </c>
      <c r="E10" s="644">
        <f t="shared" si="0"/>
        <v>877</v>
      </c>
      <c r="F10" s="644">
        <f t="shared" ref="F10:G10" si="1">$G$2*L10</f>
        <v>381</v>
      </c>
      <c r="G10" s="642">
        <f t="shared" si="1"/>
        <v>353</v>
      </c>
      <c r="J10" s="503">
        <v>839</v>
      </c>
      <c r="K10" s="5">
        <v>877</v>
      </c>
      <c r="L10" s="5">
        <v>381</v>
      </c>
      <c r="M10" s="5">
        <v>353</v>
      </c>
      <c r="N10" s="511">
        <v>30</v>
      </c>
      <c r="O10" s="493">
        <v>30</v>
      </c>
      <c r="P10" s="486">
        <f t="shared" ref="P10:P17" si="2">N10*O10/144</f>
        <v>6.25</v>
      </c>
      <c r="Q10" s="504">
        <f t="shared" ref="Q10:Q17" si="3">N10+O10</f>
        <v>60</v>
      </c>
    </row>
    <row r="11" spans="1:18" s="492" customFormat="1" ht="15" customHeight="1" x14ac:dyDescent="0.2">
      <c r="A11" s="665">
        <v>3030</v>
      </c>
      <c r="B11" s="454" t="s">
        <v>960</v>
      </c>
      <c r="C11" s="454" t="s">
        <v>962</v>
      </c>
      <c r="D11" s="500">
        <f t="shared" si="0"/>
        <v>923</v>
      </c>
      <c r="E11" s="500">
        <f t="shared" si="0"/>
        <v>968</v>
      </c>
      <c r="F11" s="500">
        <f t="shared" ref="F11:F17" si="4">$G$2*L11</f>
        <v>407</v>
      </c>
      <c r="G11" s="570">
        <f t="shared" ref="G11:G17" si="5">$G$2*M11</f>
        <v>374</v>
      </c>
      <c r="J11" s="503">
        <v>923</v>
      </c>
      <c r="K11" s="5">
        <v>968</v>
      </c>
      <c r="L11" s="5">
        <v>407</v>
      </c>
      <c r="M11" s="5">
        <v>374</v>
      </c>
      <c r="N11" s="511">
        <v>30</v>
      </c>
      <c r="O11" s="493">
        <v>36</v>
      </c>
      <c r="P11" s="486">
        <f t="shared" si="2"/>
        <v>7.5</v>
      </c>
      <c r="Q11" s="504">
        <f t="shared" si="3"/>
        <v>66</v>
      </c>
    </row>
    <row r="12" spans="1:18" s="492" customFormat="1" ht="15" customHeight="1" x14ac:dyDescent="0.2">
      <c r="A12" s="665">
        <v>3636</v>
      </c>
      <c r="B12" s="454" t="s">
        <v>397</v>
      </c>
      <c r="C12" s="454" t="s">
        <v>963</v>
      </c>
      <c r="D12" s="500">
        <f t="shared" si="0"/>
        <v>1012</v>
      </c>
      <c r="E12" s="500">
        <f t="shared" si="0"/>
        <v>1064</v>
      </c>
      <c r="F12" s="500">
        <f t="shared" si="4"/>
        <v>453</v>
      </c>
      <c r="G12" s="570">
        <f t="shared" si="5"/>
        <v>412</v>
      </c>
      <c r="J12" s="503">
        <v>1012</v>
      </c>
      <c r="K12" s="5">
        <v>1064</v>
      </c>
      <c r="L12" s="5">
        <v>453</v>
      </c>
      <c r="M12" s="5">
        <v>412</v>
      </c>
      <c r="N12" s="511">
        <v>30</v>
      </c>
      <c r="O12" s="493">
        <v>48</v>
      </c>
      <c r="P12" s="486">
        <f t="shared" si="2"/>
        <v>10</v>
      </c>
      <c r="Q12" s="504">
        <f t="shared" si="3"/>
        <v>78</v>
      </c>
    </row>
    <row r="13" spans="1:18" s="492" customFormat="1" ht="15" customHeight="1" x14ac:dyDescent="0.2">
      <c r="A13" s="665">
        <v>4040</v>
      </c>
      <c r="B13" s="454" t="s">
        <v>138</v>
      </c>
      <c r="C13" s="454" t="s">
        <v>616</v>
      </c>
      <c r="D13" s="500">
        <f t="shared" si="0"/>
        <v>1102</v>
      </c>
      <c r="E13" s="500">
        <f t="shared" si="0"/>
        <v>1163</v>
      </c>
      <c r="F13" s="500">
        <f t="shared" si="4"/>
        <v>465</v>
      </c>
      <c r="G13" s="570">
        <f t="shared" si="5"/>
        <v>422</v>
      </c>
      <c r="J13" s="503">
        <v>1102</v>
      </c>
      <c r="K13" s="5">
        <v>1163</v>
      </c>
      <c r="L13" s="5">
        <v>465</v>
      </c>
      <c r="M13" s="5">
        <v>422</v>
      </c>
      <c r="N13" s="511">
        <v>30</v>
      </c>
      <c r="O13" s="493">
        <v>60</v>
      </c>
      <c r="P13" s="486">
        <f t="shared" si="2"/>
        <v>12.5</v>
      </c>
      <c r="Q13" s="504">
        <f t="shared" si="3"/>
        <v>90</v>
      </c>
    </row>
    <row r="14" spans="1:18" s="492" customFormat="1" ht="15" customHeight="1" x14ac:dyDescent="0.2">
      <c r="A14" s="665">
        <v>5050</v>
      </c>
      <c r="B14" s="454" t="s">
        <v>961</v>
      </c>
      <c r="C14" s="454" t="s">
        <v>964</v>
      </c>
      <c r="D14" s="500">
        <f t="shared" si="0"/>
        <v>1454</v>
      </c>
      <c r="E14" s="500">
        <f t="shared" si="0"/>
        <v>1530</v>
      </c>
      <c r="F14" s="500">
        <f t="shared" si="4"/>
        <v>599</v>
      </c>
      <c r="G14" s="570">
        <f t="shared" si="5"/>
        <v>543</v>
      </c>
      <c r="J14" s="503">
        <v>1454</v>
      </c>
      <c r="K14" s="5">
        <v>1530</v>
      </c>
      <c r="L14" s="5">
        <v>599</v>
      </c>
      <c r="M14" s="5">
        <v>543</v>
      </c>
      <c r="N14" s="511">
        <v>30</v>
      </c>
      <c r="O14" s="493">
        <v>72</v>
      </c>
      <c r="P14" s="486">
        <f t="shared" ref="P14:P15" si="6">N14*O14/144</f>
        <v>15</v>
      </c>
      <c r="Q14" s="504">
        <f t="shared" ref="Q14:Q15" si="7">N14+O14</f>
        <v>102</v>
      </c>
    </row>
    <row r="15" spans="1:18" s="492" customFormat="1" ht="15" customHeight="1" x14ac:dyDescent="0.2">
      <c r="A15" s="665">
        <v>6060</v>
      </c>
      <c r="B15" s="454" t="s">
        <v>229</v>
      </c>
      <c r="C15" s="454" t="s">
        <v>717</v>
      </c>
      <c r="D15" s="500">
        <f t="shared" si="0"/>
        <v>2484</v>
      </c>
      <c r="E15" s="500">
        <f t="shared" si="0"/>
        <v>2575</v>
      </c>
      <c r="F15" s="500">
        <f t="shared" si="4"/>
        <v>781</v>
      </c>
      <c r="G15" s="570">
        <f t="shared" si="5"/>
        <v>696</v>
      </c>
      <c r="J15" s="503">
        <v>2484</v>
      </c>
      <c r="K15" s="5">
        <v>2575</v>
      </c>
      <c r="L15" s="5">
        <v>781</v>
      </c>
      <c r="M15" s="5">
        <v>696</v>
      </c>
      <c r="N15" s="511">
        <v>30</v>
      </c>
      <c r="O15" s="493">
        <v>84</v>
      </c>
      <c r="P15" s="486">
        <f t="shared" si="6"/>
        <v>17.5</v>
      </c>
      <c r="Q15" s="504">
        <f t="shared" si="7"/>
        <v>114</v>
      </c>
    </row>
    <row r="16" spans="1:18" s="492" customFormat="1" ht="15" customHeight="1" x14ac:dyDescent="0.2">
      <c r="A16" s="665">
        <v>7070</v>
      </c>
      <c r="B16" s="454" t="s">
        <v>730</v>
      </c>
      <c r="C16" s="454" t="s">
        <v>743</v>
      </c>
      <c r="D16" s="500">
        <f t="shared" si="0"/>
        <v>3407</v>
      </c>
      <c r="E16" s="500">
        <f t="shared" si="0"/>
        <v>3512</v>
      </c>
      <c r="F16" s="500">
        <f t="shared" si="4"/>
        <v>1463</v>
      </c>
      <c r="G16" s="570">
        <f t="shared" si="5"/>
        <v>1294</v>
      </c>
      <c r="J16" s="503">
        <v>3407</v>
      </c>
      <c r="K16" s="5">
        <v>3512</v>
      </c>
      <c r="L16" s="5">
        <v>1463</v>
      </c>
      <c r="M16" s="5">
        <v>1294</v>
      </c>
      <c r="N16" s="511">
        <v>30</v>
      </c>
      <c r="O16" s="493">
        <v>72</v>
      </c>
      <c r="P16" s="486">
        <f t="shared" si="2"/>
        <v>15</v>
      </c>
      <c r="Q16" s="504">
        <f t="shared" si="3"/>
        <v>102</v>
      </c>
    </row>
    <row r="17" spans="1:18" s="492" customFormat="1" ht="15" customHeight="1" thickBot="1" x14ac:dyDescent="0.25">
      <c r="A17" s="670">
        <v>8080</v>
      </c>
      <c r="B17" s="674" t="s">
        <v>754</v>
      </c>
      <c r="C17" s="674" t="s">
        <v>765</v>
      </c>
      <c r="D17" s="591">
        <f t="shared" si="0"/>
        <v>6736</v>
      </c>
      <c r="E17" s="591">
        <f t="shared" si="0"/>
        <v>6856</v>
      </c>
      <c r="F17" s="591">
        <f t="shared" si="4"/>
        <v>2032</v>
      </c>
      <c r="G17" s="584">
        <f t="shared" si="5"/>
        <v>1800</v>
      </c>
      <c r="J17" s="503">
        <v>6736</v>
      </c>
      <c r="K17" s="5">
        <v>6856</v>
      </c>
      <c r="L17" s="5">
        <v>2032</v>
      </c>
      <c r="M17" s="5">
        <v>1800</v>
      </c>
      <c r="N17" s="511">
        <v>30</v>
      </c>
      <c r="O17" s="493">
        <v>84</v>
      </c>
      <c r="P17" s="486">
        <f t="shared" si="2"/>
        <v>17.5</v>
      </c>
      <c r="Q17" s="504">
        <f t="shared" si="3"/>
        <v>114</v>
      </c>
    </row>
    <row r="18" spans="1:18" s="492" customFormat="1" ht="12.75" customHeight="1" thickBot="1" x14ac:dyDescent="0.25">
      <c r="A18" s="513"/>
      <c r="B18" s="514"/>
      <c r="C18" s="514"/>
      <c r="D18" s="514"/>
      <c r="E18" s="514"/>
      <c r="F18" s="512"/>
      <c r="H18" s="512"/>
      <c r="I18" s="512"/>
      <c r="J18" s="516"/>
      <c r="K18" s="564"/>
      <c r="L18" s="564"/>
      <c r="M18" s="564"/>
      <c r="N18" s="486"/>
      <c r="O18" s="501"/>
      <c r="P18" s="501"/>
      <c r="Q18" s="504"/>
    </row>
    <row r="19" spans="1:18" s="492" customFormat="1" ht="12.75" customHeight="1" x14ac:dyDescent="0.2">
      <c r="A19" s="741" t="s">
        <v>424</v>
      </c>
      <c r="B19" s="565" t="s">
        <v>841</v>
      </c>
      <c r="C19" s="566"/>
      <c r="D19" s="566"/>
      <c r="E19" s="567"/>
      <c r="F19" s="512"/>
      <c r="G19" s="512"/>
      <c r="H19" s="512"/>
      <c r="I19" s="516"/>
      <c r="J19" s="564"/>
      <c r="K19" s="564"/>
      <c r="L19" s="486"/>
      <c r="M19" s="486"/>
      <c r="N19" s="501"/>
      <c r="O19" s="501"/>
      <c r="P19" s="504"/>
    </row>
    <row r="20" spans="1:18" s="492" customFormat="1" ht="12.75" customHeight="1" x14ac:dyDescent="0.2">
      <c r="A20" s="742"/>
      <c r="B20" s="625" t="s">
        <v>879</v>
      </c>
      <c r="C20" s="520"/>
      <c r="D20" s="520"/>
      <c r="E20" s="568"/>
      <c r="F20" s="512"/>
      <c r="G20" s="512"/>
      <c r="H20" s="512"/>
      <c r="I20" s="516"/>
      <c r="J20" s="564"/>
      <c r="K20" s="564"/>
      <c r="L20" s="486"/>
      <c r="M20" s="486"/>
      <c r="N20" s="501"/>
      <c r="O20" s="501"/>
      <c r="P20" s="504"/>
    </row>
    <row r="21" spans="1:18" s="492" customFormat="1" ht="13.5" customHeight="1" thickBot="1" x14ac:dyDescent="0.25">
      <c r="A21" s="743"/>
      <c r="B21" s="560" t="s">
        <v>842</v>
      </c>
      <c r="C21" s="522"/>
      <c r="D21" s="522"/>
      <c r="E21" s="569"/>
      <c r="F21" s="512"/>
      <c r="G21" s="512"/>
      <c r="H21" s="512"/>
      <c r="I21" s="516"/>
      <c r="J21" s="564"/>
      <c r="K21" s="564"/>
      <c r="L21" s="486"/>
      <c r="M21" s="486"/>
      <c r="N21" s="501"/>
      <c r="O21" s="501"/>
      <c r="P21" s="504"/>
    </row>
    <row r="22" spans="1:18" s="492" customFormat="1" ht="13.5" customHeight="1" x14ac:dyDescent="0.2">
      <c r="A22" s="514"/>
      <c r="B22" s="579"/>
      <c r="C22" s="520"/>
      <c r="D22" s="520"/>
      <c r="F22" s="512"/>
      <c r="G22" s="512"/>
      <c r="H22" s="512"/>
      <c r="I22" s="516"/>
      <c r="J22" s="564"/>
      <c r="K22" s="564"/>
      <c r="L22" s="486"/>
      <c r="M22" s="486"/>
      <c r="N22" s="501"/>
      <c r="O22" s="501"/>
      <c r="P22" s="504"/>
    </row>
    <row r="23" spans="1:18" s="492" customFormat="1" ht="13.5" customHeight="1" x14ac:dyDescent="0.2">
      <c r="A23" s="335" t="s">
        <v>533</v>
      </c>
      <c r="B23" s="514"/>
      <c r="C23" s="514"/>
      <c r="D23" s="520"/>
      <c r="E23" s="520"/>
      <c r="F23" s="515"/>
      <c r="G23" s="515"/>
      <c r="H23" s="512"/>
      <c r="I23" s="512"/>
      <c r="J23" s="564"/>
      <c r="K23" s="564"/>
      <c r="L23" s="516"/>
      <c r="M23" s="516"/>
      <c r="N23" s="512"/>
      <c r="O23" s="486"/>
      <c r="P23" s="501"/>
      <c r="Q23" s="501"/>
      <c r="R23" s="504"/>
    </row>
    <row r="24" spans="1:18" s="492" customFormat="1" ht="13.5" customHeight="1" x14ac:dyDescent="0.2">
      <c r="A24" s="335" t="s">
        <v>1146</v>
      </c>
      <c r="B24" s="514"/>
      <c r="C24" s="514"/>
      <c r="D24" s="520"/>
      <c r="E24" s="520"/>
      <c r="F24" s="515"/>
      <c r="G24" s="515"/>
      <c r="H24" s="512"/>
      <c r="I24" s="512"/>
      <c r="J24" s="564"/>
      <c r="K24" s="564"/>
      <c r="L24" s="516"/>
      <c r="M24" s="516"/>
      <c r="N24" s="512"/>
      <c r="O24" s="486"/>
      <c r="P24" s="501"/>
      <c r="Q24" s="501"/>
      <c r="R24" s="504"/>
    </row>
    <row r="25" spans="1:18" s="492" customFormat="1" ht="13.5" customHeight="1" x14ac:dyDescent="0.2">
      <c r="A25" s="335" t="s">
        <v>1100</v>
      </c>
      <c r="B25" s="514"/>
      <c r="C25" s="514"/>
      <c r="D25" s="520"/>
      <c r="E25" s="520"/>
      <c r="F25" s="515"/>
      <c r="G25" s="515"/>
      <c r="H25" s="512"/>
      <c r="I25" s="512"/>
      <c r="J25" s="564"/>
      <c r="K25" s="564"/>
      <c r="L25" s="516"/>
      <c r="M25" s="516"/>
      <c r="N25" s="512"/>
      <c r="O25" s="486"/>
      <c r="P25" s="501"/>
      <c r="Q25" s="501"/>
      <c r="R25" s="504"/>
    </row>
    <row r="26" spans="1:18" s="492" customFormat="1" ht="13.5" customHeight="1" x14ac:dyDescent="0.2">
      <c r="A26" s="335"/>
      <c r="B26" s="514"/>
      <c r="C26" s="514"/>
      <c r="D26" s="520"/>
      <c r="E26" s="520"/>
      <c r="F26" s="515"/>
      <c r="G26" s="515"/>
      <c r="H26" s="512"/>
      <c r="I26" s="512"/>
      <c r="J26" s="564"/>
      <c r="K26" s="564"/>
      <c r="L26" s="516"/>
      <c r="M26" s="516"/>
      <c r="N26" s="512"/>
      <c r="O26" s="486"/>
      <c r="P26" s="501"/>
      <c r="Q26" s="501"/>
      <c r="R26" s="504"/>
    </row>
    <row r="27" spans="1:18" s="525" customFormat="1" ht="15" customHeight="1" x14ac:dyDescent="0.25">
      <c r="A27" s="531" t="s">
        <v>49</v>
      </c>
      <c r="B27" s="527"/>
      <c r="C27" s="527"/>
      <c r="E27" s="605" t="s">
        <v>244</v>
      </c>
      <c r="F27" s="533"/>
      <c r="G27" s="533"/>
      <c r="J27" s="597"/>
      <c r="K27" s="597"/>
      <c r="L27" s="528"/>
      <c r="M27" s="528"/>
      <c r="N27" s="524"/>
      <c r="P27" s="526"/>
      <c r="Q27" s="526"/>
    </row>
    <row r="28" spans="1:18" s="525" customFormat="1" ht="15" customHeight="1" x14ac:dyDescent="0.25">
      <c r="A28" s="523" t="str">
        <f>Constant!A2</f>
        <v>Fin Removal Charge</v>
      </c>
      <c r="B28" s="527"/>
      <c r="C28" s="527"/>
      <c r="E28" s="720">
        <f>Constant!B2*$G$2</f>
        <v>21</v>
      </c>
      <c r="F28" s="721" t="str">
        <f>Constant!C2</f>
        <v>Per Window</v>
      </c>
      <c r="I28" s="597"/>
      <c r="J28" s="597"/>
      <c r="K28" s="528"/>
      <c r="L28" s="528"/>
      <c r="M28" s="524"/>
      <c r="O28" s="526"/>
      <c r="P28" s="526"/>
    </row>
    <row r="29" spans="1:18" s="525" customFormat="1" ht="15" customHeight="1" x14ac:dyDescent="0.25">
      <c r="A29" s="523" t="str">
        <f>Constant!A3</f>
        <v>Argon Enhanced*</v>
      </c>
      <c r="B29" s="524"/>
      <c r="C29" s="524"/>
      <c r="E29" s="720">
        <f>Constant!B3*$G$2</f>
        <v>1.89</v>
      </c>
      <c r="F29" s="721" t="str">
        <f>Constant!C3</f>
        <v>Per Square Ft.</v>
      </c>
      <c r="I29" s="597"/>
      <c r="J29" s="597"/>
      <c r="K29" s="528"/>
      <c r="L29" s="528"/>
      <c r="M29" s="524"/>
      <c r="O29" s="526"/>
      <c r="P29" s="526"/>
    </row>
    <row r="30" spans="1:18" s="525" customFormat="1" ht="15" customHeight="1" x14ac:dyDescent="0.25">
      <c r="A30" s="523" t="str">
        <f>Constant!A4</f>
        <v>Adobe Adder</v>
      </c>
      <c r="B30" s="524"/>
      <c r="C30" s="524"/>
      <c r="E30" s="720">
        <f>Constant!B4*$G$2</f>
        <v>14</v>
      </c>
      <c r="F30" s="721" t="str">
        <f>Constant!C4</f>
        <v>Per Window</v>
      </c>
      <c r="I30" s="597"/>
      <c r="J30" s="597"/>
      <c r="K30" s="528"/>
      <c r="L30" s="528"/>
      <c r="M30" s="524"/>
      <c r="O30" s="526"/>
      <c r="P30" s="526"/>
    </row>
    <row r="31" spans="1:18" s="525" customFormat="1" ht="15" customHeight="1" x14ac:dyDescent="0.25">
      <c r="A31" s="523" t="str">
        <f>Constant!A5</f>
        <v>High Head Bead(White or Adobe)</v>
      </c>
      <c r="B31" s="524"/>
      <c r="C31" s="524"/>
      <c r="D31" s="530"/>
      <c r="E31" s="720">
        <f>Constant!B5*$G$2</f>
        <v>1.89</v>
      </c>
      <c r="F31" s="721" t="str">
        <f>Constant!C5</f>
        <v>Per Lineal Ft.</v>
      </c>
      <c r="J31" s="528"/>
      <c r="K31" s="528"/>
      <c r="L31" s="528"/>
      <c r="N31" s="524"/>
      <c r="P31" s="526"/>
      <c r="Q31" s="526"/>
    </row>
    <row r="32" spans="1:18" s="525" customFormat="1" ht="15" customHeight="1" x14ac:dyDescent="0.25">
      <c r="A32" s="523" t="str">
        <f>Constant!A6</f>
        <v>Glass - Clear Glass Deduct per piece of glass</v>
      </c>
      <c r="B32" s="524"/>
      <c r="C32" s="524"/>
      <c r="E32" s="720">
        <f>Constant!B6*$G$2</f>
        <v>-1.28</v>
      </c>
      <c r="F32" s="721" t="str">
        <f>Constant!C6</f>
        <v>Per Square Ft.</v>
      </c>
      <c r="I32" s="597"/>
      <c r="J32" s="597"/>
      <c r="K32" s="528"/>
      <c r="L32" s="528"/>
      <c r="M32" s="524"/>
      <c r="O32" s="526"/>
      <c r="P32" s="526"/>
    </row>
    <row r="33" spans="1:17" s="525" customFormat="1" ht="16.5" customHeight="1" x14ac:dyDescent="0.25">
      <c r="A33" s="523" t="str">
        <f>Constant!A7</f>
        <v>Glass - DSB - Clear Tempered</v>
      </c>
      <c r="B33" s="524"/>
      <c r="C33" s="524"/>
      <c r="E33" s="720">
        <f>Constant!B7*$G$2</f>
        <v>17.600000000000001</v>
      </c>
      <c r="F33" s="721" t="str">
        <f>Constant!C7</f>
        <v>Per Square Ft.</v>
      </c>
      <c r="I33" s="597"/>
      <c r="J33" s="597"/>
      <c r="K33" s="528"/>
      <c r="L33" s="528"/>
      <c r="M33" s="524"/>
      <c r="O33" s="526"/>
      <c r="P33" s="526"/>
    </row>
    <row r="34" spans="1:17" s="525" customFormat="1" ht="15" customHeight="1" x14ac:dyDescent="0.25">
      <c r="A34" s="523" t="str">
        <f>Constant!A8</f>
        <v>Glass - DSB - Obscure</v>
      </c>
      <c r="B34" s="524"/>
      <c r="C34" s="524"/>
      <c r="E34" s="720">
        <f>Constant!B8*$G$2</f>
        <v>2.3199999999999998</v>
      </c>
      <c r="F34" s="721" t="str">
        <f>Constant!C8</f>
        <v>Per Square Ft.</v>
      </c>
      <c r="G34" s="599"/>
      <c r="I34" s="597"/>
      <c r="J34" s="597"/>
      <c r="K34" s="528"/>
      <c r="L34" s="528"/>
      <c r="M34" s="524"/>
      <c r="O34" s="526"/>
      <c r="P34" s="526"/>
    </row>
    <row r="35" spans="1:17" s="525" customFormat="1" ht="15" customHeight="1" x14ac:dyDescent="0.25">
      <c r="A35" s="523" t="str">
        <f>Constant!A9</f>
        <v>Glass - DSB - Obscure/Tempered</v>
      </c>
      <c r="B35" s="524"/>
      <c r="C35" s="524"/>
      <c r="E35" s="720">
        <f>Constant!B9*$G$2</f>
        <v>32.93</v>
      </c>
      <c r="F35" s="721" t="str">
        <f>Constant!C9</f>
        <v>Per Square Ft.</v>
      </c>
      <c r="I35" s="597"/>
      <c r="J35" s="597"/>
      <c r="K35" s="528"/>
      <c r="L35" s="528"/>
      <c r="M35" s="524"/>
      <c r="O35" s="526"/>
      <c r="P35" s="526"/>
    </row>
    <row r="36" spans="1:17" s="525" customFormat="1" ht="15" customHeight="1" x14ac:dyDescent="0.25">
      <c r="A36" s="523" t="str">
        <f>Constant!A10</f>
        <v>Glass - DSB - Loe/Obscure</v>
      </c>
      <c r="B36" s="524"/>
      <c r="C36" s="524"/>
      <c r="E36" s="720">
        <f>Constant!B10*$G$2</f>
        <v>3.6</v>
      </c>
      <c r="F36" s="721" t="str">
        <f>Constant!C10</f>
        <v>Per Square Ft.</v>
      </c>
      <c r="G36" s="599"/>
      <c r="I36" s="597"/>
      <c r="J36" s="597"/>
      <c r="K36" s="528"/>
      <c r="L36" s="528"/>
      <c r="M36" s="524"/>
      <c r="O36" s="526"/>
      <c r="P36" s="526"/>
    </row>
    <row r="37" spans="1:17" s="525" customFormat="1" ht="15" customHeight="1" x14ac:dyDescent="0.25">
      <c r="A37" s="523" t="str">
        <f>Constant!A11</f>
        <v>Glass - DSB - Loe/Tempered</v>
      </c>
      <c r="B37" s="524"/>
      <c r="C37" s="524"/>
      <c r="E37" s="720">
        <f>Constant!B11*$G$2</f>
        <v>20.41</v>
      </c>
      <c r="F37" s="721" t="str">
        <f>Constant!C11</f>
        <v>Per Square Ft.</v>
      </c>
      <c r="I37" s="597"/>
      <c r="J37" s="597"/>
      <c r="K37" s="528"/>
      <c r="L37" s="528"/>
      <c r="M37" s="524"/>
      <c r="O37" s="526"/>
      <c r="P37" s="526"/>
    </row>
    <row r="38" spans="1:17" s="525" customFormat="1" ht="15" customHeight="1" x14ac:dyDescent="0.25">
      <c r="A38" s="523" t="str">
        <f>Constant!A12</f>
        <v>Glass - DSB - Loe/Obs/Tempered</v>
      </c>
      <c r="B38" s="524"/>
      <c r="C38" s="524"/>
      <c r="E38" s="720">
        <f>Constant!B12*$G$2</f>
        <v>35.729999999999997</v>
      </c>
      <c r="F38" s="721" t="str">
        <f>Constant!C12</f>
        <v>Per Square Ft.</v>
      </c>
      <c r="I38" s="597"/>
      <c r="J38" s="597"/>
      <c r="K38" s="528"/>
      <c r="L38" s="528"/>
      <c r="M38" s="524"/>
      <c r="O38" s="526"/>
      <c r="P38" s="526"/>
    </row>
    <row r="39" spans="1:17" s="525" customFormat="1" ht="15" customHeight="1" x14ac:dyDescent="0.25">
      <c r="A39" s="523" t="str">
        <f>Constant!A13</f>
        <v>Glass - DSB - Loe366</v>
      </c>
      <c r="B39" s="524"/>
      <c r="C39" s="524"/>
      <c r="E39" s="720">
        <f>Constant!B13*$G$2</f>
        <v>3.86</v>
      </c>
      <c r="F39" s="721" t="str">
        <f>Constant!C13</f>
        <v>Per Square Ft.</v>
      </c>
      <c r="I39" s="597"/>
      <c r="J39" s="597"/>
      <c r="K39" s="528"/>
      <c r="L39" s="528"/>
      <c r="M39" s="524"/>
      <c r="O39" s="526"/>
      <c r="P39" s="526"/>
    </row>
    <row r="40" spans="1:17" s="525" customFormat="1" ht="15" customHeight="1" x14ac:dyDescent="0.25">
      <c r="A40" s="523" t="str">
        <f>Constant!A14</f>
        <v>Glass - DSB - Loe366/Obscure</v>
      </c>
      <c r="B40" s="524"/>
      <c r="C40" s="524"/>
      <c r="E40" s="720">
        <f>Constant!B14*$G$2</f>
        <v>6.18</v>
      </c>
      <c r="F40" s="721" t="str">
        <f>Constant!C14</f>
        <v>Per Square Ft.</v>
      </c>
      <c r="G40" s="599"/>
      <c r="I40" s="597"/>
      <c r="J40" s="597"/>
      <c r="K40" s="528"/>
      <c r="L40" s="528"/>
      <c r="M40" s="524"/>
      <c r="O40" s="526"/>
      <c r="P40" s="526"/>
    </row>
    <row r="41" spans="1:17" s="525" customFormat="1" ht="15" customHeight="1" x14ac:dyDescent="0.25">
      <c r="A41" s="523" t="str">
        <f>Constant!A15</f>
        <v>Glass - DSB - Loe366/Obscure/Tempered</v>
      </c>
      <c r="B41" s="524"/>
      <c r="C41" s="524"/>
      <c r="E41" s="720">
        <f>Constant!B15*$G$2</f>
        <v>39.81</v>
      </c>
      <c r="F41" s="721" t="str">
        <f>Constant!C15</f>
        <v>Per Square Ft.</v>
      </c>
      <c r="I41" s="597"/>
      <c r="J41" s="597"/>
      <c r="K41" s="528"/>
      <c r="L41" s="528"/>
      <c r="M41" s="524"/>
      <c r="O41" s="526"/>
      <c r="P41" s="526"/>
    </row>
    <row r="42" spans="1:17" s="525" customFormat="1" ht="15" customHeight="1" x14ac:dyDescent="0.25">
      <c r="A42" s="523" t="str">
        <f>Constant!A16</f>
        <v>Glass - DSB - Loe366/Tempered</v>
      </c>
      <c r="B42" s="524"/>
      <c r="C42" s="524"/>
      <c r="E42" s="720">
        <f>Constant!B16*$G$2</f>
        <v>24.49</v>
      </c>
      <c r="F42" s="721" t="str">
        <f>Constant!C16</f>
        <v>Per Square Ft.</v>
      </c>
      <c r="I42" s="597"/>
      <c r="J42" s="597"/>
      <c r="K42" s="528"/>
      <c r="L42" s="528"/>
      <c r="M42" s="524"/>
      <c r="O42" s="526"/>
      <c r="P42" s="526"/>
    </row>
    <row r="43" spans="1:17" s="525" customFormat="1" ht="15" customHeight="1" x14ac:dyDescent="0.25">
      <c r="A43" s="523" t="str">
        <f>Constant!A17</f>
        <v>Glass - DSB - Loe340</v>
      </c>
      <c r="B43" s="524"/>
      <c r="C43" s="524"/>
      <c r="E43" s="720">
        <f>Constant!B17*$G$2</f>
        <v>4.54</v>
      </c>
      <c r="F43" s="721" t="str">
        <f>Constant!C17</f>
        <v>Per Square Ft.</v>
      </c>
      <c r="J43" s="528"/>
      <c r="K43" s="528"/>
      <c r="L43" s="528"/>
      <c r="M43" s="528"/>
      <c r="N43" s="524"/>
      <c r="P43" s="526"/>
      <c r="Q43" s="526"/>
    </row>
    <row r="44" spans="1:17" s="525" customFormat="1" ht="15" customHeight="1" x14ac:dyDescent="0.25">
      <c r="A44" s="523" t="str">
        <f>Constant!A18</f>
        <v>Glass - DSB - Loe340/Obscure</v>
      </c>
      <c r="B44" s="524"/>
      <c r="C44" s="524"/>
      <c r="E44" s="720">
        <f>Constant!B18*$G$2</f>
        <v>6.86</v>
      </c>
      <c r="F44" s="721" t="str">
        <f>Constant!C18</f>
        <v>Per Square Ft.</v>
      </c>
      <c r="G44" s="599"/>
      <c r="J44" s="528"/>
      <c r="K44" s="528"/>
      <c r="L44" s="528"/>
      <c r="M44" s="528"/>
      <c r="N44" s="524"/>
      <c r="P44" s="526"/>
      <c r="Q44" s="526"/>
    </row>
    <row r="45" spans="1:17" s="525" customFormat="1" ht="15" customHeight="1" x14ac:dyDescent="0.25">
      <c r="A45" s="523" t="str">
        <f>Constant!A19</f>
        <v>Glass - DSB - Loe340/Obscure/Tempered</v>
      </c>
      <c r="B45" s="524"/>
      <c r="C45" s="524"/>
      <c r="E45" s="720">
        <f>Constant!B19*$G$2</f>
        <v>40.49</v>
      </c>
      <c r="F45" s="721" t="str">
        <f>Constant!C19</f>
        <v>Per Square Ft.</v>
      </c>
      <c r="J45" s="528"/>
      <c r="K45" s="528"/>
      <c r="L45" s="528"/>
      <c r="M45" s="528"/>
      <c r="N45" s="524"/>
      <c r="P45" s="526"/>
      <c r="Q45" s="526"/>
    </row>
    <row r="46" spans="1:17" s="525" customFormat="1" ht="15" customHeight="1" x14ac:dyDescent="0.25">
      <c r="A46" s="523" t="str">
        <f>Constant!A20</f>
        <v>Glass - DSB - Loe340/Tempered</v>
      </c>
      <c r="B46" s="524"/>
      <c r="C46" s="524"/>
      <c r="E46" s="720">
        <f>Constant!B20*$G$2</f>
        <v>25.16</v>
      </c>
      <c r="F46" s="721" t="str">
        <f>Constant!C20</f>
        <v>Per Square Ft.</v>
      </c>
      <c r="J46" s="528"/>
      <c r="K46" s="528"/>
      <c r="L46" s="528"/>
      <c r="M46" s="528"/>
      <c r="N46" s="524"/>
      <c r="P46" s="526"/>
      <c r="Q46" s="526"/>
    </row>
    <row r="47" spans="1:17" s="525" customFormat="1" ht="15" customHeight="1" x14ac:dyDescent="0.25">
      <c r="A47" s="523" t="str">
        <f>Constant!A21</f>
        <v>Glass - 3/16 - Clear</v>
      </c>
      <c r="B47" s="524"/>
      <c r="C47" s="524"/>
      <c r="E47" s="720">
        <f>Constant!B21*$G$2</f>
        <v>5.64</v>
      </c>
      <c r="F47" s="721" t="str">
        <f>Constant!C21</f>
        <v>Per Square Ft.</v>
      </c>
      <c r="I47" s="597"/>
      <c r="J47" s="597"/>
      <c r="K47" s="528"/>
      <c r="L47" s="528"/>
      <c r="M47" s="524"/>
      <c r="O47" s="526"/>
      <c r="P47" s="526"/>
    </row>
    <row r="48" spans="1:17" s="525" customFormat="1" ht="15" customHeight="1" x14ac:dyDescent="0.25">
      <c r="A48" s="523" t="str">
        <f>Constant!A22</f>
        <v>Glass - 3/16 - Clear/Tempered</v>
      </c>
      <c r="B48" s="524"/>
      <c r="C48" s="524"/>
      <c r="E48" s="720">
        <f>Constant!B22*$G$2</f>
        <v>25.19</v>
      </c>
      <c r="F48" s="721" t="str">
        <f>Constant!C22</f>
        <v>Per Square Ft.</v>
      </c>
      <c r="I48" s="597"/>
      <c r="J48" s="597"/>
      <c r="K48" s="528"/>
      <c r="L48" s="528"/>
      <c r="M48" s="524"/>
      <c r="O48" s="526"/>
      <c r="P48" s="526"/>
    </row>
    <row r="49" spans="1:17" s="525" customFormat="1" ht="15" customHeight="1" x14ac:dyDescent="0.25">
      <c r="A49" s="523" t="str">
        <f>Constant!A23</f>
        <v>Glass - 3/16 - Loe</v>
      </c>
      <c r="B49" s="524"/>
      <c r="C49" s="524"/>
      <c r="E49" s="720">
        <f>Constant!B23*$G$2</f>
        <v>10.8</v>
      </c>
      <c r="F49" s="721" t="str">
        <f>Constant!C23</f>
        <v>Per Square Ft.</v>
      </c>
      <c r="I49" s="597"/>
      <c r="J49" s="597"/>
      <c r="K49" s="528"/>
      <c r="L49" s="528"/>
      <c r="M49" s="524"/>
      <c r="O49" s="526"/>
      <c r="P49" s="526"/>
    </row>
    <row r="50" spans="1:17" s="525" customFormat="1" ht="15" customHeight="1" x14ac:dyDescent="0.25">
      <c r="A50" s="523" t="str">
        <f>Constant!A24</f>
        <v>Glass - 3/16 - Loe/Tempered</v>
      </c>
      <c r="B50" s="524"/>
      <c r="C50" s="524"/>
      <c r="E50" s="720">
        <f>Constant!B24*$G$2</f>
        <v>30.9</v>
      </c>
      <c r="F50" s="721" t="str">
        <f>Constant!C24</f>
        <v>Per Square Ft.</v>
      </c>
      <c r="I50" s="597"/>
      <c r="J50" s="597"/>
      <c r="K50" s="528"/>
      <c r="L50" s="528"/>
      <c r="M50" s="524"/>
      <c r="O50" s="526"/>
      <c r="P50" s="526"/>
    </row>
    <row r="51" spans="1:17" s="525" customFormat="1" ht="15" customHeight="1" x14ac:dyDescent="0.25">
      <c r="A51" s="523" t="str">
        <f>Constant!A25</f>
        <v>Glass - 3/16 - Loe/Obscure</v>
      </c>
      <c r="B51" s="524"/>
      <c r="C51" s="524"/>
      <c r="E51" s="720">
        <f>Constant!B25*$G$2</f>
        <v>23.13</v>
      </c>
      <c r="F51" s="721" t="str">
        <f>Constant!C25</f>
        <v>Per Square Ft.</v>
      </c>
      <c r="I51" s="597"/>
      <c r="J51" s="597"/>
      <c r="K51" s="528"/>
      <c r="L51" s="528"/>
      <c r="M51" s="524"/>
      <c r="O51" s="526"/>
      <c r="P51" s="526"/>
    </row>
    <row r="52" spans="1:17" s="525" customFormat="1" ht="15" customHeight="1" x14ac:dyDescent="0.25">
      <c r="A52" s="523" t="str">
        <f>Constant!A26</f>
        <v>Glass - 3/16 - Loe/Obscure/Tempered</v>
      </c>
      <c r="B52" s="524"/>
      <c r="C52" s="524"/>
      <c r="E52" s="720">
        <f>Constant!B26*$G$2</f>
        <v>43.83</v>
      </c>
      <c r="F52" s="721" t="str">
        <f>Constant!C26</f>
        <v>Per Square Ft.</v>
      </c>
      <c r="I52" s="597"/>
      <c r="J52" s="597"/>
      <c r="K52" s="528"/>
      <c r="L52" s="528"/>
      <c r="M52" s="524"/>
      <c r="O52" s="526"/>
      <c r="P52" s="526"/>
    </row>
    <row r="53" spans="1:17" s="525" customFormat="1" ht="15" customHeight="1" x14ac:dyDescent="0.25">
      <c r="A53" s="523" t="str">
        <f>Constant!A27</f>
        <v>Glass - 3/16 - Obscure</v>
      </c>
      <c r="B53" s="524"/>
      <c r="C53" s="524"/>
      <c r="E53" s="720">
        <f>Constant!B27*$G$2</f>
        <v>17.97</v>
      </c>
      <c r="F53" s="721" t="str">
        <f>Constant!C27</f>
        <v>Per Square Ft.</v>
      </c>
      <c r="I53" s="597"/>
      <c r="J53" s="597"/>
      <c r="K53" s="528"/>
      <c r="L53" s="528"/>
      <c r="M53" s="524"/>
      <c r="O53" s="526"/>
      <c r="P53" s="526"/>
    </row>
    <row r="54" spans="1:17" s="525" customFormat="1" ht="15" customHeight="1" x14ac:dyDescent="0.25">
      <c r="A54" s="523" t="str">
        <f>Constant!A28</f>
        <v>Glass - 3/16 - Obscure/Tempered</v>
      </c>
      <c r="B54" s="524"/>
      <c r="C54" s="524"/>
      <c r="E54" s="720">
        <f>Constant!B28*$G$2</f>
        <v>38.08</v>
      </c>
      <c r="F54" s="721" t="str">
        <f>Constant!C28</f>
        <v>Per Square Ft.</v>
      </c>
      <c r="I54" s="597"/>
      <c r="J54" s="597"/>
      <c r="K54" s="528"/>
      <c r="L54" s="528"/>
      <c r="M54" s="524"/>
      <c r="O54" s="526"/>
      <c r="P54" s="526"/>
    </row>
    <row r="55" spans="1:17" s="525" customFormat="1" ht="15" customHeight="1" x14ac:dyDescent="0.25">
      <c r="A55" s="523" t="str">
        <f>Constant!A29</f>
        <v>Glass - 3/16 - Loe366</v>
      </c>
      <c r="B55" s="524"/>
      <c r="C55" s="524"/>
      <c r="E55" s="720">
        <f>Constant!B29*$G$2</f>
        <v>11.14</v>
      </c>
      <c r="F55" s="721" t="str">
        <f>Constant!C29</f>
        <v>Per Square Ft.</v>
      </c>
      <c r="I55" s="597"/>
      <c r="J55" s="597"/>
      <c r="K55" s="528"/>
      <c r="L55" s="528"/>
      <c r="M55" s="524"/>
      <c r="O55" s="526"/>
      <c r="P55" s="526"/>
    </row>
    <row r="56" spans="1:17" s="525" customFormat="1" ht="15" customHeight="1" x14ac:dyDescent="0.25">
      <c r="A56" s="523" t="str">
        <f>Constant!A30</f>
        <v>Glass - 3/16 - Loe366/Tempered</v>
      </c>
      <c r="B56" s="524"/>
      <c r="C56" s="524"/>
      <c r="E56" s="720">
        <f>Constant!B30*$G$2</f>
        <v>31.89</v>
      </c>
      <c r="F56" s="721" t="str">
        <f>Constant!C30</f>
        <v>Per Square Ft.</v>
      </c>
      <c r="I56" s="597"/>
      <c r="J56" s="597"/>
      <c r="K56" s="528"/>
      <c r="L56" s="528"/>
      <c r="M56" s="524"/>
      <c r="O56" s="526"/>
      <c r="P56" s="526"/>
    </row>
    <row r="57" spans="1:17" s="525" customFormat="1" ht="15" customHeight="1" x14ac:dyDescent="0.25">
      <c r="A57" s="523" t="str">
        <f>Constant!A31</f>
        <v>Glass - 3/16 - Loe366/Obscure</v>
      </c>
      <c r="B57" s="524"/>
      <c r="C57" s="524"/>
      <c r="E57" s="720">
        <f>Constant!B31*$G$2</f>
        <v>23.46</v>
      </c>
      <c r="F57" s="721" t="str">
        <f>Constant!C31</f>
        <v>Per Square Ft.</v>
      </c>
      <c r="I57" s="597"/>
      <c r="J57" s="597"/>
      <c r="K57" s="528"/>
      <c r="L57" s="528"/>
      <c r="M57" s="524"/>
      <c r="O57" s="526"/>
      <c r="P57" s="526"/>
    </row>
    <row r="58" spans="1:17" s="525" customFormat="1" ht="15" customHeight="1" x14ac:dyDescent="0.25">
      <c r="A58" s="523" t="str">
        <f>Constant!A32</f>
        <v>Glass - 3/16 - Loe366/Obscure/Tempered</v>
      </c>
      <c r="B58" s="524"/>
      <c r="C58" s="524"/>
      <c r="E58" s="720">
        <f>Constant!B32*$G$2</f>
        <v>44.78</v>
      </c>
      <c r="F58" s="721" t="str">
        <f>Constant!C32</f>
        <v>Per Square Ft.</v>
      </c>
      <c r="I58" s="597"/>
      <c r="J58" s="597"/>
      <c r="K58" s="528"/>
      <c r="L58" s="528"/>
      <c r="M58" s="524"/>
      <c r="O58" s="526"/>
      <c r="P58" s="526"/>
    </row>
    <row r="59" spans="1:17" s="525" customFormat="1" ht="15" customHeight="1" x14ac:dyDescent="0.25">
      <c r="A59" s="523" t="str">
        <f>Constant!A33</f>
        <v>Glass - 3/16 - Loe340</v>
      </c>
      <c r="B59" s="524"/>
      <c r="C59" s="524"/>
      <c r="E59" s="720">
        <f>Constant!B33*$G$2</f>
        <v>11.81</v>
      </c>
      <c r="F59" s="721" t="str">
        <f>Constant!C33</f>
        <v>Per Square Ft.</v>
      </c>
      <c r="J59" s="528"/>
      <c r="K59" s="528"/>
      <c r="L59" s="528"/>
      <c r="M59" s="528"/>
      <c r="N59" s="524"/>
      <c r="P59" s="526"/>
      <c r="Q59" s="526"/>
    </row>
    <row r="60" spans="1:17" s="525" customFormat="1" ht="15" customHeight="1" x14ac:dyDescent="0.25">
      <c r="A60" s="523" t="str">
        <f>Constant!A34</f>
        <v>Glass - 3/16 - Loe340/Tempered</v>
      </c>
      <c r="B60" s="524"/>
      <c r="C60" s="524"/>
      <c r="E60" s="720">
        <f>Constant!B34*$G$2</f>
        <v>32.56</v>
      </c>
      <c r="F60" s="721" t="str">
        <f>Constant!C34</f>
        <v>Per Square Ft.</v>
      </c>
      <c r="J60" s="528"/>
      <c r="K60" s="528"/>
      <c r="L60" s="528"/>
      <c r="M60" s="528"/>
      <c r="N60" s="524"/>
      <c r="P60" s="526"/>
      <c r="Q60" s="526"/>
    </row>
    <row r="61" spans="1:17" s="525" customFormat="1" ht="15" customHeight="1" x14ac:dyDescent="0.25">
      <c r="A61" s="523" t="str">
        <f>Constant!A35</f>
        <v>Glass - 3/16 - Loe340/Obscure</v>
      </c>
      <c r="B61" s="524"/>
      <c r="C61" s="524"/>
      <c r="E61" s="720">
        <f>Constant!B35*$G$2</f>
        <v>24.14</v>
      </c>
      <c r="F61" s="721" t="str">
        <f>Constant!C35</f>
        <v>Per Square Ft.</v>
      </c>
      <c r="J61" s="528"/>
      <c r="K61" s="528"/>
      <c r="L61" s="528"/>
      <c r="M61" s="528"/>
      <c r="N61" s="524"/>
      <c r="P61" s="526"/>
      <c r="Q61" s="526"/>
    </row>
    <row r="62" spans="1:17" s="525" customFormat="1" ht="15" customHeight="1" x14ac:dyDescent="0.25">
      <c r="A62" s="523" t="str">
        <f>Constant!A36</f>
        <v>Glass - 3/16 - Loe340/Obscure/Tempered</v>
      </c>
      <c r="B62" s="524"/>
      <c r="C62" s="524"/>
      <c r="E62" s="720">
        <f>Constant!B36*$G$2</f>
        <v>45.45</v>
      </c>
      <c r="F62" s="721" t="str">
        <f>Constant!C36</f>
        <v>Per Square Ft.</v>
      </c>
      <c r="J62" s="528"/>
      <c r="K62" s="528"/>
      <c r="L62" s="528"/>
      <c r="M62" s="528"/>
      <c r="N62" s="524"/>
      <c r="P62" s="526"/>
      <c r="Q62" s="526"/>
    </row>
    <row r="63" spans="1:17" s="525" customFormat="1" ht="15" customHeight="1" x14ac:dyDescent="0.25">
      <c r="A63" s="523" t="str">
        <f>Constant!A38</f>
        <v>Spacer Upgrade</v>
      </c>
      <c r="B63" s="524"/>
      <c r="C63" s="524"/>
      <c r="E63" s="720">
        <f>Constant!B38*$G$2</f>
        <v>6.48</v>
      </c>
      <c r="F63" s="721" t="str">
        <f>Constant!C38</f>
        <v>Per Square Ft.</v>
      </c>
      <c r="I63" s="597"/>
      <c r="J63" s="597"/>
      <c r="K63" s="528"/>
      <c r="L63" s="528"/>
      <c r="M63" s="524"/>
      <c r="O63" s="526"/>
      <c r="P63" s="526"/>
    </row>
    <row r="64" spans="1:17" s="525" customFormat="1" ht="15" customHeight="1" x14ac:dyDescent="0.25">
      <c r="A64" s="523" t="str">
        <f>Constant!A39</f>
        <v>Glass Breakage Warranty</v>
      </c>
      <c r="B64" s="524"/>
      <c r="C64" s="524"/>
      <c r="E64" s="720">
        <f>Constant!B39*$G$2</f>
        <v>1.49</v>
      </c>
      <c r="F64" s="721" t="str">
        <f>Constant!C39</f>
        <v>Per Square Ft.</v>
      </c>
      <c r="I64" s="597"/>
      <c r="J64" s="597"/>
      <c r="K64" s="528"/>
      <c r="L64" s="528"/>
      <c r="M64" s="524"/>
      <c r="O64" s="526"/>
      <c r="P64" s="526"/>
    </row>
    <row r="65" spans="1:16" s="525" customFormat="1" ht="15" customHeight="1" x14ac:dyDescent="0.25">
      <c r="A65" s="523" t="str">
        <f>Constant!A40</f>
        <v>Factory Applied WOCD</v>
      </c>
      <c r="B65" s="524"/>
      <c r="C65" s="524"/>
      <c r="E65" s="720">
        <f>Constant!B40*$G$2</f>
        <v>13</v>
      </c>
      <c r="F65" s="721" t="str">
        <f>Constant!C40</f>
        <v>Per Window</v>
      </c>
      <c r="I65" s="597"/>
      <c r="J65" s="597"/>
      <c r="K65" s="528"/>
      <c r="L65" s="528"/>
      <c r="M65" s="524"/>
      <c r="O65" s="526"/>
      <c r="P65" s="526"/>
    </row>
    <row r="66" spans="1:16" s="525" customFormat="1" ht="15" customHeight="1" x14ac:dyDescent="0.25">
      <c r="A66" s="523" t="str">
        <f>Constant!A41</f>
        <v>Plastic Film Applied - Inside or Outside</v>
      </c>
      <c r="B66" s="524"/>
      <c r="C66" s="524"/>
      <c r="E66" s="720">
        <f>Constant!B41*$G$2</f>
        <v>33</v>
      </c>
      <c r="F66" s="721" t="str">
        <f>Constant!C41</f>
        <v>Per Window</v>
      </c>
      <c r="I66" s="597"/>
      <c r="J66" s="597"/>
      <c r="K66" s="528"/>
      <c r="L66" s="528"/>
      <c r="M66" s="524"/>
      <c r="O66" s="526"/>
      <c r="P66" s="526"/>
    </row>
    <row r="67" spans="1:16" s="525" customFormat="1" ht="15" customHeight="1" x14ac:dyDescent="0.25">
      <c r="A67" s="523" t="str">
        <f>Constant!A42</f>
        <v>Plastic Film Applied - Inside and Outside</v>
      </c>
      <c r="B67" s="524"/>
      <c r="C67" s="524"/>
      <c r="E67" s="720">
        <f>Constant!B42*$G$2</f>
        <v>44</v>
      </c>
      <c r="F67" s="721" t="str">
        <f>Constant!C42</f>
        <v>Per Window</v>
      </c>
      <c r="I67" s="597"/>
      <c r="J67" s="597"/>
      <c r="K67" s="528"/>
      <c r="L67" s="528"/>
      <c r="M67" s="524"/>
      <c r="O67" s="526"/>
      <c r="P67" s="526"/>
    </row>
    <row r="68" spans="1:16" s="525" customFormat="1" ht="15" customHeight="1" x14ac:dyDescent="0.25">
      <c r="A68" s="523" t="str">
        <f>Constant!A43</f>
        <v>Flat Grid Charge</v>
      </c>
      <c r="B68" s="524"/>
      <c r="C68" s="524"/>
      <c r="E68" s="720">
        <f>Constant!B43*$G$2</f>
        <v>6.55</v>
      </c>
      <c r="F68" s="721" t="str">
        <f>Constant!C43</f>
        <v>Per Square Ft.</v>
      </c>
      <c r="I68" s="597"/>
      <c r="J68" s="597"/>
      <c r="K68" s="528"/>
      <c r="L68" s="528"/>
      <c r="M68" s="524"/>
      <c r="O68" s="526"/>
      <c r="P68" s="526"/>
    </row>
    <row r="69" spans="1:16" s="525" customFormat="1" ht="15" customHeight="1" x14ac:dyDescent="0.25">
      <c r="A69" s="523" t="str">
        <f>Constant!A44</f>
        <v>Two-Tone Flat Grid Charge</v>
      </c>
      <c r="B69" s="524"/>
      <c r="C69" s="524"/>
      <c r="E69" s="720">
        <f>Constant!B44*$G$2</f>
        <v>17.02</v>
      </c>
      <c r="F69" s="721" t="str">
        <f>Constant!C44</f>
        <v>Per Square Ft.</v>
      </c>
      <c r="I69" s="597"/>
      <c r="J69" s="597"/>
      <c r="K69" s="528"/>
      <c r="L69" s="528"/>
      <c r="M69" s="524"/>
      <c r="O69" s="526"/>
      <c r="P69" s="526"/>
    </row>
    <row r="70" spans="1:16" s="525" customFormat="1" ht="15" customHeight="1" x14ac:dyDescent="0.25">
      <c r="A70" s="523" t="str">
        <f>Constant!A45</f>
        <v>Sculptured Grid Charge</v>
      </c>
      <c r="B70" s="524"/>
      <c r="C70" s="524"/>
      <c r="E70" s="720">
        <f>Constant!B45*$G$2</f>
        <v>17.02</v>
      </c>
      <c r="F70" s="721" t="str">
        <f>Constant!C45</f>
        <v>Per Square Ft.</v>
      </c>
      <c r="I70" s="597"/>
      <c r="J70" s="597"/>
      <c r="K70" s="528"/>
      <c r="L70" s="528"/>
      <c r="M70" s="524"/>
      <c r="O70" s="526"/>
      <c r="P70" s="526"/>
    </row>
    <row r="71" spans="1:16" s="525" customFormat="1" ht="15" customHeight="1" x14ac:dyDescent="0.25">
      <c r="A71" s="523" t="str">
        <f>Constant!A46</f>
        <v>Two-Tone Sculptured Grid Charge</v>
      </c>
      <c r="B71" s="524"/>
      <c r="C71" s="524"/>
      <c r="E71" s="720">
        <f>Constant!B46*$G$2</f>
        <v>34.06</v>
      </c>
      <c r="F71" s="721" t="str">
        <f>Constant!C46</f>
        <v>Per Square Ft.</v>
      </c>
      <c r="I71" s="597"/>
      <c r="J71" s="597"/>
      <c r="K71" s="528"/>
      <c r="L71" s="528"/>
      <c r="M71" s="524"/>
      <c r="O71" s="526"/>
      <c r="P71" s="526"/>
    </row>
    <row r="72" spans="1:16" s="525" customFormat="1" ht="15" customHeight="1" x14ac:dyDescent="0.25">
      <c r="A72" s="523" t="str">
        <f>Constant!A47</f>
        <v>Simulated Divided Lite Grid Charge</v>
      </c>
      <c r="B72" s="524"/>
      <c r="C72" s="524"/>
      <c r="E72" s="720">
        <f>Constant!B47*$G$2</f>
        <v>21.8</v>
      </c>
      <c r="F72" s="721" t="str">
        <f>Constant!C47</f>
        <v>Per Square Ft.</v>
      </c>
      <c r="G72" s="684" t="s">
        <v>1208</v>
      </c>
      <c r="I72" s="597"/>
      <c r="J72" s="597"/>
      <c r="K72" s="528"/>
      <c r="L72" s="528"/>
      <c r="M72" s="524"/>
      <c r="O72" s="526"/>
      <c r="P72" s="526"/>
    </row>
    <row r="73" spans="1:16" s="525" customFormat="1" ht="15" customHeight="1" x14ac:dyDescent="0.25">
      <c r="A73" s="523" t="str">
        <f>Constant!A48</f>
        <v>Simulated Divided Lite Painted Grid Charge</v>
      </c>
      <c r="B73" s="524"/>
      <c r="C73" s="524"/>
      <c r="E73" s="720">
        <f>Constant!B48*$G$2</f>
        <v>27.51</v>
      </c>
      <c r="F73" s="721" t="str">
        <f>Constant!C48</f>
        <v>Per Square Ft.</v>
      </c>
      <c r="G73" s="684" t="s">
        <v>1208</v>
      </c>
      <c r="I73" s="597"/>
      <c r="J73" s="597"/>
      <c r="K73" s="528"/>
      <c r="L73" s="528"/>
      <c r="M73" s="524"/>
      <c r="O73" s="526"/>
      <c r="P73" s="526"/>
    </row>
    <row r="74" spans="1:16" s="525" customFormat="1" ht="15" customHeight="1" x14ac:dyDescent="0.25">
      <c r="A74" s="523" t="str">
        <f>Constant!A49</f>
        <v>2 1/8" SDL Bar</v>
      </c>
      <c r="B74" s="535"/>
      <c r="C74" s="535"/>
      <c r="D74" s="535"/>
      <c r="E74" s="720">
        <f>Constant!B49*$G$2</f>
        <v>102</v>
      </c>
      <c r="F74" s="721" t="str">
        <f>Constant!C49</f>
        <v>Per Bar</v>
      </c>
      <c r="I74" s="597"/>
      <c r="J74" s="597"/>
      <c r="K74" s="528"/>
      <c r="L74" s="528"/>
      <c r="M74" s="524"/>
      <c r="O74" s="526"/>
      <c r="P74" s="526"/>
    </row>
    <row r="75" spans="1:16" s="525" customFormat="1" ht="15" customHeight="1" x14ac:dyDescent="0.25">
      <c r="A75" s="523" t="str">
        <f>Constant!A52</f>
        <v>Combination Unit Charge</v>
      </c>
      <c r="B75" s="535"/>
      <c r="C75" s="535"/>
      <c r="D75" s="535"/>
      <c r="E75" s="720">
        <f>Constant!B52*$G$2</f>
        <v>154</v>
      </c>
      <c r="F75" s="721" t="str">
        <f>Constant!C52</f>
        <v>Combination Charge</v>
      </c>
      <c r="I75" s="597"/>
      <c r="J75" s="597"/>
      <c r="K75" s="528"/>
      <c r="L75" s="528"/>
      <c r="M75" s="524"/>
      <c r="O75" s="526"/>
      <c r="P75" s="526"/>
    </row>
    <row r="76" spans="1:16" s="535" customFormat="1" ht="15" customHeight="1" x14ac:dyDescent="0.25">
      <c r="A76" s="523" t="str">
        <f>Constant!A53</f>
        <v>Tariff</v>
      </c>
      <c r="E76" s="720">
        <f>Constant!B53*$G$2</f>
        <v>6.24</v>
      </c>
      <c r="F76" s="721" t="str">
        <f>Constant!C53</f>
        <v>Per Unit</v>
      </c>
      <c r="J76" s="534"/>
      <c r="K76" s="534"/>
    </row>
    <row r="77" spans="1:16" s="535" customFormat="1" ht="15" customHeight="1" x14ac:dyDescent="0.25">
      <c r="A77" s="523"/>
      <c r="B77" s="539"/>
      <c r="C77" s="539"/>
      <c r="D77" s="538"/>
      <c r="E77" s="538"/>
      <c r="F77" s="529"/>
      <c r="G77" s="529"/>
      <c r="J77" s="597"/>
      <c r="K77" s="597"/>
      <c r="L77" s="528"/>
      <c r="M77" s="528"/>
      <c r="N77" s="524"/>
    </row>
    <row r="78" spans="1:16" s="529" customFormat="1" ht="15" customHeight="1" thickBot="1" x14ac:dyDescent="0.3">
      <c r="A78" s="523"/>
      <c r="B78" s="526"/>
      <c r="C78" s="526"/>
      <c r="D78" s="526"/>
      <c r="E78" s="526"/>
      <c r="F78" s="526"/>
      <c r="G78" s="526"/>
      <c r="J78" s="597"/>
      <c r="K78" s="597"/>
      <c r="L78" s="528"/>
      <c r="M78" s="528"/>
      <c r="N78" s="524"/>
    </row>
    <row r="79" spans="1:16" s="529" customFormat="1" ht="15" customHeight="1" x14ac:dyDescent="0.25">
      <c r="A79" s="711" t="str">
        <f>Constant!A59</f>
        <v>* Suggested rough opening based on butt type drywall installation - add 1/2" to exact width dimension - add 1/2" to exact height dimension.</v>
      </c>
      <c r="B79" s="715"/>
      <c r="C79" s="715"/>
      <c r="D79" s="715"/>
      <c r="E79" s="715"/>
      <c r="F79" s="715"/>
      <c r="G79" s="715"/>
      <c r="H79" s="727"/>
      <c r="I79" s="540"/>
      <c r="J79" s="597"/>
      <c r="K79" s="597"/>
      <c r="L79" s="528"/>
      <c r="M79" s="528"/>
      <c r="N79" s="524"/>
    </row>
    <row r="80" spans="1:16" s="529" customFormat="1" ht="15" customHeight="1" x14ac:dyDescent="0.25">
      <c r="A80" s="523" t="str">
        <f>Constant!A60</f>
        <v>* Grids are between Glass and can not be removed or added.</v>
      </c>
      <c r="B80" s="535"/>
      <c r="C80" s="535"/>
      <c r="D80" s="535"/>
      <c r="E80" s="535"/>
      <c r="F80" s="534"/>
      <c r="G80" s="534"/>
      <c r="H80" s="540"/>
      <c r="I80" s="540"/>
      <c r="J80" s="598"/>
      <c r="K80" s="598"/>
    </row>
    <row r="81" spans="1:16" x14ac:dyDescent="0.25">
      <c r="A81" s="523" t="str">
        <f>Constant!A61</f>
        <v>** Argon Enhanced Available Only In Combination W/ Low E Glass.</v>
      </c>
      <c r="L81" s="517"/>
      <c r="M81" s="517"/>
      <c r="N81" s="517"/>
      <c r="O81" s="517"/>
      <c r="P81" s="517"/>
    </row>
    <row r="82" spans="1:16" x14ac:dyDescent="0.25">
      <c r="A82" s="523" t="str">
        <f>Constant!A62</f>
        <v>Subject to change without notice.</v>
      </c>
      <c r="L82" s="517"/>
      <c r="M82" s="517"/>
      <c r="N82" s="517"/>
      <c r="O82" s="517"/>
      <c r="P82" s="517"/>
    </row>
    <row r="83" spans="1:16" x14ac:dyDescent="0.25">
      <c r="A83" s="523" t="str">
        <f>Constant!A63</f>
        <v>When changing the multiplier, please make sure that you have entered the correct number from your multiplier sheet.</v>
      </c>
      <c r="L83" s="517"/>
      <c r="M83" s="517"/>
      <c r="N83" s="517"/>
      <c r="O83" s="517"/>
      <c r="P83" s="517"/>
    </row>
    <row r="84" spans="1:16" x14ac:dyDescent="0.25">
      <c r="A84" s="523" t="str">
        <f>Constant!A64</f>
        <v>Match the product code number and the multiplier number.  We can not be responsible for mistakes in pricing.</v>
      </c>
      <c r="L84" s="517"/>
      <c r="M84" s="517"/>
      <c r="N84" s="517"/>
      <c r="O84" s="517"/>
      <c r="P84" s="517"/>
    </row>
    <row r="85" spans="1:16" ht="16.5" thickBot="1" x14ac:dyDescent="0.3">
      <c r="A85" s="716" t="str">
        <f>Constant!A65</f>
        <v>If you have any questions contact your local sales person or customer service department.</v>
      </c>
      <c r="B85" s="722"/>
      <c r="C85" s="722"/>
      <c r="D85" s="722"/>
      <c r="E85" s="722"/>
      <c r="F85" s="722"/>
      <c r="G85" s="722"/>
      <c r="H85" s="722"/>
      <c r="L85" s="517"/>
      <c r="M85" s="517"/>
      <c r="N85" s="517"/>
      <c r="O85" s="517"/>
      <c r="P85" s="517"/>
    </row>
    <row r="86" spans="1:16" x14ac:dyDescent="0.25">
      <c r="A86" s="523"/>
      <c r="L86" s="517"/>
      <c r="M86" s="517"/>
      <c r="N86" s="517"/>
      <c r="O86" s="517"/>
      <c r="P86" s="517"/>
    </row>
    <row r="87" spans="1:16" x14ac:dyDescent="0.25">
      <c r="A87" s="523"/>
      <c r="L87" s="517"/>
      <c r="M87" s="517"/>
      <c r="N87" s="517"/>
      <c r="O87" s="517"/>
      <c r="P87" s="517"/>
    </row>
    <row r="88" spans="1:16" x14ac:dyDescent="0.25">
      <c r="L88" s="517"/>
      <c r="M88" s="517"/>
      <c r="N88" s="517"/>
      <c r="O88" s="517"/>
      <c r="P88" s="517"/>
    </row>
    <row r="89" spans="1:16" x14ac:dyDescent="0.25">
      <c r="L89" s="517"/>
      <c r="M89" s="517"/>
      <c r="N89" s="517"/>
      <c r="O89" s="517"/>
      <c r="P89" s="517"/>
    </row>
    <row r="90" spans="1:16" x14ac:dyDescent="0.25">
      <c r="L90" s="517"/>
      <c r="M90" s="517"/>
      <c r="N90" s="517"/>
      <c r="O90" s="517"/>
      <c r="P90" s="517"/>
    </row>
    <row r="91" spans="1:16" x14ac:dyDescent="0.25">
      <c r="L91" s="517"/>
      <c r="M91" s="517"/>
      <c r="N91" s="517"/>
      <c r="O91" s="517"/>
      <c r="P91" s="517"/>
    </row>
    <row r="92" spans="1:16" x14ac:dyDescent="0.25">
      <c r="L92" s="517"/>
      <c r="M92" s="517"/>
      <c r="N92" s="517"/>
      <c r="O92" s="517"/>
      <c r="P92" s="517"/>
    </row>
    <row r="93" spans="1:16" x14ac:dyDescent="0.25">
      <c r="L93" s="517"/>
      <c r="M93" s="517"/>
      <c r="N93" s="517"/>
      <c r="O93" s="517"/>
      <c r="P93" s="517"/>
    </row>
    <row r="94" spans="1:16" x14ac:dyDescent="0.25">
      <c r="L94" s="517"/>
      <c r="M94" s="517"/>
      <c r="N94" s="517"/>
      <c r="O94" s="517"/>
      <c r="P94" s="517"/>
    </row>
    <row r="95" spans="1:16" x14ac:dyDescent="0.25">
      <c r="L95" s="517"/>
      <c r="M95" s="517"/>
      <c r="N95" s="517"/>
      <c r="O95" s="517"/>
      <c r="P95" s="517"/>
    </row>
    <row r="96" spans="1:16" x14ac:dyDescent="0.25">
      <c r="L96" s="517"/>
      <c r="M96" s="517"/>
      <c r="N96" s="517"/>
      <c r="O96" s="517"/>
      <c r="P96" s="517"/>
    </row>
    <row r="97" spans="12:16" x14ac:dyDescent="0.25">
      <c r="L97" s="517"/>
      <c r="M97" s="517"/>
      <c r="N97" s="517"/>
      <c r="O97" s="517"/>
      <c r="P97" s="517"/>
    </row>
    <row r="98" spans="12:16" x14ac:dyDescent="0.25">
      <c r="L98" s="517"/>
      <c r="M98" s="517"/>
      <c r="N98" s="517"/>
      <c r="O98" s="517"/>
      <c r="P98" s="517"/>
    </row>
    <row r="99" spans="12:16" x14ac:dyDescent="0.25">
      <c r="L99" s="517"/>
      <c r="M99" s="517"/>
      <c r="N99" s="517"/>
      <c r="O99" s="517"/>
      <c r="P99" s="517"/>
    </row>
    <row r="100" spans="12:16" x14ac:dyDescent="0.25">
      <c r="L100" s="517"/>
      <c r="M100" s="517"/>
      <c r="N100" s="517"/>
      <c r="O100" s="517"/>
      <c r="P100" s="517"/>
    </row>
    <row r="101" spans="12:16" x14ac:dyDescent="0.25">
      <c r="L101" s="517"/>
      <c r="M101" s="517"/>
      <c r="N101" s="517"/>
      <c r="O101" s="517"/>
      <c r="P101" s="517"/>
    </row>
    <row r="102" spans="12:16" x14ac:dyDescent="0.25">
      <c r="L102" s="517"/>
      <c r="M102" s="517"/>
      <c r="N102" s="517"/>
      <c r="O102" s="517"/>
      <c r="P102" s="517"/>
    </row>
    <row r="103" spans="12:16" x14ac:dyDescent="0.25">
      <c r="L103" s="517"/>
      <c r="M103" s="517"/>
      <c r="N103" s="517"/>
      <c r="O103" s="517"/>
      <c r="P103" s="517"/>
    </row>
    <row r="104" spans="12:16" x14ac:dyDescent="0.25">
      <c r="L104" s="517"/>
      <c r="M104" s="517"/>
      <c r="N104" s="517"/>
      <c r="O104" s="517"/>
      <c r="P104" s="517"/>
    </row>
    <row r="105" spans="12:16" x14ac:dyDescent="0.25">
      <c r="L105" s="517"/>
      <c r="M105" s="517"/>
      <c r="N105" s="517"/>
      <c r="O105" s="517"/>
      <c r="P105" s="517"/>
    </row>
    <row r="106" spans="12:16" x14ac:dyDescent="0.25">
      <c r="L106" s="517"/>
      <c r="M106" s="517"/>
      <c r="N106" s="517"/>
      <c r="O106" s="517"/>
      <c r="P106" s="517"/>
    </row>
    <row r="107" spans="12:16" x14ac:dyDescent="0.25">
      <c r="L107" s="517"/>
      <c r="M107" s="517"/>
      <c r="N107" s="517"/>
      <c r="O107" s="517"/>
      <c r="P107" s="517"/>
    </row>
    <row r="108" spans="12:16" x14ac:dyDescent="0.25">
      <c r="L108" s="517"/>
      <c r="M108" s="517"/>
      <c r="N108" s="517"/>
      <c r="O108" s="517"/>
      <c r="P108" s="517"/>
    </row>
    <row r="109" spans="12:16" x14ac:dyDescent="0.25">
      <c r="L109" s="517"/>
      <c r="M109" s="517"/>
      <c r="N109" s="517"/>
      <c r="O109" s="517"/>
      <c r="P109" s="517"/>
    </row>
    <row r="110" spans="12:16" x14ac:dyDescent="0.25">
      <c r="L110" s="517"/>
      <c r="M110" s="517"/>
      <c r="N110" s="517"/>
      <c r="O110" s="517"/>
      <c r="P110" s="517"/>
    </row>
    <row r="111" spans="12:16" x14ac:dyDescent="0.25">
      <c r="L111" s="517"/>
      <c r="M111" s="517"/>
      <c r="N111" s="517"/>
      <c r="O111" s="517"/>
      <c r="P111" s="517"/>
    </row>
    <row r="112" spans="12:16" x14ac:dyDescent="0.25">
      <c r="L112" s="517"/>
      <c r="M112" s="517"/>
      <c r="N112" s="517"/>
      <c r="O112" s="517"/>
      <c r="P112" s="517"/>
    </row>
    <row r="113" spans="12:16" x14ac:dyDescent="0.25">
      <c r="L113" s="517"/>
      <c r="M113" s="517"/>
      <c r="N113" s="517"/>
      <c r="O113" s="517"/>
      <c r="P113" s="517"/>
    </row>
    <row r="114" spans="12:16" x14ac:dyDescent="0.25">
      <c r="L114" s="517"/>
      <c r="M114" s="517"/>
      <c r="N114" s="517"/>
      <c r="O114" s="517"/>
      <c r="P114" s="517"/>
    </row>
    <row r="115" spans="12:16" x14ac:dyDescent="0.25">
      <c r="L115" s="517"/>
      <c r="M115" s="517"/>
      <c r="N115" s="517"/>
      <c r="O115" s="517"/>
      <c r="P115" s="517"/>
    </row>
    <row r="116" spans="12:16" x14ac:dyDescent="0.25">
      <c r="L116" s="517"/>
      <c r="M116" s="517"/>
      <c r="N116" s="517"/>
      <c r="O116" s="517"/>
      <c r="P116" s="517"/>
    </row>
    <row r="117" spans="12:16" x14ac:dyDescent="0.25">
      <c r="L117" s="517"/>
      <c r="M117" s="517"/>
      <c r="N117" s="517"/>
      <c r="O117" s="517"/>
      <c r="P117" s="517"/>
    </row>
    <row r="118" spans="12:16" x14ac:dyDescent="0.25">
      <c r="L118" s="517"/>
      <c r="M118" s="517"/>
      <c r="N118" s="517"/>
      <c r="O118" s="517"/>
      <c r="P118" s="517"/>
    </row>
    <row r="119" spans="12:16" x14ac:dyDescent="0.25">
      <c r="L119" s="517"/>
      <c r="M119" s="517"/>
      <c r="N119" s="517"/>
      <c r="O119" s="517"/>
      <c r="P119" s="517"/>
    </row>
    <row r="120" spans="12:16" x14ac:dyDescent="0.25">
      <c r="L120" s="517"/>
      <c r="M120" s="517"/>
      <c r="N120" s="517"/>
      <c r="O120" s="517"/>
      <c r="P120" s="517"/>
    </row>
    <row r="121" spans="12:16" x14ac:dyDescent="0.25">
      <c r="L121" s="517"/>
      <c r="M121" s="517"/>
      <c r="N121" s="517"/>
      <c r="O121" s="517"/>
      <c r="P121" s="517"/>
    </row>
    <row r="122" spans="12:16" x14ac:dyDescent="0.25">
      <c r="L122" s="517"/>
      <c r="M122" s="517"/>
      <c r="N122" s="517"/>
      <c r="O122" s="517"/>
      <c r="P122" s="517"/>
    </row>
    <row r="123" spans="12:16" x14ac:dyDescent="0.25">
      <c r="L123" s="517"/>
      <c r="M123" s="517"/>
      <c r="N123" s="517"/>
      <c r="O123" s="517"/>
      <c r="P123" s="517"/>
    </row>
    <row r="124" spans="12:16" x14ac:dyDescent="0.25">
      <c r="L124" s="517"/>
      <c r="M124" s="517"/>
      <c r="N124" s="517"/>
      <c r="O124" s="517"/>
      <c r="P124" s="517"/>
    </row>
    <row r="125" spans="12:16" x14ac:dyDescent="0.25">
      <c r="L125" s="517"/>
      <c r="M125" s="517"/>
      <c r="N125" s="517"/>
      <c r="O125" s="517"/>
      <c r="P125" s="517"/>
    </row>
    <row r="126" spans="12:16" x14ac:dyDescent="0.25">
      <c r="L126" s="517"/>
      <c r="M126" s="517"/>
      <c r="N126" s="517"/>
      <c r="O126" s="517"/>
      <c r="P126" s="517"/>
    </row>
    <row r="127" spans="12:16" x14ac:dyDescent="0.25">
      <c r="L127" s="517"/>
      <c r="M127" s="517"/>
      <c r="N127" s="517"/>
      <c r="O127" s="517"/>
      <c r="P127" s="517"/>
    </row>
    <row r="128" spans="12:16" x14ac:dyDescent="0.25">
      <c r="L128" s="517"/>
      <c r="M128" s="517"/>
      <c r="N128" s="517"/>
      <c r="O128" s="517"/>
      <c r="P128" s="517"/>
    </row>
    <row r="129" spans="12:16" x14ac:dyDescent="0.25">
      <c r="L129" s="517"/>
      <c r="M129" s="517"/>
      <c r="N129" s="517"/>
      <c r="O129" s="517"/>
      <c r="P129" s="517"/>
    </row>
    <row r="130" spans="12:16" x14ac:dyDescent="0.25">
      <c r="L130" s="517"/>
      <c r="M130" s="517"/>
      <c r="N130" s="517"/>
      <c r="O130" s="517"/>
      <c r="P130" s="517"/>
    </row>
    <row r="131" spans="12:16" x14ac:dyDescent="0.25">
      <c r="L131" s="517"/>
      <c r="M131" s="517"/>
      <c r="N131" s="517"/>
      <c r="O131" s="517"/>
      <c r="P131" s="517"/>
    </row>
    <row r="132" spans="12:16" x14ac:dyDescent="0.25">
      <c r="L132" s="517"/>
      <c r="M132" s="517"/>
      <c r="N132" s="517"/>
      <c r="O132" s="517"/>
      <c r="P132" s="517"/>
    </row>
    <row r="133" spans="12:16" x14ac:dyDescent="0.25">
      <c r="L133" s="517"/>
      <c r="M133" s="517"/>
      <c r="N133" s="517"/>
      <c r="O133" s="517"/>
      <c r="P133" s="517"/>
    </row>
    <row r="134" spans="12:16" x14ac:dyDescent="0.25">
      <c r="L134" s="517"/>
      <c r="M134" s="517"/>
      <c r="N134" s="517"/>
      <c r="O134" s="517"/>
      <c r="P134" s="517"/>
    </row>
    <row r="135" spans="12:16" x14ac:dyDescent="0.25">
      <c r="L135" s="517"/>
      <c r="M135" s="517"/>
      <c r="N135" s="517"/>
      <c r="O135" s="517"/>
      <c r="P135" s="517"/>
    </row>
    <row r="136" spans="12:16" x14ac:dyDescent="0.25">
      <c r="L136" s="517"/>
      <c r="M136" s="517"/>
      <c r="N136" s="517"/>
      <c r="O136" s="517"/>
      <c r="P136" s="517"/>
    </row>
    <row r="137" spans="12:16" x14ac:dyDescent="0.25">
      <c r="L137" s="517"/>
      <c r="M137" s="517"/>
      <c r="N137" s="517"/>
      <c r="O137" s="517"/>
      <c r="P137" s="517"/>
    </row>
    <row r="138" spans="12:16" x14ac:dyDescent="0.25">
      <c r="L138" s="517"/>
      <c r="M138" s="517"/>
      <c r="N138" s="517"/>
      <c r="O138" s="517"/>
      <c r="P138" s="517"/>
    </row>
    <row r="139" spans="12:16" x14ac:dyDescent="0.25">
      <c r="L139" s="517"/>
      <c r="M139" s="517"/>
      <c r="N139" s="517"/>
      <c r="O139" s="517"/>
      <c r="P139" s="517"/>
    </row>
    <row r="140" spans="12:16" x14ac:dyDescent="0.25">
      <c r="L140" s="517"/>
      <c r="M140" s="517"/>
      <c r="N140" s="517"/>
      <c r="O140" s="517"/>
      <c r="P140" s="517"/>
    </row>
    <row r="141" spans="12:16" x14ac:dyDescent="0.25">
      <c r="L141" s="517"/>
      <c r="M141" s="517"/>
      <c r="N141" s="517"/>
      <c r="O141" s="517"/>
      <c r="P141" s="517"/>
    </row>
    <row r="142" spans="12:16" x14ac:dyDescent="0.25">
      <c r="L142" s="517"/>
      <c r="M142" s="517"/>
      <c r="N142" s="517"/>
      <c r="O142" s="517"/>
      <c r="P142" s="517"/>
    </row>
    <row r="143" spans="12:16" x14ac:dyDescent="0.25">
      <c r="L143" s="517"/>
      <c r="M143" s="517"/>
      <c r="N143" s="517"/>
      <c r="O143" s="517"/>
      <c r="P143" s="517"/>
    </row>
    <row r="144" spans="12:16" x14ac:dyDescent="0.25">
      <c r="L144" s="517"/>
      <c r="M144" s="517"/>
      <c r="N144" s="517"/>
      <c r="O144" s="517"/>
      <c r="P144" s="517"/>
    </row>
    <row r="145" spans="12:16" x14ac:dyDescent="0.25">
      <c r="L145" s="517"/>
      <c r="M145" s="517"/>
      <c r="N145" s="517"/>
      <c r="O145" s="517"/>
      <c r="P145" s="517"/>
    </row>
    <row r="146" spans="12:16" x14ac:dyDescent="0.25">
      <c r="L146" s="517"/>
      <c r="M146" s="517"/>
      <c r="N146" s="517"/>
      <c r="O146" s="517"/>
      <c r="P146" s="517"/>
    </row>
    <row r="147" spans="12:16" x14ac:dyDescent="0.25">
      <c r="L147" s="517"/>
      <c r="M147" s="517"/>
      <c r="N147" s="517"/>
      <c r="O147" s="517"/>
      <c r="P147" s="517"/>
    </row>
    <row r="148" spans="12:16" x14ac:dyDescent="0.25">
      <c r="L148" s="517"/>
      <c r="M148" s="517"/>
      <c r="N148" s="517"/>
      <c r="O148" s="517"/>
      <c r="P148" s="517"/>
    </row>
    <row r="149" spans="12:16" x14ac:dyDescent="0.25">
      <c r="L149" s="517"/>
      <c r="M149" s="517"/>
      <c r="N149" s="517"/>
      <c r="O149" s="517"/>
      <c r="P149" s="517"/>
    </row>
    <row r="150" spans="12:16" x14ac:dyDescent="0.25">
      <c r="L150" s="517"/>
      <c r="M150" s="517"/>
      <c r="N150" s="517"/>
      <c r="O150" s="517"/>
      <c r="P150" s="517"/>
    </row>
    <row r="151" spans="12:16" x14ac:dyDescent="0.25">
      <c r="L151" s="517"/>
      <c r="M151" s="517"/>
      <c r="N151" s="517"/>
      <c r="O151" s="517"/>
      <c r="P151" s="517"/>
    </row>
    <row r="152" spans="12:16" x14ac:dyDescent="0.25">
      <c r="L152" s="517"/>
      <c r="M152" s="517"/>
      <c r="N152" s="517"/>
      <c r="O152" s="517"/>
      <c r="P152" s="517"/>
    </row>
    <row r="153" spans="12:16" x14ac:dyDescent="0.25">
      <c r="L153" s="517"/>
      <c r="M153" s="517"/>
      <c r="N153" s="517"/>
      <c r="O153" s="517"/>
      <c r="P153" s="517"/>
    </row>
    <row r="154" spans="12:16" x14ac:dyDescent="0.25">
      <c r="L154" s="517"/>
      <c r="M154" s="517"/>
      <c r="N154" s="517"/>
      <c r="O154" s="517"/>
      <c r="P154" s="517"/>
    </row>
    <row r="155" spans="12:16" x14ac:dyDescent="0.25">
      <c r="L155" s="517"/>
      <c r="M155" s="517"/>
      <c r="N155" s="517"/>
      <c r="O155" s="517"/>
      <c r="P155" s="517"/>
    </row>
    <row r="156" spans="12:16" x14ac:dyDescent="0.25">
      <c r="L156" s="517"/>
      <c r="M156" s="517"/>
      <c r="N156" s="517"/>
      <c r="O156" s="517"/>
      <c r="P156" s="517"/>
    </row>
    <row r="157" spans="12:16" x14ac:dyDescent="0.25">
      <c r="L157" s="517"/>
      <c r="M157" s="517"/>
      <c r="N157" s="517"/>
      <c r="O157" s="517"/>
      <c r="P157" s="517"/>
    </row>
    <row r="158" spans="12:16" x14ac:dyDescent="0.25">
      <c r="L158" s="517"/>
      <c r="M158" s="517"/>
      <c r="N158" s="517"/>
      <c r="O158" s="517"/>
      <c r="P158" s="517"/>
    </row>
    <row r="159" spans="12:16" x14ac:dyDescent="0.25">
      <c r="L159" s="517"/>
      <c r="M159" s="517"/>
      <c r="N159" s="517"/>
      <c r="O159" s="517"/>
      <c r="P159" s="517"/>
    </row>
    <row r="160" spans="12:16" x14ac:dyDescent="0.25">
      <c r="L160" s="517"/>
      <c r="M160" s="517"/>
      <c r="N160" s="517"/>
      <c r="O160" s="517"/>
      <c r="P160" s="517"/>
    </row>
    <row r="161" spans="12:16" x14ac:dyDescent="0.25">
      <c r="L161" s="517"/>
      <c r="M161" s="517"/>
      <c r="N161" s="517"/>
      <c r="O161" s="517"/>
      <c r="P161" s="517"/>
    </row>
    <row r="162" spans="12:16" x14ac:dyDescent="0.25">
      <c r="L162" s="517"/>
      <c r="M162" s="517"/>
      <c r="N162" s="517"/>
      <c r="O162" s="517"/>
      <c r="P162" s="517"/>
    </row>
    <row r="163" spans="12:16" x14ac:dyDescent="0.25">
      <c r="L163" s="517"/>
      <c r="M163" s="517"/>
      <c r="N163" s="517"/>
      <c r="O163" s="517"/>
      <c r="P163" s="517"/>
    </row>
    <row r="164" spans="12:16" x14ac:dyDescent="0.25">
      <c r="L164" s="517"/>
      <c r="M164" s="517"/>
      <c r="N164" s="517"/>
      <c r="O164" s="517"/>
      <c r="P164" s="517"/>
    </row>
    <row r="165" spans="12:16" x14ac:dyDescent="0.25">
      <c r="L165" s="517"/>
      <c r="M165" s="517"/>
      <c r="N165" s="517"/>
      <c r="O165" s="517"/>
      <c r="P165" s="517"/>
    </row>
    <row r="166" spans="12:16" x14ac:dyDescent="0.25">
      <c r="L166" s="517"/>
      <c r="M166" s="517"/>
      <c r="N166" s="517"/>
      <c r="O166" s="517"/>
      <c r="P166" s="517"/>
    </row>
    <row r="167" spans="12:16" x14ac:dyDescent="0.25">
      <c r="L167" s="517"/>
      <c r="M167" s="517"/>
      <c r="N167" s="517"/>
      <c r="O167" s="517"/>
      <c r="P167" s="517"/>
    </row>
    <row r="168" spans="12:16" x14ac:dyDescent="0.25">
      <c r="L168" s="517"/>
      <c r="M168" s="517"/>
      <c r="N168" s="517"/>
      <c r="O168" s="517"/>
      <c r="P168" s="517"/>
    </row>
    <row r="169" spans="12:16" x14ac:dyDescent="0.25">
      <c r="L169" s="517"/>
      <c r="M169" s="517"/>
      <c r="N169" s="517"/>
      <c r="O169" s="517"/>
      <c r="P169" s="517"/>
    </row>
    <row r="170" spans="12:16" x14ac:dyDescent="0.25">
      <c r="L170" s="517"/>
      <c r="M170" s="517"/>
      <c r="N170" s="517"/>
      <c r="O170" s="517"/>
      <c r="P170" s="517"/>
    </row>
    <row r="171" spans="12:16" x14ac:dyDescent="0.25">
      <c r="L171" s="517"/>
      <c r="M171" s="517"/>
      <c r="N171" s="517"/>
      <c r="O171" s="517"/>
      <c r="P171" s="517"/>
    </row>
    <row r="172" spans="12:16" x14ac:dyDescent="0.25">
      <c r="L172" s="517"/>
      <c r="M172" s="517"/>
      <c r="N172" s="517"/>
      <c r="O172" s="517"/>
      <c r="P172" s="517"/>
    </row>
    <row r="173" spans="12:16" x14ac:dyDescent="0.25">
      <c r="L173" s="517"/>
      <c r="M173" s="517"/>
      <c r="N173" s="517"/>
      <c r="O173" s="517"/>
      <c r="P173" s="517"/>
    </row>
    <row r="174" spans="12:16" x14ac:dyDescent="0.25">
      <c r="L174" s="517"/>
      <c r="M174" s="517"/>
      <c r="N174" s="517"/>
      <c r="O174" s="517"/>
      <c r="P174" s="517"/>
    </row>
    <row r="175" spans="12:16" x14ac:dyDescent="0.25">
      <c r="L175" s="517"/>
      <c r="M175" s="517"/>
      <c r="N175" s="517"/>
      <c r="O175" s="517"/>
      <c r="P175" s="517"/>
    </row>
    <row r="176" spans="12:16" x14ac:dyDescent="0.25">
      <c r="L176" s="517"/>
      <c r="M176" s="517"/>
      <c r="N176" s="517"/>
      <c r="O176" s="517"/>
      <c r="P176" s="517"/>
    </row>
    <row r="177" spans="12:16" x14ac:dyDescent="0.25">
      <c r="L177" s="517"/>
      <c r="M177" s="517"/>
      <c r="N177" s="517"/>
      <c r="O177" s="517"/>
      <c r="P177" s="517"/>
    </row>
    <row r="178" spans="12:16" x14ac:dyDescent="0.25">
      <c r="L178" s="517"/>
      <c r="M178" s="517"/>
      <c r="N178" s="517"/>
      <c r="O178" s="517"/>
      <c r="P178" s="517"/>
    </row>
    <row r="179" spans="12:16" x14ac:dyDescent="0.25">
      <c r="L179" s="517"/>
      <c r="M179" s="517"/>
      <c r="N179" s="517"/>
      <c r="O179" s="517"/>
      <c r="P179" s="517"/>
    </row>
    <row r="180" spans="12:16" x14ac:dyDescent="0.25">
      <c r="L180" s="517"/>
      <c r="M180" s="517"/>
      <c r="N180" s="517"/>
      <c r="O180" s="517"/>
      <c r="P180" s="517"/>
    </row>
    <row r="181" spans="12:16" x14ac:dyDescent="0.25">
      <c r="L181" s="517"/>
      <c r="M181" s="517"/>
      <c r="N181" s="517"/>
      <c r="O181" s="517"/>
      <c r="P181" s="517"/>
    </row>
    <row r="182" spans="12:16" x14ac:dyDescent="0.25">
      <c r="L182" s="517"/>
      <c r="M182" s="517"/>
      <c r="N182" s="517"/>
      <c r="O182" s="517"/>
      <c r="P182" s="517"/>
    </row>
    <row r="183" spans="12:16" x14ac:dyDescent="0.25">
      <c r="L183" s="517"/>
      <c r="M183" s="517"/>
      <c r="N183" s="517"/>
      <c r="O183" s="517"/>
      <c r="P183" s="517"/>
    </row>
    <row r="184" spans="12:16" x14ac:dyDescent="0.25">
      <c r="L184" s="517"/>
      <c r="M184" s="517"/>
      <c r="N184" s="517"/>
      <c r="O184" s="517"/>
      <c r="P184" s="517"/>
    </row>
    <row r="185" spans="12:16" x14ac:dyDescent="0.25">
      <c r="L185" s="517"/>
      <c r="M185" s="517"/>
      <c r="N185" s="517"/>
      <c r="O185" s="517"/>
      <c r="P185" s="517"/>
    </row>
    <row r="186" spans="12:16" x14ac:dyDescent="0.25">
      <c r="L186" s="517"/>
      <c r="M186" s="517"/>
      <c r="N186" s="517"/>
      <c r="O186" s="517"/>
      <c r="P186" s="517"/>
    </row>
    <row r="187" spans="12:16" x14ac:dyDescent="0.25">
      <c r="L187" s="517"/>
      <c r="M187" s="517"/>
      <c r="N187" s="517"/>
      <c r="O187" s="517"/>
      <c r="P187" s="517"/>
    </row>
    <row r="188" spans="12:16" x14ac:dyDescent="0.25">
      <c r="L188" s="517"/>
      <c r="M188" s="517"/>
      <c r="N188" s="517"/>
      <c r="O188" s="517"/>
      <c r="P188" s="517"/>
    </row>
    <row r="189" spans="12:16" x14ac:dyDescent="0.25">
      <c r="L189" s="517"/>
      <c r="M189" s="517"/>
      <c r="N189" s="517"/>
      <c r="O189" s="517"/>
      <c r="P189" s="517"/>
    </row>
    <row r="190" spans="12:16" x14ac:dyDescent="0.25">
      <c r="L190" s="517"/>
      <c r="M190" s="517"/>
      <c r="N190" s="517"/>
      <c r="O190" s="517"/>
      <c r="P190" s="517"/>
    </row>
    <row r="191" spans="12:16" x14ac:dyDescent="0.25">
      <c r="L191" s="517"/>
      <c r="M191" s="517"/>
      <c r="N191" s="517"/>
      <c r="O191" s="517"/>
      <c r="P191" s="517"/>
    </row>
    <row r="192" spans="12:16" x14ac:dyDescent="0.25">
      <c r="L192" s="517"/>
      <c r="M192" s="517"/>
      <c r="N192" s="517"/>
      <c r="O192" s="517"/>
      <c r="P192" s="517"/>
    </row>
    <row r="193" spans="12:16" x14ac:dyDescent="0.25">
      <c r="L193" s="517"/>
      <c r="M193" s="517"/>
      <c r="N193" s="517"/>
      <c r="O193" s="517"/>
      <c r="P193" s="517"/>
    </row>
    <row r="194" spans="12:16" x14ac:dyDescent="0.25">
      <c r="L194" s="517"/>
      <c r="M194" s="517"/>
      <c r="N194" s="517"/>
      <c r="O194" s="517"/>
      <c r="P194" s="517"/>
    </row>
    <row r="195" spans="12:16" x14ac:dyDescent="0.25">
      <c r="L195" s="517"/>
      <c r="M195" s="517"/>
      <c r="N195" s="517"/>
      <c r="O195" s="517"/>
      <c r="P195" s="517"/>
    </row>
    <row r="196" spans="12:16" x14ac:dyDescent="0.25">
      <c r="L196" s="517"/>
      <c r="M196" s="517"/>
      <c r="N196" s="517"/>
      <c r="O196" s="517"/>
      <c r="P196" s="517"/>
    </row>
    <row r="197" spans="12:16" x14ac:dyDescent="0.25">
      <c r="L197" s="517"/>
      <c r="M197" s="517"/>
      <c r="N197" s="517"/>
      <c r="O197" s="517"/>
      <c r="P197" s="517"/>
    </row>
    <row r="198" spans="12:16" x14ac:dyDescent="0.25">
      <c r="L198" s="517"/>
      <c r="M198" s="517"/>
      <c r="N198" s="517"/>
      <c r="O198" s="517"/>
      <c r="P198" s="517"/>
    </row>
    <row r="199" spans="12:16" x14ac:dyDescent="0.25">
      <c r="L199" s="517"/>
      <c r="M199" s="517"/>
      <c r="N199" s="517"/>
      <c r="O199" s="517"/>
      <c r="P199" s="517"/>
    </row>
    <row r="200" spans="12:16" x14ac:dyDescent="0.25">
      <c r="L200" s="517"/>
      <c r="M200" s="517"/>
      <c r="N200" s="517"/>
      <c r="O200" s="517"/>
      <c r="P200" s="517"/>
    </row>
    <row r="201" spans="12:16" x14ac:dyDescent="0.25">
      <c r="L201" s="517"/>
      <c r="M201" s="517"/>
      <c r="N201" s="517"/>
      <c r="O201" s="517"/>
      <c r="P201" s="517"/>
    </row>
    <row r="202" spans="12:16" x14ac:dyDescent="0.25">
      <c r="L202" s="517"/>
      <c r="M202" s="517"/>
      <c r="N202" s="517"/>
      <c r="O202" s="517"/>
      <c r="P202" s="517"/>
    </row>
    <row r="203" spans="12:16" x14ac:dyDescent="0.25">
      <c r="L203" s="517"/>
      <c r="M203" s="517"/>
      <c r="N203" s="517"/>
      <c r="O203" s="517"/>
      <c r="P203" s="517"/>
    </row>
    <row r="204" spans="12:16" x14ac:dyDescent="0.25">
      <c r="L204" s="517"/>
      <c r="M204" s="517"/>
      <c r="N204" s="517"/>
      <c r="O204" s="517"/>
      <c r="P204" s="517"/>
    </row>
    <row r="205" spans="12:16" x14ac:dyDescent="0.25">
      <c r="L205" s="517"/>
      <c r="M205" s="517"/>
      <c r="N205" s="517"/>
      <c r="O205" s="517"/>
      <c r="P205" s="517"/>
    </row>
    <row r="206" spans="12:16" x14ac:dyDescent="0.25">
      <c r="L206" s="517"/>
      <c r="M206" s="517"/>
      <c r="N206" s="517"/>
      <c r="O206" s="517"/>
      <c r="P206" s="517"/>
    </row>
    <row r="207" spans="12:16" x14ac:dyDescent="0.25">
      <c r="L207" s="517"/>
      <c r="M207" s="517"/>
      <c r="N207" s="517"/>
      <c r="O207" s="517"/>
      <c r="P207" s="517"/>
    </row>
    <row r="208" spans="12:16" x14ac:dyDescent="0.25">
      <c r="L208" s="517"/>
      <c r="M208" s="517"/>
      <c r="N208" s="517"/>
      <c r="O208" s="517"/>
      <c r="P208" s="517"/>
    </row>
    <row r="209" spans="12:16" x14ac:dyDescent="0.25">
      <c r="L209" s="517"/>
      <c r="M209" s="517"/>
      <c r="N209" s="517"/>
      <c r="O209" s="517"/>
      <c r="P209" s="517"/>
    </row>
    <row r="210" spans="12:16" x14ac:dyDescent="0.25">
      <c r="L210" s="517"/>
      <c r="M210" s="517"/>
      <c r="N210" s="517"/>
      <c r="O210" s="517"/>
      <c r="P210" s="517"/>
    </row>
    <row r="211" spans="12:16" x14ac:dyDescent="0.25">
      <c r="L211" s="517"/>
      <c r="M211" s="517"/>
      <c r="N211" s="517"/>
      <c r="O211" s="517"/>
      <c r="P211" s="517"/>
    </row>
    <row r="212" spans="12:16" x14ac:dyDescent="0.25">
      <c r="L212" s="517"/>
      <c r="M212" s="517"/>
      <c r="N212" s="517"/>
      <c r="O212" s="517"/>
      <c r="P212" s="517"/>
    </row>
    <row r="213" spans="12:16" x14ac:dyDescent="0.25">
      <c r="L213" s="517"/>
      <c r="M213" s="517"/>
      <c r="N213" s="517"/>
      <c r="O213" s="517"/>
      <c r="P213" s="517"/>
    </row>
    <row r="214" spans="12:16" x14ac:dyDescent="0.25">
      <c r="L214" s="517"/>
      <c r="M214" s="517"/>
      <c r="N214" s="517"/>
      <c r="O214" s="517"/>
      <c r="P214" s="517"/>
    </row>
    <row r="215" spans="12:16" x14ac:dyDescent="0.25">
      <c r="L215" s="517"/>
      <c r="M215" s="517"/>
      <c r="N215" s="517"/>
      <c r="O215" s="517"/>
      <c r="P215" s="517"/>
    </row>
    <row r="216" spans="12:16" x14ac:dyDescent="0.25">
      <c r="L216" s="517"/>
      <c r="M216" s="517"/>
      <c r="N216" s="517"/>
      <c r="O216" s="517"/>
      <c r="P216" s="517"/>
    </row>
    <row r="217" spans="12:16" x14ac:dyDescent="0.25">
      <c r="L217" s="517"/>
      <c r="M217" s="517"/>
      <c r="N217" s="517"/>
      <c r="O217" s="517"/>
      <c r="P217" s="517"/>
    </row>
    <row r="218" spans="12:16" x14ac:dyDescent="0.25">
      <c r="L218" s="517"/>
      <c r="M218" s="517"/>
      <c r="N218" s="517"/>
      <c r="O218" s="517"/>
      <c r="P218" s="517"/>
    </row>
    <row r="219" spans="12:16" x14ac:dyDescent="0.25">
      <c r="L219" s="517"/>
      <c r="M219" s="517"/>
      <c r="N219" s="517"/>
      <c r="O219" s="517"/>
      <c r="P219" s="517"/>
    </row>
    <row r="220" spans="12:16" x14ac:dyDescent="0.25">
      <c r="L220" s="517"/>
      <c r="M220" s="517"/>
      <c r="N220" s="517"/>
      <c r="O220" s="517"/>
      <c r="P220" s="517"/>
    </row>
    <row r="221" spans="12:16" x14ac:dyDescent="0.25">
      <c r="L221" s="517"/>
      <c r="M221" s="517"/>
      <c r="N221" s="517"/>
      <c r="O221" s="517"/>
      <c r="P221" s="517"/>
    </row>
    <row r="222" spans="12:16" x14ac:dyDescent="0.25">
      <c r="L222" s="517"/>
      <c r="M222" s="517"/>
      <c r="N222" s="517"/>
      <c r="O222" s="517"/>
      <c r="P222" s="517"/>
    </row>
    <row r="223" spans="12:16" x14ac:dyDescent="0.25">
      <c r="L223" s="517"/>
      <c r="M223" s="517"/>
      <c r="N223" s="517"/>
      <c r="O223" s="517"/>
      <c r="P223" s="517"/>
    </row>
    <row r="224" spans="12:16" x14ac:dyDescent="0.25">
      <c r="L224" s="517"/>
      <c r="M224" s="517"/>
      <c r="N224" s="517"/>
      <c r="O224" s="517"/>
      <c r="P224" s="517"/>
    </row>
    <row r="225" spans="12:16" x14ac:dyDescent="0.25">
      <c r="L225" s="517"/>
      <c r="M225" s="517"/>
      <c r="N225" s="517"/>
      <c r="O225" s="517"/>
      <c r="P225" s="517"/>
    </row>
    <row r="226" spans="12:16" x14ac:dyDescent="0.25">
      <c r="L226" s="517"/>
      <c r="M226" s="517"/>
      <c r="N226" s="517"/>
      <c r="O226" s="517"/>
      <c r="P226" s="517"/>
    </row>
    <row r="227" spans="12:16" x14ac:dyDescent="0.25">
      <c r="L227" s="517"/>
      <c r="M227" s="517"/>
      <c r="N227" s="517"/>
      <c r="O227" s="517"/>
      <c r="P227" s="517"/>
    </row>
    <row r="228" spans="12:16" x14ac:dyDescent="0.25">
      <c r="L228" s="517"/>
      <c r="M228" s="517"/>
      <c r="N228" s="517"/>
      <c r="O228" s="517"/>
      <c r="P228" s="517"/>
    </row>
    <row r="229" spans="12:16" x14ac:dyDescent="0.25">
      <c r="L229" s="517"/>
      <c r="M229" s="517"/>
      <c r="N229" s="517"/>
      <c r="O229" s="517"/>
      <c r="P229" s="517"/>
    </row>
    <row r="230" spans="12:16" x14ac:dyDescent="0.25">
      <c r="L230" s="517"/>
      <c r="M230" s="517"/>
      <c r="N230" s="517"/>
      <c r="O230" s="517"/>
      <c r="P230" s="517"/>
    </row>
    <row r="231" spans="12:16" x14ac:dyDescent="0.25">
      <c r="L231" s="517"/>
      <c r="M231" s="517"/>
      <c r="N231" s="517"/>
      <c r="O231" s="517"/>
      <c r="P231" s="517"/>
    </row>
    <row r="232" spans="12:16" x14ac:dyDescent="0.25">
      <c r="L232" s="517"/>
      <c r="M232" s="517"/>
      <c r="N232" s="517"/>
      <c r="O232" s="517"/>
      <c r="P232" s="517"/>
    </row>
    <row r="233" spans="12:16" x14ac:dyDescent="0.25">
      <c r="L233" s="517"/>
      <c r="M233" s="517"/>
      <c r="N233" s="517"/>
      <c r="O233" s="517"/>
      <c r="P233" s="517"/>
    </row>
    <row r="234" spans="12:16" x14ac:dyDescent="0.25">
      <c r="L234" s="517"/>
      <c r="M234" s="517"/>
      <c r="N234" s="517"/>
      <c r="O234" s="517"/>
      <c r="P234" s="517"/>
    </row>
    <row r="235" spans="12:16" x14ac:dyDescent="0.25">
      <c r="L235" s="517"/>
      <c r="M235" s="517"/>
      <c r="N235" s="517"/>
      <c r="O235" s="517"/>
      <c r="P235" s="517"/>
    </row>
    <row r="236" spans="12:16" x14ac:dyDescent="0.25">
      <c r="L236" s="517"/>
      <c r="M236" s="517"/>
      <c r="N236" s="517"/>
      <c r="O236" s="517"/>
      <c r="P236" s="517"/>
    </row>
    <row r="237" spans="12:16" x14ac:dyDescent="0.25">
      <c r="L237" s="517"/>
      <c r="M237" s="517"/>
      <c r="N237" s="517"/>
      <c r="O237" s="517"/>
      <c r="P237" s="517"/>
    </row>
    <row r="238" spans="12:16" x14ac:dyDescent="0.25">
      <c r="L238" s="517"/>
      <c r="M238" s="517"/>
      <c r="N238" s="517"/>
      <c r="O238" s="517"/>
      <c r="P238" s="517"/>
    </row>
    <row r="239" spans="12:16" x14ac:dyDescent="0.25">
      <c r="L239" s="517"/>
      <c r="M239" s="517"/>
      <c r="N239" s="517"/>
      <c r="O239" s="517"/>
      <c r="P239" s="517"/>
    </row>
    <row r="240" spans="12:16" x14ac:dyDescent="0.25">
      <c r="L240" s="517"/>
      <c r="M240" s="517"/>
      <c r="N240" s="517"/>
      <c r="O240" s="517"/>
      <c r="P240" s="517"/>
    </row>
    <row r="241" spans="12:16" x14ac:dyDescent="0.25">
      <c r="L241" s="517"/>
      <c r="M241" s="517"/>
      <c r="N241" s="517"/>
      <c r="O241" s="517"/>
      <c r="P241" s="517"/>
    </row>
    <row r="242" spans="12:16" x14ac:dyDescent="0.25">
      <c r="L242" s="517"/>
      <c r="M242" s="517"/>
      <c r="N242" s="517"/>
      <c r="O242" s="517"/>
      <c r="P242" s="517"/>
    </row>
    <row r="243" spans="12:16" x14ac:dyDescent="0.25">
      <c r="L243" s="517"/>
      <c r="M243" s="517"/>
      <c r="N243" s="517"/>
      <c r="O243" s="517"/>
      <c r="P243" s="517"/>
    </row>
    <row r="244" spans="12:16" x14ac:dyDescent="0.25">
      <c r="L244" s="517"/>
      <c r="M244" s="517"/>
      <c r="N244" s="517"/>
      <c r="O244" s="517"/>
      <c r="P244" s="517"/>
    </row>
    <row r="245" spans="12:16" x14ac:dyDescent="0.25">
      <c r="L245" s="517"/>
      <c r="M245" s="517"/>
      <c r="N245" s="517"/>
      <c r="O245" s="517"/>
      <c r="P245" s="517"/>
    </row>
    <row r="246" spans="12:16" x14ac:dyDescent="0.25">
      <c r="L246" s="517"/>
      <c r="M246" s="517"/>
      <c r="N246" s="517"/>
      <c r="O246" s="517"/>
      <c r="P246" s="517"/>
    </row>
    <row r="247" spans="12:16" x14ac:dyDescent="0.25">
      <c r="L247" s="517"/>
      <c r="M247" s="517"/>
      <c r="N247" s="517"/>
      <c r="O247" s="517"/>
      <c r="P247" s="517"/>
    </row>
    <row r="248" spans="12:16" x14ac:dyDescent="0.25">
      <c r="L248" s="517"/>
      <c r="M248" s="517"/>
      <c r="N248" s="517"/>
      <c r="O248" s="517"/>
      <c r="P248" s="517"/>
    </row>
    <row r="249" spans="12:16" x14ac:dyDescent="0.25">
      <c r="L249" s="517"/>
      <c r="M249" s="517"/>
      <c r="N249" s="517"/>
      <c r="O249" s="517"/>
      <c r="P249" s="517"/>
    </row>
    <row r="250" spans="12:16" x14ac:dyDescent="0.25">
      <c r="L250" s="517"/>
      <c r="M250" s="517"/>
      <c r="N250" s="517"/>
      <c r="O250" s="517"/>
      <c r="P250" s="517"/>
    </row>
    <row r="251" spans="12:16" x14ac:dyDescent="0.25">
      <c r="L251" s="517"/>
      <c r="M251" s="517"/>
      <c r="N251" s="517"/>
      <c r="O251" s="517"/>
      <c r="P251" s="517"/>
    </row>
    <row r="252" spans="12:16" x14ac:dyDescent="0.25">
      <c r="L252" s="517"/>
      <c r="M252" s="517"/>
      <c r="N252" s="517"/>
      <c r="O252" s="517"/>
      <c r="P252" s="517"/>
    </row>
    <row r="253" spans="12:16" x14ac:dyDescent="0.25">
      <c r="L253" s="517"/>
      <c r="M253" s="517"/>
      <c r="N253" s="517"/>
      <c r="O253" s="517"/>
      <c r="P253" s="517"/>
    </row>
    <row r="254" spans="12:16" x14ac:dyDescent="0.25">
      <c r="L254" s="517"/>
      <c r="M254" s="517"/>
      <c r="N254" s="517"/>
      <c r="O254" s="517"/>
      <c r="P254" s="517"/>
    </row>
    <row r="255" spans="12:16" x14ac:dyDescent="0.25">
      <c r="L255" s="517"/>
      <c r="M255" s="517"/>
      <c r="N255" s="517"/>
      <c r="O255" s="517"/>
      <c r="P255" s="517"/>
    </row>
    <row r="256" spans="12:16" x14ac:dyDescent="0.25">
      <c r="L256" s="517"/>
      <c r="M256" s="517"/>
      <c r="N256" s="517"/>
      <c r="O256" s="517"/>
      <c r="P256" s="517"/>
    </row>
    <row r="257" spans="12:16" x14ac:dyDescent="0.25">
      <c r="L257" s="517"/>
      <c r="M257" s="517"/>
      <c r="N257" s="517"/>
      <c r="O257" s="517"/>
      <c r="P257" s="517"/>
    </row>
    <row r="258" spans="12:16" x14ac:dyDescent="0.25">
      <c r="L258" s="517"/>
      <c r="M258" s="517"/>
      <c r="N258" s="517"/>
      <c r="O258" s="517"/>
      <c r="P258" s="517"/>
    </row>
    <row r="259" spans="12:16" x14ac:dyDescent="0.25">
      <c r="L259" s="517"/>
      <c r="M259" s="517"/>
      <c r="N259" s="517"/>
      <c r="O259" s="517"/>
      <c r="P259" s="517"/>
    </row>
    <row r="260" spans="12:16" x14ac:dyDescent="0.25">
      <c r="L260" s="517"/>
      <c r="M260" s="517"/>
      <c r="N260" s="517"/>
      <c r="O260" s="517"/>
      <c r="P260" s="517"/>
    </row>
    <row r="261" spans="12:16" x14ac:dyDescent="0.25">
      <c r="L261" s="517"/>
      <c r="M261" s="517"/>
      <c r="N261" s="517"/>
      <c r="O261" s="517"/>
      <c r="P261" s="517"/>
    </row>
    <row r="262" spans="12:16" x14ac:dyDescent="0.25">
      <c r="L262" s="517"/>
      <c r="M262" s="517"/>
      <c r="N262" s="517"/>
      <c r="O262" s="517"/>
      <c r="P262" s="517"/>
    </row>
    <row r="263" spans="12:16" x14ac:dyDescent="0.25">
      <c r="L263" s="517"/>
      <c r="M263" s="517"/>
      <c r="N263" s="517"/>
      <c r="O263" s="517"/>
      <c r="P263" s="517"/>
    </row>
    <row r="264" spans="12:16" x14ac:dyDescent="0.25">
      <c r="L264" s="517"/>
      <c r="M264" s="517"/>
      <c r="N264" s="517"/>
      <c r="O264" s="517"/>
      <c r="P264" s="517"/>
    </row>
    <row r="265" spans="12:16" x14ac:dyDescent="0.25">
      <c r="L265" s="517"/>
      <c r="M265" s="517"/>
      <c r="N265" s="517"/>
      <c r="O265" s="517"/>
      <c r="P265" s="517"/>
    </row>
    <row r="266" spans="12:16" x14ac:dyDescent="0.25">
      <c r="L266" s="517"/>
      <c r="M266" s="517"/>
      <c r="N266" s="517"/>
      <c r="O266" s="517"/>
      <c r="P266" s="517"/>
    </row>
    <row r="267" spans="12:16" x14ac:dyDescent="0.25">
      <c r="L267" s="517"/>
      <c r="M267" s="517"/>
      <c r="N267" s="517"/>
      <c r="O267" s="517"/>
      <c r="P267" s="517"/>
    </row>
    <row r="268" spans="12:16" x14ac:dyDescent="0.25">
      <c r="L268" s="517"/>
      <c r="M268" s="517"/>
      <c r="N268" s="517"/>
      <c r="O268" s="517"/>
      <c r="P268" s="517"/>
    </row>
    <row r="269" spans="12:16" x14ac:dyDescent="0.25">
      <c r="L269" s="517"/>
      <c r="M269" s="517"/>
      <c r="N269" s="517"/>
      <c r="O269" s="517"/>
      <c r="P269" s="517"/>
    </row>
    <row r="270" spans="12:16" x14ac:dyDescent="0.25">
      <c r="L270" s="517"/>
      <c r="M270" s="517"/>
      <c r="N270" s="517"/>
      <c r="O270" s="517"/>
      <c r="P270" s="517"/>
    </row>
    <row r="271" spans="12:16" x14ac:dyDescent="0.25">
      <c r="L271" s="517"/>
      <c r="M271" s="517"/>
      <c r="N271" s="517"/>
      <c r="O271" s="517"/>
      <c r="P271" s="517"/>
    </row>
    <row r="272" spans="12:16" x14ac:dyDescent="0.25">
      <c r="L272" s="517"/>
      <c r="M272" s="517"/>
      <c r="N272" s="517"/>
      <c r="O272" s="517"/>
      <c r="P272" s="517"/>
    </row>
    <row r="273" spans="12:16" x14ac:dyDescent="0.25">
      <c r="L273" s="517"/>
      <c r="M273" s="517"/>
      <c r="N273" s="517"/>
      <c r="O273" s="517"/>
      <c r="P273" s="517"/>
    </row>
    <row r="274" spans="12:16" x14ac:dyDescent="0.25">
      <c r="L274" s="517"/>
      <c r="M274" s="517"/>
      <c r="N274" s="517"/>
      <c r="O274" s="517"/>
      <c r="P274" s="517"/>
    </row>
    <row r="275" spans="12:16" x14ac:dyDescent="0.25">
      <c r="L275" s="517"/>
      <c r="M275" s="517"/>
      <c r="N275" s="517"/>
      <c r="O275" s="517"/>
      <c r="P275" s="517"/>
    </row>
    <row r="276" spans="12:16" x14ac:dyDescent="0.25">
      <c r="L276" s="517"/>
      <c r="M276" s="517"/>
      <c r="N276" s="517"/>
      <c r="O276" s="517"/>
      <c r="P276" s="517"/>
    </row>
    <row r="277" spans="12:16" x14ac:dyDescent="0.25">
      <c r="L277" s="517"/>
      <c r="M277" s="517"/>
      <c r="N277" s="517"/>
      <c r="O277" s="517"/>
      <c r="P277" s="517"/>
    </row>
    <row r="278" spans="12:16" x14ac:dyDescent="0.25">
      <c r="L278" s="517"/>
      <c r="M278" s="517"/>
      <c r="N278" s="517"/>
      <c r="O278" s="517"/>
      <c r="P278" s="517"/>
    </row>
    <row r="279" spans="12:16" x14ac:dyDescent="0.25">
      <c r="L279" s="517"/>
      <c r="M279" s="517"/>
      <c r="N279" s="517"/>
      <c r="O279" s="517"/>
      <c r="P279" s="517"/>
    </row>
    <row r="280" spans="12:16" x14ac:dyDescent="0.25">
      <c r="L280" s="517"/>
      <c r="M280" s="517"/>
      <c r="N280" s="517"/>
      <c r="O280" s="517"/>
      <c r="P280" s="517"/>
    </row>
    <row r="281" spans="12:16" x14ac:dyDescent="0.25">
      <c r="L281" s="517"/>
      <c r="M281" s="517"/>
      <c r="N281" s="517"/>
      <c r="O281" s="517"/>
      <c r="P281" s="517"/>
    </row>
    <row r="282" spans="12:16" x14ac:dyDescent="0.25">
      <c r="L282" s="517"/>
      <c r="M282" s="517"/>
      <c r="N282" s="517"/>
      <c r="O282" s="517"/>
      <c r="P282" s="517"/>
    </row>
    <row r="283" spans="12:16" x14ac:dyDescent="0.25">
      <c r="L283" s="517"/>
      <c r="M283" s="517"/>
      <c r="N283" s="517"/>
      <c r="O283" s="517"/>
      <c r="P283" s="517"/>
    </row>
    <row r="284" spans="12:16" x14ac:dyDescent="0.25">
      <c r="L284" s="517"/>
      <c r="M284" s="517"/>
      <c r="N284" s="517"/>
      <c r="O284" s="517"/>
      <c r="P284" s="517"/>
    </row>
    <row r="285" spans="12:16" x14ac:dyDescent="0.25">
      <c r="L285" s="517"/>
      <c r="M285" s="517"/>
      <c r="N285" s="517"/>
      <c r="O285" s="517"/>
      <c r="P285" s="517"/>
    </row>
    <row r="286" spans="12:16" x14ac:dyDescent="0.25">
      <c r="L286" s="517"/>
      <c r="M286" s="517"/>
      <c r="N286" s="517"/>
      <c r="O286" s="517"/>
      <c r="P286" s="517"/>
    </row>
    <row r="287" spans="12:16" x14ac:dyDescent="0.25">
      <c r="L287" s="517"/>
      <c r="M287" s="517"/>
      <c r="N287" s="517"/>
      <c r="O287" s="517"/>
      <c r="P287" s="517"/>
    </row>
    <row r="288" spans="12:16" x14ac:dyDescent="0.25">
      <c r="L288" s="517"/>
      <c r="M288" s="517"/>
      <c r="N288" s="517"/>
      <c r="O288" s="517"/>
      <c r="P288" s="517"/>
    </row>
    <row r="289" spans="12:16" x14ac:dyDescent="0.25">
      <c r="L289" s="517"/>
      <c r="M289" s="517"/>
      <c r="N289" s="517"/>
      <c r="O289" s="517"/>
      <c r="P289" s="517"/>
    </row>
    <row r="290" spans="12:16" x14ac:dyDescent="0.25">
      <c r="L290" s="517"/>
      <c r="M290" s="517"/>
      <c r="N290" s="517"/>
      <c r="O290" s="517"/>
      <c r="P290" s="517"/>
    </row>
    <row r="291" spans="12:16" x14ac:dyDescent="0.25">
      <c r="L291" s="517"/>
      <c r="M291" s="517"/>
      <c r="N291" s="517"/>
      <c r="O291" s="517"/>
      <c r="P291" s="517"/>
    </row>
    <row r="292" spans="12:16" x14ac:dyDescent="0.25">
      <c r="L292" s="517"/>
      <c r="M292" s="517"/>
      <c r="N292" s="517"/>
      <c r="O292" s="517"/>
      <c r="P292" s="517"/>
    </row>
    <row r="293" spans="12:16" x14ac:dyDescent="0.25">
      <c r="L293" s="517"/>
      <c r="M293" s="517"/>
      <c r="N293" s="517"/>
      <c r="O293" s="517"/>
      <c r="P293" s="517"/>
    </row>
    <row r="294" spans="12:16" x14ac:dyDescent="0.25">
      <c r="L294" s="517"/>
      <c r="M294" s="517"/>
      <c r="N294" s="517"/>
      <c r="O294" s="517"/>
      <c r="P294" s="517"/>
    </row>
    <row r="295" spans="12:16" x14ac:dyDescent="0.25">
      <c r="L295" s="517"/>
      <c r="M295" s="517"/>
      <c r="N295" s="517"/>
      <c r="O295" s="517"/>
      <c r="P295" s="517"/>
    </row>
    <row r="296" spans="12:16" x14ac:dyDescent="0.25">
      <c r="L296" s="517"/>
      <c r="M296" s="517"/>
      <c r="N296" s="517"/>
      <c r="O296" s="517"/>
      <c r="P296" s="517"/>
    </row>
    <row r="297" spans="12:16" x14ac:dyDescent="0.25">
      <c r="L297" s="517"/>
      <c r="M297" s="517"/>
      <c r="N297" s="517"/>
      <c r="O297" s="517"/>
      <c r="P297" s="517"/>
    </row>
    <row r="298" spans="12:16" x14ac:dyDescent="0.25">
      <c r="L298" s="517"/>
      <c r="M298" s="517"/>
      <c r="N298" s="517"/>
      <c r="O298" s="517"/>
      <c r="P298" s="517"/>
    </row>
    <row r="299" spans="12:16" x14ac:dyDescent="0.25">
      <c r="L299" s="517"/>
      <c r="M299" s="517"/>
      <c r="N299" s="517"/>
      <c r="O299" s="517"/>
      <c r="P299" s="517"/>
    </row>
    <row r="300" spans="12:16" x14ac:dyDescent="0.25">
      <c r="L300" s="517"/>
      <c r="M300" s="517"/>
      <c r="N300" s="517"/>
      <c r="O300" s="517"/>
      <c r="P300" s="517"/>
    </row>
    <row r="301" spans="12:16" x14ac:dyDescent="0.25">
      <c r="L301" s="517"/>
      <c r="M301" s="517"/>
      <c r="N301" s="517"/>
      <c r="O301" s="517"/>
      <c r="P301" s="517"/>
    </row>
    <row r="302" spans="12:16" x14ac:dyDescent="0.25">
      <c r="L302" s="517"/>
      <c r="M302" s="517"/>
      <c r="N302" s="517"/>
      <c r="O302" s="517"/>
      <c r="P302" s="517"/>
    </row>
    <row r="303" spans="12:16" x14ac:dyDescent="0.25">
      <c r="L303" s="517"/>
      <c r="M303" s="517"/>
      <c r="N303" s="517"/>
      <c r="O303" s="517"/>
      <c r="P303" s="517"/>
    </row>
    <row r="304" spans="12:16" x14ac:dyDescent="0.25">
      <c r="L304" s="517"/>
      <c r="M304" s="517"/>
      <c r="N304" s="517"/>
      <c r="O304" s="517"/>
      <c r="P304" s="517"/>
    </row>
    <row r="305" spans="12:16" x14ac:dyDescent="0.25">
      <c r="L305" s="517"/>
      <c r="M305" s="517"/>
      <c r="N305" s="517"/>
      <c r="O305" s="517"/>
      <c r="P305" s="517"/>
    </row>
    <row r="306" spans="12:16" x14ac:dyDescent="0.25">
      <c r="L306" s="517"/>
      <c r="M306" s="517"/>
      <c r="N306" s="517"/>
      <c r="O306" s="517"/>
      <c r="P306" s="517"/>
    </row>
    <row r="307" spans="12:16" x14ac:dyDescent="0.25">
      <c r="L307" s="517"/>
      <c r="M307" s="517"/>
      <c r="N307" s="517"/>
      <c r="O307" s="517"/>
      <c r="P307" s="517"/>
    </row>
    <row r="308" spans="12:16" x14ac:dyDescent="0.25">
      <c r="L308" s="517"/>
      <c r="M308" s="517"/>
      <c r="N308" s="517"/>
      <c r="O308" s="517"/>
      <c r="P308" s="517"/>
    </row>
    <row r="309" spans="12:16" x14ac:dyDescent="0.25">
      <c r="L309" s="517"/>
      <c r="M309" s="517"/>
      <c r="N309" s="517"/>
      <c r="O309" s="517"/>
      <c r="P309" s="517"/>
    </row>
    <row r="310" spans="12:16" x14ac:dyDescent="0.25">
      <c r="L310" s="517"/>
      <c r="M310" s="517"/>
      <c r="N310" s="517"/>
      <c r="O310" s="517"/>
      <c r="P310" s="517"/>
    </row>
    <row r="311" spans="12:16" x14ac:dyDescent="0.25">
      <c r="L311" s="517"/>
      <c r="M311" s="517"/>
      <c r="N311" s="517"/>
      <c r="O311" s="517"/>
      <c r="P311" s="517"/>
    </row>
    <row r="312" spans="12:16" x14ac:dyDescent="0.25">
      <c r="L312" s="517"/>
      <c r="M312" s="517"/>
      <c r="N312" s="517"/>
      <c r="O312" s="517"/>
      <c r="P312" s="517"/>
    </row>
    <row r="313" spans="12:16" x14ac:dyDescent="0.25">
      <c r="L313" s="517"/>
      <c r="M313" s="517"/>
      <c r="N313" s="517"/>
      <c r="O313" s="517"/>
      <c r="P313" s="517"/>
    </row>
    <row r="314" spans="12:16" x14ac:dyDescent="0.25">
      <c r="L314" s="517"/>
      <c r="M314" s="517"/>
      <c r="N314" s="517"/>
      <c r="O314" s="517"/>
      <c r="P314" s="517"/>
    </row>
    <row r="315" spans="12:16" x14ac:dyDescent="0.25">
      <c r="L315" s="517"/>
      <c r="M315" s="517"/>
      <c r="N315" s="517"/>
      <c r="O315" s="517"/>
      <c r="P315" s="517"/>
    </row>
    <row r="316" spans="12:16" x14ac:dyDescent="0.25">
      <c r="L316" s="517"/>
      <c r="M316" s="517"/>
      <c r="N316" s="517"/>
      <c r="O316" s="517"/>
      <c r="P316" s="517"/>
    </row>
    <row r="317" spans="12:16" x14ac:dyDescent="0.25">
      <c r="L317" s="517"/>
      <c r="M317" s="517"/>
      <c r="N317" s="517"/>
      <c r="O317" s="517"/>
      <c r="P317" s="517"/>
    </row>
    <row r="318" spans="12:16" x14ac:dyDescent="0.25">
      <c r="L318" s="517"/>
      <c r="M318" s="517"/>
      <c r="N318" s="517"/>
      <c r="O318" s="517"/>
      <c r="P318" s="517"/>
    </row>
    <row r="319" spans="12:16" x14ac:dyDescent="0.25">
      <c r="L319" s="517"/>
      <c r="M319" s="517"/>
      <c r="N319" s="517"/>
      <c r="O319" s="517"/>
      <c r="P319" s="517"/>
    </row>
    <row r="320" spans="12:16" x14ac:dyDescent="0.25">
      <c r="L320" s="517"/>
      <c r="M320" s="517"/>
      <c r="N320" s="517"/>
      <c r="O320" s="517"/>
      <c r="P320" s="517"/>
    </row>
    <row r="321" spans="12:16" x14ac:dyDescent="0.25">
      <c r="L321" s="517"/>
      <c r="M321" s="517"/>
      <c r="N321" s="517"/>
      <c r="O321" s="517"/>
      <c r="P321" s="517"/>
    </row>
    <row r="322" spans="12:16" x14ac:dyDescent="0.25">
      <c r="L322" s="517"/>
      <c r="M322" s="517"/>
      <c r="N322" s="517"/>
      <c r="O322" s="517"/>
      <c r="P322" s="517"/>
    </row>
    <row r="323" spans="12:16" x14ac:dyDescent="0.25">
      <c r="L323" s="517"/>
      <c r="M323" s="517"/>
      <c r="N323" s="517"/>
      <c r="O323" s="517"/>
      <c r="P323" s="517"/>
    </row>
    <row r="324" spans="12:16" x14ac:dyDescent="0.25">
      <c r="L324" s="517"/>
      <c r="M324" s="517"/>
      <c r="N324" s="517"/>
      <c r="O324" s="517"/>
      <c r="P324" s="517"/>
    </row>
    <row r="325" spans="12:16" x14ac:dyDescent="0.25">
      <c r="L325" s="517"/>
      <c r="M325" s="517"/>
      <c r="N325" s="517"/>
      <c r="O325" s="517"/>
      <c r="P325" s="517"/>
    </row>
    <row r="326" spans="12:16" x14ac:dyDescent="0.25">
      <c r="L326" s="517"/>
      <c r="M326" s="517"/>
      <c r="N326" s="517"/>
      <c r="O326" s="517"/>
      <c r="P326" s="517"/>
    </row>
    <row r="327" spans="12:16" x14ac:dyDescent="0.25">
      <c r="L327" s="517"/>
      <c r="M327" s="517"/>
      <c r="N327" s="517"/>
      <c r="O327" s="517"/>
      <c r="P327" s="517"/>
    </row>
    <row r="328" spans="12:16" x14ac:dyDescent="0.25">
      <c r="L328" s="517"/>
      <c r="M328" s="517"/>
      <c r="N328" s="517"/>
      <c r="O328" s="517"/>
      <c r="P328" s="517"/>
    </row>
    <row r="329" spans="12:16" x14ac:dyDescent="0.25">
      <c r="L329" s="517"/>
      <c r="M329" s="517"/>
      <c r="N329" s="517"/>
      <c r="O329" s="517"/>
      <c r="P329" s="517"/>
    </row>
    <row r="330" spans="12:16" x14ac:dyDescent="0.25">
      <c r="L330" s="517"/>
      <c r="M330" s="517"/>
      <c r="N330" s="517"/>
      <c r="O330" s="517"/>
      <c r="P330" s="517"/>
    </row>
    <row r="331" spans="12:16" x14ac:dyDescent="0.25">
      <c r="L331" s="517"/>
      <c r="M331" s="517"/>
      <c r="N331" s="517"/>
      <c r="O331" s="517"/>
      <c r="P331" s="517"/>
    </row>
    <row r="332" spans="12:16" x14ac:dyDescent="0.25">
      <c r="L332" s="517"/>
      <c r="M332" s="517"/>
      <c r="N332" s="517"/>
      <c r="O332" s="517"/>
      <c r="P332" s="517"/>
    </row>
    <row r="333" spans="12:16" x14ac:dyDescent="0.25">
      <c r="L333" s="517"/>
      <c r="M333" s="517"/>
      <c r="N333" s="517"/>
      <c r="O333" s="517"/>
      <c r="P333" s="517"/>
    </row>
    <row r="334" spans="12:16" x14ac:dyDescent="0.25">
      <c r="L334" s="517"/>
      <c r="M334" s="517"/>
      <c r="N334" s="517"/>
      <c r="O334" s="517"/>
      <c r="P334" s="517"/>
    </row>
    <row r="335" spans="12:16" x14ac:dyDescent="0.25">
      <c r="L335" s="517"/>
      <c r="M335" s="517"/>
      <c r="N335" s="517"/>
      <c r="O335" s="517"/>
      <c r="P335" s="517"/>
    </row>
    <row r="336" spans="12:16" x14ac:dyDescent="0.25">
      <c r="L336" s="517"/>
      <c r="M336" s="517"/>
      <c r="N336" s="517"/>
      <c r="O336" s="517"/>
      <c r="P336" s="517"/>
    </row>
    <row r="337" spans="12:16" x14ac:dyDescent="0.25">
      <c r="L337" s="517"/>
      <c r="M337" s="517"/>
      <c r="N337" s="517"/>
      <c r="O337" s="517"/>
      <c r="P337" s="517"/>
    </row>
    <row r="338" spans="12:16" x14ac:dyDescent="0.25">
      <c r="L338" s="517"/>
      <c r="M338" s="517"/>
      <c r="N338" s="517"/>
      <c r="O338" s="517"/>
      <c r="P338" s="517"/>
    </row>
    <row r="339" spans="12:16" x14ac:dyDescent="0.25">
      <c r="L339" s="517"/>
      <c r="M339" s="517"/>
      <c r="N339" s="517"/>
      <c r="O339" s="517"/>
      <c r="P339" s="517"/>
    </row>
    <row r="340" spans="12:16" x14ac:dyDescent="0.25">
      <c r="L340" s="517"/>
      <c r="M340" s="517"/>
      <c r="N340" s="517"/>
      <c r="O340" s="517"/>
      <c r="P340" s="517"/>
    </row>
    <row r="341" spans="12:16" x14ac:dyDescent="0.25">
      <c r="L341" s="517"/>
      <c r="M341" s="517"/>
      <c r="N341" s="517"/>
      <c r="O341" s="517"/>
      <c r="P341" s="517"/>
    </row>
    <row r="342" spans="12:16" x14ac:dyDescent="0.25">
      <c r="L342" s="517"/>
      <c r="M342" s="517"/>
      <c r="N342" s="517"/>
      <c r="O342" s="517"/>
      <c r="P342" s="517"/>
    </row>
    <row r="343" spans="12:16" x14ac:dyDescent="0.25">
      <c r="L343" s="517"/>
      <c r="M343" s="517"/>
      <c r="N343" s="517"/>
      <c r="O343" s="517"/>
      <c r="P343" s="517"/>
    </row>
    <row r="344" spans="12:16" x14ac:dyDescent="0.25">
      <c r="L344" s="517"/>
      <c r="M344" s="517"/>
      <c r="N344" s="517"/>
      <c r="O344" s="517"/>
      <c r="P344" s="517"/>
    </row>
    <row r="345" spans="12:16" x14ac:dyDescent="0.25">
      <c r="L345" s="517"/>
      <c r="M345" s="517"/>
      <c r="N345" s="517"/>
      <c r="O345" s="517"/>
      <c r="P345" s="517"/>
    </row>
    <row r="346" spans="12:16" x14ac:dyDescent="0.25">
      <c r="L346" s="517"/>
      <c r="M346" s="517"/>
      <c r="N346" s="517"/>
      <c r="O346" s="517"/>
      <c r="P346" s="517"/>
    </row>
    <row r="347" spans="12:16" x14ac:dyDescent="0.25">
      <c r="L347" s="517"/>
      <c r="M347" s="517"/>
      <c r="N347" s="517"/>
      <c r="O347" s="517"/>
      <c r="P347" s="517"/>
    </row>
    <row r="348" spans="12:16" x14ac:dyDescent="0.25">
      <c r="L348" s="517"/>
      <c r="M348" s="517"/>
      <c r="N348" s="517"/>
      <c r="O348" s="517"/>
      <c r="P348" s="517"/>
    </row>
    <row r="349" spans="12:16" x14ac:dyDescent="0.25">
      <c r="L349" s="517"/>
      <c r="M349" s="517"/>
      <c r="N349" s="517"/>
      <c r="O349" s="517"/>
      <c r="P349" s="517"/>
    </row>
    <row r="350" spans="12:16" x14ac:dyDescent="0.25">
      <c r="L350" s="517"/>
      <c r="M350" s="517"/>
      <c r="N350" s="517"/>
      <c r="O350" s="517"/>
      <c r="P350" s="517"/>
    </row>
    <row r="351" spans="12:16" x14ac:dyDescent="0.25">
      <c r="L351" s="517"/>
      <c r="M351" s="517"/>
      <c r="N351" s="517"/>
      <c r="O351" s="517"/>
      <c r="P351" s="517"/>
    </row>
    <row r="352" spans="12:16" x14ac:dyDescent="0.25">
      <c r="L352" s="517"/>
      <c r="M352" s="517"/>
      <c r="N352" s="517"/>
      <c r="O352" s="517"/>
      <c r="P352" s="517"/>
    </row>
    <row r="353" spans="12:16" x14ac:dyDescent="0.25">
      <c r="L353" s="517"/>
      <c r="M353" s="517"/>
      <c r="N353" s="517"/>
      <c r="O353" s="517"/>
      <c r="P353" s="517"/>
    </row>
    <row r="354" spans="12:16" x14ac:dyDescent="0.25">
      <c r="L354" s="517"/>
      <c r="M354" s="517"/>
      <c r="N354" s="517"/>
      <c r="O354" s="517"/>
      <c r="P354" s="517"/>
    </row>
    <row r="355" spans="12:16" x14ac:dyDescent="0.25">
      <c r="L355" s="517"/>
      <c r="M355" s="517"/>
      <c r="N355" s="517"/>
      <c r="O355" s="517"/>
      <c r="P355" s="517"/>
    </row>
    <row r="356" spans="12:16" x14ac:dyDescent="0.25">
      <c r="L356" s="517"/>
      <c r="M356" s="517"/>
      <c r="N356" s="517"/>
      <c r="O356" s="517"/>
      <c r="P356" s="517"/>
    </row>
    <row r="357" spans="12:16" x14ac:dyDescent="0.25">
      <c r="L357" s="517"/>
      <c r="M357" s="517"/>
      <c r="N357" s="517"/>
      <c r="O357" s="517"/>
      <c r="P357" s="517"/>
    </row>
    <row r="358" spans="12:16" x14ac:dyDescent="0.25">
      <c r="L358" s="517"/>
      <c r="M358" s="517"/>
      <c r="N358" s="517"/>
      <c r="O358" s="517"/>
      <c r="P358" s="517"/>
    </row>
    <row r="359" spans="12:16" x14ac:dyDescent="0.25">
      <c r="L359" s="517"/>
      <c r="M359" s="517"/>
      <c r="N359" s="517"/>
      <c r="O359" s="517"/>
      <c r="P359" s="517"/>
    </row>
    <row r="360" spans="12:16" x14ac:dyDescent="0.25">
      <c r="L360" s="517"/>
      <c r="M360" s="517"/>
      <c r="N360" s="517"/>
      <c r="O360" s="517"/>
      <c r="P360" s="517"/>
    </row>
    <row r="361" spans="12:16" x14ac:dyDescent="0.25">
      <c r="L361" s="517"/>
      <c r="M361" s="517"/>
      <c r="N361" s="517"/>
      <c r="O361" s="517"/>
      <c r="P361" s="517"/>
    </row>
    <row r="362" spans="12:16" x14ac:dyDescent="0.25">
      <c r="L362" s="517"/>
      <c r="M362" s="517"/>
      <c r="N362" s="517"/>
      <c r="O362" s="517"/>
      <c r="P362" s="517"/>
    </row>
    <row r="363" spans="12:16" x14ac:dyDescent="0.25">
      <c r="L363" s="517"/>
      <c r="M363" s="517"/>
      <c r="N363" s="517"/>
      <c r="O363" s="517"/>
      <c r="P363" s="517"/>
    </row>
    <row r="364" spans="12:16" x14ac:dyDescent="0.25">
      <c r="L364" s="517"/>
      <c r="M364" s="517"/>
      <c r="N364" s="517"/>
      <c r="O364" s="517"/>
      <c r="P364" s="517"/>
    </row>
    <row r="365" spans="12:16" x14ac:dyDescent="0.25">
      <c r="L365" s="517"/>
      <c r="M365" s="517"/>
      <c r="N365" s="517"/>
      <c r="O365" s="517"/>
      <c r="P365" s="517"/>
    </row>
    <row r="366" spans="12:16" x14ac:dyDescent="0.25">
      <c r="L366" s="517"/>
      <c r="M366" s="517"/>
      <c r="N366" s="517"/>
      <c r="O366" s="517"/>
      <c r="P366" s="517"/>
    </row>
    <row r="367" spans="12:16" x14ac:dyDescent="0.25">
      <c r="L367" s="517"/>
      <c r="M367" s="517"/>
      <c r="N367" s="517"/>
      <c r="O367" s="517"/>
      <c r="P367" s="517"/>
    </row>
    <row r="368" spans="12:16" x14ac:dyDescent="0.25">
      <c r="L368" s="517"/>
      <c r="M368" s="517"/>
      <c r="N368" s="517"/>
      <c r="O368" s="517"/>
      <c r="P368" s="517"/>
    </row>
    <row r="369" spans="12:16" x14ac:dyDescent="0.25">
      <c r="L369" s="517"/>
      <c r="M369" s="517"/>
      <c r="N369" s="517"/>
      <c r="O369" s="517"/>
      <c r="P369" s="517"/>
    </row>
    <row r="370" spans="12:16" x14ac:dyDescent="0.25">
      <c r="L370" s="517"/>
      <c r="M370" s="517"/>
      <c r="N370" s="517"/>
      <c r="O370" s="517"/>
      <c r="P370" s="517"/>
    </row>
    <row r="371" spans="12:16" x14ac:dyDescent="0.25">
      <c r="L371" s="517"/>
      <c r="M371" s="517"/>
      <c r="N371" s="517"/>
      <c r="O371" s="517"/>
      <c r="P371" s="517"/>
    </row>
    <row r="372" spans="12:16" x14ac:dyDescent="0.25">
      <c r="L372" s="517"/>
      <c r="M372" s="517"/>
      <c r="N372" s="517"/>
      <c r="O372" s="517"/>
      <c r="P372" s="517"/>
    </row>
    <row r="373" spans="12:16" x14ac:dyDescent="0.25">
      <c r="L373" s="517"/>
      <c r="M373" s="517"/>
      <c r="N373" s="517"/>
      <c r="O373" s="517"/>
      <c r="P373" s="517"/>
    </row>
    <row r="374" spans="12:16" x14ac:dyDescent="0.25">
      <c r="L374" s="517"/>
      <c r="M374" s="517"/>
      <c r="N374" s="517"/>
      <c r="O374" s="517"/>
      <c r="P374" s="517"/>
    </row>
    <row r="375" spans="12:16" x14ac:dyDescent="0.25">
      <c r="L375" s="517"/>
      <c r="M375" s="517"/>
      <c r="N375" s="517"/>
      <c r="O375" s="517"/>
      <c r="P375" s="517"/>
    </row>
    <row r="376" spans="12:16" x14ac:dyDescent="0.25">
      <c r="L376" s="517"/>
      <c r="M376" s="517"/>
      <c r="N376" s="517"/>
      <c r="O376" s="517"/>
      <c r="P376" s="517"/>
    </row>
    <row r="377" spans="12:16" x14ac:dyDescent="0.25">
      <c r="L377" s="517"/>
      <c r="M377" s="517"/>
      <c r="N377" s="517"/>
      <c r="O377" s="517"/>
      <c r="P377" s="517"/>
    </row>
    <row r="378" spans="12:16" x14ac:dyDescent="0.25">
      <c r="L378" s="517"/>
      <c r="M378" s="517"/>
      <c r="N378" s="517"/>
      <c r="O378" s="517"/>
      <c r="P378" s="517"/>
    </row>
    <row r="379" spans="12:16" x14ac:dyDescent="0.25">
      <c r="L379" s="517"/>
      <c r="M379" s="517"/>
      <c r="N379" s="517"/>
      <c r="O379" s="517"/>
      <c r="P379" s="517"/>
    </row>
    <row r="380" spans="12:16" x14ac:dyDescent="0.25">
      <c r="L380" s="517"/>
      <c r="M380" s="517"/>
      <c r="N380" s="517"/>
      <c r="O380" s="517"/>
      <c r="P380" s="517"/>
    </row>
    <row r="381" spans="12:16" x14ac:dyDescent="0.25">
      <c r="L381" s="517"/>
      <c r="M381" s="517"/>
      <c r="N381" s="517"/>
      <c r="O381" s="517"/>
      <c r="P381" s="517"/>
    </row>
    <row r="382" spans="12:16" x14ac:dyDescent="0.25">
      <c r="L382" s="517"/>
      <c r="M382" s="517"/>
      <c r="N382" s="517"/>
      <c r="O382" s="517"/>
      <c r="P382" s="517"/>
    </row>
    <row r="383" spans="12:16" x14ac:dyDescent="0.25">
      <c r="L383" s="517"/>
      <c r="M383" s="517"/>
      <c r="N383" s="517"/>
      <c r="O383" s="517"/>
      <c r="P383" s="517"/>
    </row>
    <row r="384" spans="12:16" x14ac:dyDescent="0.25">
      <c r="L384" s="517"/>
      <c r="M384" s="517"/>
      <c r="N384" s="517"/>
      <c r="O384" s="517"/>
      <c r="P384" s="517"/>
    </row>
    <row r="385" spans="12:16" x14ac:dyDescent="0.25">
      <c r="L385" s="517"/>
      <c r="M385" s="517"/>
      <c r="N385" s="517"/>
      <c r="O385" s="517"/>
      <c r="P385" s="517"/>
    </row>
    <row r="386" spans="12:16" x14ac:dyDescent="0.25">
      <c r="L386" s="517"/>
      <c r="M386" s="517"/>
      <c r="N386" s="517"/>
      <c r="O386" s="517"/>
      <c r="P386" s="517"/>
    </row>
    <row r="387" spans="12:16" x14ac:dyDescent="0.25">
      <c r="L387" s="517"/>
      <c r="M387" s="517"/>
      <c r="N387" s="517"/>
      <c r="O387" s="517"/>
      <c r="P387" s="517"/>
    </row>
    <row r="388" spans="12:16" x14ac:dyDescent="0.25">
      <c r="L388" s="517"/>
      <c r="M388" s="517"/>
      <c r="N388" s="517"/>
      <c r="O388" s="517"/>
      <c r="P388" s="517"/>
    </row>
    <row r="389" spans="12:16" x14ac:dyDescent="0.25">
      <c r="L389" s="517"/>
      <c r="M389" s="517"/>
      <c r="N389" s="517"/>
      <c r="O389" s="517"/>
      <c r="P389" s="517"/>
    </row>
    <row r="390" spans="12:16" x14ac:dyDescent="0.25">
      <c r="L390" s="517"/>
      <c r="M390" s="517"/>
      <c r="N390" s="517"/>
      <c r="O390" s="517"/>
      <c r="P390" s="517"/>
    </row>
    <row r="391" spans="12:16" x14ac:dyDescent="0.25">
      <c r="L391" s="517"/>
      <c r="M391" s="517"/>
      <c r="N391" s="517"/>
      <c r="O391" s="517"/>
      <c r="P391" s="517"/>
    </row>
    <row r="392" spans="12:16" x14ac:dyDescent="0.25">
      <c r="L392" s="517"/>
      <c r="M392" s="517"/>
      <c r="N392" s="517"/>
      <c r="O392" s="517"/>
      <c r="P392" s="517"/>
    </row>
    <row r="393" spans="12:16" x14ac:dyDescent="0.25">
      <c r="L393" s="517"/>
      <c r="M393" s="517"/>
      <c r="N393" s="517"/>
      <c r="O393" s="517"/>
      <c r="P393" s="517"/>
    </row>
    <row r="394" spans="12:16" x14ac:dyDescent="0.25">
      <c r="L394" s="517"/>
      <c r="M394" s="517"/>
      <c r="N394" s="517"/>
      <c r="O394" s="517"/>
      <c r="P394" s="517"/>
    </row>
    <row r="395" spans="12:16" x14ac:dyDescent="0.25">
      <c r="L395" s="517"/>
      <c r="M395" s="517"/>
      <c r="N395" s="517"/>
      <c r="O395" s="517"/>
      <c r="P395" s="517"/>
    </row>
    <row r="396" spans="12:16" x14ac:dyDescent="0.25">
      <c r="L396" s="517"/>
      <c r="M396" s="517"/>
      <c r="N396" s="517"/>
      <c r="O396" s="517"/>
      <c r="P396" s="517"/>
    </row>
    <row r="397" spans="12:16" x14ac:dyDescent="0.25">
      <c r="L397" s="517"/>
      <c r="M397" s="517"/>
      <c r="N397" s="517"/>
      <c r="O397" s="517"/>
      <c r="P397" s="517"/>
    </row>
    <row r="398" spans="12:16" x14ac:dyDescent="0.25">
      <c r="L398" s="517"/>
      <c r="M398" s="517"/>
      <c r="N398" s="517"/>
      <c r="O398" s="517"/>
      <c r="P398" s="517"/>
    </row>
    <row r="399" spans="12:16" x14ac:dyDescent="0.25">
      <c r="L399" s="517"/>
      <c r="M399" s="517"/>
      <c r="N399" s="517"/>
      <c r="O399" s="517"/>
      <c r="P399" s="517"/>
    </row>
    <row r="400" spans="12:16" x14ac:dyDescent="0.25">
      <c r="L400" s="517"/>
      <c r="M400" s="517"/>
      <c r="N400" s="517"/>
      <c r="O400" s="517"/>
      <c r="P400" s="517"/>
    </row>
    <row r="401" spans="12:16" x14ac:dyDescent="0.25">
      <c r="L401" s="517"/>
      <c r="M401" s="517"/>
      <c r="N401" s="517"/>
      <c r="O401" s="517"/>
      <c r="P401" s="517"/>
    </row>
    <row r="402" spans="12:16" x14ac:dyDescent="0.25">
      <c r="L402" s="517"/>
      <c r="M402" s="517"/>
      <c r="N402" s="517"/>
      <c r="O402" s="517"/>
      <c r="P402" s="517"/>
    </row>
    <row r="403" spans="12:16" x14ac:dyDescent="0.25">
      <c r="L403" s="517"/>
      <c r="M403" s="517"/>
      <c r="N403" s="517"/>
      <c r="O403" s="517"/>
      <c r="P403" s="517"/>
    </row>
    <row r="404" spans="12:16" x14ac:dyDescent="0.25">
      <c r="L404" s="517"/>
      <c r="M404" s="517"/>
      <c r="N404" s="517"/>
      <c r="O404" s="517"/>
      <c r="P404" s="517"/>
    </row>
    <row r="405" spans="12:16" x14ac:dyDescent="0.25">
      <c r="L405" s="517"/>
      <c r="M405" s="517"/>
      <c r="N405" s="517"/>
      <c r="O405" s="517"/>
      <c r="P405" s="517"/>
    </row>
    <row r="406" spans="12:16" x14ac:dyDescent="0.25">
      <c r="L406" s="517"/>
      <c r="M406" s="517"/>
      <c r="N406" s="517"/>
      <c r="O406" s="517"/>
      <c r="P406" s="517"/>
    </row>
    <row r="407" spans="12:16" x14ac:dyDescent="0.25">
      <c r="L407" s="517"/>
      <c r="M407" s="517"/>
      <c r="N407" s="517"/>
      <c r="O407" s="517"/>
      <c r="P407" s="517"/>
    </row>
    <row r="408" spans="12:16" x14ac:dyDescent="0.25">
      <c r="L408" s="517"/>
      <c r="M408" s="517"/>
      <c r="N408" s="517"/>
      <c r="O408" s="517"/>
      <c r="P408" s="517"/>
    </row>
    <row r="409" spans="12:16" x14ac:dyDescent="0.25">
      <c r="L409" s="517"/>
      <c r="M409" s="517"/>
      <c r="N409" s="517"/>
      <c r="O409" s="517"/>
      <c r="P409" s="517"/>
    </row>
    <row r="410" spans="12:16" x14ac:dyDescent="0.25">
      <c r="L410" s="517"/>
      <c r="M410" s="517"/>
      <c r="N410" s="517"/>
      <c r="O410" s="517"/>
      <c r="P410" s="517"/>
    </row>
    <row r="411" spans="12:16" x14ac:dyDescent="0.25">
      <c r="L411" s="517"/>
      <c r="M411" s="517"/>
      <c r="N411" s="517"/>
      <c r="O411" s="517"/>
      <c r="P411" s="517"/>
    </row>
    <row r="412" spans="12:16" x14ac:dyDescent="0.25">
      <c r="L412" s="517"/>
      <c r="M412" s="517"/>
      <c r="N412" s="517"/>
      <c r="O412" s="517"/>
      <c r="P412" s="517"/>
    </row>
    <row r="413" spans="12:16" x14ac:dyDescent="0.25">
      <c r="L413" s="517"/>
      <c r="M413" s="517"/>
      <c r="N413" s="517"/>
      <c r="O413" s="517"/>
      <c r="P413" s="517"/>
    </row>
    <row r="414" spans="12:16" x14ac:dyDescent="0.25">
      <c r="L414" s="517"/>
      <c r="M414" s="517"/>
      <c r="N414" s="517"/>
      <c r="O414" s="517"/>
      <c r="P414" s="517"/>
    </row>
    <row r="415" spans="12:16" x14ac:dyDescent="0.25">
      <c r="L415" s="517"/>
      <c r="M415" s="517"/>
      <c r="N415" s="517"/>
      <c r="O415" s="517"/>
      <c r="P415" s="517"/>
    </row>
    <row r="416" spans="12:16" x14ac:dyDescent="0.25">
      <c r="L416" s="517"/>
      <c r="M416" s="517"/>
      <c r="N416" s="517"/>
      <c r="O416" s="517"/>
      <c r="P416" s="517"/>
    </row>
    <row r="417" spans="12:16" x14ac:dyDescent="0.25">
      <c r="L417" s="517"/>
      <c r="M417" s="517"/>
      <c r="N417" s="517"/>
      <c r="O417" s="517"/>
      <c r="P417" s="517"/>
    </row>
    <row r="418" spans="12:16" x14ac:dyDescent="0.25">
      <c r="L418" s="517"/>
      <c r="M418" s="517"/>
      <c r="N418" s="517"/>
      <c r="O418" s="517"/>
      <c r="P418" s="517"/>
    </row>
    <row r="419" spans="12:16" x14ac:dyDescent="0.25">
      <c r="L419" s="517"/>
      <c r="M419" s="517"/>
      <c r="N419" s="517"/>
      <c r="O419" s="517"/>
      <c r="P419" s="517"/>
    </row>
    <row r="420" spans="12:16" x14ac:dyDescent="0.25">
      <c r="L420" s="517"/>
      <c r="M420" s="517"/>
      <c r="N420" s="517"/>
      <c r="O420" s="517"/>
      <c r="P420" s="517"/>
    </row>
    <row r="421" spans="12:16" x14ac:dyDescent="0.25">
      <c r="L421" s="517"/>
      <c r="M421" s="517"/>
      <c r="N421" s="517"/>
      <c r="O421" s="517"/>
      <c r="P421" s="517"/>
    </row>
    <row r="422" spans="12:16" x14ac:dyDescent="0.25">
      <c r="L422" s="517"/>
      <c r="M422" s="517"/>
      <c r="N422" s="517"/>
      <c r="O422" s="517"/>
      <c r="P422" s="517"/>
    </row>
    <row r="423" spans="12:16" x14ac:dyDescent="0.25">
      <c r="L423" s="517"/>
      <c r="M423" s="517"/>
      <c r="N423" s="517"/>
      <c r="O423" s="517"/>
      <c r="P423" s="517"/>
    </row>
    <row r="424" spans="12:16" x14ac:dyDescent="0.25">
      <c r="L424" s="517"/>
      <c r="M424" s="517"/>
      <c r="N424" s="517"/>
      <c r="O424" s="517"/>
      <c r="P424" s="517"/>
    </row>
    <row r="425" spans="12:16" x14ac:dyDescent="0.25">
      <c r="L425" s="517"/>
      <c r="M425" s="517"/>
      <c r="N425" s="517"/>
      <c r="O425" s="517"/>
      <c r="P425" s="517"/>
    </row>
    <row r="426" spans="12:16" x14ac:dyDescent="0.25">
      <c r="L426" s="517"/>
      <c r="M426" s="517"/>
      <c r="N426" s="517"/>
      <c r="O426" s="517"/>
      <c r="P426" s="517"/>
    </row>
    <row r="427" spans="12:16" x14ac:dyDescent="0.25">
      <c r="L427" s="517"/>
      <c r="M427" s="517"/>
      <c r="N427" s="517"/>
      <c r="O427" s="517"/>
      <c r="P427" s="517"/>
    </row>
    <row r="428" spans="12:16" x14ac:dyDescent="0.25">
      <c r="L428" s="517"/>
      <c r="M428" s="517"/>
      <c r="N428" s="517"/>
      <c r="O428" s="517"/>
      <c r="P428" s="517"/>
    </row>
    <row r="429" spans="12:16" x14ac:dyDescent="0.25">
      <c r="L429" s="517"/>
      <c r="M429" s="517"/>
      <c r="N429" s="517"/>
      <c r="O429" s="517"/>
      <c r="P429" s="517"/>
    </row>
    <row r="430" spans="12:16" x14ac:dyDescent="0.25">
      <c r="L430" s="517"/>
      <c r="M430" s="517"/>
      <c r="N430" s="517"/>
      <c r="O430" s="517"/>
      <c r="P430" s="517"/>
    </row>
    <row r="431" spans="12:16" x14ac:dyDescent="0.25">
      <c r="L431" s="517"/>
      <c r="M431" s="517"/>
      <c r="N431" s="517"/>
      <c r="O431" s="517"/>
      <c r="P431" s="517"/>
    </row>
    <row r="432" spans="12:16" x14ac:dyDescent="0.25">
      <c r="L432" s="517"/>
      <c r="M432" s="517"/>
      <c r="N432" s="517"/>
      <c r="O432" s="517"/>
      <c r="P432" s="517"/>
    </row>
    <row r="433" spans="12:16" x14ac:dyDescent="0.25">
      <c r="L433" s="517"/>
      <c r="M433" s="517"/>
      <c r="N433" s="517"/>
      <c r="O433" s="517"/>
      <c r="P433" s="517"/>
    </row>
    <row r="434" spans="12:16" x14ac:dyDescent="0.25">
      <c r="L434" s="517"/>
      <c r="M434" s="517"/>
      <c r="N434" s="517"/>
      <c r="O434" s="517"/>
      <c r="P434" s="517"/>
    </row>
    <row r="435" spans="12:16" x14ac:dyDescent="0.25">
      <c r="L435" s="517"/>
      <c r="M435" s="517"/>
      <c r="N435" s="517"/>
      <c r="O435" s="517"/>
      <c r="P435" s="517"/>
    </row>
    <row r="436" spans="12:16" x14ac:dyDescent="0.25">
      <c r="L436" s="517"/>
      <c r="M436" s="517"/>
      <c r="N436" s="517"/>
      <c r="O436" s="517"/>
      <c r="P436" s="517"/>
    </row>
    <row r="437" spans="12:16" x14ac:dyDescent="0.25">
      <c r="L437" s="517"/>
      <c r="M437" s="517"/>
      <c r="N437" s="517"/>
      <c r="O437" s="517"/>
      <c r="P437" s="517"/>
    </row>
    <row r="438" spans="12:16" x14ac:dyDescent="0.25">
      <c r="L438" s="517"/>
      <c r="M438" s="517"/>
      <c r="N438" s="517"/>
      <c r="O438" s="517"/>
      <c r="P438" s="517"/>
    </row>
    <row r="439" spans="12:16" x14ac:dyDescent="0.25">
      <c r="L439" s="517"/>
      <c r="M439" s="517"/>
      <c r="N439" s="517"/>
      <c r="O439" s="517"/>
      <c r="P439" s="517"/>
    </row>
    <row r="440" spans="12:16" x14ac:dyDescent="0.25">
      <c r="L440" s="517"/>
      <c r="M440" s="517"/>
      <c r="N440" s="517"/>
      <c r="O440" s="517"/>
      <c r="P440" s="517"/>
    </row>
    <row r="441" spans="12:16" x14ac:dyDescent="0.25">
      <c r="L441" s="517"/>
      <c r="M441" s="517"/>
      <c r="N441" s="517"/>
      <c r="O441" s="517"/>
      <c r="P441" s="517"/>
    </row>
    <row r="442" spans="12:16" x14ac:dyDescent="0.25">
      <c r="L442" s="517"/>
      <c r="M442" s="517"/>
      <c r="N442" s="517"/>
      <c r="O442" s="517"/>
      <c r="P442" s="517"/>
    </row>
    <row r="443" spans="12:16" x14ac:dyDescent="0.25">
      <c r="L443" s="517"/>
      <c r="M443" s="517"/>
      <c r="N443" s="517"/>
      <c r="O443" s="517"/>
      <c r="P443" s="517"/>
    </row>
    <row r="444" spans="12:16" x14ac:dyDescent="0.25">
      <c r="L444" s="517"/>
      <c r="M444" s="517"/>
      <c r="N444" s="517"/>
      <c r="O444" s="517"/>
      <c r="P444" s="517"/>
    </row>
    <row r="445" spans="12:16" x14ac:dyDescent="0.25">
      <c r="L445" s="517"/>
      <c r="M445" s="517"/>
      <c r="N445" s="517"/>
      <c r="O445" s="517"/>
      <c r="P445" s="517"/>
    </row>
    <row r="446" spans="12:16" x14ac:dyDescent="0.25">
      <c r="L446" s="517"/>
      <c r="M446" s="517"/>
      <c r="N446" s="517"/>
      <c r="O446" s="517"/>
      <c r="P446" s="517"/>
    </row>
    <row r="447" spans="12:16" x14ac:dyDescent="0.25">
      <c r="L447" s="517"/>
      <c r="M447" s="517"/>
      <c r="N447" s="517"/>
      <c r="O447" s="517"/>
      <c r="P447" s="517"/>
    </row>
    <row r="448" spans="12:16" x14ac:dyDescent="0.25">
      <c r="L448" s="517"/>
      <c r="M448" s="517"/>
      <c r="N448" s="517"/>
      <c r="O448" s="517"/>
      <c r="P448" s="517"/>
    </row>
    <row r="449" spans="12:16" x14ac:dyDescent="0.25">
      <c r="L449" s="517"/>
      <c r="M449" s="517"/>
      <c r="N449" s="517"/>
      <c r="O449" s="517"/>
      <c r="P449" s="517"/>
    </row>
    <row r="450" spans="12:16" x14ac:dyDescent="0.25">
      <c r="L450" s="517"/>
      <c r="M450" s="517"/>
      <c r="N450" s="517"/>
      <c r="O450" s="517"/>
      <c r="P450" s="517"/>
    </row>
    <row r="451" spans="12:16" x14ac:dyDescent="0.25">
      <c r="L451" s="517"/>
      <c r="M451" s="517"/>
      <c r="N451" s="517"/>
      <c r="O451" s="517"/>
      <c r="P451" s="517"/>
    </row>
    <row r="452" spans="12:16" x14ac:dyDescent="0.25">
      <c r="L452" s="517"/>
      <c r="M452" s="517"/>
      <c r="N452" s="517"/>
      <c r="O452" s="517"/>
      <c r="P452" s="517"/>
    </row>
    <row r="453" spans="12:16" x14ac:dyDescent="0.25">
      <c r="L453" s="517"/>
      <c r="M453" s="517"/>
      <c r="N453" s="517"/>
      <c r="O453" s="517"/>
      <c r="P453" s="517"/>
    </row>
    <row r="454" spans="12:16" x14ac:dyDescent="0.25">
      <c r="L454" s="517"/>
      <c r="M454" s="517"/>
      <c r="N454" s="517"/>
      <c r="O454" s="517"/>
      <c r="P454" s="517"/>
    </row>
    <row r="455" spans="12:16" x14ac:dyDescent="0.25">
      <c r="L455" s="517"/>
      <c r="M455" s="517"/>
      <c r="N455" s="517"/>
      <c r="O455" s="517"/>
      <c r="P455" s="517"/>
    </row>
    <row r="456" spans="12:16" x14ac:dyDescent="0.25">
      <c r="L456" s="517"/>
      <c r="M456" s="517"/>
      <c r="N456" s="517"/>
      <c r="O456" s="517"/>
      <c r="P456" s="517"/>
    </row>
    <row r="457" spans="12:16" x14ac:dyDescent="0.25">
      <c r="L457" s="517"/>
      <c r="M457" s="517"/>
      <c r="N457" s="517"/>
      <c r="O457" s="517"/>
      <c r="P457" s="517"/>
    </row>
    <row r="458" spans="12:16" x14ac:dyDescent="0.25">
      <c r="L458" s="517"/>
      <c r="M458" s="517"/>
      <c r="N458" s="517"/>
      <c r="O458" s="517"/>
      <c r="P458" s="517"/>
    </row>
    <row r="459" spans="12:16" x14ac:dyDescent="0.25">
      <c r="L459" s="517"/>
      <c r="M459" s="517"/>
      <c r="N459" s="517"/>
      <c r="O459" s="517"/>
      <c r="P459" s="517"/>
    </row>
    <row r="460" spans="12:16" x14ac:dyDescent="0.25">
      <c r="L460" s="517"/>
      <c r="M460" s="517"/>
      <c r="N460" s="517"/>
      <c r="O460" s="517"/>
      <c r="P460" s="517"/>
    </row>
    <row r="461" spans="12:16" x14ac:dyDescent="0.25">
      <c r="L461" s="517"/>
      <c r="M461" s="517"/>
      <c r="N461" s="517"/>
      <c r="O461" s="517"/>
      <c r="P461" s="517"/>
    </row>
    <row r="462" spans="12:16" x14ac:dyDescent="0.25">
      <c r="L462" s="517"/>
      <c r="M462" s="517"/>
      <c r="N462" s="517"/>
      <c r="O462" s="517"/>
      <c r="P462" s="517"/>
    </row>
    <row r="463" spans="12:16" x14ac:dyDescent="0.25">
      <c r="L463" s="517"/>
      <c r="M463" s="517"/>
      <c r="N463" s="517"/>
      <c r="O463" s="517"/>
      <c r="P463" s="517"/>
    </row>
    <row r="464" spans="12:16" x14ac:dyDescent="0.25">
      <c r="L464" s="517"/>
      <c r="M464" s="517"/>
      <c r="N464" s="517"/>
      <c r="O464" s="517"/>
      <c r="P464" s="517"/>
    </row>
    <row r="465" spans="12:16" x14ac:dyDescent="0.25">
      <c r="L465" s="517"/>
      <c r="M465" s="517"/>
      <c r="N465" s="517"/>
      <c r="O465" s="517"/>
      <c r="P465" s="517"/>
    </row>
    <row r="466" spans="12:16" x14ac:dyDescent="0.25">
      <c r="L466" s="517"/>
      <c r="M466" s="517"/>
      <c r="N466" s="517"/>
      <c r="O466" s="517"/>
      <c r="P466" s="517"/>
    </row>
    <row r="467" spans="12:16" x14ac:dyDescent="0.25">
      <c r="L467" s="517"/>
      <c r="M467" s="517"/>
      <c r="N467" s="517"/>
      <c r="O467" s="517"/>
      <c r="P467" s="517"/>
    </row>
    <row r="468" spans="12:16" x14ac:dyDescent="0.25">
      <c r="L468" s="517"/>
      <c r="M468" s="517"/>
      <c r="N468" s="517"/>
      <c r="O468" s="517"/>
      <c r="P468" s="517"/>
    </row>
    <row r="469" spans="12:16" x14ac:dyDescent="0.25">
      <c r="L469" s="517"/>
      <c r="M469" s="517"/>
      <c r="N469" s="517"/>
      <c r="O469" s="517"/>
      <c r="P469" s="517"/>
    </row>
    <row r="470" spans="12:16" x14ac:dyDescent="0.25">
      <c r="L470" s="517"/>
      <c r="M470" s="517"/>
      <c r="N470" s="517"/>
      <c r="O470" s="517"/>
      <c r="P470" s="517"/>
    </row>
    <row r="471" spans="12:16" x14ac:dyDescent="0.25">
      <c r="L471" s="517"/>
      <c r="M471" s="517"/>
      <c r="N471" s="517"/>
      <c r="O471" s="517"/>
      <c r="P471" s="517"/>
    </row>
    <row r="472" spans="12:16" x14ac:dyDescent="0.25">
      <c r="L472" s="517"/>
      <c r="M472" s="517"/>
      <c r="N472" s="517"/>
      <c r="O472" s="517"/>
      <c r="P472" s="517"/>
    </row>
    <row r="473" spans="12:16" x14ac:dyDescent="0.25">
      <c r="L473" s="517"/>
      <c r="M473" s="517"/>
      <c r="N473" s="517"/>
      <c r="O473" s="517"/>
      <c r="P473" s="517"/>
    </row>
    <row r="474" spans="12:16" x14ac:dyDescent="0.25">
      <c r="L474" s="517"/>
      <c r="M474" s="517"/>
      <c r="N474" s="517"/>
      <c r="O474" s="517"/>
      <c r="P474" s="517"/>
    </row>
    <row r="475" spans="12:16" x14ac:dyDescent="0.25">
      <c r="L475" s="517"/>
      <c r="M475" s="517"/>
      <c r="N475" s="517"/>
      <c r="O475" s="517"/>
      <c r="P475" s="517"/>
    </row>
    <row r="476" spans="12:16" x14ac:dyDescent="0.25">
      <c r="L476" s="517"/>
      <c r="M476" s="517"/>
      <c r="N476" s="517"/>
      <c r="O476" s="517"/>
      <c r="P476" s="517"/>
    </row>
    <row r="477" spans="12:16" x14ac:dyDescent="0.25">
      <c r="L477" s="517"/>
      <c r="M477" s="517"/>
      <c r="N477" s="517"/>
      <c r="O477" s="517"/>
      <c r="P477" s="517"/>
    </row>
    <row r="478" spans="12:16" x14ac:dyDescent="0.25">
      <c r="L478" s="517"/>
      <c r="M478" s="517"/>
      <c r="N478" s="517"/>
      <c r="O478" s="517"/>
      <c r="P478" s="517"/>
    </row>
    <row r="479" spans="12:16" x14ac:dyDescent="0.25">
      <c r="L479" s="517"/>
      <c r="M479" s="517"/>
      <c r="N479" s="517"/>
      <c r="O479" s="517"/>
      <c r="P479" s="517"/>
    </row>
    <row r="480" spans="12:16" x14ac:dyDescent="0.25">
      <c r="L480" s="517"/>
      <c r="M480" s="517"/>
      <c r="N480" s="517"/>
      <c r="O480" s="517"/>
      <c r="P480" s="517"/>
    </row>
  </sheetData>
  <sheetProtection algorithmName="SHA-512" hashValue="es9Efu/B3/A3Z3/GVSFX0LLnhC5rILHX0vFFC9ADvus0yf0EXrK3Bxyz+fmM7uLg34oySsfE3NFxqLiu2BmdSw==" saltValue="MGxRL+P2lElV1UfXUtwE9g==" spinCount="100000" sheet="1" objects="1" scenarios="1"/>
  <mergeCells count="12">
    <mergeCell ref="N8:Q8"/>
    <mergeCell ref="G5:G9"/>
    <mergeCell ref="A19:A21"/>
    <mergeCell ref="A1:F1"/>
    <mergeCell ref="A2:F3"/>
    <mergeCell ref="A4:F4"/>
    <mergeCell ref="A5:A9"/>
    <mergeCell ref="B5:B9"/>
    <mergeCell ref="F5:F9"/>
    <mergeCell ref="E5:E9"/>
    <mergeCell ref="D5:D9"/>
    <mergeCell ref="C5:C9"/>
  </mergeCells>
  <pageMargins left="0.7" right="0.7" top="0.75" bottom="0.75" header="0.3" footer="0.3"/>
  <pageSetup scale="72" orientation="portrait" horizontalDpi="4294967293" r:id="rId1"/>
  <rowBreaks count="1" manualBreakCount="1">
    <brk id="46" max="6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1ED4-2C5B-43D0-BD3B-A7DC51ED1F77}">
  <dimension ref="A1:R484"/>
  <sheetViews>
    <sheetView showGridLines="0" showRowColHeaders="0" zoomScale="90" zoomScaleNormal="90" workbookViewId="0">
      <pane ySplit="10" topLeftCell="A11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7" width="14.7109375" style="483" bestFit="1" customWidth="1"/>
    <col min="8" max="8" width="11" style="483" customWidth="1"/>
    <col min="9" max="9" width="19.28515625" style="483" hidden="1" customWidth="1"/>
    <col min="10" max="11" width="19.28515625" style="563" hidden="1" customWidth="1"/>
    <col min="12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7" width="16.140625" style="483" hidden="1" customWidth="1"/>
    <col min="18" max="18" width="16.140625" style="483" customWidth="1"/>
    <col min="19" max="16384" width="16.140625" style="483"/>
  </cols>
  <sheetData>
    <row r="1" spans="1:18" ht="22.5" customHeight="1" x14ac:dyDescent="0.4">
      <c r="A1" s="939" t="s">
        <v>530</v>
      </c>
      <c r="B1" s="940"/>
      <c r="C1" s="940"/>
      <c r="D1" s="940"/>
      <c r="E1" s="940"/>
      <c r="F1" s="942"/>
      <c r="G1" s="481" t="s">
        <v>958</v>
      </c>
      <c r="L1" s="483" t="s">
        <v>241</v>
      </c>
    </row>
    <row r="2" spans="1:18" ht="22.5" customHeight="1" x14ac:dyDescent="0.25">
      <c r="A2" s="747" t="s">
        <v>965</v>
      </c>
      <c r="B2" s="748"/>
      <c r="C2" s="748"/>
      <c r="D2" s="748"/>
      <c r="E2" s="748"/>
      <c r="F2" s="943"/>
      <c r="G2" s="484">
        <v>1</v>
      </c>
    </row>
    <row r="3" spans="1:18" ht="22.5" customHeight="1" thickBot="1" x14ac:dyDescent="0.3">
      <c r="A3" s="750"/>
      <c r="B3" s="751"/>
      <c r="C3" s="751"/>
      <c r="D3" s="751"/>
      <c r="E3" s="751"/>
      <c r="F3" s="944"/>
      <c r="G3" s="652">
        <v>178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8" s="487" customFormat="1" ht="16.5" thickBot="1" x14ac:dyDescent="0.3">
      <c r="A4" s="921" t="s">
        <v>544</v>
      </c>
      <c r="B4" s="922"/>
      <c r="C4" s="922"/>
      <c r="D4" s="922"/>
      <c r="E4" s="922"/>
      <c r="F4" s="922"/>
      <c r="J4" s="488"/>
      <c r="K4" s="488"/>
      <c r="L4" s="488"/>
      <c r="M4" s="488"/>
      <c r="N4" s="489"/>
      <c r="O4" s="488"/>
      <c r="P4" s="488"/>
      <c r="Q4" s="488"/>
      <c r="R4" s="488"/>
    </row>
    <row r="5" spans="1:18" s="487" customFormat="1" ht="15.75" customHeight="1" x14ac:dyDescent="0.25">
      <c r="A5" s="753" t="s">
        <v>7</v>
      </c>
      <c r="B5" s="756" t="s">
        <v>560</v>
      </c>
      <c r="C5" s="759" t="s">
        <v>1159</v>
      </c>
      <c r="D5" s="756" t="s">
        <v>308</v>
      </c>
      <c r="E5" s="759" t="s">
        <v>1172</v>
      </c>
      <c r="F5" s="736" t="s">
        <v>1173</v>
      </c>
      <c r="G5" s="736" t="s">
        <v>1174</v>
      </c>
      <c r="J5" s="488"/>
      <c r="K5" s="488"/>
      <c r="L5" s="488"/>
      <c r="M5" s="488"/>
      <c r="N5" s="488"/>
      <c r="O5" s="488"/>
      <c r="P5" s="488"/>
      <c r="Q5" s="488"/>
      <c r="R5" s="488"/>
    </row>
    <row r="6" spans="1:18" s="492" customFormat="1" ht="15" customHeight="1" x14ac:dyDescent="0.2">
      <c r="A6" s="754"/>
      <c r="B6" s="757"/>
      <c r="C6" s="760"/>
      <c r="D6" s="757"/>
      <c r="E6" s="760"/>
      <c r="F6" s="737"/>
      <c r="G6" s="737"/>
      <c r="J6" s="486"/>
      <c r="K6" s="486"/>
      <c r="L6" s="486"/>
      <c r="M6" s="486"/>
      <c r="N6" s="486"/>
      <c r="O6" s="486"/>
      <c r="P6" s="488"/>
      <c r="Q6" s="486"/>
      <c r="R6" s="486"/>
    </row>
    <row r="7" spans="1:18" s="492" customFormat="1" ht="15" customHeight="1" x14ac:dyDescent="0.2">
      <c r="A7" s="754"/>
      <c r="B7" s="757"/>
      <c r="C7" s="760"/>
      <c r="D7" s="757"/>
      <c r="E7" s="760"/>
      <c r="F7" s="737"/>
      <c r="G7" s="737"/>
      <c r="J7" s="486"/>
      <c r="K7" s="486"/>
      <c r="L7" s="486"/>
      <c r="M7" s="486"/>
      <c r="N7" s="486"/>
      <c r="O7" s="486"/>
      <c r="P7" s="486"/>
      <c r="Q7" s="486"/>
      <c r="R7" s="486"/>
    </row>
    <row r="8" spans="1:18" s="492" customFormat="1" ht="15" customHeight="1" x14ac:dyDescent="0.2">
      <c r="A8" s="754"/>
      <c r="B8" s="757"/>
      <c r="C8" s="760"/>
      <c r="D8" s="757"/>
      <c r="E8" s="760"/>
      <c r="F8" s="737"/>
      <c r="G8" s="737"/>
      <c r="J8" s="486"/>
      <c r="K8" s="416" t="s">
        <v>558</v>
      </c>
      <c r="L8" s="416"/>
      <c r="M8" s="416"/>
      <c r="N8" s="486"/>
      <c r="O8" s="486"/>
      <c r="P8" s="486"/>
      <c r="Q8" s="488"/>
      <c r="R8" s="486"/>
    </row>
    <row r="9" spans="1:18" s="492" customFormat="1" ht="15" customHeight="1" thickBot="1" x14ac:dyDescent="0.25">
      <c r="A9" s="755"/>
      <c r="B9" s="758"/>
      <c r="C9" s="761"/>
      <c r="D9" s="758"/>
      <c r="E9" s="761"/>
      <c r="F9" s="738"/>
      <c r="G9" s="738"/>
      <c r="I9" s="70" t="s">
        <v>1175</v>
      </c>
      <c r="J9" s="416" t="s">
        <v>308</v>
      </c>
      <c r="K9" s="416" t="s">
        <v>559</v>
      </c>
      <c r="L9" s="416" t="s">
        <v>1123</v>
      </c>
      <c r="M9" s="416" t="s">
        <v>1156</v>
      </c>
      <c r="N9" s="416" t="s">
        <v>57</v>
      </c>
      <c r="O9" s="416" t="s">
        <v>58</v>
      </c>
      <c r="P9" s="416" t="s">
        <v>517</v>
      </c>
      <c r="Q9" s="416" t="s">
        <v>546</v>
      </c>
      <c r="R9" s="486"/>
    </row>
    <row r="10" spans="1:18" s="492" customFormat="1" ht="15" hidden="1" customHeight="1" x14ac:dyDescent="0.2">
      <c r="A10" s="497"/>
      <c r="B10" s="437" t="s">
        <v>966</v>
      </c>
      <c r="C10" s="437" t="s">
        <v>966</v>
      </c>
      <c r="D10" s="499">
        <f t="shared" ref="D10:D19" si="0">$G$2*J10</f>
        <v>482</v>
      </c>
      <c r="E10" s="499">
        <f t="shared" ref="E10:E19" si="1">$G$2*K10</f>
        <v>496</v>
      </c>
      <c r="F10" s="570">
        <f>$G$2*M10</f>
        <v>0</v>
      </c>
      <c r="G10" s="570">
        <f>$G$2*N10</f>
        <v>30</v>
      </c>
      <c r="J10" s="503">
        <v>482</v>
      </c>
      <c r="K10" s="5">
        <v>496</v>
      </c>
      <c r="L10" s="5"/>
      <c r="M10" s="5"/>
      <c r="N10" s="511">
        <v>30</v>
      </c>
      <c r="O10" s="493">
        <v>30</v>
      </c>
      <c r="P10" s="486">
        <f t="shared" ref="P10:P19" si="2">N10*O10/144</f>
        <v>6.25</v>
      </c>
      <c r="Q10" s="504">
        <f t="shared" ref="Q10:Q19" si="3">N10+O10</f>
        <v>60</v>
      </c>
    </row>
    <row r="11" spans="1:18" s="492" customFormat="1" ht="15" customHeight="1" x14ac:dyDescent="0.2">
      <c r="A11" s="648"/>
      <c r="B11" s="650" t="s">
        <v>967</v>
      </c>
      <c r="C11" s="650" t="s">
        <v>967</v>
      </c>
      <c r="D11" s="643">
        <f t="shared" si="0"/>
        <v>673</v>
      </c>
      <c r="E11" s="643">
        <f t="shared" si="1"/>
        <v>696</v>
      </c>
      <c r="F11" s="642">
        <f>$G$2*L11</f>
        <v>343</v>
      </c>
      <c r="G11" s="642">
        <f>$G$2*M11</f>
        <v>320</v>
      </c>
      <c r="I11" s="492">
        <v>1616</v>
      </c>
      <c r="J11" s="503">
        <v>673</v>
      </c>
      <c r="K11" s="5">
        <v>696</v>
      </c>
      <c r="L11" s="5">
        <v>343</v>
      </c>
      <c r="M11" s="5">
        <v>320</v>
      </c>
      <c r="N11" s="511">
        <v>30</v>
      </c>
      <c r="O11" s="493">
        <v>36</v>
      </c>
      <c r="P11" s="486">
        <f t="shared" si="2"/>
        <v>7.5</v>
      </c>
      <c r="Q11" s="504">
        <f t="shared" si="3"/>
        <v>66</v>
      </c>
    </row>
    <row r="12" spans="1:18" s="492" customFormat="1" ht="15" customHeight="1" x14ac:dyDescent="0.2">
      <c r="A12" s="497"/>
      <c r="B12" s="437" t="s">
        <v>580</v>
      </c>
      <c r="C12" s="437" t="s">
        <v>580</v>
      </c>
      <c r="D12" s="499">
        <f t="shared" si="0"/>
        <v>698</v>
      </c>
      <c r="E12" s="499">
        <f t="shared" si="1"/>
        <v>729</v>
      </c>
      <c r="F12" s="570">
        <f t="shared" ref="F12:F19" si="4">$G$2*L12</f>
        <v>357</v>
      </c>
      <c r="G12" s="570">
        <f t="shared" ref="G12:G19" si="5">$G$2*M12</f>
        <v>331</v>
      </c>
      <c r="I12" s="492">
        <v>2020</v>
      </c>
      <c r="J12" s="503">
        <v>698</v>
      </c>
      <c r="K12" s="5">
        <v>729</v>
      </c>
      <c r="L12" s="5">
        <v>357</v>
      </c>
      <c r="M12" s="5">
        <v>331</v>
      </c>
      <c r="N12" s="511">
        <v>30</v>
      </c>
      <c r="O12" s="493">
        <v>48</v>
      </c>
      <c r="P12" s="486">
        <f t="shared" si="2"/>
        <v>10</v>
      </c>
      <c r="Q12" s="504">
        <f t="shared" si="3"/>
        <v>78</v>
      </c>
    </row>
    <row r="13" spans="1:18" s="492" customFormat="1" ht="15" customHeight="1" x14ac:dyDescent="0.2">
      <c r="A13" s="497"/>
      <c r="B13" s="437" t="s">
        <v>591</v>
      </c>
      <c r="C13" s="437" t="s">
        <v>591</v>
      </c>
      <c r="D13" s="499">
        <f t="shared" si="0"/>
        <v>761</v>
      </c>
      <c r="E13" s="499">
        <f t="shared" si="1"/>
        <v>798</v>
      </c>
      <c r="F13" s="570">
        <f t="shared" si="4"/>
        <v>381</v>
      </c>
      <c r="G13" s="570">
        <f t="shared" si="5"/>
        <v>353</v>
      </c>
      <c r="I13" s="492">
        <v>2626</v>
      </c>
      <c r="J13" s="503">
        <v>761</v>
      </c>
      <c r="K13" s="5">
        <v>798</v>
      </c>
      <c r="L13" s="5">
        <v>381</v>
      </c>
      <c r="M13" s="5">
        <v>353</v>
      </c>
      <c r="N13" s="511">
        <v>30</v>
      </c>
      <c r="O13" s="493">
        <v>60</v>
      </c>
      <c r="P13" s="486">
        <f t="shared" si="2"/>
        <v>12.5</v>
      </c>
      <c r="Q13" s="504">
        <f t="shared" si="3"/>
        <v>90</v>
      </c>
    </row>
    <row r="14" spans="1:18" s="492" customFormat="1" ht="15" customHeight="1" x14ac:dyDescent="0.2">
      <c r="A14" s="497"/>
      <c r="B14" s="437" t="s">
        <v>962</v>
      </c>
      <c r="C14" s="437" t="s">
        <v>962</v>
      </c>
      <c r="D14" s="499">
        <f t="shared" si="0"/>
        <v>824</v>
      </c>
      <c r="E14" s="499">
        <f t="shared" si="1"/>
        <v>870</v>
      </c>
      <c r="F14" s="570">
        <f t="shared" si="4"/>
        <v>407</v>
      </c>
      <c r="G14" s="570">
        <f t="shared" si="5"/>
        <v>374</v>
      </c>
      <c r="I14" s="492">
        <v>3030</v>
      </c>
      <c r="J14" s="503">
        <v>824</v>
      </c>
      <c r="K14" s="5">
        <v>870</v>
      </c>
      <c r="L14" s="5">
        <v>407</v>
      </c>
      <c r="M14" s="5">
        <v>374</v>
      </c>
      <c r="N14" s="511">
        <v>30</v>
      </c>
      <c r="O14" s="493">
        <v>72</v>
      </c>
      <c r="P14" s="486">
        <f t="shared" si="2"/>
        <v>15</v>
      </c>
      <c r="Q14" s="504">
        <f t="shared" si="3"/>
        <v>102</v>
      </c>
    </row>
    <row r="15" spans="1:18" s="492" customFormat="1" ht="15" customHeight="1" x14ac:dyDescent="0.2">
      <c r="A15" s="497"/>
      <c r="B15" s="437" t="s">
        <v>616</v>
      </c>
      <c r="C15" s="437" t="s">
        <v>616</v>
      </c>
      <c r="D15" s="499">
        <f t="shared" si="0"/>
        <v>1022</v>
      </c>
      <c r="E15" s="499">
        <f t="shared" si="1"/>
        <v>1083</v>
      </c>
      <c r="F15" s="570">
        <f t="shared" si="4"/>
        <v>465</v>
      </c>
      <c r="G15" s="570">
        <f t="shared" si="5"/>
        <v>422</v>
      </c>
      <c r="I15" s="492">
        <v>4040</v>
      </c>
      <c r="J15" s="503">
        <v>1022</v>
      </c>
      <c r="K15" s="5">
        <v>1083</v>
      </c>
      <c r="L15" s="5">
        <v>465</v>
      </c>
      <c r="M15" s="5">
        <v>422</v>
      </c>
      <c r="N15" s="511">
        <v>30</v>
      </c>
      <c r="O15" s="493">
        <v>84</v>
      </c>
      <c r="P15" s="486">
        <f t="shared" si="2"/>
        <v>17.5</v>
      </c>
      <c r="Q15" s="504">
        <f t="shared" si="3"/>
        <v>114</v>
      </c>
    </row>
    <row r="16" spans="1:18" s="492" customFormat="1" ht="15" customHeight="1" x14ac:dyDescent="0.2">
      <c r="A16" s="497"/>
      <c r="B16" s="437" t="s">
        <v>964</v>
      </c>
      <c r="C16" s="437" t="s">
        <v>964</v>
      </c>
      <c r="D16" s="499">
        <f t="shared" si="0"/>
        <v>1323</v>
      </c>
      <c r="E16" s="499">
        <f t="shared" si="1"/>
        <v>1399</v>
      </c>
      <c r="F16" s="570">
        <f t="shared" si="4"/>
        <v>599</v>
      </c>
      <c r="G16" s="570">
        <f t="shared" si="5"/>
        <v>543</v>
      </c>
      <c r="I16" s="492">
        <v>5050</v>
      </c>
      <c r="J16" s="503">
        <v>1323</v>
      </c>
      <c r="K16" s="5">
        <v>1399</v>
      </c>
      <c r="L16" s="5">
        <v>599</v>
      </c>
      <c r="M16" s="5">
        <v>543</v>
      </c>
      <c r="N16" s="511">
        <v>30</v>
      </c>
      <c r="O16" s="493">
        <v>72</v>
      </c>
      <c r="P16" s="486">
        <f t="shared" ref="P16:P17" si="6">N16*O16/144</f>
        <v>15</v>
      </c>
      <c r="Q16" s="504">
        <f t="shared" ref="Q16:Q17" si="7">N16+O16</f>
        <v>102</v>
      </c>
    </row>
    <row r="17" spans="1:18" s="492" customFormat="1" ht="15" customHeight="1" x14ac:dyDescent="0.2">
      <c r="A17" s="497"/>
      <c r="B17" s="437" t="s">
        <v>717</v>
      </c>
      <c r="C17" s="437" t="s">
        <v>717</v>
      </c>
      <c r="D17" s="499">
        <f t="shared" si="0"/>
        <v>1905</v>
      </c>
      <c r="E17" s="499">
        <f t="shared" si="1"/>
        <v>1996</v>
      </c>
      <c r="F17" s="570">
        <f t="shared" si="4"/>
        <v>781</v>
      </c>
      <c r="G17" s="570">
        <f t="shared" si="5"/>
        <v>696</v>
      </c>
      <c r="I17" s="492">
        <v>6060</v>
      </c>
      <c r="J17" s="503">
        <v>1905</v>
      </c>
      <c r="K17" s="5">
        <v>1996</v>
      </c>
      <c r="L17" s="5">
        <v>781</v>
      </c>
      <c r="M17" s="5">
        <v>696</v>
      </c>
      <c r="N17" s="511">
        <v>30</v>
      </c>
      <c r="O17" s="493">
        <v>84</v>
      </c>
      <c r="P17" s="486">
        <f t="shared" si="6"/>
        <v>17.5</v>
      </c>
      <c r="Q17" s="504">
        <f t="shared" si="7"/>
        <v>114</v>
      </c>
    </row>
    <row r="18" spans="1:18" s="492" customFormat="1" ht="15" customHeight="1" x14ac:dyDescent="0.2">
      <c r="A18" s="497"/>
      <c r="B18" s="437" t="s">
        <v>743</v>
      </c>
      <c r="C18" s="437" t="s">
        <v>743</v>
      </c>
      <c r="D18" s="499">
        <f t="shared" si="0"/>
        <v>4075</v>
      </c>
      <c r="E18" s="499">
        <f t="shared" si="1"/>
        <v>4180</v>
      </c>
      <c r="F18" s="570">
        <f t="shared" si="4"/>
        <v>1463</v>
      </c>
      <c r="G18" s="570">
        <f t="shared" si="5"/>
        <v>1294</v>
      </c>
      <c r="I18" s="492">
        <v>7070</v>
      </c>
      <c r="J18" s="503">
        <v>4075</v>
      </c>
      <c r="K18" s="5">
        <v>4180</v>
      </c>
      <c r="L18" s="5">
        <v>1463</v>
      </c>
      <c r="M18" s="5">
        <v>1294</v>
      </c>
      <c r="N18" s="511">
        <v>30</v>
      </c>
      <c r="O18" s="493">
        <v>72</v>
      </c>
      <c r="P18" s="486">
        <f t="shared" si="2"/>
        <v>15</v>
      </c>
      <c r="Q18" s="504">
        <f t="shared" si="3"/>
        <v>102</v>
      </c>
    </row>
    <row r="19" spans="1:18" s="492" customFormat="1" ht="15" customHeight="1" thickBot="1" x14ac:dyDescent="0.25">
      <c r="A19" s="580"/>
      <c r="B19" s="582" t="s">
        <v>765</v>
      </c>
      <c r="C19" s="582" t="s">
        <v>765</v>
      </c>
      <c r="D19" s="583">
        <f t="shared" si="0"/>
        <v>5322</v>
      </c>
      <c r="E19" s="583">
        <f t="shared" si="1"/>
        <v>5442</v>
      </c>
      <c r="F19" s="584">
        <f t="shared" si="4"/>
        <v>2032</v>
      </c>
      <c r="G19" s="584">
        <f t="shared" si="5"/>
        <v>1800</v>
      </c>
      <c r="I19" s="492">
        <v>8080</v>
      </c>
      <c r="J19" s="503">
        <v>5322</v>
      </c>
      <c r="K19" s="5">
        <v>5442</v>
      </c>
      <c r="L19" s="5">
        <v>2032</v>
      </c>
      <c r="M19" s="5">
        <v>1800</v>
      </c>
      <c r="N19" s="511">
        <v>30</v>
      </c>
      <c r="O19" s="493">
        <v>84</v>
      </c>
      <c r="P19" s="486">
        <f t="shared" si="2"/>
        <v>17.5</v>
      </c>
      <c r="Q19" s="504">
        <f t="shared" si="3"/>
        <v>114</v>
      </c>
    </row>
    <row r="20" spans="1:18" s="492" customFormat="1" ht="12.75" customHeight="1" thickBot="1" x14ac:dyDescent="0.25">
      <c r="A20" s="513"/>
      <c r="B20" s="514"/>
      <c r="C20" s="514"/>
      <c r="D20" s="514"/>
      <c r="E20" s="514"/>
      <c r="F20" s="512"/>
      <c r="G20" s="512"/>
      <c r="H20" s="512"/>
      <c r="I20" s="516"/>
      <c r="J20" s="564"/>
      <c r="K20" s="564"/>
      <c r="L20" s="486"/>
      <c r="M20" s="486"/>
      <c r="N20" s="501"/>
      <c r="O20" s="501"/>
      <c r="P20" s="504"/>
    </row>
    <row r="21" spans="1:18" s="492" customFormat="1" ht="12.75" customHeight="1" x14ac:dyDescent="0.2">
      <c r="A21" s="741" t="s">
        <v>424</v>
      </c>
      <c r="B21" s="565" t="s">
        <v>841</v>
      </c>
      <c r="C21" s="566"/>
      <c r="D21" s="566"/>
      <c r="E21" s="567"/>
      <c r="F21" s="512"/>
      <c r="G21" s="512"/>
      <c r="H21" s="512"/>
      <c r="I21" s="516"/>
      <c r="J21" s="564"/>
      <c r="K21" s="564"/>
      <c r="L21" s="486"/>
      <c r="M21" s="486"/>
      <c r="N21" s="501"/>
      <c r="O21" s="501"/>
      <c r="P21" s="504"/>
    </row>
    <row r="22" spans="1:18" s="492" customFormat="1" ht="12.75" customHeight="1" x14ac:dyDescent="0.2">
      <c r="A22" s="742"/>
      <c r="B22" s="625" t="s">
        <v>879</v>
      </c>
      <c r="C22" s="520"/>
      <c r="D22" s="520"/>
      <c r="E22" s="568"/>
      <c r="F22" s="512"/>
      <c r="G22" s="512"/>
      <c r="H22" s="512"/>
      <c r="I22" s="516"/>
      <c r="J22" s="564"/>
      <c r="K22" s="564"/>
      <c r="L22" s="486"/>
      <c r="M22" s="486"/>
      <c r="N22" s="501"/>
      <c r="O22" s="501"/>
      <c r="P22" s="504"/>
    </row>
    <row r="23" spans="1:18" s="492" customFormat="1" ht="13.5" customHeight="1" thickBot="1" x14ac:dyDescent="0.25">
      <c r="A23" s="743"/>
      <c r="B23" s="560" t="s">
        <v>842</v>
      </c>
      <c r="C23" s="522"/>
      <c r="D23" s="522"/>
      <c r="E23" s="569"/>
      <c r="F23" s="512"/>
      <c r="G23" s="512"/>
      <c r="H23" s="512"/>
      <c r="I23" s="516"/>
      <c r="J23" s="564"/>
      <c r="K23" s="564"/>
      <c r="L23" s="486"/>
      <c r="M23" s="486"/>
      <c r="N23" s="501"/>
      <c r="O23" s="501"/>
      <c r="P23" s="504"/>
    </row>
    <row r="24" spans="1:18" s="492" customFormat="1" ht="13.5" customHeight="1" x14ac:dyDescent="0.2">
      <c r="A24" s="514"/>
      <c r="B24" s="579"/>
      <c r="C24" s="520"/>
      <c r="D24" s="520"/>
      <c r="F24" s="512"/>
      <c r="G24" s="512"/>
      <c r="H24" s="512"/>
      <c r="I24" s="516"/>
      <c r="J24" s="564"/>
      <c r="K24" s="564"/>
      <c r="L24" s="486"/>
      <c r="M24" s="486"/>
      <c r="N24" s="501"/>
      <c r="O24" s="501"/>
      <c r="P24" s="504"/>
    </row>
    <row r="25" spans="1:18" s="492" customFormat="1" ht="13.5" customHeight="1" x14ac:dyDescent="0.2">
      <c r="A25" s="335" t="s">
        <v>533</v>
      </c>
      <c r="B25" s="514"/>
      <c r="C25" s="514"/>
      <c r="D25" s="520"/>
      <c r="E25" s="520"/>
      <c r="F25" s="515"/>
      <c r="G25" s="515"/>
      <c r="H25" s="512"/>
      <c r="I25" s="512"/>
      <c r="J25" s="564"/>
      <c r="K25" s="564"/>
      <c r="L25" s="516"/>
      <c r="M25" s="516"/>
      <c r="N25" s="512"/>
      <c r="O25" s="486"/>
      <c r="P25" s="501"/>
      <c r="Q25" s="501"/>
      <c r="R25" s="504"/>
    </row>
    <row r="26" spans="1:18" s="492" customFormat="1" ht="13.5" customHeight="1" x14ac:dyDescent="0.2">
      <c r="A26" s="335" t="s">
        <v>1142</v>
      </c>
      <c r="B26" s="514"/>
      <c r="C26" s="514"/>
      <c r="D26" s="520"/>
      <c r="E26" s="520"/>
      <c r="F26" s="515"/>
      <c r="G26" s="515"/>
      <c r="H26" s="512"/>
      <c r="I26" s="512"/>
      <c r="J26" s="564"/>
      <c r="K26" s="564"/>
      <c r="L26" s="516"/>
      <c r="M26" s="516"/>
      <c r="N26" s="512"/>
      <c r="O26" s="486"/>
      <c r="P26" s="501"/>
      <c r="Q26" s="501"/>
      <c r="R26" s="504"/>
    </row>
    <row r="27" spans="1:18" s="492" customFormat="1" ht="13.5" customHeight="1" x14ac:dyDescent="0.2">
      <c r="A27" s="335" t="s">
        <v>1100</v>
      </c>
      <c r="B27" s="514"/>
      <c r="C27" s="514"/>
      <c r="D27" s="520"/>
      <c r="E27" s="520"/>
      <c r="F27" s="515"/>
      <c r="G27" s="515"/>
      <c r="H27" s="512"/>
      <c r="I27" s="512"/>
      <c r="J27" s="564"/>
      <c r="K27" s="564"/>
      <c r="L27" s="516"/>
      <c r="M27" s="516"/>
      <c r="N27" s="512"/>
      <c r="O27" s="486"/>
      <c r="P27" s="501"/>
      <c r="Q27" s="501"/>
      <c r="R27" s="504"/>
    </row>
    <row r="28" spans="1:18" s="492" customFormat="1" ht="13.5" customHeight="1" x14ac:dyDescent="0.2">
      <c r="A28" s="335"/>
      <c r="B28" s="514"/>
      <c r="C28" s="514"/>
      <c r="D28" s="520"/>
      <c r="E28" s="520"/>
      <c r="F28" s="515"/>
      <c r="G28" s="515"/>
      <c r="H28" s="512"/>
      <c r="I28" s="512"/>
      <c r="J28" s="564"/>
      <c r="K28" s="564"/>
      <c r="L28" s="516"/>
      <c r="M28" s="516"/>
      <c r="N28" s="512"/>
      <c r="O28" s="486"/>
      <c r="P28" s="501"/>
      <c r="Q28" s="501"/>
      <c r="R28" s="504"/>
    </row>
    <row r="29" spans="1:18" s="525" customFormat="1" ht="15" customHeight="1" x14ac:dyDescent="0.25">
      <c r="A29" s="531" t="s">
        <v>49</v>
      </c>
      <c r="B29" s="527"/>
      <c r="C29" s="527"/>
      <c r="E29" s="605" t="s">
        <v>244</v>
      </c>
      <c r="F29" s="533"/>
      <c r="G29" s="533"/>
      <c r="J29" s="597"/>
      <c r="K29" s="597"/>
      <c r="L29" s="528"/>
      <c r="M29" s="528"/>
      <c r="N29" s="524"/>
      <c r="P29" s="526"/>
      <c r="Q29" s="526"/>
    </row>
    <row r="30" spans="1:18" s="525" customFormat="1" ht="15" customHeight="1" x14ac:dyDescent="0.25">
      <c r="A30" s="523" t="str">
        <f>Constant!A2</f>
        <v>Fin Removal Charge</v>
      </c>
      <c r="B30" s="527"/>
      <c r="C30" s="527"/>
      <c r="E30" s="720">
        <f>Constant!B2*$G$2</f>
        <v>21</v>
      </c>
      <c r="F30" s="523" t="str">
        <f>Constant!C2</f>
        <v>Per Window</v>
      </c>
      <c r="I30" s="597"/>
      <c r="J30" s="597"/>
      <c r="K30" s="528"/>
      <c r="L30" s="528"/>
      <c r="M30" s="524"/>
      <c r="O30" s="526"/>
      <c r="P30" s="526"/>
    </row>
    <row r="31" spans="1:18" s="525" customFormat="1" ht="15" customHeight="1" x14ac:dyDescent="0.25">
      <c r="A31" s="523" t="str">
        <f>Constant!A3</f>
        <v>Argon Enhanced*</v>
      </c>
      <c r="B31" s="524"/>
      <c r="C31" s="524"/>
      <c r="E31" s="720">
        <f>Constant!B3*$G$2</f>
        <v>1.89</v>
      </c>
      <c r="F31" s="523" t="str">
        <f>Constant!C3</f>
        <v>Per Square Ft.</v>
      </c>
      <c r="I31" s="597"/>
      <c r="J31" s="597"/>
      <c r="K31" s="528"/>
      <c r="L31" s="528"/>
      <c r="M31" s="524"/>
      <c r="O31" s="526"/>
      <c r="P31" s="526"/>
    </row>
    <row r="32" spans="1:18" s="525" customFormat="1" ht="15" customHeight="1" x14ac:dyDescent="0.25">
      <c r="A32" s="523" t="str">
        <f>Constant!A4</f>
        <v>Adobe Adder</v>
      </c>
      <c r="B32" s="524"/>
      <c r="C32" s="524"/>
      <c r="E32" s="720">
        <f>Constant!B4*$G$2</f>
        <v>14</v>
      </c>
      <c r="F32" s="523" t="str">
        <f>Constant!C4</f>
        <v>Per Window</v>
      </c>
      <c r="I32" s="597"/>
      <c r="J32" s="597"/>
      <c r="K32" s="528"/>
      <c r="L32" s="528"/>
      <c r="M32" s="524"/>
      <c r="O32" s="526"/>
      <c r="P32" s="526"/>
    </row>
    <row r="33" spans="1:17" s="525" customFormat="1" ht="15" customHeight="1" x14ac:dyDescent="0.25">
      <c r="A33" s="523" t="str">
        <f>Constant!A5</f>
        <v>High Head Bead(White or Adobe)</v>
      </c>
      <c r="B33" s="524"/>
      <c r="C33" s="524"/>
      <c r="D33" s="530"/>
      <c r="E33" s="720">
        <f>Constant!B5*$G$2</f>
        <v>1.89</v>
      </c>
      <c r="F33" s="523" t="str">
        <f>Constant!C5</f>
        <v>Per Lineal Ft.</v>
      </c>
      <c r="J33" s="528"/>
      <c r="K33" s="528"/>
      <c r="L33" s="528"/>
      <c r="N33" s="524"/>
      <c r="P33" s="526"/>
      <c r="Q33" s="526"/>
    </row>
    <row r="34" spans="1:17" s="525" customFormat="1" ht="15" customHeight="1" x14ac:dyDescent="0.25">
      <c r="A34" s="523" t="str">
        <f>Constant!A6</f>
        <v>Glass - Clear Glass Deduct per piece of glass</v>
      </c>
      <c r="B34" s="524"/>
      <c r="C34" s="524"/>
      <c r="E34" s="720">
        <f>Constant!B6*$G$2</f>
        <v>-1.28</v>
      </c>
      <c r="F34" s="523" t="str">
        <f>Constant!C6</f>
        <v>Per Square Ft.</v>
      </c>
      <c r="I34" s="597"/>
      <c r="J34" s="597"/>
      <c r="K34" s="528"/>
      <c r="L34" s="528"/>
      <c r="M34" s="524"/>
      <c r="O34" s="526"/>
      <c r="P34" s="526"/>
    </row>
    <row r="35" spans="1:17" s="525" customFormat="1" ht="16.5" customHeight="1" x14ac:dyDescent="0.25">
      <c r="A35" s="523" t="str">
        <f>Constant!A7</f>
        <v>Glass - DSB - Clear Tempered</v>
      </c>
      <c r="B35" s="524"/>
      <c r="C35" s="524"/>
      <c r="E35" s="720">
        <f>Constant!B7*$G$2</f>
        <v>17.600000000000001</v>
      </c>
      <c r="F35" s="523" t="str">
        <f>Constant!C7</f>
        <v>Per Square Ft.</v>
      </c>
      <c r="I35" s="597"/>
      <c r="J35" s="597"/>
      <c r="K35" s="528"/>
      <c r="L35" s="528"/>
      <c r="M35" s="524"/>
      <c r="O35" s="526"/>
      <c r="P35" s="526"/>
    </row>
    <row r="36" spans="1:17" s="525" customFormat="1" ht="15" customHeight="1" x14ac:dyDescent="0.25">
      <c r="A36" s="523" t="str">
        <f>Constant!A8</f>
        <v>Glass - DSB - Obscure</v>
      </c>
      <c r="B36" s="524"/>
      <c r="C36" s="524"/>
      <c r="E36" s="720">
        <f>Constant!B8*$G$2</f>
        <v>2.3199999999999998</v>
      </c>
      <c r="F36" s="523" t="str">
        <f>Constant!C8</f>
        <v>Per Square Ft.</v>
      </c>
      <c r="G36" s="599"/>
      <c r="I36" s="597"/>
      <c r="J36" s="597"/>
      <c r="K36" s="528"/>
      <c r="L36" s="528"/>
      <c r="M36" s="524"/>
      <c r="O36" s="526"/>
      <c r="P36" s="526"/>
    </row>
    <row r="37" spans="1:17" s="525" customFormat="1" ht="15" customHeight="1" x14ac:dyDescent="0.25">
      <c r="A37" s="523" t="str">
        <f>Constant!A9</f>
        <v>Glass - DSB - Obscure/Tempered</v>
      </c>
      <c r="B37" s="524"/>
      <c r="C37" s="524"/>
      <c r="E37" s="720">
        <f>Constant!B9*$G$2</f>
        <v>32.93</v>
      </c>
      <c r="F37" s="523" t="str">
        <f>Constant!C9</f>
        <v>Per Square Ft.</v>
      </c>
      <c r="I37" s="597"/>
      <c r="J37" s="597"/>
      <c r="K37" s="528"/>
      <c r="L37" s="528"/>
      <c r="M37" s="524"/>
      <c r="O37" s="526"/>
      <c r="P37" s="526"/>
    </row>
    <row r="38" spans="1:17" s="525" customFormat="1" ht="15" customHeight="1" x14ac:dyDescent="0.25">
      <c r="A38" s="523" t="str">
        <f>Constant!A10</f>
        <v>Glass - DSB - Loe/Obscure</v>
      </c>
      <c r="B38" s="524"/>
      <c r="C38" s="524"/>
      <c r="E38" s="720">
        <f>Constant!B10*$G$2</f>
        <v>3.6</v>
      </c>
      <c r="F38" s="523" t="str">
        <f>Constant!C10</f>
        <v>Per Square Ft.</v>
      </c>
      <c r="G38" s="599"/>
      <c r="I38" s="597"/>
      <c r="J38" s="597"/>
      <c r="K38" s="528"/>
      <c r="L38" s="528"/>
      <c r="M38" s="524"/>
      <c r="O38" s="526"/>
      <c r="P38" s="526"/>
    </row>
    <row r="39" spans="1:17" s="525" customFormat="1" ht="15" customHeight="1" x14ac:dyDescent="0.25">
      <c r="A39" s="523" t="str">
        <f>Constant!A11</f>
        <v>Glass - DSB - Loe/Tempered</v>
      </c>
      <c r="B39" s="524"/>
      <c r="C39" s="524"/>
      <c r="E39" s="720">
        <f>Constant!B11*$G$2</f>
        <v>20.41</v>
      </c>
      <c r="F39" s="523" t="str">
        <f>Constant!C11</f>
        <v>Per Square Ft.</v>
      </c>
      <c r="I39" s="597"/>
      <c r="J39" s="597"/>
      <c r="K39" s="528"/>
      <c r="L39" s="528"/>
      <c r="M39" s="524"/>
      <c r="O39" s="526"/>
      <c r="P39" s="526"/>
    </row>
    <row r="40" spans="1:17" s="525" customFormat="1" ht="15" customHeight="1" x14ac:dyDescent="0.25">
      <c r="A40" s="523" t="str">
        <f>Constant!A12</f>
        <v>Glass - DSB - Loe/Obs/Tempered</v>
      </c>
      <c r="B40" s="524"/>
      <c r="C40" s="524"/>
      <c r="E40" s="720">
        <f>Constant!B12*$G$2</f>
        <v>35.729999999999997</v>
      </c>
      <c r="F40" s="523" t="str">
        <f>Constant!C12</f>
        <v>Per Square Ft.</v>
      </c>
      <c r="I40" s="597"/>
      <c r="J40" s="597"/>
      <c r="K40" s="528"/>
      <c r="L40" s="528"/>
      <c r="M40" s="524"/>
      <c r="O40" s="526"/>
      <c r="P40" s="526"/>
    </row>
    <row r="41" spans="1:17" s="525" customFormat="1" ht="15" customHeight="1" x14ac:dyDescent="0.25">
      <c r="A41" s="523" t="str">
        <f>Constant!A13</f>
        <v>Glass - DSB - Loe366</v>
      </c>
      <c r="B41" s="524"/>
      <c r="C41" s="524"/>
      <c r="E41" s="720">
        <f>Constant!B13*$G$2</f>
        <v>3.86</v>
      </c>
      <c r="F41" s="523" t="str">
        <f>Constant!C13</f>
        <v>Per Square Ft.</v>
      </c>
      <c r="I41" s="597"/>
      <c r="J41" s="597"/>
      <c r="K41" s="528"/>
      <c r="L41" s="528"/>
      <c r="M41" s="524"/>
      <c r="O41" s="526"/>
      <c r="P41" s="526"/>
    </row>
    <row r="42" spans="1:17" s="525" customFormat="1" ht="15" customHeight="1" x14ac:dyDescent="0.25">
      <c r="A42" s="523" t="str">
        <f>Constant!A14</f>
        <v>Glass - DSB - Loe366/Obscure</v>
      </c>
      <c r="B42" s="524"/>
      <c r="C42" s="524"/>
      <c r="E42" s="720">
        <f>Constant!B14*$G$2</f>
        <v>6.18</v>
      </c>
      <c r="F42" s="523" t="str">
        <f>Constant!C14</f>
        <v>Per Square Ft.</v>
      </c>
      <c r="G42" s="599"/>
      <c r="I42" s="597"/>
      <c r="J42" s="597"/>
      <c r="K42" s="528"/>
      <c r="L42" s="528"/>
      <c r="M42" s="524"/>
      <c r="O42" s="526"/>
      <c r="P42" s="526"/>
    </row>
    <row r="43" spans="1:17" s="525" customFormat="1" ht="15" customHeight="1" x14ac:dyDescent="0.25">
      <c r="A43" s="523" t="str">
        <f>Constant!A15</f>
        <v>Glass - DSB - Loe366/Obscure/Tempered</v>
      </c>
      <c r="B43" s="524"/>
      <c r="C43" s="524"/>
      <c r="E43" s="720">
        <f>Constant!B15*$G$2</f>
        <v>39.81</v>
      </c>
      <c r="F43" s="523" t="str">
        <f>Constant!C15</f>
        <v>Per Square Ft.</v>
      </c>
      <c r="I43" s="597"/>
      <c r="J43" s="597"/>
      <c r="K43" s="528"/>
      <c r="L43" s="528"/>
      <c r="M43" s="524"/>
      <c r="O43" s="526"/>
      <c r="P43" s="526"/>
    </row>
    <row r="44" spans="1:17" s="525" customFormat="1" ht="15" customHeight="1" x14ac:dyDescent="0.25">
      <c r="A44" s="523" t="str">
        <f>Constant!A16</f>
        <v>Glass - DSB - Loe366/Tempered</v>
      </c>
      <c r="B44" s="524"/>
      <c r="C44" s="524"/>
      <c r="E44" s="720">
        <f>Constant!B16*$G$2</f>
        <v>24.49</v>
      </c>
      <c r="F44" s="523" t="str">
        <f>Constant!C16</f>
        <v>Per Square Ft.</v>
      </c>
      <c r="I44" s="597"/>
      <c r="J44" s="597"/>
      <c r="K44" s="528"/>
      <c r="L44" s="528"/>
      <c r="M44" s="524"/>
      <c r="O44" s="526"/>
      <c r="P44" s="526"/>
    </row>
    <row r="45" spans="1:17" s="525" customFormat="1" ht="15" customHeight="1" x14ac:dyDescent="0.25">
      <c r="A45" s="523" t="str">
        <f>Constant!A17</f>
        <v>Glass - DSB - Loe340</v>
      </c>
      <c r="B45" s="524"/>
      <c r="C45" s="524"/>
      <c r="E45" s="720">
        <f>Constant!B17*$G$2</f>
        <v>4.54</v>
      </c>
      <c r="F45" s="523" t="str">
        <f>Constant!C17</f>
        <v>Per Square Ft.</v>
      </c>
      <c r="J45" s="528"/>
      <c r="K45" s="528"/>
      <c r="L45" s="528"/>
      <c r="M45" s="528"/>
      <c r="N45" s="524"/>
      <c r="P45" s="526"/>
      <c r="Q45" s="526"/>
    </row>
    <row r="46" spans="1:17" s="525" customFormat="1" ht="15" customHeight="1" x14ac:dyDescent="0.25">
      <c r="A46" s="523" t="str">
        <f>Constant!A18</f>
        <v>Glass - DSB - Loe340/Obscure</v>
      </c>
      <c r="B46" s="524"/>
      <c r="C46" s="524"/>
      <c r="E46" s="720">
        <f>Constant!B18*$G$2</f>
        <v>6.86</v>
      </c>
      <c r="F46" s="523" t="str">
        <f>Constant!C18</f>
        <v>Per Square Ft.</v>
      </c>
      <c r="G46" s="599"/>
      <c r="J46" s="528"/>
      <c r="K46" s="528"/>
      <c r="L46" s="528"/>
      <c r="M46" s="528"/>
      <c r="N46" s="524"/>
      <c r="P46" s="526"/>
      <c r="Q46" s="526"/>
    </row>
    <row r="47" spans="1:17" s="525" customFormat="1" ht="15" customHeight="1" x14ac:dyDescent="0.25">
      <c r="A47" s="523" t="str">
        <f>Constant!A19</f>
        <v>Glass - DSB - Loe340/Obscure/Tempered</v>
      </c>
      <c r="B47" s="524"/>
      <c r="C47" s="524"/>
      <c r="E47" s="720">
        <f>Constant!B19*$G$2</f>
        <v>40.49</v>
      </c>
      <c r="F47" s="523" t="str">
        <f>Constant!C19</f>
        <v>Per Square Ft.</v>
      </c>
      <c r="J47" s="528"/>
      <c r="K47" s="528"/>
      <c r="L47" s="528"/>
      <c r="M47" s="528"/>
      <c r="N47" s="524"/>
      <c r="P47" s="526"/>
      <c r="Q47" s="526"/>
    </row>
    <row r="48" spans="1:17" s="525" customFormat="1" ht="15" customHeight="1" x14ac:dyDescent="0.25">
      <c r="A48" s="523" t="str">
        <f>Constant!A20</f>
        <v>Glass - DSB - Loe340/Tempered</v>
      </c>
      <c r="B48" s="524"/>
      <c r="C48" s="524"/>
      <c r="E48" s="720">
        <f>Constant!B20*$G$2</f>
        <v>25.16</v>
      </c>
      <c r="F48" s="523" t="str">
        <f>Constant!C20</f>
        <v>Per Square Ft.</v>
      </c>
      <c r="J48" s="528"/>
      <c r="K48" s="528"/>
      <c r="L48" s="528"/>
      <c r="M48" s="528"/>
      <c r="N48" s="524"/>
      <c r="P48" s="526"/>
      <c r="Q48" s="526"/>
    </row>
    <row r="49" spans="1:17" s="525" customFormat="1" ht="15" customHeight="1" x14ac:dyDescent="0.25">
      <c r="A49" s="523" t="str">
        <f>Constant!A21</f>
        <v>Glass - 3/16 - Clear</v>
      </c>
      <c r="B49" s="524"/>
      <c r="C49" s="524"/>
      <c r="E49" s="720">
        <f>Constant!B21*$G$2</f>
        <v>5.64</v>
      </c>
      <c r="F49" s="523" t="str">
        <f>Constant!C21</f>
        <v>Per Square Ft.</v>
      </c>
      <c r="I49" s="597"/>
      <c r="J49" s="597"/>
      <c r="K49" s="528"/>
      <c r="L49" s="528"/>
      <c r="M49" s="524"/>
      <c r="O49" s="526"/>
      <c r="P49" s="526"/>
    </row>
    <row r="50" spans="1:17" s="525" customFormat="1" ht="15" customHeight="1" x14ac:dyDescent="0.25">
      <c r="A50" s="523" t="str">
        <f>Constant!A22</f>
        <v>Glass - 3/16 - Clear/Tempered</v>
      </c>
      <c r="B50" s="524"/>
      <c r="C50" s="524"/>
      <c r="E50" s="720">
        <f>Constant!B22*$G$2</f>
        <v>25.19</v>
      </c>
      <c r="F50" s="523" t="str">
        <f>Constant!C22</f>
        <v>Per Square Ft.</v>
      </c>
      <c r="I50" s="597"/>
      <c r="J50" s="597"/>
      <c r="K50" s="528"/>
      <c r="L50" s="528"/>
      <c r="M50" s="524"/>
      <c r="O50" s="526"/>
      <c r="P50" s="526"/>
    </row>
    <row r="51" spans="1:17" s="525" customFormat="1" ht="15" customHeight="1" x14ac:dyDescent="0.25">
      <c r="A51" s="523" t="str">
        <f>Constant!A23</f>
        <v>Glass - 3/16 - Loe</v>
      </c>
      <c r="B51" s="524"/>
      <c r="C51" s="524"/>
      <c r="E51" s="720">
        <f>Constant!B23*$G$2</f>
        <v>10.8</v>
      </c>
      <c r="F51" s="523" t="str">
        <f>Constant!C23</f>
        <v>Per Square Ft.</v>
      </c>
      <c r="I51" s="597"/>
      <c r="J51" s="597"/>
      <c r="K51" s="528"/>
      <c r="L51" s="528"/>
      <c r="M51" s="524"/>
      <c r="O51" s="526"/>
      <c r="P51" s="526"/>
    </row>
    <row r="52" spans="1:17" s="525" customFormat="1" ht="15" customHeight="1" x14ac:dyDescent="0.25">
      <c r="A52" s="523" t="str">
        <f>Constant!A24</f>
        <v>Glass - 3/16 - Loe/Tempered</v>
      </c>
      <c r="B52" s="524"/>
      <c r="C52" s="524"/>
      <c r="E52" s="720">
        <f>Constant!B24*$G$2</f>
        <v>30.9</v>
      </c>
      <c r="F52" s="523" t="str">
        <f>Constant!C24</f>
        <v>Per Square Ft.</v>
      </c>
      <c r="I52" s="597"/>
      <c r="J52" s="597"/>
      <c r="K52" s="528"/>
      <c r="L52" s="528"/>
      <c r="M52" s="524"/>
      <c r="O52" s="526"/>
      <c r="P52" s="526"/>
    </row>
    <row r="53" spans="1:17" s="525" customFormat="1" ht="15" customHeight="1" x14ac:dyDescent="0.25">
      <c r="A53" s="523" t="str">
        <f>Constant!A25</f>
        <v>Glass - 3/16 - Loe/Obscure</v>
      </c>
      <c r="B53" s="524"/>
      <c r="C53" s="524"/>
      <c r="E53" s="720">
        <f>Constant!B25*$G$2</f>
        <v>23.13</v>
      </c>
      <c r="F53" s="523" t="str">
        <f>Constant!C25</f>
        <v>Per Square Ft.</v>
      </c>
      <c r="I53" s="597"/>
      <c r="J53" s="597"/>
      <c r="K53" s="528"/>
      <c r="L53" s="528"/>
      <c r="M53" s="524"/>
      <c r="O53" s="526"/>
      <c r="P53" s="526"/>
    </row>
    <row r="54" spans="1:17" s="525" customFormat="1" ht="15" customHeight="1" x14ac:dyDescent="0.25">
      <c r="A54" s="523" t="str">
        <f>Constant!A26</f>
        <v>Glass - 3/16 - Loe/Obscure/Tempered</v>
      </c>
      <c r="B54" s="524"/>
      <c r="C54" s="524"/>
      <c r="E54" s="720">
        <f>Constant!B26*$G$2</f>
        <v>43.83</v>
      </c>
      <c r="F54" s="523" t="str">
        <f>Constant!C26</f>
        <v>Per Square Ft.</v>
      </c>
      <c r="I54" s="597"/>
      <c r="J54" s="597"/>
      <c r="K54" s="528"/>
      <c r="L54" s="528"/>
      <c r="M54" s="524"/>
      <c r="O54" s="526"/>
      <c r="P54" s="526"/>
    </row>
    <row r="55" spans="1:17" s="525" customFormat="1" ht="15" customHeight="1" x14ac:dyDescent="0.25">
      <c r="A55" s="523" t="str">
        <f>Constant!A27</f>
        <v>Glass - 3/16 - Obscure</v>
      </c>
      <c r="B55" s="524"/>
      <c r="C55" s="524"/>
      <c r="E55" s="720">
        <f>Constant!B27*$G$2</f>
        <v>17.97</v>
      </c>
      <c r="F55" s="523" t="str">
        <f>Constant!C27</f>
        <v>Per Square Ft.</v>
      </c>
      <c r="I55" s="597"/>
      <c r="J55" s="597"/>
      <c r="K55" s="528"/>
      <c r="L55" s="528"/>
      <c r="M55" s="524"/>
      <c r="O55" s="526"/>
      <c r="P55" s="526"/>
    </row>
    <row r="56" spans="1:17" s="525" customFormat="1" ht="15" customHeight="1" x14ac:dyDescent="0.25">
      <c r="A56" s="523" t="str">
        <f>Constant!A28</f>
        <v>Glass - 3/16 - Obscure/Tempered</v>
      </c>
      <c r="B56" s="524"/>
      <c r="C56" s="524"/>
      <c r="E56" s="720">
        <f>Constant!B28*$G$2</f>
        <v>38.08</v>
      </c>
      <c r="F56" s="523" t="str">
        <f>Constant!C28</f>
        <v>Per Square Ft.</v>
      </c>
      <c r="I56" s="597"/>
      <c r="J56" s="597"/>
      <c r="K56" s="528"/>
      <c r="L56" s="528"/>
      <c r="M56" s="524"/>
      <c r="O56" s="526"/>
      <c r="P56" s="526"/>
    </row>
    <row r="57" spans="1:17" s="525" customFormat="1" ht="15" customHeight="1" x14ac:dyDescent="0.25">
      <c r="A57" s="523" t="str">
        <f>Constant!A29</f>
        <v>Glass - 3/16 - Loe366</v>
      </c>
      <c r="B57" s="524"/>
      <c r="C57" s="524"/>
      <c r="E57" s="720">
        <f>Constant!B29*$G$2</f>
        <v>11.14</v>
      </c>
      <c r="F57" s="523" t="str">
        <f>Constant!C29</f>
        <v>Per Square Ft.</v>
      </c>
      <c r="I57" s="597"/>
      <c r="J57" s="597"/>
      <c r="K57" s="528"/>
      <c r="L57" s="528"/>
      <c r="M57" s="524"/>
      <c r="O57" s="526"/>
      <c r="P57" s="526"/>
    </row>
    <row r="58" spans="1:17" s="525" customFormat="1" ht="15" customHeight="1" x14ac:dyDescent="0.25">
      <c r="A58" s="523" t="str">
        <f>Constant!A30</f>
        <v>Glass - 3/16 - Loe366/Tempered</v>
      </c>
      <c r="B58" s="524"/>
      <c r="C58" s="524"/>
      <c r="E58" s="720">
        <f>Constant!B30*$G$2</f>
        <v>31.89</v>
      </c>
      <c r="F58" s="523" t="str">
        <f>Constant!C30</f>
        <v>Per Square Ft.</v>
      </c>
      <c r="I58" s="597"/>
      <c r="J58" s="597"/>
      <c r="K58" s="528"/>
      <c r="L58" s="528"/>
      <c r="M58" s="524"/>
      <c r="O58" s="526"/>
      <c r="P58" s="526"/>
    </row>
    <row r="59" spans="1:17" s="525" customFormat="1" ht="15" customHeight="1" x14ac:dyDescent="0.25">
      <c r="A59" s="523" t="str">
        <f>Constant!A31</f>
        <v>Glass - 3/16 - Loe366/Obscure</v>
      </c>
      <c r="B59" s="524"/>
      <c r="C59" s="524"/>
      <c r="E59" s="720">
        <f>Constant!B31*$G$2</f>
        <v>23.46</v>
      </c>
      <c r="F59" s="523" t="str">
        <f>Constant!C31</f>
        <v>Per Square Ft.</v>
      </c>
      <c r="I59" s="597"/>
      <c r="J59" s="597"/>
      <c r="K59" s="528"/>
      <c r="L59" s="528"/>
      <c r="M59" s="524"/>
      <c r="O59" s="526"/>
      <c r="P59" s="526"/>
    </row>
    <row r="60" spans="1:17" s="525" customFormat="1" ht="15" customHeight="1" x14ac:dyDescent="0.25">
      <c r="A60" s="523" t="str">
        <f>Constant!A32</f>
        <v>Glass - 3/16 - Loe366/Obscure/Tempered</v>
      </c>
      <c r="B60" s="524"/>
      <c r="C60" s="524"/>
      <c r="E60" s="720">
        <f>Constant!B32*$G$2</f>
        <v>44.78</v>
      </c>
      <c r="F60" s="523" t="str">
        <f>Constant!C32</f>
        <v>Per Square Ft.</v>
      </c>
      <c r="I60" s="597"/>
      <c r="J60" s="597"/>
      <c r="K60" s="528"/>
      <c r="L60" s="528"/>
      <c r="M60" s="524"/>
      <c r="O60" s="526"/>
      <c r="P60" s="526"/>
    </row>
    <row r="61" spans="1:17" s="525" customFormat="1" ht="15" customHeight="1" x14ac:dyDescent="0.25">
      <c r="A61" s="523" t="str">
        <f>Constant!A33</f>
        <v>Glass - 3/16 - Loe340</v>
      </c>
      <c r="B61" s="524"/>
      <c r="C61" s="524"/>
      <c r="E61" s="720">
        <f>Constant!B33*$G$2</f>
        <v>11.81</v>
      </c>
      <c r="F61" s="523" t="str">
        <f>Constant!C33</f>
        <v>Per Square Ft.</v>
      </c>
      <c r="J61" s="528"/>
      <c r="K61" s="528"/>
      <c r="L61" s="528"/>
      <c r="M61" s="528"/>
      <c r="N61" s="524"/>
      <c r="P61" s="526"/>
      <c r="Q61" s="526"/>
    </row>
    <row r="62" spans="1:17" s="525" customFormat="1" ht="15" customHeight="1" x14ac:dyDescent="0.25">
      <c r="A62" s="523" t="str">
        <f>Constant!A34</f>
        <v>Glass - 3/16 - Loe340/Tempered</v>
      </c>
      <c r="B62" s="524"/>
      <c r="C62" s="524"/>
      <c r="E62" s="720">
        <f>Constant!B34*$G$2</f>
        <v>32.56</v>
      </c>
      <c r="F62" s="523" t="str">
        <f>Constant!C34</f>
        <v>Per Square Ft.</v>
      </c>
      <c r="J62" s="528"/>
      <c r="K62" s="528"/>
      <c r="L62" s="528"/>
      <c r="M62" s="528"/>
      <c r="N62" s="524"/>
      <c r="P62" s="526"/>
      <c r="Q62" s="526"/>
    </row>
    <row r="63" spans="1:17" s="525" customFormat="1" ht="15" customHeight="1" x14ac:dyDescent="0.25">
      <c r="A63" s="523" t="str">
        <f>Constant!A35</f>
        <v>Glass - 3/16 - Loe340/Obscure</v>
      </c>
      <c r="B63" s="524"/>
      <c r="C63" s="524"/>
      <c r="E63" s="720">
        <f>Constant!B35*$G$2</f>
        <v>24.14</v>
      </c>
      <c r="F63" s="523" t="str">
        <f>Constant!C35</f>
        <v>Per Square Ft.</v>
      </c>
      <c r="J63" s="528"/>
      <c r="K63" s="528"/>
      <c r="L63" s="528"/>
      <c r="M63" s="528"/>
      <c r="N63" s="524"/>
      <c r="P63" s="526"/>
      <c r="Q63" s="526"/>
    </row>
    <row r="64" spans="1:17" s="525" customFormat="1" ht="15" customHeight="1" x14ac:dyDescent="0.25">
      <c r="A64" s="523" t="str">
        <f>Constant!A36</f>
        <v>Glass - 3/16 - Loe340/Obscure/Tempered</v>
      </c>
      <c r="B64" s="524"/>
      <c r="C64" s="524"/>
      <c r="E64" s="720">
        <f>Constant!B36*$G$2</f>
        <v>45.45</v>
      </c>
      <c r="F64" s="523" t="str">
        <f>Constant!C36</f>
        <v>Per Square Ft.</v>
      </c>
      <c r="J64" s="528"/>
      <c r="K64" s="528"/>
      <c r="L64" s="528"/>
      <c r="M64" s="528"/>
      <c r="N64" s="524"/>
      <c r="P64" s="526"/>
      <c r="Q64" s="526"/>
    </row>
    <row r="65" spans="1:17" s="525" customFormat="1" ht="15" customHeight="1" x14ac:dyDescent="0.25">
      <c r="A65" s="523" t="str">
        <f>Constant!A38</f>
        <v>Spacer Upgrade</v>
      </c>
      <c r="B65" s="524"/>
      <c r="C65" s="524"/>
      <c r="E65" s="720">
        <f>Constant!B38*$G$2</f>
        <v>6.48</v>
      </c>
      <c r="F65" s="523" t="str">
        <f>Constant!C37</f>
        <v>Per Square Ft.</v>
      </c>
      <c r="I65" s="597"/>
      <c r="J65" s="597"/>
      <c r="K65" s="528"/>
      <c r="L65" s="528"/>
      <c r="M65" s="524"/>
      <c r="O65" s="526"/>
      <c r="P65" s="526"/>
    </row>
    <row r="66" spans="1:17" s="525" customFormat="1" ht="15" customHeight="1" x14ac:dyDescent="0.25">
      <c r="A66" s="523" t="str">
        <f>Constant!A39</f>
        <v>Glass Breakage Warranty</v>
      </c>
      <c r="B66" s="524"/>
      <c r="C66" s="524"/>
      <c r="E66" s="720">
        <f>Constant!B39*$G$2</f>
        <v>1.49</v>
      </c>
      <c r="F66" s="523" t="str">
        <f>Constant!C38</f>
        <v>Per Square Ft.</v>
      </c>
      <c r="I66" s="597"/>
      <c r="J66" s="597"/>
      <c r="K66" s="528"/>
      <c r="L66" s="528"/>
      <c r="M66" s="524"/>
      <c r="O66" s="526"/>
      <c r="P66" s="526"/>
    </row>
    <row r="67" spans="1:17" s="525" customFormat="1" ht="15" customHeight="1" x14ac:dyDescent="0.25">
      <c r="A67" s="523" t="str">
        <f>Constant!A40</f>
        <v>Factory Applied WOCD</v>
      </c>
      <c r="B67" s="524"/>
      <c r="C67" s="524"/>
      <c r="E67" s="720">
        <f>Constant!B40*$G$2</f>
        <v>13</v>
      </c>
      <c r="F67" s="523" t="str">
        <f>Constant!C39</f>
        <v>Per Square Ft.</v>
      </c>
      <c r="I67" s="597"/>
      <c r="J67" s="597"/>
      <c r="K67" s="528"/>
      <c r="L67" s="528"/>
      <c r="M67" s="524"/>
      <c r="O67" s="526"/>
      <c r="P67" s="526"/>
    </row>
    <row r="68" spans="1:17" s="525" customFormat="1" ht="15" customHeight="1" x14ac:dyDescent="0.25">
      <c r="A68" s="523" t="str">
        <f>Constant!A41</f>
        <v>Plastic Film Applied - Inside or Outside</v>
      </c>
      <c r="B68" s="524"/>
      <c r="C68" s="524"/>
      <c r="E68" s="720">
        <f>Constant!B41*$G$2</f>
        <v>33</v>
      </c>
      <c r="F68" s="523" t="str">
        <f>Constant!C40</f>
        <v>Per Window</v>
      </c>
      <c r="I68" s="597"/>
      <c r="J68" s="597"/>
      <c r="K68" s="528"/>
      <c r="L68" s="528"/>
      <c r="M68" s="524"/>
      <c r="O68" s="526"/>
      <c r="P68" s="526"/>
    </row>
    <row r="69" spans="1:17" s="525" customFormat="1" ht="15" customHeight="1" x14ac:dyDescent="0.25">
      <c r="A69" s="523" t="str">
        <f>Constant!A42</f>
        <v>Plastic Film Applied - Inside and Outside</v>
      </c>
      <c r="B69" s="524"/>
      <c r="C69" s="524"/>
      <c r="E69" s="720">
        <f>Constant!B42*$G$2</f>
        <v>44</v>
      </c>
      <c r="F69" s="523" t="str">
        <f>Constant!C41</f>
        <v>Per Window</v>
      </c>
      <c r="I69" s="597"/>
      <c r="J69" s="597"/>
      <c r="K69" s="528"/>
      <c r="L69" s="528"/>
      <c r="M69" s="524"/>
      <c r="O69" s="526"/>
      <c r="P69" s="526"/>
    </row>
    <row r="70" spans="1:17" s="525" customFormat="1" ht="15" customHeight="1" x14ac:dyDescent="0.25">
      <c r="A70" s="523" t="str">
        <f>Constant!A43</f>
        <v>Flat Grid Charge</v>
      </c>
      <c r="B70" s="524"/>
      <c r="C70" s="524"/>
      <c r="E70" s="720">
        <f>Constant!B43*$G$2</f>
        <v>6.55</v>
      </c>
      <c r="F70" s="523" t="str">
        <f>Constant!C42</f>
        <v>Per Window</v>
      </c>
      <c r="I70" s="597"/>
      <c r="J70" s="597"/>
      <c r="K70" s="528"/>
      <c r="L70" s="528"/>
      <c r="M70" s="524"/>
      <c r="O70" s="526"/>
      <c r="P70" s="526"/>
    </row>
    <row r="71" spans="1:17" s="525" customFormat="1" ht="15" customHeight="1" x14ac:dyDescent="0.25">
      <c r="A71" s="523" t="str">
        <f>Constant!A44</f>
        <v>Two-Tone Flat Grid Charge</v>
      </c>
      <c r="B71" s="524"/>
      <c r="C71" s="524"/>
      <c r="E71" s="720">
        <f>Constant!B44*$G$2</f>
        <v>17.02</v>
      </c>
      <c r="F71" s="523" t="str">
        <f>Constant!C43</f>
        <v>Per Square Ft.</v>
      </c>
      <c r="I71" s="597"/>
      <c r="J71" s="597"/>
      <c r="K71" s="528"/>
      <c r="L71" s="528"/>
      <c r="M71" s="524"/>
      <c r="O71" s="526"/>
      <c r="P71" s="526"/>
    </row>
    <row r="72" spans="1:17" s="525" customFormat="1" ht="15" customHeight="1" x14ac:dyDescent="0.25">
      <c r="A72" s="523" t="str">
        <f>Constant!A45</f>
        <v>Sculptured Grid Charge</v>
      </c>
      <c r="B72" s="524"/>
      <c r="C72" s="524"/>
      <c r="E72" s="720">
        <f>Constant!B45*$G$2</f>
        <v>17.02</v>
      </c>
      <c r="F72" s="523" t="str">
        <f>Constant!C44</f>
        <v>Per Square Ft.</v>
      </c>
      <c r="I72" s="597"/>
      <c r="J72" s="597"/>
      <c r="K72" s="528"/>
      <c r="L72" s="528"/>
      <c r="M72" s="524"/>
      <c r="O72" s="526"/>
      <c r="P72" s="526"/>
    </row>
    <row r="73" spans="1:17" s="525" customFormat="1" ht="15" customHeight="1" x14ac:dyDescent="0.25">
      <c r="A73" s="523" t="str">
        <f>Constant!A46</f>
        <v>Two-Tone Sculptured Grid Charge</v>
      </c>
      <c r="B73" s="524"/>
      <c r="C73" s="524"/>
      <c r="E73" s="720">
        <f>Constant!B46*$G$2</f>
        <v>34.06</v>
      </c>
      <c r="F73" s="523" t="str">
        <f>Constant!C45</f>
        <v>Per Square Ft.</v>
      </c>
      <c r="I73" s="597"/>
      <c r="J73" s="597"/>
      <c r="K73" s="528"/>
      <c r="L73" s="528"/>
      <c r="M73" s="524"/>
      <c r="O73" s="526"/>
      <c r="P73" s="526"/>
    </row>
    <row r="74" spans="1:17" s="525" customFormat="1" ht="15" customHeight="1" x14ac:dyDescent="0.25">
      <c r="A74" s="523" t="str">
        <f>Constant!A47</f>
        <v>Simulated Divided Lite Grid Charge</v>
      </c>
      <c r="B74" s="524"/>
      <c r="C74" s="524"/>
      <c r="E74" s="720">
        <f>Constant!B47*$G$2</f>
        <v>21.8</v>
      </c>
      <c r="F74" s="523" t="str">
        <f>Constant!C46</f>
        <v>Per Square Ft.</v>
      </c>
      <c r="G74" s="684" t="s">
        <v>1208</v>
      </c>
      <c r="I74" s="597"/>
      <c r="J74" s="597"/>
      <c r="K74" s="528"/>
      <c r="L74" s="528"/>
      <c r="M74" s="524"/>
      <c r="O74" s="526"/>
      <c r="P74" s="526"/>
    </row>
    <row r="75" spans="1:17" s="525" customFormat="1" ht="15" customHeight="1" x14ac:dyDescent="0.25">
      <c r="A75" s="523" t="str">
        <f>Constant!A48</f>
        <v>Simulated Divided Lite Painted Grid Charge</v>
      </c>
      <c r="B75" s="524"/>
      <c r="C75" s="524"/>
      <c r="E75" s="720">
        <f>Constant!B48*$G$2</f>
        <v>27.51</v>
      </c>
      <c r="F75" s="523" t="str">
        <f>Constant!C47</f>
        <v>Per Square Ft.</v>
      </c>
      <c r="G75" s="684" t="s">
        <v>1208</v>
      </c>
      <c r="I75" s="597"/>
      <c r="J75" s="597"/>
      <c r="K75" s="528"/>
      <c r="L75" s="528"/>
      <c r="M75" s="524"/>
      <c r="O75" s="526"/>
      <c r="P75" s="526"/>
    </row>
    <row r="76" spans="1:17" s="525" customFormat="1" ht="15" customHeight="1" x14ac:dyDescent="0.25">
      <c r="A76" s="523" t="str">
        <f>Constant!A49</f>
        <v>2 1/8" SDL Bar</v>
      </c>
      <c r="B76" s="535"/>
      <c r="C76" s="535"/>
      <c r="D76" s="535"/>
      <c r="E76" s="720">
        <f>Constant!B49*$G$2</f>
        <v>102</v>
      </c>
      <c r="F76" s="523" t="str">
        <f>Constant!C48</f>
        <v>Per Square Ft.</v>
      </c>
      <c r="I76" s="597"/>
      <c r="J76" s="597"/>
      <c r="K76" s="528"/>
      <c r="L76" s="528"/>
      <c r="M76" s="524"/>
      <c r="O76" s="526"/>
      <c r="P76" s="526"/>
    </row>
    <row r="77" spans="1:17" s="525" customFormat="1" ht="15" customHeight="1" x14ac:dyDescent="0.25">
      <c r="A77" s="523" t="str">
        <f>Constant!A52</f>
        <v>Combination Unit Charge</v>
      </c>
      <c r="B77" s="535"/>
      <c r="C77" s="535"/>
      <c r="D77" s="535"/>
      <c r="E77" s="720">
        <f>Constant!B52*$G$2</f>
        <v>154</v>
      </c>
      <c r="F77" s="523" t="str">
        <f>Constant!C49</f>
        <v>Per Bar</v>
      </c>
      <c r="G77" s="548"/>
      <c r="J77" s="597"/>
      <c r="K77" s="597"/>
      <c r="L77" s="528"/>
      <c r="M77" s="528"/>
      <c r="N77" s="524"/>
      <c r="P77" s="526"/>
      <c r="Q77" s="526"/>
    </row>
    <row r="78" spans="1:17" s="535" customFormat="1" ht="15" customHeight="1" x14ac:dyDescent="0.25">
      <c r="A78" s="523" t="str">
        <f>Constant!A53</f>
        <v>Tariff</v>
      </c>
      <c r="E78" s="720">
        <f>Constant!B53*$G$2</f>
        <v>6.24</v>
      </c>
      <c r="F78" s="523" t="str">
        <f>Constant!C50</f>
        <v>Per Window</v>
      </c>
      <c r="J78" s="534"/>
      <c r="K78" s="534"/>
    </row>
    <row r="79" spans="1:17" s="535" customFormat="1" ht="15" customHeight="1" x14ac:dyDescent="0.25">
      <c r="A79" s="523"/>
      <c r="B79" s="539"/>
      <c r="C79" s="539"/>
      <c r="D79" s="538"/>
      <c r="E79" s="538"/>
      <c r="F79" s="529"/>
      <c r="G79" s="529"/>
      <c r="J79" s="597"/>
      <c r="K79" s="597"/>
      <c r="L79" s="528"/>
      <c r="M79" s="528"/>
      <c r="N79" s="524"/>
    </row>
    <row r="80" spans="1:17" s="535" customFormat="1" ht="15" customHeight="1" x14ac:dyDescent="0.25">
      <c r="A80" s="523"/>
      <c r="B80" s="539"/>
      <c r="C80" s="539"/>
      <c r="D80" s="538"/>
      <c r="E80" s="538"/>
      <c r="F80" s="529"/>
      <c r="G80" s="529"/>
      <c r="J80" s="597"/>
      <c r="K80" s="597"/>
      <c r="L80" s="528"/>
      <c r="M80" s="528"/>
      <c r="N80" s="524"/>
    </row>
    <row r="81" spans="1:16" s="529" customFormat="1" ht="15" customHeight="1" thickBot="1" x14ac:dyDescent="0.3">
      <c r="A81" s="523"/>
      <c r="B81" s="526"/>
      <c r="C81" s="526"/>
      <c r="D81" s="526"/>
      <c r="E81" s="526"/>
      <c r="F81" s="526"/>
      <c r="G81" s="526"/>
      <c r="J81" s="597"/>
      <c r="K81" s="597"/>
      <c r="L81" s="528"/>
      <c r="M81" s="528"/>
      <c r="N81" s="524"/>
    </row>
    <row r="82" spans="1:16" s="529" customFormat="1" ht="15" customHeight="1" x14ac:dyDescent="0.25">
      <c r="A82" s="711" t="str">
        <f>Constant!A59</f>
        <v>* Suggested rough opening based on butt type drywall installation - add 1/2" to exact width dimension - add 1/2" to exact height dimension.</v>
      </c>
      <c r="B82" s="715"/>
      <c r="C82" s="715"/>
      <c r="D82" s="715"/>
      <c r="E82" s="715"/>
      <c r="F82" s="715"/>
      <c r="G82" s="715"/>
      <c r="H82" s="727"/>
      <c r="I82" s="540"/>
      <c r="J82" s="597"/>
      <c r="K82" s="597"/>
      <c r="L82" s="528"/>
      <c r="M82" s="528"/>
      <c r="N82" s="524"/>
    </row>
    <row r="83" spans="1:16" s="529" customFormat="1" ht="15" customHeight="1" x14ac:dyDescent="0.25">
      <c r="A83" s="523" t="str">
        <f>Constant!A60</f>
        <v>* Grids are between Glass and can not be removed or added.</v>
      </c>
      <c r="B83" s="535"/>
      <c r="C83" s="535"/>
      <c r="D83" s="535"/>
      <c r="E83" s="535"/>
      <c r="F83" s="534"/>
      <c r="G83" s="534"/>
      <c r="H83" s="540"/>
      <c r="I83" s="540"/>
      <c r="J83" s="598"/>
      <c r="K83" s="598"/>
    </row>
    <row r="84" spans="1:16" x14ac:dyDescent="0.25">
      <c r="A84" s="523" t="str">
        <f>Constant!A61</f>
        <v>** Argon Enhanced Available Only In Combination W/ Low E Glass.</v>
      </c>
      <c r="L84" s="517"/>
      <c r="M84" s="517"/>
      <c r="N84" s="517"/>
      <c r="O84" s="517"/>
      <c r="P84" s="517"/>
    </row>
    <row r="85" spans="1:16" x14ac:dyDescent="0.25">
      <c r="A85" s="523" t="str">
        <f>Constant!A62</f>
        <v>Subject to change without notice.</v>
      </c>
      <c r="L85" s="517"/>
      <c r="M85" s="517"/>
      <c r="N85" s="517"/>
      <c r="O85" s="517"/>
      <c r="P85" s="517"/>
    </row>
    <row r="86" spans="1:16" x14ac:dyDescent="0.25">
      <c r="A86" s="523" t="str">
        <f>Constant!A63</f>
        <v>When changing the multiplier, please make sure that you have entered the correct number from your multiplier sheet.</v>
      </c>
      <c r="L86" s="517"/>
      <c r="M86" s="517"/>
      <c r="N86" s="517"/>
      <c r="O86" s="517"/>
      <c r="P86" s="517"/>
    </row>
    <row r="87" spans="1:16" x14ac:dyDescent="0.25">
      <c r="A87" s="523" t="str">
        <f>Constant!A64</f>
        <v>Match the product code number and the multiplier number.  We can not be responsible for mistakes in pricing.</v>
      </c>
      <c r="L87" s="517"/>
      <c r="M87" s="517"/>
      <c r="N87" s="517"/>
      <c r="O87" s="517"/>
      <c r="P87" s="517"/>
    </row>
    <row r="88" spans="1:16" ht="16.5" thickBot="1" x14ac:dyDescent="0.3">
      <c r="A88" s="716" t="str">
        <f>Constant!A65</f>
        <v>If you have any questions contact your local sales person or customer service department.</v>
      </c>
      <c r="B88" s="722"/>
      <c r="C88" s="722"/>
      <c r="D88" s="722"/>
      <c r="E88" s="722"/>
      <c r="F88" s="722"/>
      <c r="G88" s="722"/>
      <c r="H88" s="722"/>
      <c r="L88" s="517"/>
      <c r="M88" s="517"/>
      <c r="N88" s="517"/>
      <c r="O88" s="517"/>
      <c r="P88" s="517"/>
    </row>
    <row r="89" spans="1:16" x14ac:dyDescent="0.25">
      <c r="A89" s="523"/>
      <c r="L89" s="517"/>
      <c r="M89" s="517"/>
      <c r="N89" s="517"/>
      <c r="O89" s="517"/>
      <c r="P89" s="517"/>
    </row>
    <row r="90" spans="1:16" x14ac:dyDescent="0.25">
      <c r="A90" s="523"/>
      <c r="L90" s="517"/>
      <c r="M90" s="517"/>
      <c r="N90" s="517"/>
      <c r="O90" s="517"/>
      <c r="P90" s="517"/>
    </row>
    <row r="91" spans="1:16" x14ac:dyDescent="0.25">
      <c r="A91" s="523"/>
      <c r="L91" s="517"/>
      <c r="M91" s="517"/>
      <c r="N91" s="517"/>
      <c r="O91" s="517"/>
      <c r="P91" s="517"/>
    </row>
    <row r="92" spans="1:16" x14ac:dyDescent="0.25">
      <c r="A92" s="523"/>
      <c r="L92" s="517"/>
      <c r="M92" s="517"/>
      <c r="N92" s="517"/>
      <c r="O92" s="517"/>
      <c r="P92" s="517"/>
    </row>
    <row r="93" spans="1:16" x14ac:dyDescent="0.25">
      <c r="L93" s="517"/>
      <c r="M93" s="517"/>
      <c r="N93" s="517"/>
      <c r="O93" s="517"/>
      <c r="P93" s="517"/>
    </row>
    <row r="94" spans="1:16" x14ac:dyDescent="0.25">
      <c r="L94" s="517"/>
      <c r="M94" s="517"/>
      <c r="N94" s="517"/>
      <c r="O94" s="517"/>
      <c r="P94" s="517"/>
    </row>
    <row r="95" spans="1:16" x14ac:dyDescent="0.25">
      <c r="L95" s="517"/>
      <c r="M95" s="517"/>
      <c r="N95" s="517"/>
      <c r="O95" s="517"/>
      <c r="P95" s="517"/>
    </row>
    <row r="96" spans="1:16" x14ac:dyDescent="0.25">
      <c r="L96" s="517"/>
      <c r="M96" s="517"/>
      <c r="N96" s="517"/>
      <c r="O96" s="517"/>
      <c r="P96" s="517"/>
    </row>
    <row r="97" spans="12:16" x14ac:dyDescent="0.25">
      <c r="L97" s="517"/>
      <c r="M97" s="517"/>
      <c r="N97" s="517"/>
      <c r="O97" s="517"/>
      <c r="P97" s="517"/>
    </row>
    <row r="98" spans="12:16" x14ac:dyDescent="0.25">
      <c r="L98" s="517"/>
      <c r="M98" s="517"/>
      <c r="N98" s="517"/>
      <c r="O98" s="517"/>
      <c r="P98" s="517"/>
    </row>
    <row r="99" spans="12:16" x14ac:dyDescent="0.25">
      <c r="L99" s="517"/>
      <c r="M99" s="517"/>
      <c r="N99" s="517"/>
      <c r="O99" s="517"/>
      <c r="P99" s="517"/>
    </row>
    <row r="100" spans="12:16" x14ac:dyDescent="0.25">
      <c r="L100" s="517"/>
      <c r="M100" s="517"/>
      <c r="N100" s="517"/>
      <c r="O100" s="517"/>
      <c r="P100" s="517"/>
    </row>
    <row r="101" spans="12:16" x14ac:dyDescent="0.25">
      <c r="L101" s="517"/>
      <c r="M101" s="517"/>
      <c r="N101" s="517"/>
      <c r="O101" s="517"/>
      <c r="P101" s="517"/>
    </row>
    <row r="102" spans="12:16" x14ac:dyDescent="0.25">
      <c r="L102" s="517"/>
      <c r="M102" s="517"/>
      <c r="N102" s="517"/>
      <c r="O102" s="517"/>
      <c r="P102" s="517"/>
    </row>
    <row r="103" spans="12:16" x14ac:dyDescent="0.25">
      <c r="L103" s="517"/>
      <c r="M103" s="517"/>
      <c r="N103" s="517"/>
      <c r="O103" s="517"/>
      <c r="P103" s="517"/>
    </row>
    <row r="104" spans="12:16" x14ac:dyDescent="0.25">
      <c r="L104" s="517"/>
      <c r="M104" s="517"/>
      <c r="N104" s="517"/>
      <c r="O104" s="517"/>
      <c r="P104" s="517"/>
    </row>
    <row r="105" spans="12:16" x14ac:dyDescent="0.25">
      <c r="L105" s="517"/>
      <c r="M105" s="517"/>
      <c r="N105" s="517"/>
      <c r="O105" s="517"/>
      <c r="P105" s="517"/>
    </row>
    <row r="106" spans="12:16" x14ac:dyDescent="0.25">
      <c r="L106" s="517"/>
      <c r="M106" s="517"/>
      <c r="N106" s="517"/>
      <c r="O106" s="517"/>
      <c r="P106" s="517"/>
    </row>
    <row r="107" spans="12:16" x14ac:dyDescent="0.25">
      <c r="L107" s="517"/>
      <c r="M107" s="517"/>
      <c r="N107" s="517"/>
      <c r="O107" s="517"/>
      <c r="P107" s="517"/>
    </row>
    <row r="108" spans="12:16" x14ac:dyDescent="0.25">
      <c r="L108" s="517"/>
      <c r="M108" s="517"/>
      <c r="N108" s="517"/>
      <c r="O108" s="517"/>
      <c r="P108" s="517"/>
    </row>
    <row r="109" spans="12:16" x14ac:dyDescent="0.25">
      <c r="L109" s="517"/>
      <c r="M109" s="517"/>
      <c r="N109" s="517"/>
      <c r="O109" s="517"/>
      <c r="P109" s="517"/>
    </row>
    <row r="110" spans="12:16" x14ac:dyDescent="0.25">
      <c r="L110" s="517"/>
      <c r="M110" s="517"/>
      <c r="N110" s="517"/>
      <c r="O110" s="517"/>
      <c r="P110" s="517"/>
    </row>
    <row r="111" spans="12:16" x14ac:dyDescent="0.25">
      <c r="L111" s="517"/>
      <c r="M111" s="517"/>
      <c r="N111" s="517"/>
      <c r="O111" s="517"/>
      <c r="P111" s="517"/>
    </row>
    <row r="112" spans="12:16" x14ac:dyDescent="0.25">
      <c r="L112" s="517"/>
      <c r="M112" s="517"/>
      <c r="N112" s="517"/>
      <c r="O112" s="517"/>
      <c r="P112" s="517"/>
    </row>
    <row r="113" spans="12:16" x14ac:dyDescent="0.25">
      <c r="L113" s="517"/>
      <c r="M113" s="517"/>
      <c r="N113" s="517"/>
      <c r="O113" s="517"/>
      <c r="P113" s="517"/>
    </row>
    <row r="114" spans="12:16" x14ac:dyDescent="0.25">
      <c r="L114" s="517"/>
      <c r="M114" s="517"/>
      <c r="N114" s="517"/>
      <c r="O114" s="517"/>
      <c r="P114" s="517"/>
    </row>
    <row r="115" spans="12:16" x14ac:dyDescent="0.25">
      <c r="L115" s="517"/>
      <c r="M115" s="517"/>
      <c r="N115" s="517"/>
      <c r="O115" s="517"/>
      <c r="P115" s="517"/>
    </row>
    <row r="116" spans="12:16" x14ac:dyDescent="0.25">
      <c r="L116" s="517"/>
      <c r="M116" s="517"/>
      <c r="N116" s="517"/>
      <c r="O116" s="517"/>
      <c r="P116" s="517"/>
    </row>
    <row r="117" spans="12:16" x14ac:dyDescent="0.25">
      <c r="L117" s="517"/>
      <c r="M117" s="517"/>
      <c r="N117" s="517"/>
      <c r="O117" s="517"/>
      <c r="P117" s="517"/>
    </row>
    <row r="118" spans="12:16" x14ac:dyDescent="0.25">
      <c r="L118" s="517"/>
      <c r="M118" s="517"/>
      <c r="N118" s="517"/>
      <c r="O118" s="517"/>
      <c r="P118" s="517"/>
    </row>
    <row r="119" spans="12:16" x14ac:dyDescent="0.25">
      <c r="L119" s="517"/>
      <c r="M119" s="517"/>
      <c r="N119" s="517"/>
      <c r="O119" s="517"/>
      <c r="P119" s="517"/>
    </row>
    <row r="120" spans="12:16" x14ac:dyDescent="0.25">
      <c r="L120" s="517"/>
      <c r="M120" s="517"/>
      <c r="N120" s="517"/>
      <c r="O120" s="517"/>
      <c r="P120" s="517"/>
    </row>
    <row r="121" spans="12:16" x14ac:dyDescent="0.25">
      <c r="L121" s="517"/>
      <c r="M121" s="517"/>
      <c r="N121" s="517"/>
      <c r="O121" s="517"/>
      <c r="P121" s="517"/>
    </row>
    <row r="122" spans="12:16" x14ac:dyDescent="0.25">
      <c r="L122" s="517"/>
      <c r="M122" s="517"/>
      <c r="N122" s="517"/>
      <c r="O122" s="517"/>
      <c r="P122" s="517"/>
    </row>
    <row r="123" spans="12:16" x14ac:dyDescent="0.25">
      <c r="L123" s="517"/>
      <c r="M123" s="517"/>
      <c r="N123" s="517"/>
      <c r="O123" s="517"/>
      <c r="P123" s="517"/>
    </row>
    <row r="124" spans="12:16" x14ac:dyDescent="0.25">
      <c r="L124" s="517"/>
      <c r="M124" s="517"/>
      <c r="N124" s="517"/>
      <c r="O124" s="517"/>
      <c r="P124" s="517"/>
    </row>
    <row r="125" spans="12:16" x14ac:dyDescent="0.25">
      <c r="L125" s="517"/>
      <c r="M125" s="517"/>
      <c r="N125" s="517"/>
      <c r="O125" s="517"/>
      <c r="P125" s="517"/>
    </row>
    <row r="126" spans="12:16" x14ac:dyDescent="0.25">
      <c r="L126" s="517"/>
      <c r="M126" s="517"/>
      <c r="N126" s="517"/>
      <c r="O126" s="517"/>
      <c r="P126" s="517"/>
    </row>
    <row r="127" spans="12:16" x14ac:dyDescent="0.25">
      <c r="L127" s="517"/>
      <c r="M127" s="517"/>
      <c r="N127" s="517"/>
      <c r="O127" s="517"/>
      <c r="P127" s="517"/>
    </row>
    <row r="128" spans="12:16" x14ac:dyDescent="0.25">
      <c r="L128" s="517"/>
      <c r="M128" s="517"/>
      <c r="N128" s="517"/>
      <c r="O128" s="517"/>
      <c r="P128" s="517"/>
    </row>
    <row r="129" spans="12:16" x14ac:dyDescent="0.25">
      <c r="L129" s="517"/>
      <c r="M129" s="517"/>
      <c r="N129" s="517"/>
      <c r="O129" s="517"/>
      <c r="P129" s="517"/>
    </row>
    <row r="130" spans="12:16" x14ac:dyDescent="0.25">
      <c r="L130" s="517"/>
      <c r="M130" s="517"/>
      <c r="N130" s="517"/>
      <c r="O130" s="517"/>
      <c r="P130" s="517"/>
    </row>
    <row r="131" spans="12:16" x14ac:dyDescent="0.25">
      <c r="L131" s="517"/>
      <c r="M131" s="517"/>
      <c r="N131" s="517"/>
      <c r="O131" s="517"/>
      <c r="P131" s="517"/>
    </row>
    <row r="132" spans="12:16" x14ac:dyDescent="0.25">
      <c r="L132" s="517"/>
      <c r="M132" s="517"/>
      <c r="N132" s="517"/>
      <c r="O132" s="517"/>
      <c r="P132" s="517"/>
    </row>
    <row r="133" spans="12:16" x14ac:dyDescent="0.25">
      <c r="L133" s="517"/>
      <c r="M133" s="517"/>
      <c r="N133" s="517"/>
      <c r="O133" s="517"/>
      <c r="P133" s="517"/>
    </row>
    <row r="134" spans="12:16" x14ac:dyDescent="0.25">
      <c r="L134" s="517"/>
      <c r="M134" s="517"/>
      <c r="N134" s="517"/>
      <c r="O134" s="517"/>
      <c r="P134" s="517"/>
    </row>
    <row r="135" spans="12:16" x14ac:dyDescent="0.25">
      <c r="L135" s="517"/>
      <c r="M135" s="517"/>
      <c r="N135" s="517"/>
      <c r="O135" s="517"/>
      <c r="P135" s="517"/>
    </row>
    <row r="136" spans="12:16" x14ac:dyDescent="0.25">
      <c r="L136" s="517"/>
      <c r="M136" s="517"/>
      <c r="N136" s="517"/>
      <c r="O136" s="517"/>
      <c r="P136" s="517"/>
    </row>
    <row r="137" spans="12:16" x14ac:dyDescent="0.25">
      <c r="L137" s="517"/>
      <c r="M137" s="517"/>
      <c r="N137" s="517"/>
      <c r="O137" s="517"/>
      <c r="P137" s="517"/>
    </row>
    <row r="138" spans="12:16" x14ac:dyDescent="0.25">
      <c r="L138" s="517"/>
      <c r="M138" s="517"/>
      <c r="N138" s="517"/>
      <c r="O138" s="517"/>
      <c r="P138" s="517"/>
    </row>
    <row r="139" spans="12:16" x14ac:dyDescent="0.25">
      <c r="L139" s="517"/>
      <c r="M139" s="517"/>
      <c r="N139" s="517"/>
      <c r="O139" s="517"/>
      <c r="P139" s="517"/>
    </row>
    <row r="140" spans="12:16" x14ac:dyDescent="0.25">
      <c r="L140" s="517"/>
      <c r="M140" s="517"/>
      <c r="N140" s="517"/>
      <c r="O140" s="517"/>
      <c r="P140" s="517"/>
    </row>
    <row r="141" spans="12:16" x14ac:dyDescent="0.25">
      <c r="L141" s="517"/>
      <c r="M141" s="517"/>
      <c r="N141" s="517"/>
      <c r="O141" s="517"/>
      <c r="P141" s="517"/>
    </row>
    <row r="142" spans="12:16" x14ac:dyDescent="0.25">
      <c r="L142" s="517"/>
      <c r="M142" s="517"/>
      <c r="N142" s="517"/>
      <c r="O142" s="517"/>
      <c r="P142" s="517"/>
    </row>
    <row r="143" spans="12:16" x14ac:dyDescent="0.25">
      <c r="L143" s="517"/>
      <c r="M143" s="517"/>
      <c r="N143" s="517"/>
      <c r="O143" s="517"/>
      <c r="P143" s="517"/>
    </row>
    <row r="144" spans="12:16" x14ac:dyDescent="0.25">
      <c r="L144" s="517"/>
      <c r="M144" s="517"/>
      <c r="N144" s="517"/>
      <c r="O144" s="517"/>
      <c r="P144" s="517"/>
    </row>
    <row r="145" spans="12:16" x14ac:dyDescent="0.25">
      <c r="L145" s="517"/>
      <c r="M145" s="517"/>
      <c r="N145" s="517"/>
      <c r="O145" s="517"/>
      <c r="P145" s="517"/>
    </row>
    <row r="146" spans="12:16" x14ac:dyDescent="0.25">
      <c r="L146" s="517"/>
      <c r="M146" s="517"/>
      <c r="N146" s="517"/>
      <c r="O146" s="517"/>
      <c r="P146" s="517"/>
    </row>
    <row r="147" spans="12:16" x14ac:dyDescent="0.25">
      <c r="L147" s="517"/>
      <c r="M147" s="517"/>
      <c r="N147" s="517"/>
      <c r="O147" s="517"/>
      <c r="P147" s="517"/>
    </row>
    <row r="148" spans="12:16" x14ac:dyDescent="0.25">
      <c r="L148" s="517"/>
      <c r="M148" s="517"/>
      <c r="N148" s="517"/>
      <c r="O148" s="517"/>
      <c r="P148" s="517"/>
    </row>
    <row r="149" spans="12:16" x14ac:dyDescent="0.25">
      <c r="L149" s="517"/>
      <c r="M149" s="517"/>
      <c r="N149" s="517"/>
      <c r="O149" s="517"/>
      <c r="P149" s="517"/>
    </row>
    <row r="150" spans="12:16" x14ac:dyDescent="0.25">
      <c r="L150" s="517"/>
      <c r="M150" s="517"/>
      <c r="N150" s="517"/>
      <c r="O150" s="517"/>
      <c r="P150" s="517"/>
    </row>
    <row r="151" spans="12:16" x14ac:dyDescent="0.25">
      <c r="L151" s="517"/>
      <c r="M151" s="517"/>
      <c r="N151" s="517"/>
      <c r="O151" s="517"/>
      <c r="P151" s="517"/>
    </row>
    <row r="152" spans="12:16" x14ac:dyDescent="0.25">
      <c r="L152" s="517"/>
      <c r="M152" s="517"/>
      <c r="N152" s="517"/>
      <c r="O152" s="517"/>
      <c r="P152" s="517"/>
    </row>
    <row r="153" spans="12:16" x14ac:dyDescent="0.25">
      <c r="L153" s="517"/>
      <c r="M153" s="517"/>
      <c r="N153" s="517"/>
      <c r="O153" s="517"/>
      <c r="P153" s="517"/>
    </row>
    <row r="154" spans="12:16" x14ac:dyDescent="0.25">
      <c r="L154" s="517"/>
      <c r="M154" s="517"/>
      <c r="N154" s="517"/>
      <c r="O154" s="517"/>
      <c r="P154" s="517"/>
    </row>
    <row r="155" spans="12:16" x14ac:dyDescent="0.25">
      <c r="L155" s="517"/>
      <c r="M155" s="517"/>
      <c r="N155" s="517"/>
      <c r="O155" s="517"/>
      <c r="P155" s="517"/>
    </row>
    <row r="156" spans="12:16" x14ac:dyDescent="0.25">
      <c r="L156" s="517"/>
      <c r="M156" s="517"/>
      <c r="N156" s="517"/>
      <c r="O156" s="517"/>
      <c r="P156" s="517"/>
    </row>
    <row r="157" spans="12:16" x14ac:dyDescent="0.25">
      <c r="L157" s="517"/>
      <c r="M157" s="517"/>
      <c r="N157" s="517"/>
      <c r="O157" s="517"/>
      <c r="P157" s="517"/>
    </row>
    <row r="158" spans="12:16" x14ac:dyDescent="0.25">
      <c r="L158" s="517"/>
      <c r="M158" s="517"/>
      <c r="N158" s="517"/>
      <c r="O158" s="517"/>
      <c r="P158" s="517"/>
    </row>
    <row r="159" spans="12:16" x14ac:dyDescent="0.25">
      <c r="L159" s="517"/>
      <c r="M159" s="517"/>
      <c r="N159" s="517"/>
      <c r="O159" s="517"/>
      <c r="P159" s="517"/>
    </row>
    <row r="160" spans="12:16" x14ac:dyDescent="0.25">
      <c r="L160" s="517"/>
      <c r="M160" s="517"/>
      <c r="N160" s="517"/>
      <c r="O160" s="517"/>
      <c r="P160" s="517"/>
    </row>
    <row r="161" spans="12:16" x14ac:dyDescent="0.25">
      <c r="L161" s="517"/>
      <c r="M161" s="517"/>
      <c r="N161" s="517"/>
      <c r="O161" s="517"/>
      <c r="P161" s="517"/>
    </row>
    <row r="162" spans="12:16" x14ac:dyDescent="0.25">
      <c r="L162" s="517"/>
      <c r="M162" s="517"/>
      <c r="N162" s="517"/>
      <c r="O162" s="517"/>
      <c r="P162" s="517"/>
    </row>
    <row r="163" spans="12:16" x14ac:dyDescent="0.25">
      <c r="L163" s="517"/>
      <c r="M163" s="517"/>
      <c r="N163" s="517"/>
      <c r="O163" s="517"/>
      <c r="P163" s="517"/>
    </row>
    <row r="164" spans="12:16" x14ac:dyDescent="0.25">
      <c r="L164" s="517"/>
      <c r="M164" s="517"/>
      <c r="N164" s="517"/>
      <c r="O164" s="517"/>
      <c r="P164" s="517"/>
    </row>
    <row r="165" spans="12:16" x14ac:dyDescent="0.25">
      <c r="L165" s="517"/>
      <c r="M165" s="517"/>
      <c r="N165" s="517"/>
      <c r="O165" s="517"/>
      <c r="P165" s="517"/>
    </row>
    <row r="166" spans="12:16" x14ac:dyDescent="0.25">
      <c r="L166" s="517"/>
      <c r="M166" s="517"/>
      <c r="N166" s="517"/>
      <c r="O166" s="517"/>
      <c r="P166" s="517"/>
    </row>
    <row r="167" spans="12:16" x14ac:dyDescent="0.25">
      <c r="L167" s="517"/>
      <c r="M167" s="517"/>
      <c r="N167" s="517"/>
      <c r="O167" s="517"/>
      <c r="P167" s="517"/>
    </row>
    <row r="168" spans="12:16" x14ac:dyDescent="0.25">
      <c r="L168" s="517"/>
      <c r="M168" s="517"/>
      <c r="N168" s="517"/>
      <c r="O168" s="517"/>
      <c r="P168" s="517"/>
    </row>
    <row r="169" spans="12:16" x14ac:dyDescent="0.25">
      <c r="L169" s="517"/>
      <c r="M169" s="517"/>
      <c r="N169" s="517"/>
      <c r="O169" s="517"/>
      <c r="P169" s="517"/>
    </row>
    <row r="170" spans="12:16" x14ac:dyDescent="0.25">
      <c r="L170" s="517"/>
      <c r="M170" s="517"/>
      <c r="N170" s="517"/>
      <c r="O170" s="517"/>
      <c r="P170" s="517"/>
    </row>
    <row r="171" spans="12:16" x14ac:dyDescent="0.25">
      <c r="L171" s="517"/>
      <c r="M171" s="517"/>
      <c r="N171" s="517"/>
      <c r="O171" s="517"/>
      <c r="P171" s="517"/>
    </row>
    <row r="172" spans="12:16" x14ac:dyDescent="0.25">
      <c r="L172" s="517"/>
      <c r="M172" s="517"/>
      <c r="N172" s="517"/>
      <c r="O172" s="517"/>
      <c r="P172" s="517"/>
    </row>
    <row r="173" spans="12:16" x14ac:dyDescent="0.25">
      <c r="L173" s="517"/>
      <c r="M173" s="517"/>
      <c r="N173" s="517"/>
      <c r="O173" s="517"/>
      <c r="P173" s="517"/>
    </row>
    <row r="174" spans="12:16" x14ac:dyDescent="0.25">
      <c r="L174" s="517"/>
      <c r="M174" s="517"/>
      <c r="N174" s="517"/>
      <c r="O174" s="517"/>
      <c r="P174" s="517"/>
    </row>
    <row r="175" spans="12:16" x14ac:dyDescent="0.25">
      <c r="L175" s="517"/>
      <c r="M175" s="517"/>
      <c r="N175" s="517"/>
      <c r="O175" s="517"/>
      <c r="P175" s="517"/>
    </row>
    <row r="176" spans="12:16" x14ac:dyDescent="0.25">
      <c r="L176" s="517"/>
      <c r="M176" s="517"/>
      <c r="N176" s="517"/>
      <c r="O176" s="517"/>
      <c r="P176" s="517"/>
    </row>
    <row r="177" spans="12:16" x14ac:dyDescent="0.25">
      <c r="L177" s="517"/>
      <c r="M177" s="517"/>
      <c r="N177" s="517"/>
      <c r="O177" s="517"/>
      <c r="P177" s="517"/>
    </row>
    <row r="178" spans="12:16" x14ac:dyDescent="0.25">
      <c r="L178" s="517"/>
      <c r="M178" s="517"/>
      <c r="N178" s="517"/>
      <c r="O178" s="517"/>
      <c r="P178" s="517"/>
    </row>
    <row r="179" spans="12:16" x14ac:dyDescent="0.25">
      <c r="L179" s="517"/>
      <c r="M179" s="517"/>
      <c r="N179" s="517"/>
      <c r="O179" s="517"/>
      <c r="P179" s="517"/>
    </row>
    <row r="180" spans="12:16" x14ac:dyDescent="0.25">
      <c r="L180" s="517"/>
      <c r="M180" s="517"/>
      <c r="N180" s="517"/>
      <c r="O180" s="517"/>
      <c r="P180" s="517"/>
    </row>
    <row r="181" spans="12:16" x14ac:dyDescent="0.25">
      <c r="L181" s="517"/>
      <c r="M181" s="517"/>
      <c r="N181" s="517"/>
      <c r="O181" s="517"/>
      <c r="P181" s="517"/>
    </row>
    <row r="182" spans="12:16" x14ac:dyDescent="0.25">
      <c r="L182" s="517"/>
      <c r="M182" s="517"/>
      <c r="N182" s="517"/>
      <c r="O182" s="517"/>
      <c r="P182" s="517"/>
    </row>
    <row r="183" spans="12:16" x14ac:dyDescent="0.25">
      <c r="L183" s="517"/>
      <c r="M183" s="517"/>
      <c r="N183" s="517"/>
      <c r="O183" s="517"/>
      <c r="P183" s="517"/>
    </row>
    <row r="184" spans="12:16" x14ac:dyDescent="0.25">
      <c r="L184" s="517"/>
      <c r="M184" s="517"/>
      <c r="N184" s="517"/>
      <c r="O184" s="517"/>
      <c r="P184" s="517"/>
    </row>
    <row r="185" spans="12:16" x14ac:dyDescent="0.25">
      <c r="L185" s="517"/>
      <c r="M185" s="517"/>
      <c r="N185" s="517"/>
      <c r="O185" s="517"/>
      <c r="P185" s="517"/>
    </row>
    <row r="186" spans="12:16" x14ac:dyDescent="0.25">
      <c r="L186" s="517"/>
      <c r="M186" s="517"/>
      <c r="N186" s="517"/>
      <c r="O186" s="517"/>
      <c r="P186" s="517"/>
    </row>
    <row r="187" spans="12:16" x14ac:dyDescent="0.25">
      <c r="L187" s="517"/>
      <c r="M187" s="517"/>
      <c r="N187" s="517"/>
      <c r="O187" s="517"/>
      <c r="P187" s="517"/>
    </row>
    <row r="188" spans="12:16" x14ac:dyDescent="0.25">
      <c r="L188" s="517"/>
      <c r="M188" s="517"/>
      <c r="N188" s="517"/>
      <c r="O188" s="517"/>
      <c r="P188" s="517"/>
    </row>
    <row r="189" spans="12:16" x14ac:dyDescent="0.25">
      <c r="L189" s="517"/>
      <c r="M189" s="517"/>
      <c r="N189" s="517"/>
      <c r="O189" s="517"/>
      <c r="P189" s="517"/>
    </row>
    <row r="190" spans="12:16" x14ac:dyDescent="0.25">
      <c r="L190" s="517"/>
      <c r="M190" s="517"/>
      <c r="N190" s="517"/>
      <c r="O190" s="517"/>
      <c r="P190" s="517"/>
    </row>
    <row r="191" spans="12:16" x14ac:dyDescent="0.25">
      <c r="L191" s="517"/>
      <c r="M191" s="517"/>
      <c r="N191" s="517"/>
      <c r="O191" s="517"/>
      <c r="P191" s="517"/>
    </row>
    <row r="192" spans="12:16" x14ac:dyDescent="0.25">
      <c r="L192" s="517"/>
      <c r="M192" s="517"/>
      <c r="N192" s="517"/>
      <c r="O192" s="517"/>
      <c r="P192" s="517"/>
    </row>
    <row r="193" spans="12:16" x14ac:dyDescent="0.25">
      <c r="L193" s="517"/>
      <c r="M193" s="517"/>
      <c r="N193" s="517"/>
      <c r="O193" s="517"/>
      <c r="P193" s="517"/>
    </row>
    <row r="194" spans="12:16" x14ac:dyDescent="0.25">
      <c r="L194" s="517"/>
      <c r="M194" s="517"/>
      <c r="N194" s="517"/>
      <c r="O194" s="517"/>
      <c r="P194" s="517"/>
    </row>
    <row r="195" spans="12:16" x14ac:dyDescent="0.25">
      <c r="L195" s="517"/>
      <c r="M195" s="517"/>
      <c r="N195" s="517"/>
      <c r="O195" s="517"/>
      <c r="P195" s="517"/>
    </row>
    <row r="196" spans="12:16" x14ac:dyDescent="0.25">
      <c r="L196" s="517"/>
      <c r="M196" s="517"/>
      <c r="N196" s="517"/>
      <c r="O196" s="517"/>
      <c r="P196" s="517"/>
    </row>
    <row r="197" spans="12:16" x14ac:dyDescent="0.25">
      <c r="L197" s="517"/>
      <c r="M197" s="517"/>
      <c r="N197" s="517"/>
      <c r="O197" s="517"/>
      <c r="P197" s="517"/>
    </row>
    <row r="198" spans="12:16" x14ac:dyDescent="0.25">
      <c r="L198" s="517"/>
      <c r="M198" s="517"/>
      <c r="N198" s="517"/>
      <c r="O198" s="517"/>
      <c r="P198" s="517"/>
    </row>
    <row r="199" spans="12:16" x14ac:dyDescent="0.25">
      <c r="L199" s="517"/>
      <c r="M199" s="517"/>
      <c r="N199" s="517"/>
      <c r="O199" s="517"/>
      <c r="P199" s="517"/>
    </row>
    <row r="200" spans="12:16" x14ac:dyDescent="0.25">
      <c r="L200" s="517"/>
      <c r="M200" s="517"/>
      <c r="N200" s="517"/>
      <c r="O200" s="517"/>
      <c r="P200" s="517"/>
    </row>
    <row r="201" spans="12:16" x14ac:dyDescent="0.25">
      <c r="L201" s="517"/>
      <c r="M201" s="517"/>
      <c r="N201" s="517"/>
      <c r="O201" s="517"/>
      <c r="P201" s="517"/>
    </row>
    <row r="202" spans="12:16" x14ac:dyDescent="0.25">
      <c r="L202" s="517"/>
      <c r="M202" s="517"/>
      <c r="N202" s="517"/>
      <c r="O202" s="517"/>
      <c r="P202" s="517"/>
    </row>
    <row r="203" spans="12:16" x14ac:dyDescent="0.25">
      <c r="L203" s="517"/>
      <c r="M203" s="517"/>
      <c r="N203" s="517"/>
      <c r="O203" s="517"/>
      <c r="P203" s="517"/>
    </row>
    <row r="204" spans="12:16" x14ac:dyDescent="0.25">
      <c r="L204" s="517"/>
      <c r="M204" s="517"/>
      <c r="N204" s="517"/>
      <c r="O204" s="517"/>
      <c r="P204" s="517"/>
    </row>
    <row r="205" spans="12:16" x14ac:dyDescent="0.25">
      <c r="L205" s="517"/>
      <c r="M205" s="517"/>
      <c r="N205" s="517"/>
      <c r="O205" s="517"/>
      <c r="P205" s="517"/>
    </row>
    <row r="206" spans="12:16" x14ac:dyDescent="0.25">
      <c r="L206" s="517"/>
      <c r="M206" s="517"/>
      <c r="N206" s="517"/>
      <c r="O206" s="517"/>
      <c r="P206" s="517"/>
    </row>
    <row r="207" spans="12:16" x14ac:dyDescent="0.25">
      <c r="L207" s="517"/>
      <c r="M207" s="517"/>
      <c r="N207" s="517"/>
      <c r="O207" s="517"/>
      <c r="P207" s="517"/>
    </row>
    <row r="208" spans="12:16" x14ac:dyDescent="0.25">
      <c r="L208" s="517"/>
      <c r="M208" s="517"/>
      <c r="N208" s="517"/>
      <c r="O208" s="517"/>
      <c r="P208" s="517"/>
    </row>
    <row r="209" spans="12:16" x14ac:dyDescent="0.25">
      <c r="L209" s="517"/>
      <c r="M209" s="517"/>
      <c r="N209" s="517"/>
      <c r="O209" s="517"/>
      <c r="P209" s="517"/>
    </row>
    <row r="210" spans="12:16" x14ac:dyDescent="0.25">
      <c r="L210" s="517"/>
      <c r="M210" s="517"/>
      <c r="N210" s="517"/>
      <c r="O210" s="517"/>
      <c r="P210" s="517"/>
    </row>
    <row r="211" spans="12:16" x14ac:dyDescent="0.25">
      <c r="L211" s="517"/>
      <c r="M211" s="517"/>
      <c r="N211" s="517"/>
      <c r="O211" s="517"/>
      <c r="P211" s="517"/>
    </row>
    <row r="212" spans="12:16" x14ac:dyDescent="0.25">
      <c r="L212" s="517"/>
      <c r="M212" s="517"/>
      <c r="N212" s="517"/>
      <c r="O212" s="517"/>
      <c r="P212" s="517"/>
    </row>
    <row r="213" spans="12:16" x14ac:dyDescent="0.25">
      <c r="L213" s="517"/>
      <c r="M213" s="517"/>
      <c r="N213" s="517"/>
      <c r="O213" s="517"/>
      <c r="P213" s="517"/>
    </row>
    <row r="214" spans="12:16" x14ac:dyDescent="0.25">
      <c r="L214" s="517"/>
      <c r="M214" s="517"/>
      <c r="N214" s="517"/>
      <c r="O214" s="517"/>
      <c r="P214" s="517"/>
    </row>
    <row r="215" spans="12:16" x14ac:dyDescent="0.25">
      <c r="L215" s="517"/>
      <c r="M215" s="517"/>
      <c r="N215" s="517"/>
      <c r="O215" s="517"/>
      <c r="P215" s="517"/>
    </row>
    <row r="216" spans="12:16" x14ac:dyDescent="0.25">
      <c r="L216" s="517"/>
      <c r="M216" s="517"/>
      <c r="N216" s="517"/>
      <c r="O216" s="517"/>
      <c r="P216" s="517"/>
    </row>
    <row r="217" spans="12:16" x14ac:dyDescent="0.25">
      <c r="L217" s="517"/>
      <c r="M217" s="517"/>
      <c r="N217" s="517"/>
      <c r="O217" s="517"/>
      <c r="P217" s="517"/>
    </row>
    <row r="218" spans="12:16" x14ac:dyDescent="0.25">
      <c r="L218" s="517"/>
      <c r="M218" s="517"/>
      <c r="N218" s="517"/>
      <c r="O218" s="517"/>
      <c r="P218" s="517"/>
    </row>
    <row r="219" spans="12:16" x14ac:dyDescent="0.25">
      <c r="L219" s="517"/>
      <c r="M219" s="517"/>
      <c r="N219" s="517"/>
      <c r="O219" s="517"/>
      <c r="P219" s="517"/>
    </row>
    <row r="220" spans="12:16" x14ac:dyDescent="0.25">
      <c r="L220" s="517"/>
      <c r="M220" s="517"/>
      <c r="N220" s="517"/>
      <c r="O220" s="517"/>
      <c r="P220" s="517"/>
    </row>
    <row r="221" spans="12:16" x14ac:dyDescent="0.25">
      <c r="L221" s="517"/>
      <c r="M221" s="517"/>
      <c r="N221" s="517"/>
      <c r="O221" s="517"/>
      <c r="P221" s="517"/>
    </row>
    <row r="222" spans="12:16" x14ac:dyDescent="0.25">
      <c r="L222" s="517"/>
      <c r="M222" s="517"/>
      <c r="N222" s="517"/>
      <c r="O222" s="517"/>
      <c r="P222" s="517"/>
    </row>
    <row r="223" spans="12:16" x14ac:dyDescent="0.25">
      <c r="L223" s="517"/>
      <c r="M223" s="517"/>
      <c r="N223" s="517"/>
      <c r="O223" s="517"/>
      <c r="P223" s="517"/>
    </row>
    <row r="224" spans="12:16" x14ac:dyDescent="0.25">
      <c r="L224" s="517"/>
      <c r="M224" s="517"/>
      <c r="N224" s="517"/>
      <c r="O224" s="517"/>
      <c r="P224" s="517"/>
    </row>
    <row r="225" spans="12:16" x14ac:dyDescent="0.25">
      <c r="L225" s="517"/>
      <c r="M225" s="517"/>
      <c r="N225" s="517"/>
      <c r="O225" s="517"/>
      <c r="P225" s="517"/>
    </row>
    <row r="226" spans="12:16" x14ac:dyDescent="0.25">
      <c r="L226" s="517"/>
      <c r="M226" s="517"/>
      <c r="N226" s="517"/>
      <c r="O226" s="517"/>
      <c r="P226" s="517"/>
    </row>
    <row r="227" spans="12:16" x14ac:dyDescent="0.25">
      <c r="L227" s="517"/>
      <c r="M227" s="517"/>
      <c r="N227" s="517"/>
      <c r="O227" s="517"/>
      <c r="P227" s="517"/>
    </row>
    <row r="228" spans="12:16" x14ac:dyDescent="0.25">
      <c r="L228" s="517"/>
      <c r="M228" s="517"/>
      <c r="N228" s="517"/>
      <c r="O228" s="517"/>
      <c r="P228" s="517"/>
    </row>
    <row r="229" spans="12:16" x14ac:dyDescent="0.25">
      <c r="L229" s="517"/>
      <c r="M229" s="517"/>
      <c r="N229" s="517"/>
      <c r="O229" s="517"/>
      <c r="P229" s="517"/>
    </row>
    <row r="230" spans="12:16" x14ac:dyDescent="0.25">
      <c r="L230" s="517"/>
      <c r="M230" s="517"/>
      <c r="N230" s="517"/>
      <c r="O230" s="517"/>
      <c r="P230" s="517"/>
    </row>
    <row r="231" spans="12:16" x14ac:dyDescent="0.25">
      <c r="L231" s="517"/>
      <c r="M231" s="517"/>
      <c r="N231" s="517"/>
      <c r="O231" s="517"/>
      <c r="P231" s="517"/>
    </row>
    <row r="232" spans="12:16" x14ac:dyDescent="0.25">
      <c r="L232" s="517"/>
      <c r="M232" s="517"/>
      <c r="N232" s="517"/>
      <c r="O232" s="517"/>
      <c r="P232" s="517"/>
    </row>
    <row r="233" spans="12:16" x14ac:dyDescent="0.25">
      <c r="L233" s="517"/>
      <c r="M233" s="517"/>
      <c r="N233" s="517"/>
      <c r="O233" s="517"/>
      <c r="P233" s="517"/>
    </row>
    <row r="234" spans="12:16" x14ac:dyDescent="0.25">
      <c r="L234" s="517"/>
      <c r="M234" s="517"/>
      <c r="N234" s="517"/>
      <c r="O234" s="517"/>
      <c r="P234" s="517"/>
    </row>
    <row r="235" spans="12:16" x14ac:dyDescent="0.25">
      <c r="L235" s="517"/>
      <c r="M235" s="517"/>
      <c r="N235" s="517"/>
      <c r="O235" s="517"/>
      <c r="P235" s="517"/>
    </row>
    <row r="236" spans="12:16" x14ac:dyDescent="0.25">
      <c r="L236" s="517"/>
      <c r="M236" s="517"/>
      <c r="N236" s="517"/>
      <c r="O236" s="517"/>
      <c r="P236" s="517"/>
    </row>
    <row r="237" spans="12:16" x14ac:dyDescent="0.25">
      <c r="L237" s="517"/>
      <c r="M237" s="517"/>
      <c r="N237" s="517"/>
      <c r="O237" s="517"/>
      <c r="P237" s="517"/>
    </row>
    <row r="238" spans="12:16" x14ac:dyDescent="0.25">
      <c r="L238" s="517"/>
      <c r="M238" s="517"/>
      <c r="N238" s="517"/>
      <c r="O238" s="517"/>
      <c r="P238" s="517"/>
    </row>
    <row r="239" spans="12:16" x14ac:dyDescent="0.25">
      <c r="L239" s="517"/>
      <c r="M239" s="517"/>
      <c r="N239" s="517"/>
      <c r="O239" s="517"/>
      <c r="P239" s="517"/>
    </row>
    <row r="240" spans="12:16" x14ac:dyDescent="0.25">
      <c r="L240" s="517"/>
      <c r="M240" s="517"/>
      <c r="N240" s="517"/>
      <c r="O240" s="517"/>
      <c r="P240" s="517"/>
    </row>
    <row r="241" spans="12:16" x14ac:dyDescent="0.25">
      <c r="L241" s="517"/>
      <c r="M241" s="517"/>
      <c r="N241" s="517"/>
      <c r="O241" s="517"/>
      <c r="P241" s="517"/>
    </row>
    <row r="242" spans="12:16" x14ac:dyDescent="0.25">
      <c r="L242" s="517"/>
      <c r="M242" s="517"/>
      <c r="N242" s="517"/>
      <c r="O242" s="517"/>
      <c r="P242" s="517"/>
    </row>
    <row r="243" spans="12:16" x14ac:dyDescent="0.25">
      <c r="L243" s="517"/>
      <c r="M243" s="517"/>
      <c r="N243" s="517"/>
      <c r="O243" s="517"/>
      <c r="P243" s="517"/>
    </row>
    <row r="244" spans="12:16" x14ac:dyDescent="0.25">
      <c r="L244" s="517"/>
      <c r="M244" s="517"/>
      <c r="N244" s="517"/>
      <c r="O244" s="517"/>
      <c r="P244" s="517"/>
    </row>
    <row r="245" spans="12:16" x14ac:dyDescent="0.25">
      <c r="L245" s="517"/>
      <c r="M245" s="517"/>
      <c r="N245" s="517"/>
      <c r="O245" s="517"/>
      <c r="P245" s="517"/>
    </row>
    <row r="246" spans="12:16" x14ac:dyDescent="0.25">
      <c r="L246" s="517"/>
      <c r="M246" s="517"/>
      <c r="N246" s="517"/>
      <c r="O246" s="517"/>
      <c r="P246" s="517"/>
    </row>
    <row r="247" spans="12:16" x14ac:dyDescent="0.25">
      <c r="L247" s="517"/>
      <c r="M247" s="517"/>
      <c r="N247" s="517"/>
      <c r="O247" s="517"/>
      <c r="P247" s="517"/>
    </row>
    <row r="248" spans="12:16" x14ac:dyDescent="0.25">
      <c r="L248" s="517"/>
      <c r="M248" s="517"/>
      <c r="N248" s="517"/>
      <c r="O248" s="517"/>
      <c r="P248" s="517"/>
    </row>
    <row r="249" spans="12:16" x14ac:dyDescent="0.25">
      <c r="L249" s="517"/>
      <c r="M249" s="517"/>
      <c r="N249" s="517"/>
      <c r="O249" s="517"/>
      <c r="P249" s="517"/>
    </row>
    <row r="250" spans="12:16" x14ac:dyDescent="0.25">
      <c r="L250" s="517"/>
      <c r="M250" s="517"/>
      <c r="N250" s="517"/>
      <c r="O250" s="517"/>
      <c r="P250" s="517"/>
    </row>
    <row r="251" spans="12:16" x14ac:dyDescent="0.25">
      <c r="L251" s="517"/>
      <c r="M251" s="517"/>
      <c r="N251" s="517"/>
      <c r="O251" s="517"/>
      <c r="P251" s="517"/>
    </row>
    <row r="252" spans="12:16" x14ac:dyDescent="0.25">
      <c r="L252" s="517"/>
      <c r="M252" s="517"/>
      <c r="N252" s="517"/>
      <c r="O252" s="517"/>
      <c r="P252" s="517"/>
    </row>
    <row r="253" spans="12:16" x14ac:dyDescent="0.25">
      <c r="L253" s="517"/>
      <c r="M253" s="517"/>
      <c r="N253" s="517"/>
      <c r="O253" s="517"/>
      <c r="P253" s="517"/>
    </row>
    <row r="254" spans="12:16" x14ac:dyDescent="0.25">
      <c r="L254" s="517"/>
      <c r="M254" s="517"/>
      <c r="N254" s="517"/>
      <c r="O254" s="517"/>
      <c r="P254" s="517"/>
    </row>
    <row r="255" spans="12:16" x14ac:dyDescent="0.25">
      <c r="L255" s="517"/>
      <c r="M255" s="517"/>
      <c r="N255" s="517"/>
      <c r="O255" s="517"/>
      <c r="P255" s="517"/>
    </row>
    <row r="256" spans="12:16" x14ac:dyDescent="0.25">
      <c r="L256" s="517"/>
      <c r="M256" s="517"/>
      <c r="N256" s="517"/>
      <c r="O256" s="517"/>
      <c r="P256" s="517"/>
    </row>
    <row r="257" spans="12:16" x14ac:dyDescent="0.25">
      <c r="L257" s="517"/>
      <c r="M257" s="517"/>
      <c r="N257" s="517"/>
      <c r="O257" s="517"/>
      <c r="P257" s="517"/>
    </row>
    <row r="258" spans="12:16" x14ac:dyDescent="0.25">
      <c r="L258" s="517"/>
      <c r="M258" s="517"/>
      <c r="N258" s="517"/>
      <c r="O258" s="517"/>
      <c r="P258" s="517"/>
    </row>
    <row r="259" spans="12:16" x14ac:dyDescent="0.25">
      <c r="L259" s="517"/>
      <c r="M259" s="517"/>
      <c r="N259" s="517"/>
      <c r="O259" s="517"/>
      <c r="P259" s="517"/>
    </row>
    <row r="260" spans="12:16" x14ac:dyDescent="0.25">
      <c r="L260" s="517"/>
      <c r="M260" s="517"/>
      <c r="N260" s="517"/>
      <c r="O260" s="517"/>
      <c r="P260" s="517"/>
    </row>
    <row r="261" spans="12:16" x14ac:dyDescent="0.25">
      <c r="L261" s="517"/>
      <c r="M261" s="517"/>
      <c r="N261" s="517"/>
      <c r="O261" s="517"/>
      <c r="P261" s="517"/>
    </row>
    <row r="262" spans="12:16" x14ac:dyDescent="0.25">
      <c r="L262" s="517"/>
      <c r="M262" s="517"/>
      <c r="N262" s="517"/>
      <c r="O262" s="517"/>
      <c r="P262" s="517"/>
    </row>
    <row r="263" spans="12:16" x14ac:dyDescent="0.25">
      <c r="L263" s="517"/>
      <c r="M263" s="517"/>
      <c r="N263" s="517"/>
      <c r="O263" s="517"/>
      <c r="P263" s="517"/>
    </row>
    <row r="264" spans="12:16" x14ac:dyDescent="0.25">
      <c r="L264" s="517"/>
      <c r="M264" s="517"/>
      <c r="N264" s="517"/>
      <c r="O264" s="517"/>
      <c r="P264" s="517"/>
    </row>
    <row r="265" spans="12:16" x14ac:dyDescent="0.25">
      <c r="L265" s="517"/>
      <c r="M265" s="517"/>
      <c r="N265" s="517"/>
      <c r="O265" s="517"/>
      <c r="P265" s="517"/>
    </row>
    <row r="266" spans="12:16" x14ac:dyDescent="0.25">
      <c r="L266" s="517"/>
      <c r="M266" s="517"/>
      <c r="N266" s="517"/>
      <c r="O266" s="517"/>
      <c r="P266" s="517"/>
    </row>
    <row r="267" spans="12:16" x14ac:dyDescent="0.25">
      <c r="L267" s="517"/>
      <c r="M267" s="517"/>
      <c r="N267" s="517"/>
      <c r="O267" s="517"/>
      <c r="P267" s="517"/>
    </row>
    <row r="268" spans="12:16" x14ac:dyDescent="0.25">
      <c r="L268" s="517"/>
      <c r="M268" s="517"/>
      <c r="N268" s="517"/>
      <c r="O268" s="517"/>
      <c r="P268" s="517"/>
    </row>
    <row r="269" spans="12:16" x14ac:dyDescent="0.25">
      <c r="L269" s="517"/>
      <c r="M269" s="517"/>
      <c r="N269" s="517"/>
      <c r="O269" s="517"/>
      <c r="P269" s="517"/>
    </row>
    <row r="270" spans="12:16" x14ac:dyDescent="0.25">
      <c r="L270" s="517"/>
      <c r="M270" s="517"/>
      <c r="N270" s="517"/>
      <c r="O270" s="517"/>
      <c r="P270" s="517"/>
    </row>
    <row r="271" spans="12:16" x14ac:dyDescent="0.25">
      <c r="L271" s="517"/>
      <c r="M271" s="517"/>
      <c r="N271" s="517"/>
      <c r="O271" s="517"/>
      <c r="P271" s="517"/>
    </row>
    <row r="272" spans="12:16" x14ac:dyDescent="0.25">
      <c r="L272" s="517"/>
      <c r="M272" s="517"/>
      <c r="N272" s="517"/>
      <c r="O272" s="517"/>
      <c r="P272" s="517"/>
    </row>
    <row r="273" spans="12:16" x14ac:dyDescent="0.25">
      <c r="L273" s="517"/>
      <c r="M273" s="517"/>
      <c r="N273" s="517"/>
      <c r="O273" s="517"/>
      <c r="P273" s="517"/>
    </row>
    <row r="274" spans="12:16" x14ac:dyDescent="0.25">
      <c r="L274" s="517"/>
      <c r="M274" s="517"/>
      <c r="N274" s="517"/>
      <c r="O274" s="517"/>
      <c r="P274" s="517"/>
    </row>
    <row r="275" spans="12:16" x14ac:dyDescent="0.25">
      <c r="L275" s="517"/>
      <c r="M275" s="517"/>
      <c r="N275" s="517"/>
      <c r="O275" s="517"/>
      <c r="P275" s="517"/>
    </row>
    <row r="276" spans="12:16" x14ac:dyDescent="0.25">
      <c r="L276" s="517"/>
      <c r="M276" s="517"/>
      <c r="N276" s="517"/>
      <c r="O276" s="517"/>
      <c r="P276" s="517"/>
    </row>
    <row r="277" spans="12:16" x14ac:dyDescent="0.25">
      <c r="L277" s="517"/>
      <c r="M277" s="517"/>
      <c r="N277" s="517"/>
      <c r="O277" s="517"/>
      <c r="P277" s="517"/>
    </row>
    <row r="278" spans="12:16" x14ac:dyDescent="0.25">
      <c r="L278" s="517"/>
      <c r="M278" s="517"/>
      <c r="N278" s="517"/>
      <c r="O278" s="517"/>
      <c r="P278" s="517"/>
    </row>
    <row r="279" spans="12:16" x14ac:dyDescent="0.25">
      <c r="L279" s="517"/>
      <c r="M279" s="517"/>
      <c r="N279" s="517"/>
      <c r="O279" s="517"/>
      <c r="P279" s="517"/>
    </row>
    <row r="280" spans="12:16" x14ac:dyDescent="0.25">
      <c r="L280" s="517"/>
      <c r="M280" s="517"/>
      <c r="N280" s="517"/>
      <c r="O280" s="517"/>
      <c r="P280" s="517"/>
    </row>
    <row r="281" spans="12:16" x14ac:dyDescent="0.25">
      <c r="L281" s="517"/>
      <c r="M281" s="517"/>
      <c r="N281" s="517"/>
      <c r="O281" s="517"/>
      <c r="P281" s="517"/>
    </row>
    <row r="282" spans="12:16" x14ac:dyDescent="0.25">
      <c r="L282" s="517"/>
      <c r="M282" s="517"/>
      <c r="N282" s="517"/>
      <c r="O282" s="517"/>
      <c r="P282" s="517"/>
    </row>
    <row r="283" spans="12:16" x14ac:dyDescent="0.25">
      <c r="L283" s="517"/>
      <c r="M283" s="517"/>
      <c r="N283" s="517"/>
      <c r="O283" s="517"/>
      <c r="P283" s="517"/>
    </row>
    <row r="284" spans="12:16" x14ac:dyDescent="0.25">
      <c r="L284" s="517"/>
      <c r="M284" s="517"/>
      <c r="N284" s="517"/>
      <c r="O284" s="517"/>
      <c r="P284" s="517"/>
    </row>
    <row r="285" spans="12:16" x14ac:dyDescent="0.25">
      <c r="L285" s="517"/>
      <c r="M285" s="517"/>
      <c r="N285" s="517"/>
      <c r="O285" s="517"/>
      <c r="P285" s="517"/>
    </row>
    <row r="286" spans="12:16" x14ac:dyDescent="0.25">
      <c r="L286" s="517"/>
      <c r="M286" s="517"/>
      <c r="N286" s="517"/>
      <c r="O286" s="517"/>
      <c r="P286" s="517"/>
    </row>
    <row r="287" spans="12:16" x14ac:dyDescent="0.25">
      <c r="L287" s="517"/>
      <c r="M287" s="517"/>
      <c r="N287" s="517"/>
      <c r="O287" s="517"/>
      <c r="P287" s="517"/>
    </row>
    <row r="288" spans="12:16" x14ac:dyDescent="0.25">
      <c r="L288" s="517"/>
      <c r="M288" s="517"/>
      <c r="N288" s="517"/>
      <c r="O288" s="517"/>
      <c r="P288" s="517"/>
    </row>
    <row r="289" spans="12:16" x14ac:dyDescent="0.25">
      <c r="L289" s="517"/>
      <c r="M289" s="517"/>
      <c r="N289" s="517"/>
      <c r="O289" s="517"/>
      <c r="P289" s="517"/>
    </row>
    <row r="290" spans="12:16" x14ac:dyDescent="0.25">
      <c r="L290" s="517"/>
      <c r="M290" s="517"/>
      <c r="N290" s="517"/>
      <c r="O290" s="517"/>
      <c r="P290" s="517"/>
    </row>
    <row r="291" spans="12:16" x14ac:dyDescent="0.25">
      <c r="L291" s="517"/>
      <c r="M291" s="517"/>
      <c r="N291" s="517"/>
      <c r="O291" s="517"/>
      <c r="P291" s="517"/>
    </row>
    <row r="292" spans="12:16" x14ac:dyDescent="0.25">
      <c r="L292" s="517"/>
      <c r="M292" s="517"/>
      <c r="N292" s="517"/>
      <c r="O292" s="517"/>
      <c r="P292" s="517"/>
    </row>
    <row r="293" spans="12:16" x14ac:dyDescent="0.25">
      <c r="L293" s="517"/>
      <c r="M293" s="517"/>
      <c r="N293" s="517"/>
      <c r="O293" s="517"/>
      <c r="P293" s="517"/>
    </row>
    <row r="294" spans="12:16" x14ac:dyDescent="0.25">
      <c r="L294" s="517"/>
      <c r="M294" s="517"/>
      <c r="N294" s="517"/>
      <c r="O294" s="517"/>
      <c r="P294" s="517"/>
    </row>
    <row r="295" spans="12:16" x14ac:dyDescent="0.25">
      <c r="L295" s="517"/>
      <c r="M295" s="517"/>
      <c r="N295" s="517"/>
      <c r="O295" s="517"/>
      <c r="P295" s="517"/>
    </row>
    <row r="296" spans="12:16" x14ac:dyDescent="0.25">
      <c r="L296" s="517"/>
      <c r="M296" s="517"/>
      <c r="N296" s="517"/>
      <c r="O296" s="517"/>
      <c r="P296" s="517"/>
    </row>
    <row r="297" spans="12:16" x14ac:dyDescent="0.25">
      <c r="L297" s="517"/>
      <c r="M297" s="517"/>
      <c r="N297" s="517"/>
      <c r="O297" s="517"/>
      <c r="P297" s="517"/>
    </row>
    <row r="298" spans="12:16" x14ac:dyDescent="0.25">
      <c r="L298" s="517"/>
      <c r="M298" s="517"/>
      <c r="N298" s="517"/>
      <c r="O298" s="517"/>
      <c r="P298" s="517"/>
    </row>
    <row r="299" spans="12:16" x14ac:dyDescent="0.25">
      <c r="L299" s="517"/>
      <c r="M299" s="517"/>
      <c r="N299" s="517"/>
      <c r="O299" s="517"/>
      <c r="P299" s="517"/>
    </row>
    <row r="300" spans="12:16" x14ac:dyDescent="0.25">
      <c r="L300" s="517"/>
      <c r="M300" s="517"/>
      <c r="N300" s="517"/>
      <c r="O300" s="517"/>
      <c r="P300" s="517"/>
    </row>
    <row r="301" spans="12:16" x14ac:dyDescent="0.25">
      <c r="L301" s="517"/>
      <c r="M301" s="517"/>
      <c r="N301" s="517"/>
      <c r="O301" s="517"/>
      <c r="P301" s="517"/>
    </row>
    <row r="302" spans="12:16" x14ac:dyDescent="0.25">
      <c r="L302" s="517"/>
      <c r="M302" s="517"/>
      <c r="N302" s="517"/>
      <c r="O302" s="517"/>
      <c r="P302" s="517"/>
    </row>
    <row r="303" spans="12:16" x14ac:dyDescent="0.25">
      <c r="L303" s="517"/>
      <c r="M303" s="517"/>
      <c r="N303" s="517"/>
      <c r="O303" s="517"/>
      <c r="P303" s="517"/>
    </row>
    <row r="304" spans="12:16" x14ac:dyDescent="0.25">
      <c r="L304" s="517"/>
      <c r="M304" s="517"/>
      <c r="N304" s="517"/>
      <c r="O304" s="517"/>
      <c r="P304" s="517"/>
    </row>
    <row r="305" spans="12:16" x14ac:dyDescent="0.25">
      <c r="L305" s="517"/>
      <c r="M305" s="517"/>
      <c r="N305" s="517"/>
      <c r="O305" s="517"/>
      <c r="P305" s="517"/>
    </row>
    <row r="306" spans="12:16" x14ac:dyDescent="0.25">
      <c r="L306" s="517"/>
      <c r="M306" s="517"/>
      <c r="N306" s="517"/>
      <c r="O306" s="517"/>
      <c r="P306" s="517"/>
    </row>
    <row r="307" spans="12:16" x14ac:dyDescent="0.25">
      <c r="L307" s="517"/>
      <c r="M307" s="517"/>
      <c r="N307" s="517"/>
      <c r="O307" s="517"/>
      <c r="P307" s="517"/>
    </row>
    <row r="308" spans="12:16" x14ac:dyDescent="0.25">
      <c r="L308" s="517"/>
      <c r="M308" s="517"/>
      <c r="N308" s="517"/>
      <c r="O308" s="517"/>
      <c r="P308" s="517"/>
    </row>
    <row r="309" spans="12:16" x14ac:dyDescent="0.25">
      <c r="L309" s="517"/>
      <c r="M309" s="517"/>
      <c r="N309" s="517"/>
      <c r="O309" s="517"/>
      <c r="P309" s="517"/>
    </row>
    <row r="310" spans="12:16" x14ac:dyDescent="0.25">
      <c r="L310" s="517"/>
      <c r="M310" s="517"/>
      <c r="N310" s="517"/>
      <c r="O310" s="517"/>
      <c r="P310" s="517"/>
    </row>
    <row r="311" spans="12:16" x14ac:dyDescent="0.25">
      <c r="L311" s="517"/>
      <c r="M311" s="517"/>
      <c r="N311" s="517"/>
      <c r="O311" s="517"/>
      <c r="P311" s="517"/>
    </row>
    <row r="312" spans="12:16" x14ac:dyDescent="0.25">
      <c r="L312" s="517"/>
      <c r="M312" s="517"/>
      <c r="N312" s="517"/>
      <c r="O312" s="517"/>
      <c r="P312" s="517"/>
    </row>
    <row r="313" spans="12:16" x14ac:dyDescent="0.25">
      <c r="L313" s="517"/>
      <c r="M313" s="517"/>
      <c r="N313" s="517"/>
      <c r="O313" s="517"/>
      <c r="P313" s="517"/>
    </row>
    <row r="314" spans="12:16" x14ac:dyDescent="0.25">
      <c r="L314" s="517"/>
      <c r="M314" s="517"/>
      <c r="N314" s="517"/>
      <c r="O314" s="517"/>
      <c r="P314" s="517"/>
    </row>
    <row r="315" spans="12:16" x14ac:dyDescent="0.25">
      <c r="L315" s="517"/>
      <c r="M315" s="517"/>
      <c r="N315" s="517"/>
      <c r="O315" s="517"/>
      <c r="P315" s="517"/>
    </row>
    <row r="316" spans="12:16" x14ac:dyDescent="0.25">
      <c r="L316" s="517"/>
      <c r="M316" s="517"/>
      <c r="N316" s="517"/>
      <c r="O316" s="517"/>
      <c r="P316" s="517"/>
    </row>
    <row r="317" spans="12:16" x14ac:dyDescent="0.25">
      <c r="L317" s="517"/>
      <c r="M317" s="517"/>
      <c r="N317" s="517"/>
      <c r="O317" s="517"/>
      <c r="P317" s="517"/>
    </row>
    <row r="318" spans="12:16" x14ac:dyDescent="0.25">
      <c r="L318" s="517"/>
      <c r="M318" s="517"/>
      <c r="N318" s="517"/>
      <c r="O318" s="517"/>
      <c r="P318" s="517"/>
    </row>
    <row r="319" spans="12:16" x14ac:dyDescent="0.25">
      <c r="L319" s="517"/>
      <c r="M319" s="517"/>
      <c r="N319" s="517"/>
      <c r="O319" s="517"/>
      <c r="P319" s="517"/>
    </row>
    <row r="320" spans="12:16" x14ac:dyDescent="0.25">
      <c r="L320" s="517"/>
      <c r="M320" s="517"/>
      <c r="N320" s="517"/>
      <c r="O320" s="517"/>
      <c r="P320" s="517"/>
    </row>
    <row r="321" spans="12:16" x14ac:dyDescent="0.25">
      <c r="L321" s="517"/>
      <c r="M321" s="517"/>
      <c r="N321" s="517"/>
      <c r="O321" s="517"/>
      <c r="P321" s="517"/>
    </row>
    <row r="322" spans="12:16" x14ac:dyDescent="0.25">
      <c r="L322" s="517"/>
      <c r="M322" s="517"/>
      <c r="N322" s="517"/>
      <c r="O322" s="517"/>
      <c r="P322" s="517"/>
    </row>
    <row r="323" spans="12:16" x14ac:dyDescent="0.25">
      <c r="L323" s="517"/>
      <c r="M323" s="517"/>
      <c r="N323" s="517"/>
      <c r="O323" s="517"/>
      <c r="P323" s="517"/>
    </row>
    <row r="324" spans="12:16" x14ac:dyDescent="0.25">
      <c r="L324" s="517"/>
      <c r="M324" s="517"/>
      <c r="N324" s="517"/>
      <c r="O324" s="517"/>
      <c r="P324" s="517"/>
    </row>
    <row r="325" spans="12:16" x14ac:dyDescent="0.25">
      <c r="L325" s="517"/>
      <c r="M325" s="517"/>
      <c r="N325" s="517"/>
      <c r="O325" s="517"/>
      <c r="P325" s="517"/>
    </row>
    <row r="326" spans="12:16" x14ac:dyDescent="0.25">
      <c r="L326" s="517"/>
      <c r="M326" s="517"/>
      <c r="N326" s="517"/>
      <c r="O326" s="517"/>
      <c r="P326" s="517"/>
    </row>
    <row r="327" spans="12:16" x14ac:dyDescent="0.25">
      <c r="L327" s="517"/>
      <c r="M327" s="517"/>
      <c r="N327" s="517"/>
      <c r="O327" s="517"/>
      <c r="P327" s="517"/>
    </row>
    <row r="328" spans="12:16" x14ac:dyDescent="0.25">
      <c r="L328" s="517"/>
      <c r="M328" s="517"/>
      <c r="N328" s="517"/>
      <c r="O328" s="517"/>
      <c r="P328" s="517"/>
    </row>
    <row r="329" spans="12:16" x14ac:dyDescent="0.25">
      <c r="L329" s="517"/>
      <c r="M329" s="517"/>
      <c r="N329" s="517"/>
      <c r="O329" s="517"/>
      <c r="P329" s="517"/>
    </row>
    <row r="330" spans="12:16" x14ac:dyDescent="0.25">
      <c r="L330" s="517"/>
      <c r="M330" s="517"/>
      <c r="N330" s="517"/>
      <c r="O330" s="517"/>
      <c r="P330" s="517"/>
    </row>
    <row r="331" spans="12:16" x14ac:dyDescent="0.25">
      <c r="L331" s="517"/>
      <c r="M331" s="517"/>
      <c r="N331" s="517"/>
      <c r="O331" s="517"/>
      <c r="P331" s="517"/>
    </row>
    <row r="332" spans="12:16" x14ac:dyDescent="0.25">
      <c r="L332" s="517"/>
      <c r="M332" s="517"/>
      <c r="N332" s="517"/>
      <c r="O332" s="517"/>
      <c r="P332" s="517"/>
    </row>
    <row r="333" spans="12:16" x14ac:dyDescent="0.25">
      <c r="L333" s="517"/>
      <c r="M333" s="517"/>
      <c r="N333" s="517"/>
      <c r="O333" s="517"/>
      <c r="P333" s="517"/>
    </row>
    <row r="334" spans="12:16" x14ac:dyDescent="0.25">
      <c r="L334" s="517"/>
      <c r="M334" s="517"/>
      <c r="N334" s="517"/>
      <c r="O334" s="517"/>
      <c r="P334" s="517"/>
    </row>
    <row r="335" spans="12:16" x14ac:dyDescent="0.25">
      <c r="L335" s="517"/>
      <c r="M335" s="517"/>
      <c r="N335" s="517"/>
      <c r="O335" s="517"/>
      <c r="P335" s="517"/>
    </row>
    <row r="336" spans="12:16" x14ac:dyDescent="0.25">
      <c r="L336" s="517"/>
      <c r="M336" s="517"/>
      <c r="N336" s="517"/>
      <c r="O336" s="517"/>
      <c r="P336" s="517"/>
    </row>
    <row r="337" spans="12:16" x14ac:dyDescent="0.25">
      <c r="L337" s="517"/>
      <c r="M337" s="517"/>
      <c r="N337" s="517"/>
      <c r="O337" s="517"/>
      <c r="P337" s="517"/>
    </row>
    <row r="338" spans="12:16" x14ac:dyDescent="0.25">
      <c r="L338" s="517"/>
      <c r="M338" s="517"/>
      <c r="N338" s="517"/>
      <c r="O338" s="517"/>
      <c r="P338" s="517"/>
    </row>
    <row r="339" spans="12:16" x14ac:dyDescent="0.25">
      <c r="L339" s="517"/>
      <c r="M339" s="517"/>
      <c r="N339" s="517"/>
      <c r="O339" s="517"/>
      <c r="P339" s="517"/>
    </row>
    <row r="340" spans="12:16" x14ac:dyDescent="0.25">
      <c r="L340" s="517"/>
      <c r="M340" s="517"/>
      <c r="N340" s="517"/>
      <c r="O340" s="517"/>
      <c r="P340" s="517"/>
    </row>
    <row r="341" spans="12:16" x14ac:dyDescent="0.25">
      <c r="L341" s="517"/>
      <c r="M341" s="517"/>
      <c r="N341" s="517"/>
      <c r="O341" s="517"/>
      <c r="P341" s="517"/>
    </row>
    <row r="342" spans="12:16" x14ac:dyDescent="0.25">
      <c r="L342" s="517"/>
      <c r="M342" s="517"/>
      <c r="N342" s="517"/>
      <c r="O342" s="517"/>
      <c r="P342" s="517"/>
    </row>
    <row r="343" spans="12:16" x14ac:dyDescent="0.25">
      <c r="L343" s="517"/>
      <c r="M343" s="517"/>
      <c r="N343" s="517"/>
      <c r="O343" s="517"/>
      <c r="P343" s="517"/>
    </row>
    <row r="344" spans="12:16" x14ac:dyDescent="0.25">
      <c r="L344" s="517"/>
      <c r="M344" s="517"/>
      <c r="N344" s="517"/>
      <c r="O344" s="517"/>
      <c r="P344" s="517"/>
    </row>
    <row r="345" spans="12:16" x14ac:dyDescent="0.25">
      <c r="L345" s="517"/>
      <c r="M345" s="517"/>
      <c r="N345" s="517"/>
      <c r="O345" s="517"/>
      <c r="P345" s="517"/>
    </row>
    <row r="346" spans="12:16" x14ac:dyDescent="0.25">
      <c r="L346" s="517"/>
      <c r="M346" s="517"/>
      <c r="N346" s="517"/>
      <c r="O346" s="517"/>
      <c r="P346" s="517"/>
    </row>
    <row r="347" spans="12:16" x14ac:dyDescent="0.25">
      <c r="L347" s="517"/>
      <c r="M347" s="517"/>
      <c r="N347" s="517"/>
      <c r="O347" s="517"/>
      <c r="P347" s="517"/>
    </row>
    <row r="348" spans="12:16" x14ac:dyDescent="0.25">
      <c r="L348" s="517"/>
      <c r="M348" s="517"/>
      <c r="N348" s="517"/>
      <c r="O348" s="517"/>
      <c r="P348" s="517"/>
    </row>
    <row r="349" spans="12:16" x14ac:dyDescent="0.25">
      <c r="L349" s="517"/>
      <c r="M349" s="517"/>
      <c r="N349" s="517"/>
      <c r="O349" s="517"/>
      <c r="P349" s="517"/>
    </row>
    <row r="350" spans="12:16" x14ac:dyDescent="0.25">
      <c r="L350" s="517"/>
      <c r="M350" s="517"/>
      <c r="N350" s="517"/>
      <c r="O350" s="517"/>
      <c r="P350" s="517"/>
    </row>
    <row r="351" spans="12:16" x14ac:dyDescent="0.25">
      <c r="L351" s="517"/>
      <c r="M351" s="517"/>
      <c r="N351" s="517"/>
      <c r="O351" s="517"/>
      <c r="P351" s="517"/>
    </row>
    <row r="352" spans="12:16" x14ac:dyDescent="0.25">
      <c r="L352" s="517"/>
      <c r="M352" s="517"/>
      <c r="N352" s="517"/>
      <c r="O352" s="517"/>
      <c r="P352" s="517"/>
    </row>
    <row r="353" spans="12:16" x14ac:dyDescent="0.25">
      <c r="L353" s="517"/>
      <c r="M353" s="517"/>
      <c r="N353" s="517"/>
      <c r="O353" s="517"/>
      <c r="P353" s="517"/>
    </row>
    <row r="354" spans="12:16" x14ac:dyDescent="0.25">
      <c r="L354" s="517"/>
      <c r="M354" s="517"/>
      <c r="N354" s="517"/>
      <c r="O354" s="517"/>
      <c r="P354" s="517"/>
    </row>
    <row r="355" spans="12:16" x14ac:dyDescent="0.25">
      <c r="L355" s="517"/>
      <c r="M355" s="517"/>
      <c r="N355" s="517"/>
      <c r="O355" s="517"/>
      <c r="P355" s="517"/>
    </row>
    <row r="356" spans="12:16" x14ac:dyDescent="0.25">
      <c r="L356" s="517"/>
      <c r="M356" s="517"/>
      <c r="N356" s="517"/>
      <c r="O356" s="517"/>
      <c r="P356" s="517"/>
    </row>
    <row r="357" spans="12:16" x14ac:dyDescent="0.25">
      <c r="L357" s="517"/>
      <c r="M357" s="517"/>
      <c r="N357" s="517"/>
      <c r="O357" s="517"/>
      <c r="P357" s="517"/>
    </row>
    <row r="358" spans="12:16" x14ac:dyDescent="0.25">
      <c r="L358" s="517"/>
      <c r="M358" s="517"/>
      <c r="N358" s="517"/>
      <c r="O358" s="517"/>
      <c r="P358" s="517"/>
    </row>
    <row r="359" spans="12:16" x14ac:dyDescent="0.25">
      <c r="L359" s="517"/>
      <c r="M359" s="517"/>
      <c r="N359" s="517"/>
      <c r="O359" s="517"/>
      <c r="P359" s="517"/>
    </row>
    <row r="360" spans="12:16" x14ac:dyDescent="0.25">
      <c r="L360" s="517"/>
      <c r="M360" s="517"/>
      <c r="N360" s="517"/>
      <c r="O360" s="517"/>
      <c r="P360" s="517"/>
    </row>
    <row r="361" spans="12:16" x14ac:dyDescent="0.25">
      <c r="L361" s="517"/>
      <c r="M361" s="517"/>
      <c r="N361" s="517"/>
      <c r="O361" s="517"/>
      <c r="P361" s="517"/>
    </row>
    <row r="362" spans="12:16" x14ac:dyDescent="0.25">
      <c r="L362" s="517"/>
      <c r="M362" s="517"/>
      <c r="N362" s="517"/>
      <c r="O362" s="517"/>
      <c r="P362" s="517"/>
    </row>
    <row r="363" spans="12:16" x14ac:dyDescent="0.25">
      <c r="L363" s="517"/>
      <c r="M363" s="517"/>
      <c r="N363" s="517"/>
      <c r="O363" s="517"/>
      <c r="P363" s="517"/>
    </row>
    <row r="364" spans="12:16" x14ac:dyDescent="0.25">
      <c r="L364" s="517"/>
      <c r="M364" s="517"/>
      <c r="N364" s="517"/>
      <c r="O364" s="517"/>
      <c r="P364" s="517"/>
    </row>
    <row r="365" spans="12:16" x14ac:dyDescent="0.25">
      <c r="L365" s="517"/>
      <c r="M365" s="517"/>
      <c r="N365" s="517"/>
      <c r="O365" s="517"/>
      <c r="P365" s="517"/>
    </row>
    <row r="366" spans="12:16" x14ac:dyDescent="0.25">
      <c r="L366" s="517"/>
      <c r="M366" s="517"/>
      <c r="N366" s="517"/>
      <c r="O366" s="517"/>
      <c r="P366" s="517"/>
    </row>
    <row r="367" spans="12:16" x14ac:dyDescent="0.25">
      <c r="L367" s="517"/>
      <c r="M367" s="517"/>
      <c r="N367" s="517"/>
      <c r="O367" s="517"/>
      <c r="P367" s="517"/>
    </row>
    <row r="368" spans="12:16" x14ac:dyDescent="0.25">
      <c r="L368" s="517"/>
      <c r="M368" s="517"/>
      <c r="N368" s="517"/>
      <c r="O368" s="517"/>
      <c r="P368" s="517"/>
    </row>
    <row r="369" spans="12:16" x14ac:dyDescent="0.25">
      <c r="L369" s="517"/>
      <c r="M369" s="517"/>
      <c r="N369" s="517"/>
      <c r="O369" s="517"/>
      <c r="P369" s="517"/>
    </row>
    <row r="370" spans="12:16" x14ac:dyDescent="0.25">
      <c r="L370" s="517"/>
      <c r="M370" s="517"/>
      <c r="N370" s="517"/>
      <c r="O370" s="517"/>
      <c r="P370" s="517"/>
    </row>
    <row r="371" spans="12:16" x14ac:dyDescent="0.25">
      <c r="L371" s="517"/>
      <c r="M371" s="517"/>
      <c r="N371" s="517"/>
      <c r="O371" s="517"/>
      <c r="P371" s="517"/>
    </row>
    <row r="372" spans="12:16" x14ac:dyDescent="0.25">
      <c r="L372" s="517"/>
      <c r="M372" s="517"/>
      <c r="N372" s="517"/>
      <c r="O372" s="517"/>
      <c r="P372" s="517"/>
    </row>
    <row r="373" spans="12:16" x14ac:dyDescent="0.25">
      <c r="L373" s="517"/>
      <c r="M373" s="517"/>
      <c r="N373" s="517"/>
      <c r="O373" s="517"/>
      <c r="P373" s="517"/>
    </row>
    <row r="374" spans="12:16" x14ac:dyDescent="0.25">
      <c r="L374" s="517"/>
      <c r="M374" s="517"/>
      <c r="N374" s="517"/>
      <c r="O374" s="517"/>
      <c r="P374" s="517"/>
    </row>
    <row r="375" spans="12:16" x14ac:dyDescent="0.25">
      <c r="L375" s="517"/>
      <c r="M375" s="517"/>
      <c r="N375" s="517"/>
      <c r="O375" s="517"/>
      <c r="P375" s="517"/>
    </row>
    <row r="376" spans="12:16" x14ac:dyDescent="0.25">
      <c r="L376" s="517"/>
      <c r="M376" s="517"/>
      <c r="N376" s="517"/>
      <c r="O376" s="517"/>
      <c r="P376" s="517"/>
    </row>
    <row r="377" spans="12:16" x14ac:dyDescent="0.25">
      <c r="L377" s="517"/>
      <c r="M377" s="517"/>
      <c r="N377" s="517"/>
      <c r="O377" s="517"/>
      <c r="P377" s="517"/>
    </row>
    <row r="378" spans="12:16" x14ac:dyDescent="0.25">
      <c r="L378" s="517"/>
      <c r="M378" s="517"/>
      <c r="N378" s="517"/>
      <c r="O378" s="517"/>
      <c r="P378" s="517"/>
    </row>
    <row r="379" spans="12:16" x14ac:dyDescent="0.25">
      <c r="L379" s="517"/>
      <c r="M379" s="517"/>
      <c r="N379" s="517"/>
      <c r="O379" s="517"/>
      <c r="P379" s="517"/>
    </row>
    <row r="380" spans="12:16" x14ac:dyDescent="0.25">
      <c r="L380" s="517"/>
      <c r="M380" s="517"/>
      <c r="N380" s="517"/>
      <c r="O380" s="517"/>
      <c r="P380" s="517"/>
    </row>
    <row r="381" spans="12:16" x14ac:dyDescent="0.25">
      <c r="L381" s="517"/>
      <c r="M381" s="517"/>
      <c r="N381" s="517"/>
      <c r="O381" s="517"/>
      <c r="P381" s="517"/>
    </row>
    <row r="382" spans="12:16" x14ac:dyDescent="0.25">
      <c r="L382" s="517"/>
      <c r="M382" s="517"/>
      <c r="N382" s="517"/>
      <c r="O382" s="517"/>
      <c r="P382" s="517"/>
    </row>
    <row r="383" spans="12:16" x14ac:dyDescent="0.25">
      <c r="L383" s="517"/>
      <c r="M383" s="517"/>
      <c r="N383" s="517"/>
      <c r="O383" s="517"/>
      <c r="P383" s="517"/>
    </row>
    <row r="384" spans="12:16" x14ac:dyDescent="0.25">
      <c r="L384" s="517"/>
      <c r="M384" s="517"/>
      <c r="N384" s="517"/>
      <c r="O384" s="517"/>
      <c r="P384" s="517"/>
    </row>
    <row r="385" spans="12:16" x14ac:dyDescent="0.25">
      <c r="L385" s="517"/>
      <c r="M385" s="517"/>
      <c r="N385" s="517"/>
      <c r="O385" s="517"/>
      <c r="P385" s="517"/>
    </row>
    <row r="386" spans="12:16" x14ac:dyDescent="0.25">
      <c r="L386" s="517"/>
      <c r="M386" s="517"/>
      <c r="N386" s="517"/>
      <c r="O386" s="517"/>
      <c r="P386" s="517"/>
    </row>
    <row r="387" spans="12:16" x14ac:dyDescent="0.25">
      <c r="L387" s="517"/>
      <c r="M387" s="517"/>
      <c r="N387" s="517"/>
      <c r="O387" s="517"/>
      <c r="P387" s="517"/>
    </row>
    <row r="388" spans="12:16" x14ac:dyDescent="0.25">
      <c r="L388" s="517"/>
      <c r="M388" s="517"/>
      <c r="N388" s="517"/>
      <c r="O388" s="517"/>
      <c r="P388" s="517"/>
    </row>
    <row r="389" spans="12:16" x14ac:dyDescent="0.25">
      <c r="L389" s="517"/>
      <c r="M389" s="517"/>
      <c r="N389" s="517"/>
      <c r="O389" s="517"/>
      <c r="P389" s="517"/>
    </row>
    <row r="390" spans="12:16" x14ac:dyDescent="0.25">
      <c r="L390" s="517"/>
      <c r="M390" s="517"/>
      <c r="N390" s="517"/>
      <c r="O390" s="517"/>
      <c r="P390" s="517"/>
    </row>
    <row r="391" spans="12:16" x14ac:dyDescent="0.25">
      <c r="L391" s="517"/>
      <c r="M391" s="517"/>
      <c r="N391" s="517"/>
      <c r="O391" s="517"/>
      <c r="P391" s="517"/>
    </row>
    <row r="392" spans="12:16" x14ac:dyDescent="0.25">
      <c r="L392" s="517"/>
      <c r="M392" s="517"/>
      <c r="N392" s="517"/>
      <c r="O392" s="517"/>
      <c r="P392" s="517"/>
    </row>
    <row r="393" spans="12:16" x14ac:dyDescent="0.25">
      <c r="L393" s="517"/>
      <c r="M393" s="517"/>
      <c r="N393" s="517"/>
      <c r="O393" s="517"/>
      <c r="P393" s="517"/>
    </row>
    <row r="394" spans="12:16" x14ac:dyDescent="0.25">
      <c r="L394" s="517"/>
      <c r="M394" s="517"/>
      <c r="N394" s="517"/>
      <c r="O394" s="517"/>
      <c r="P394" s="517"/>
    </row>
    <row r="395" spans="12:16" x14ac:dyDescent="0.25">
      <c r="L395" s="517"/>
      <c r="M395" s="517"/>
      <c r="N395" s="517"/>
      <c r="O395" s="517"/>
      <c r="P395" s="517"/>
    </row>
    <row r="396" spans="12:16" x14ac:dyDescent="0.25">
      <c r="L396" s="517"/>
      <c r="M396" s="517"/>
      <c r="N396" s="517"/>
      <c r="O396" s="517"/>
      <c r="P396" s="517"/>
    </row>
    <row r="397" spans="12:16" x14ac:dyDescent="0.25">
      <c r="L397" s="517"/>
      <c r="M397" s="517"/>
      <c r="N397" s="517"/>
      <c r="O397" s="517"/>
      <c r="P397" s="517"/>
    </row>
    <row r="398" spans="12:16" x14ac:dyDescent="0.25">
      <c r="L398" s="517"/>
      <c r="M398" s="517"/>
      <c r="N398" s="517"/>
      <c r="O398" s="517"/>
      <c r="P398" s="517"/>
    </row>
    <row r="399" spans="12:16" x14ac:dyDescent="0.25">
      <c r="L399" s="517"/>
      <c r="M399" s="517"/>
      <c r="N399" s="517"/>
      <c r="O399" s="517"/>
      <c r="P399" s="517"/>
    </row>
    <row r="400" spans="12:16" x14ac:dyDescent="0.25">
      <c r="L400" s="517"/>
      <c r="M400" s="517"/>
      <c r="N400" s="517"/>
      <c r="O400" s="517"/>
      <c r="P400" s="517"/>
    </row>
    <row r="401" spans="12:16" x14ac:dyDescent="0.25">
      <c r="L401" s="517"/>
      <c r="M401" s="517"/>
      <c r="N401" s="517"/>
      <c r="O401" s="517"/>
      <c r="P401" s="517"/>
    </row>
    <row r="402" spans="12:16" x14ac:dyDescent="0.25">
      <c r="L402" s="517"/>
      <c r="M402" s="517"/>
      <c r="N402" s="517"/>
      <c r="O402" s="517"/>
      <c r="P402" s="517"/>
    </row>
    <row r="403" spans="12:16" x14ac:dyDescent="0.25">
      <c r="L403" s="517"/>
      <c r="M403" s="517"/>
      <c r="N403" s="517"/>
      <c r="O403" s="517"/>
      <c r="P403" s="517"/>
    </row>
    <row r="404" spans="12:16" x14ac:dyDescent="0.25">
      <c r="L404" s="517"/>
      <c r="M404" s="517"/>
      <c r="N404" s="517"/>
      <c r="O404" s="517"/>
      <c r="P404" s="517"/>
    </row>
    <row r="405" spans="12:16" x14ac:dyDescent="0.25">
      <c r="L405" s="517"/>
      <c r="M405" s="517"/>
      <c r="N405" s="517"/>
      <c r="O405" s="517"/>
      <c r="P405" s="517"/>
    </row>
    <row r="406" spans="12:16" x14ac:dyDescent="0.25">
      <c r="L406" s="517"/>
      <c r="M406" s="517"/>
      <c r="N406" s="517"/>
      <c r="O406" s="517"/>
      <c r="P406" s="517"/>
    </row>
    <row r="407" spans="12:16" x14ac:dyDescent="0.25">
      <c r="L407" s="517"/>
      <c r="M407" s="517"/>
      <c r="N407" s="517"/>
      <c r="O407" s="517"/>
      <c r="P407" s="517"/>
    </row>
    <row r="408" spans="12:16" x14ac:dyDescent="0.25">
      <c r="L408" s="517"/>
      <c r="M408" s="517"/>
      <c r="N408" s="517"/>
      <c r="O408" s="517"/>
      <c r="P408" s="517"/>
    </row>
    <row r="409" spans="12:16" x14ac:dyDescent="0.25">
      <c r="L409" s="517"/>
      <c r="M409" s="517"/>
      <c r="N409" s="517"/>
      <c r="O409" s="517"/>
      <c r="P409" s="517"/>
    </row>
    <row r="410" spans="12:16" x14ac:dyDescent="0.25">
      <c r="L410" s="517"/>
      <c r="M410" s="517"/>
      <c r="N410" s="517"/>
      <c r="O410" s="517"/>
      <c r="P410" s="517"/>
    </row>
    <row r="411" spans="12:16" x14ac:dyDescent="0.25">
      <c r="L411" s="517"/>
      <c r="M411" s="517"/>
      <c r="N411" s="517"/>
      <c r="O411" s="517"/>
      <c r="P411" s="517"/>
    </row>
    <row r="412" spans="12:16" x14ac:dyDescent="0.25">
      <c r="L412" s="517"/>
      <c r="M412" s="517"/>
      <c r="N412" s="517"/>
      <c r="O412" s="517"/>
      <c r="P412" s="517"/>
    </row>
    <row r="413" spans="12:16" x14ac:dyDescent="0.25">
      <c r="L413" s="517"/>
      <c r="M413" s="517"/>
      <c r="N413" s="517"/>
      <c r="O413" s="517"/>
      <c r="P413" s="517"/>
    </row>
    <row r="414" spans="12:16" x14ac:dyDescent="0.25">
      <c r="L414" s="517"/>
      <c r="M414" s="517"/>
      <c r="N414" s="517"/>
      <c r="O414" s="517"/>
      <c r="P414" s="517"/>
    </row>
    <row r="415" spans="12:16" x14ac:dyDescent="0.25">
      <c r="L415" s="517"/>
      <c r="M415" s="517"/>
      <c r="N415" s="517"/>
      <c r="O415" s="517"/>
      <c r="P415" s="517"/>
    </row>
    <row r="416" spans="12:16" x14ac:dyDescent="0.25">
      <c r="L416" s="517"/>
      <c r="M416" s="517"/>
      <c r="N416" s="517"/>
      <c r="O416" s="517"/>
      <c r="P416" s="517"/>
    </row>
    <row r="417" spans="12:16" x14ac:dyDescent="0.25">
      <c r="L417" s="517"/>
      <c r="M417" s="517"/>
      <c r="N417" s="517"/>
      <c r="O417" s="517"/>
      <c r="P417" s="517"/>
    </row>
    <row r="418" spans="12:16" x14ac:dyDescent="0.25">
      <c r="L418" s="517"/>
      <c r="M418" s="517"/>
      <c r="N418" s="517"/>
      <c r="O418" s="517"/>
      <c r="P418" s="517"/>
    </row>
    <row r="419" spans="12:16" x14ac:dyDescent="0.25">
      <c r="L419" s="517"/>
      <c r="M419" s="517"/>
      <c r="N419" s="517"/>
      <c r="O419" s="517"/>
      <c r="P419" s="517"/>
    </row>
    <row r="420" spans="12:16" x14ac:dyDescent="0.25">
      <c r="L420" s="517"/>
      <c r="M420" s="517"/>
      <c r="N420" s="517"/>
      <c r="O420" s="517"/>
      <c r="P420" s="517"/>
    </row>
    <row r="421" spans="12:16" x14ac:dyDescent="0.25">
      <c r="L421" s="517"/>
      <c r="M421" s="517"/>
      <c r="N421" s="517"/>
      <c r="O421" s="517"/>
      <c r="P421" s="517"/>
    </row>
    <row r="422" spans="12:16" x14ac:dyDescent="0.25">
      <c r="L422" s="517"/>
      <c r="M422" s="517"/>
      <c r="N422" s="517"/>
      <c r="O422" s="517"/>
      <c r="P422" s="517"/>
    </row>
    <row r="423" spans="12:16" x14ac:dyDescent="0.25">
      <c r="L423" s="517"/>
      <c r="M423" s="517"/>
      <c r="N423" s="517"/>
      <c r="O423" s="517"/>
      <c r="P423" s="517"/>
    </row>
    <row r="424" spans="12:16" x14ac:dyDescent="0.25">
      <c r="L424" s="517"/>
      <c r="M424" s="517"/>
      <c r="N424" s="517"/>
      <c r="O424" s="517"/>
      <c r="P424" s="517"/>
    </row>
    <row r="425" spans="12:16" x14ac:dyDescent="0.25">
      <c r="L425" s="517"/>
      <c r="M425" s="517"/>
      <c r="N425" s="517"/>
      <c r="O425" s="517"/>
      <c r="P425" s="517"/>
    </row>
    <row r="426" spans="12:16" x14ac:dyDescent="0.25">
      <c r="L426" s="517"/>
      <c r="M426" s="517"/>
      <c r="N426" s="517"/>
      <c r="O426" s="517"/>
      <c r="P426" s="517"/>
    </row>
    <row r="427" spans="12:16" x14ac:dyDescent="0.25">
      <c r="L427" s="517"/>
      <c r="M427" s="517"/>
      <c r="N427" s="517"/>
      <c r="O427" s="517"/>
      <c r="P427" s="517"/>
    </row>
    <row r="428" spans="12:16" x14ac:dyDescent="0.25">
      <c r="L428" s="517"/>
      <c r="M428" s="517"/>
      <c r="N428" s="517"/>
      <c r="O428" s="517"/>
      <c r="P428" s="517"/>
    </row>
    <row r="429" spans="12:16" x14ac:dyDescent="0.25">
      <c r="L429" s="517"/>
      <c r="M429" s="517"/>
      <c r="N429" s="517"/>
      <c r="O429" s="517"/>
      <c r="P429" s="517"/>
    </row>
    <row r="430" spans="12:16" x14ac:dyDescent="0.25">
      <c r="L430" s="517"/>
      <c r="M430" s="517"/>
      <c r="N430" s="517"/>
      <c r="O430" s="517"/>
      <c r="P430" s="517"/>
    </row>
    <row r="431" spans="12:16" x14ac:dyDescent="0.25">
      <c r="L431" s="517"/>
      <c r="M431" s="517"/>
      <c r="N431" s="517"/>
      <c r="O431" s="517"/>
      <c r="P431" s="517"/>
    </row>
    <row r="432" spans="12:16" x14ac:dyDescent="0.25">
      <c r="L432" s="517"/>
      <c r="M432" s="517"/>
      <c r="N432" s="517"/>
      <c r="O432" s="517"/>
      <c r="P432" s="517"/>
    </row>
    <row r="433" spans="12:16" x14ac:dyDescent="0.25">
      <c r="L433" s="517"/>
      <c r="M433" s="517"/>
      <c r="N433" s="517"/>
      <c r="O433" s="517"/>
      <c r="P433" s="517"/>
    </row>
    <row r="434" spans="12:16" x14ac:dyDescent="0.25">
      <c r="L434" s="517"/>
      <c r="M434" s="517"/>
      <c r="N434" s="517"/>
      <c r="O434" s="517"/>
      <c r="P434" s="517"/>
    </row>
    <row r="435" spans="12:16" x14ac:dyDescent="0.25">
      <c r="L435" s="517"/>
      <c r="M435" s="517"/>
      <c r="N435" s="517"/>
      <c r="O435" s="517"/>
      <c r="P435" s="517"/>
    </row>
    <row r="436" spans="12:16" x14ac:dyDescent="0.25">
      <c r="L436" s="517"/>
      <c r="M436" s="517"/>
      <c r="N436" s="517"/>
      <c r="O436" s="517"/>
      <c r="P436" s="517"/>
    </row>
    <row r="437" spans="12:16" x14ac:dyDescent="0.25">
      <c r="L437" s="517"/>
      <c r="M437" s="517"/>
      <c r="N437" s="517"/>
      <c r="O437" s="517"/>
      <c r="P437" s="517"/>
    </row>
    <row r="438" spans="12:16" x14ac:dyDescent="0.25">
      <c r="L438" s="517"/>
      <c r="M438" s="517"/>
      <c r="N438" s="517"/>
      <c r="O438" s="517"/>
      <c r="P438" s="517"/>
    </row>
    <row r="439" spans="12:16" x14ac:dyDescent="0.25">
      <c r="L439" s="517"/>
      <c r="M439" s="517"/>
      <c r="N439" s="517"/>
      <c r="O439" s="517"/>
      <c r="P439" s="517"/>
    </row>
    <row r="440" spans="12:16" x14ac:dyDescent="0.25">
      <c r="L440" s="517"/>
      <c r="M440" s="517"/>
      <c r="N440" s="517"/>
      <c r="O440" s="517"/>
      <c r="P440" s="517"/>
    </row>
    <row r="441" spans="12:16" x14ac:dyDescent="0.25">
      <c r="L441" s="517"/>
      <c r="M441" s="517"/>
      <c r="N441" s="517"/>
      <c r="O441" s="517"/>
      <c r="P441" s="517"/>
    </row>
    <row r="442" spans="12:16" x14ac:dyDescent="0.25">
      <c r="L442" s="517"/>
      <c r="M442" s="517"/>
      <c r="N442" s="517"/>
      <c r="O442" s="517"/>
      <c r="P442" s="517"/>
    </row>
    <row r="443" spans="12:16" x14ac:dyDescent="0.25">
      <c r="L443" s="517"/>
      <c r="M443" s="517"/>
      <c r="N443" s="517"/>
      <c r="O443" s="517"/>
      <c r="P443" s="517"/>
    </row>
    <row r="444" spans="12:16" x14ac:dyDescent="0.25">
      <c r="L444" s="517"/>
      <c r="M444" s="517"/>
      <c r="N444" s="517"/>
      <c r="O444" s="517"/>
      <c r="P444" s="517"/>
    </row>
    <row r="445" spans="12:16" x14ac:dyDescent="0.25">
      <c r="L445" s="517"/>
      <c r="M445" s="517"/>
      <c r="N445" s="517"/>
      <c r="O445" s="517"/>
      <c r="P445" s="517"/>
    </row>
    <row r="446" spans="12:16" x14ac:dyDescent="0.25">
      <c r="L446" s="517"/>
      <c r="M446" s="517"/>
      <c r="N446" s="517"/>
      <c r="O446" s="517"/>
      <c r="P446" s="517"/>
    </row>
    <row r="447" spans="12:16" x14ac:dyDescent="0.25">
      <c r="L447" s="517"/>
      <c r="M447" s="517"/>
      <c r="N447" s="517"/>
      <c r="O447" s="517"/>
      <c r="P447" s="517"/>
    </row>
    <row r="448" spans="12:16" x14ac:dyDescent="0.25">
      <c r="L448" s="517"/>
      <c r="M448" s="517"/>
      <c r="N448" s="517"/>
      <c r="O448" s="517"/>
      <c r="P448" s="517"/>
    </row>
    <row r="449" spans="12:16" x14ac:dyDescent="0.25">
      <c r="L449" s="517"/>
      <c r="M449" s="517"/>
      <c r="N449" s="517"/>
      <c r="O449" s="517"/>
      <c r="P449" s="517"/>
    </row>
    <row r="450" spans="12:16" x14ac:dyDescent="0.25">
      <c r="L450" s="517"/>
      <c r="M450" s="517"/>
      <c r="N450" s="517"/>
      <c r="O450" s="517"/>
      <c r="P450" s="517"/>
    </row>
    <row r="451" spans="12:16" x14ac:dyDescent="0.25">
      <c r="L451" s="517"/>
      <c r="M451" s="517"/>
      <c r="N451" s="517"/>
      <c r="O451" s="517"/>
      <c r="P451" s="517"/>
    </row>
    <row r="452" spans="12:16" x14ac:dyDescent="0.25">
      <c r="L452" s="517"/>
      <c r="M452" s="517"/>
      <c r="N452" s="517"/>
      <c r="O452" s="517"/>
      <c r="P452" s="517"/>
    </row>
    <row r="453" spans="12:16" x14ac:dyDescent="0.25">
      <c r="L453" s="517"/>
      <c r="M453" s="517"/>
      <c r="N453" s="517"/>
      <c r="O453" s="517"/>
      <c r="P453" s="517"/>
    </row>
    <row r="454" spans="12:16" x14ac:dyDescent="0.25">
      <c r="L454" s="517"/>
      <c r="M454" s="517"/>
      <c r="N454" s="517"/>
      <c r="O454" s="517"/>
      <c r="P454" s="517"/>
    </row>
    <row r="455" spans="12:16" x14ac:dyDescent="0.25">
      <c r="L455" s="517"/>
      <c r="M455" s="517"/>
      <c r="N455" s="517"/>
      <c r="O455" s="517"/>
      <c r="P455" s="517"/>
    </row>
    <row r="456" spans="12:16" x14ac:dyDescent="0.25">
      <c r="L456" s="517"/>
      <c r="M456" s="517"/>
      <c r="N456" s="517"/>
      <c r="O456" s="517"/>
      <c r="P456" s="517"/>
    </row>
    <row r="457" spans="12:16" x14ac:dyDescent="0.25">
      <c r="L457" s="517"/>
      <c r="M457" s="517"/>
      <c r="N457" s="517"/>
      <c r="O457" s="517"/>
      <c r="P457" s="517"/>
    </row>
    <row r="458" spans="12:16" x14ac:dyDescent="0.25">
      <c r="L458" s="517"/>
      <c r="M458" s="517"/>
      <c r="N458" s="517"/>
      <c r="O458" s="517"/>
      <c r="P458" s="517"/>
    </row>
    <row r="459" spans="12:16" x14ac:dyDescent="0.25">
      <c r="L459" s="517"/>
      <c r="M459" s="517"/>
      <c r="N459" s="517"/>
      <c r="O459" s="517"/>
      <c r="P459" s="517"/>
    </row>
    <row r="460" spans="12:16" x14ac:dyDescent="0.25">
      <c r="L460" s="517"/>
      <c r="M460" s="517"/>
      <c r="N460" s="517"/>
      <c r="O460" s="517"/>
      <c r="P460" s="517"/>
    </row>
    <row r="461" spans="12:16" x14ac:dyDescent="0.25">
      <c r="L461" s="517"/>
      <c r="M461" s="517"/>
      <c r="N461" s="517"/>
      <c r="O461" s="517"/>
      <c r="P461" s="517"/>
    </row>
    <row r="462" spans="12:16" x14ac:dyDescent="0.25">
      <c r="L462" s="517"/>
      <c r="M462" s="517"/>
      <c r="N462" s="517"/>
      <c r="O462" s="517"/>
      <c r="P462" s="517"/>
    </row>
    <row r="463" spans="12:16" x14ac:dyDescent="0.25">
      <c r="L463" s="517"/>
      <c r="M463" s="517"/>
      <c r="N463" s="517"/>
      <c r="O463" s="517"/>
      <c r="P463" s="517"/>
    </row>
    <row r="464" spans="12:16" x14ac:dyDescent="0.25">
      <c r="L464" s="517"/>
      <c r="M464" s="517"/>
      <c r="N464" s="517"/>
      <c r="O464" s="517"/>
      <c r="P464" s="517"/>
    </row>
    <row r="465" spans="12:16" x14ac:dyDescent="0.25">
      <c r="L465" s="517"/>
      <c r="M465" s="517"/>
      <c r="N465" s="517"/>
      <c r="O465" s="517"/>
      <c r="P465" s="517"/>
    </row>
    <row r="466" spans="12:16" x14ac:dyDescent="0.25">
      <c r="L466" s="517"/>
      <c r="M466" s="517"/>
      <c r="N466" s="517"/>
      <c r="O466" s="517"/>
      <c r="P466" s="517"/>
    </row>
    <row r="467" spans="12:16" x14ac:dyDescent="0.25">
      <c r="L467" s="517"/>
      <c r="M467" s="517"/>
      <c r="N467" s="517"/>
      <c r="O467" s="517"/>
      <c r="P467" s="517"/>
    </row>
    <row r="468" spans="12:16" x14ac:dyDescent="0.25">
      <c r="L468" s="517"/>
      <c r="M468" s="517"/>
      <c r="N468" s="517"/>
      <c r="O468" s="517"/>
      <c r="P468" s="517"/>
    </row>
    <row r="469" spans="12:16" x14ac:dyDescent="0.25">
      <c r="L469" s="517"/>
      <c r="M469" s="517"/>
      <c r="N469" s="517"/>
      <c r="O469" s="517"/>
      <c r="P469" s="517"/>
    </row>
    <row r="470" spans="12:16" x14ac:dyDescent="0.25">
      <c r="L470" s="517"/>
      <c r="M470" s="517"/>
      <c r="N470" s="517"/>
      <c r="O470" s="517"/>
      <c r="P470" s="517"/>
    </row>
    <row r="471" spans="12:16" x14ac:dyDescent="0.25">
      <c r="L471" s="517"/>
      <c r="M471" s="517"/>
      <c r="N471" s="517"/>
      <c r="O471" s="517"/>
      <c r="P471" s="517"/>
    </row>
    <row r="472" spans="12:16" x14ac:dyDescent="0.25">
      <c r="L472" s="517"/>
      <c r="M472" s="517"/>
      <c r="N472" s="517"/>
      <c r="O472" s="517"/>
      <c r="P472" s="517"/>
    </row>
    <row r="473" spans="12:16" x14ac:dyDescent="0.25">
      <c r="L473" s="517"/>
      <c r="M473" s="517"/>
      <c r="N473" s="517"/>
      <c r="O473" s="517"/>
      <c r="P473" s="517"/>
    </row>
    <row r="474" spans="12:16" x14ac:dyDescent="0.25">
      <c r="L474" s="517"/>
      <c r="M474" s="517"/>
      <c r="N474" s="517"/>
      <c r="O474" s="517"/>
      <c r="P474" s="517"/>
    </row>
    <row r="475" spans="12:16" x14ac:dyDescent="0.25">
      <c r="L475" s="517"/>
      <c r="M475" s="517"/>
      <c r="N475" s="517"/>
      <c r="O475" s="517"/>
      <c r="P475" s="517"/>
    </row>
    <row r="476" spans="12:16" x14ac:dyDescent="0.25">
      <c r="L476" s="517"/>
      <c r="M476" s="517"/>
      <c r="N476" s="517"/>
      <c r="O476" s="517"/>
      <c r="P476" s="517"/>
    </row>
    <row r="477" spans="12:16" x14ac:dyDescent="0.25">
      <c r="L477" s="517"/>
      <c r="M477" s="517"/>
      <c r="N477" s="517"/>
      <c r="O477" s="517"/>
      <c r="P477" s="517"/>
    </row>
    <row r="478" spans="12:16" x14ac:dyDescent="0.25">
      <c r="L478" s="517"/>
      <c r="M478" s="517"/>
      <c r="N478" s="517"/>
      <c r="O478" s="517"/>
      <c r="P478" s="517"/>
    </row>
    <row r="479" spans="12:16" x14ac:dyDescent="0.25">
      <c r="L479" s="517"/>
      <c r="M479" s="517"/>
      <c r="N479" s="517"/>
      <c r="O479" s="517"/>
      <c r="P479" s="517"/>
    </row>
    <row r="480" spans="12:16" x14ac:dyDescent="0.25">
      <c r="L480" s="517"/>
      <c r="M480" s="517"/>
      <c r="N480" s="517"/>
      <c r="O480" s="517"/>
      <c r="P480" s="517"/>
    </row>
    <row r="481" spans="12:16" x14ac:dyDescent="0.25">
      <c r="L481" s="517"/>
      <c r="M481" s="517"/>
      <c r="N481" s="517"/>
      <c r="O481" s="517"/>
      <c r="P481" s="517"/>
    </row>
    <row r="482" spans="12:16" x14ac:dyDescent="0.25">
      <c r="L482" s="517"/>
      <c r="M482" s="517"/>
      <c r="N482" s="517"/>
      <c r="O482" s="517"/>
      <c r="P482" s="517"/>
    </row>
    <row r="483" spans="12:16" x14ac:dyDescent="0.25">
      <c r="L483" s="517"/>
      <c r="M483" s="517"/>
      <c r="N483" s="517"/>
      <c r="O483" s="517"/>
      <c r="P483" s="517"/>
    </row>
    <row r="484" spans="12:16" x14ac:dyDescent="0.25">
      <c r="L484" s="517"/>
      <c r="M484" s="517"/>
      <c r="N484" s="517"/>
      <c r="O484" s="517"/>
      <c r="P484" s="517"/>
    </row>
  </sheetData>
  <sheetProtection algorithmName="SHA-512" hashValue="v2IDnrasTrt7iMZxtg8UFKm+JjpjqMi1uA9Usif11vA1kPn0XPf1JMzKBii+1AHxsV6YDNRom50tSbNsJl/JBg==" saltValue="Xo3xSDTA33oM6qEoSICCHg==" spinCount="100000" sheet="1" objects="1" scenarios="1"/>
  <mergeCells count="11">
    <mergeCell ref="A1:F1"/>
    <mergeCell ref="A2:F3"/>
    <mergeCell ref="A4:F4"/>
    <mergeCell ref="A5:A9"/>
    <mergeCell ref="B5:B9"/>
    <mergeCell ref="F5:F9"/>
    <mergeCell ref="G5:G9"/>
    <mergeCell ref="E5:E9"/>
    <mergeCell ref="D5:D9"/>
    <mergeCell ref="C5:C9"/>
    <mergeCell ref="A21:A23"/>
  </mergeCells>
  <pageMargins left="0.7" right="0.7" top="0.75" bottom="0.75" header="0.3" footer="0.3"/>
  <pageSetup scale="72" orientation="portrait" horizontalDpi="4294967293" r:id="rId1"/>
  <rowBreaks count="1" manualBreakCount="1">
    <brk id="48" max="8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2B53-5E7B-4610-86D5-F988CAD256AA}">
  <dimension ref="A1:S611"/>
  <sheetViews>
    <sheetView showGridLines="0" showRowColHeaders="0" zoomScale="90" zoomScaleNormal="90" workbookViewId="0">
      <pane ySplit="9" topLeftCell="A10" activePane="bottomLeft" state="frozen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7" width="14.7109375" style="483" bestFit="1" customWidth="1"/>
    <col min="8" max="8" width="11" style="483" customWidth="1"/>
    <col min="9" max="9" width="19.28515625" style="677" hidden="1" customWidth="1"/>
    <col min="10" max="11" width="19.28515625" style="563" hidden="1" customWidth="1"/>
    <col min="12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8" width="16.140625" style="483" hidden="1" customWidth="1"/>
    <col min="19" max="16384" width="16.140625" style="483"/>
  </cols>
  <sheetData>
    <row r="1" spans="1:18" ht="22.5" customHeight="1" x14ac:dyDescent="0.4">
      <c r="A1" s="939" t="s">
        <v>530</v>
      </c>
      <c r="B1" s="940"/>
      <c r="C1" s="940"/>
      <c r="D1" s="940"/>
      <c r="E1" s="940"/>
      <c r="F1" s="940"/>
      <c r="G1" s="481" t="s">
        <v>958</v>
      </c>
      <c r="L1" s="483" t="s">
        <v>241</v>
      </c>
    </row>
    <row r="2" spans="1:18" ht="22.5" customHeight="1" x14ac:dyDescent="0.3">
      <c r="A2" s="817" t="s">
        <v>968</v>
      </c>
      <c r="B2" s="818"/>
      <c r="C2" s="818"/>
      <c r="D2" s="818"/>
      <c r="E2" s="818"/>
      <c r="F2" s="818"/>
      <c r="G2" s="484">
        <v>1</v>
      </c>
    </row>
    <row r="3" spans="1:18" ht="22.5" customHeight="1" thickBot="1" x14ac:dyDescent="0.35">
      <c r="A3" s="820" t="s">
        <v>1128</v>
      </c>
      <c r="B3" s="821"/>
      <c r="C3" s="821"/>
      <c r="D3" s="821"/>
      <c r="E3" s="821"/>
      <c r="F3" s="821"/>
      <c r="G3" s="652">
        <v>178</v>
      </c>
      <c r="I3" s="640"/>
      <c r="J3" s="486"/>
      <c r="K3" s="486"/>
      <c r="L3" s="486"/>
      <c r="M3" s="486"/>
      <c r="N3" s="486"/>
      <c r="O3" s="486"/>
      <c r="P3" s="486"/>
      <c r="Q3" s="486"/>
    </row>
    <row r="4" spans="1:18" s="487" customFormat="1" x14ac:dyDescent="0.25">
      <c r="A4" s="883" t="s">
        <v>544</v>
      </c>
      <c r="B4" s="884"/>
      <c r="C4" s="884"/>
      <c r="D4" s="884"/>
      <c r="E4" s="884"/>
      <c r="F4" s="884"/>
      <c r="G4" s="651"/>
      <c r="I4" s="678"/>
      <c r="J4" s="488"/>
      <c r="K4" s="488"/>
      <c r="L4" s="489"/>
      <c r="M4" s="489"/>
      <c r="N4" s="488"/>
      <c r="O4" s="488"/>
      <c r="P4" s="488"/>
      <c r="Q4" s="488"/>
    </row>
    <row r="5" spans="1:18" s="487" customFormat="1" ht="15.75" customHeight="1" x14ac:dyDescent="0.25">
      <c r="A5" s="945" t="s">
        <v>7</v>
      </c>
      <c r="B5" s="946" t="s">
        <v>560</v>
      </c>
      <c r="C5" s="948" t="s">
        <v>1159</v>
      </c>
      <c r="D5" s="946" t="s">
        <v>1178</v>
      </c>
      <c r="E5" s="948" t="s">
        <v>1161</v>
      </c>
      <c r="F5" s="947" t="s">
        <v>1162</v>
      </c>
      <c r="G5" s="947" t="s">
        <v>1163</v>
      </c>
      <c r="I5" s="678"/>
      <c r="J5" s="488"/>
      <c r="K5" s="488"/>
      <c r="L5" s="488"/>
      <c r="M5" s="488"/>
      <c r="N5" s="488"/>
      <c r="O5" s="488"/>
      <c r="P5" s="488"/>
      <c r="Q5" s="488"/>
    </row>
    <row r="6" spans="1:18" s="492" customFormat="1" ht="15" customHeight="1" x14ac:dyDescent="0.2">
      <c r="A6" s="754"/>
      <c r="B6" s="757"/>
      <c r="C6" s="760"/>
      <c r="D6" s="757"/>
      <c r="E6" s="760"/>
      <c r="F6" s="737"/>
      <c r="G6" s="737"/>
      <c r="I6" s="640"/>
      <c r="J6" s="486"/>
      <c r="K6" s="486"/>
      <c r="L6" s="486"/>
      <c r="M6" s="486"/>
      <c r="N6" s="486"/>
      <c r="O6" s="488"/>
      <c r="P6" s="486"/>
      <c r="Q6" s="486"/>
    </row>
    <row r="7" spans="1:18" s="492" customFormat="1" ht="15" customHeight="1" x14ac:dyDescent="0.2">
      <c r="A7" s="754"/>
      <c r="B7" s="757"/>
      <c r="C7" s="760"/>
      <c r="D7" s="757"/>
      <c r="E7" s="760"/>
      <c r="F7" s="737"/>
      <c r="G7" s="737"/>
      <c r="I7" s="640"/>
      <c r="J7" s="486"/>
      <c r="K7" s="486"/>
      <c r="L7" s="486"/>
      <c r="M7" s="486"/>
      <c r="N7" s="486"/>
      <c r="O7" s="486"/>
      <c r="P7" s="486"/>
      <c r="Q7" s="486"/>
    </row>
    <row r="8" spans="1:18" s="492" customFormat="1" ht="15" customHeight="1" x14ac:dyDescent="0.2">
      <c r="A8" s="754"/>
      <c r="B8" s="757"/>
      <c r="C8" s="760"/>
      <c r="D8" s="757"/>
      <c r="E8" s="760"/>
      <c r="F8" s="737"/>
      <c r="G8" s="737"/>
      <c r="I8" s="640"/>
      <c r="J8" s="416" t="s">
        <v>558</v>
      </c>
      <c r="K8" s="416"/>
      <c r="L8" s="486"/>
      <c r="M8" s="486"/>
      <c r="N8" s="815" t="s">
        <v>1177</v>
      </c>
      <c r="O8" s="816"/>
      <c r="P8" s="816"/>
      <c r="Q8" s="816"/>
    </row>
    <row r="9" spans="1:18" s="492" customFormat="1" ht="15" customHeight="1" x14ac:dyDescent="0.2">
      <c r="A9" s="918"/>
      <c r="B9" s="919"/>
      <c r="C9" s="949"/>
      <c r="D9" s="919"/>
      <c r="E9" s="949"/>
      <c r="F9" s="916"/>
      <c r="G9" s="916"/>
      <c r="I9" s="683" t="s">
        <v>1175</v>
      </c>
      <c r="J9" s="416" t="s">
        <v>308</v>
      </c>
      <c r="K9" s="416" t="s">
        <v>559</v>
      </c>
      <c r="L9" s="416" t="s">
        <v>1123</v>
      </c>
      <c r="M9" s="416" t="s">
        <v>1156</v>
      </c>
      <c r="N9" s="416" t="s">
        <v>57</v>
      </c>
      <c r="O9" s="416" t="s">
        <v>58</v>
      </c>
      <c r="P9" s="416" t="s">
        <v>517</v>
      </c>
      <c r="Q9" s="416" t="s">
        <v>546</v>
      </c>
      <c r="R9" s="486"/>
    </row>
    <row r="10" spans="1:18" s="492" customFormat="1" ht="15" customHeight="1" x14ac:dyDescent="0.2">
      <c r="A10" s="497"/>
      <c r="B10" s="437" t="s">
        <v>969</v>
      </c>
      <c r="C10" s="437" t="s">
        <v>969</v>
      </c>
      <c r="D10" s="499">
        <f t="shared" ref="D10:D41" si="0">$G$2*J10</f>
        <v>904</v>
      </c>
      <c r="E10" s="499">
        <f t="shared" ref="E10:G41" si="1">$G$2*K10</f>
        <v>950</v>
      </c>
      <c r="F10" s="499">
        <f t="shared" si="1"/>
        <v>404</v>
      </c>
      <c r="G10" s="570">
        <f t="shared" si="1"/>
        <v>372</v>
      </c>
      <c r="I10" s="676" t="s">
        <v>1176</v>
      </c>
      <c r="J10" s="503">
        <v>904</v>
      </c>
      <c r="K10" s="5">
        <v>950</v>
      </c>
      <c r="L10" s="5">
        <v>404</v>
      </c>
      <c r="M10" s="5">
        <v>372</v>
      </c>
      <c r="N10" s="511">
        <v>30</v>
      </c>
      <c r="O10" s="493">
        <v>30</v>
      </c>
      <c r="P10" s="486">
        <f t="shared" ref="P10:P19" si="2">N10*O10/144</f>
        <v>6.25</v>
      </c>
      <c r="Q10" s="504">
        <f t="shared" ref="Q10:Q19" si="3">N10+O10</f>
        <v>60</v>
      </c>
    </row>
    <row r="11" spans="1:18" s="492" customFormat="1" ht="15" customHeight="1" x14ac:dyDescent="0.2">
      <c r="A11" s="497"/>
      <c r="B11" s="437" t="s">
        <v>594</v>
      </c>
      <c r="C11" s="437" t="s">
        <v>594</v>
      </c>
      <c r="D11" s="499">
        <f t="shared" si="0"/>
        <v>940</v>
      </c>
      <c r="E11" s="499">
        <f t="shared" si="1"/>
        <v>990</v>
      </c>
      <c r="F11" s="499">
        <f t="shared" ref="F11:F74" si="4">$G$2*L11</f>
        <v>412</v>
      </c>
      <c r="G11" s="570">
        <f t="shared" ref="G11:G74" si="5">$G$2*M11</f>
        <v>377</v>
      </c>
      <c r="I11" s="676" t="s">
        <v>1151</v>
      </c>
      <c r="J11" s="503">
        <v>940</v>
      </c>
      <c r="K11" s="5">
        <v>990</v>
      </c>
      <c r="L11" s="5">
        <v>412</v>
      </c>
      <c r="M11" s="5">
        <v>377</v>
      </c>
      <c r="N11" s="511">
        <v>30</v>
      </c>
      <c r="O11" s="493">
        <v>36</v>
      </c>
      <c r="P11" s="486">
        <f t="shared" si="2"/>
        <v>7.5</v>
      </c>
      <c r="Q11" s="504">
        <f t="shared" si="3"/>
        <v>66</v>
      </c>
    </row>
    <row r="12" spans="1:18" s="492" customFormat="1" ht="15" customHeight="1" x14ac:dyDescent="0.2">
      <c r="A12" s="497"/>
      <c r="B12" s="437" t="s">
        <v>970</v>
      </c>
      <c r="C12" s="437" t="s">
        <v>970</v>
      </c>
      <c r="D12" s="499">
        <f t="shared" si="0"/>
        <v>1006</v>
      </c>
      <c r="E12" s="499">
        <f t="shared" si="1"/>
        <v>1063</v>
      </c>
      <c r="F12" s="499">
        <f t="shared" si="4"/>
        <v>431</v>
      </c>
      <c r="G12" s="570">
        <f t="shared" si="5"/>
        <v>393</v>
      </c>
      <c r="I12" s="619">
        <v>2650</v>
      </c>
      <c r="J12" s="503">
        <v>1006</v>
      </c>
      <c r="K12" s="5">
        <v>1063</v>
      </c>
      <c r="L12" s="5">
        <v>431</v>
      </c>
      <c r="M12" s="5">
        <v>393</v>
      </c>
      <c r="N12" s="511">
        <v>30</v>
      </c>
      <c r="O12" s="493">
        <v>48</v>
      </c>
      <c r="P12" s="486">
        <f t="shared" si="2"/>
        <v>10</v>
      </c>
      <c r="Q12" s="504">
        <f t="shared" si="3"/>
        <v>78</v>
      </c>
    </row>
    <row r="13" spans="1:18" s="492" customFormat="1" ht="15" customHeight="1" x14ac:dyDescent="0.2">
      <c r="A13" s="497"/>
      <c r="B13" s="437" t="s">
        <v>596</v>
      </c>
      <c r="C13" s="437" t="s">
        <v>596</v>
      </c>
      <c r="D13" s="499">
        <f t="shared" si="0"/>
        <v>1039</v>
      </c>
      <c r="E13" s="499">
        <f t="shared" si="1"/>
        <v>1099</v>
      </c>
      <c r="F13" s="499">
        <f t="shared" si="4"/>
        <v>447</v>
      </c>
      <c r="G13" s="570">
        <f t="shared" si="5"/>
        <v>408</v>
      </c>
      <c r="I13" s="619">
        <v>2656</v>
      </c>
      <c r="J13" s="503">
        <v>1039</v>
      </c>
      <c r="K13" s="5">
        <v>1099</v>
      </c>
      <c r="L13" s="5">
        <v>447</v>
      </c>
      <c r="M13" s="5">
        <v>408</v>
      </c>
      <c r="N13" s="511">
        <v>30</v>
      </c>
      <c r="O13" s="493">
        <v>60</v>
      </c>
      <c r="P13" s="486">
        <f t="shared" si="2"/>
        <v>12.5</v>
      </c>
      <c r="Q13" s="504">
        <f t="shared" si="3"/>
        <v>90</v>
      </c>
    </row>
    <row r="14" spans="1:18" s="492" customFormat="1" ht="15" customHeight="1" x14ac:dyDescent="0.2">
      <c r="A14" s="497"/>
      <c r="B14" s="437" t="s">
        <v>597</v>
      </c>
      <c r="C14" s="437" t="s">
        <v>597</v>
      </c>
      <c r="D14" s="499">
        <f t="shared" si="0"/>
        <v>1098</v>
      </c>
      <c r="E14" s="499">
        <f t="shared" si="1"/>
        <v>1163</v>
      </c>
      <c r="F14" s="499">
        <f t="shared" si="4"/>
        <v>461</v>
      </c>
      <c r="G14" s="570">
        <f t="shared" si="5"/>
        <v>419</v>
      </c>
      <c r="I14" s="619">
        <v>2660</v>
      </c>
      <c r="J14" s="503">
        <v>1098</v>
      </c>
      <c r="K14" s="5">
        <v>1163</v>
      </c>
      <c r="L14" s="5">
        <v>461</v>
      </c>
      <c r="M14" s="5">
        <v>419</v>
      </c>
      <c r="N14" s="511">
        <v>30</v>
      </c>
      <c r="O14" s="493">
        <v>72</v>
      </c>
      <c r="P14" s="486">
        <f t="shared" si="2"/>
        <v>15</v>
      </c>
      <c r="Q14" s="504">
        <f t="shared" si="3"/>
        <v>102</v>
      </c>
    </row>
    <row r="15" spans="1:18" s="492" customFormat="1" ht="15" customHeight="1" x14ac:dyDescent="0.2">
      <c r="A15" s="497"/>
      <c r="B15" s="437" t="s">
        <v>599</v>
      </c>
      <c r="C15" s="437" t="s">
        <v>599</v>
      </c>
      <c r="D15" s="499">
        <f t="shared" si="0"/>
        <v>1361</v>
      </c>
      <c r="E15" s="499">
        <f t="shared" si="1"/>
        <v>1433</v>
      </c>
      <c r="F15" s="499">
        <f t="shared" si="4"/>
        <v>543</v>
      </c>
      <c r="G15" s="570">
        <f t="shared" si="5"/>
        <v>495</v>
      </c>
      <c r="I15" s="619">
        <v>2670</v>
      </c>
      <c r="J15" s="503">
        <v>1361</v>
      </c>
      <c r="K15" s="5">
        <v>1433</v>
      </c>
      <c r="L15" s="5">
        <v>543</v>
      </c>
      <c r="M15" s="5">
        <v>495</v>
      </c>
      <c r="N15" s="511">
        <v>30</v>
      </c>
      <c r="O15" s="493">
        <v>84</v>
      </c>
      <c r="P15" s="486">
        <f t="shared" si="2"/>
        <v>17.5</v>
      </c>
      <c r="Q15" s="504">
        <f t="shared" si="3"/>
        <v>114</v>
      </c>
    </row>
    <row r="16" spans="1:18" s="492" customFormat="1" ht="15" customHeight="1" x14ac:dyDescent="0.2">
      <c r="A16" s="497"/>
      <c r="B16" s="437" t="s">
        <v>600</v>
      </c>
      <c r="C16" s="437" t="s">
        <v>600</v>
      </c>
      <c r="D16" s="499">
        <f t="shared" si="0"/>
        <v>1826</v>
      </c>
      <c r="E16" s="499">
        <f t="shared" si="1"/>
        <v>1905</v>
      </c>
      <c r="F16" s="507">
        <f t="shared" si="4"/>
        <v>581</v>
      </c>
      <c r="G16" s="571">
        <f t="shared" si="5"/>
        <v>527</v>
      </c>
      <c r="I16" s="619">
        <v>2680</v>
      </c>
      <c r="J16" s="503">
        <v>1826</v>
      </c>
      <c r="K16" s="5">
        <v>1905</v>
      </c>
      <c r="L16" s="5">
        <v>581</v>
      </c>
      <c r="M16" s="5">
        <v>527</v>
      </c>
      <c r="N16" s="511">
        <v>30</v>
      </c>
      <c r="O16" s="493">
        <v>72</v>
      </c>
      <c r="P16" s="486">
        <f t="shared" si="2"/>
        <v>15</v>
      </c>
      <c r="Q16" s="504">
        <f t="shared" si="3"/>
        <v>102</v>
      </c>
    </row>
    <row r="17" spans="1:17" s="492" customFormat="1" ht="15" hidden="1" customHeight="1" x14ac:dyDescent="0.2">
      <c r="A17" s="497"/>
      <c r="B17" s="437" t="s">
        <v>971</v>
      </c>
      <c r="C17" s="437" t="s">
        <v>971</v>
      </c>
      <c r="D17" s="499">
        <f t="shared" si="0"/>
        <v>2054</v>
      </c>
      <c r="E17" s="499">
        <f t="shared" si="1"/>
        <v>2140</v>
      </c>
      <c r="F17" s="499">
        <f t="shared" si="4"/>
        <v>0</v>
      </c>
      <c r="G17" s="570">
        <f t="shared" si="5"/>
        <v>0</v>
      </c>
      <c r="I17" s="619"/>
      <c r="J17" s="503">
        <v>2054</v>
      </c>
      <c r="K17" s="5">
        <v>2140</v>
      </c>
      <c r="L17" s="5">
        <v>0</v>
      </c>
      <c r="M17" s="5">
        <v>0</v>
      </c>
      <c r="N17" s="511">
        <v>30</v>
      </c>
      <c r="O17" s="493">
        <v>84</v>
      </c>
      <c r="P17" s="486">
        <f t="shared" si="2"/>
        <v>17.5</v>
      </c>
      <c r="Q17" s="504">
        <f t="shared" si="3"/>
        <v>114</v>
      </c>
    </row>
    <row r="18" spans="1:17" s="492" customFormat="1" ht="15" hidden="1" customHeight="1" x14ac:dyDescent="0.2">
      <c r="A18" s="497"/>
      <c r="B18" s="437" t="s">
        <v>972</v>
      </c>
      <c r="C18" s="437" t="s">
        <v>972</v>
      </c>
      <c r="D18" s="499">
        <f t="shared" si="0"/>
        <v>2282</v>
      </c>
      <c r="E18" s="499">
        <f t="shared" si="1"/>
        <v>2375</v>
      </c>
      <c r="F18" s="499">
        <f t="shared" si="4"/>
        <v>0</v>
      </c>
      <c r="G18" s="570">
        <f t="shared" si="5"/>
        <v>0</v>
      </c>
      <c r="I18" s="619"/>
      <c r="J18" s="503">
        <v>2282</v>
      </c>
      <c r="K18" s="5">
        <v>2375</v>
      </c>
      <c r="L18" s="5">
        <v>0</v>
      </c>
      <c r="M18" s="5">
        <v>0</v>
      </c>
      <c r="N18" s="511">
        <v>30</v>
      </c>
      <c r="O18" s="493">
        <v>72</v>
      </c>
      <c r="P18" s="486">
        <f t="shared" si="2"/>
        <v>15</v>
      </c>
      <c r="Q18" s="504">
        <f t="shared" si="3"/>
        <v>102</v>
      </c>
    </row>
    <row r="19" spans="1:17" s="492" customFormat="1" ht="15" hidden="1" customHeight="1" thickBot="1" x14ac:dyDescent="0.25">
      <c r="A19" s="497"/>
      <c r="B19" s="437" t="s">
        <v>973</v>
      </c>
      <c r="C19" s="437" t="s">
        <v>973</v>
      </c>
      <c r="D19" s="499">
        <f t="shared" si="0"/>
        <v>2738</v>
      </c>
      <c r="E19" s="499">
        <f t="shared" si="1"/>
        <v>2846</v>
      </c>
      <c r="F19" s="499">
        <f t="shared" si="4"/>
        <v>0</v>
      </c>
      <c r="G19" s="570">
        <f t="shared" si="5"/>
        <v>0</v>
      </c>
      <c r="I19" s="619"/>
      <c r="J19" s="503">
        <v>2738</v>
      </c>
      <c r="K19" s="5">
        <v>2846</v>
      </c>
      <c r="L19" s="5">
        <v>0</v>
      </c>
      <c r="M19" s="5">
        <v>0</v>
      </c>
      <c r="N19" s="511">
        <v>30</v>
      </c>
      <c r="O19" s="493">
        <v>84</v>
      </c>
      <c r="P19" s="486">
        <f t="shared" si="2"/>
        <v>17.5</v>
      </c>
      <c r="Q19" s="504">
        <f t="shared" si="3"/>
        <v>114</v>
      </c>
    </row>
    <row r="20" spans="1:17" s="492" customFormat="1" ht="15" customHeight="1" x14ac:dyDescent="0.2">
      <c r="A20" s="509"/>
      <c r="B20" s="550" t="s">
        <v>974</v>
      </c>
      <c r="C20" s="550" t="s">
        <v>974</v>
      </c>
      <c r="D20" s="510">
        <f t="shared" si="0"/>
        <v>920</v>
      </c>
      <c r="E20" s="510">
        <f t="shared" si="1"/>
        <v>970</v>
      </c>
      <c r="F20" s="499">
        <f t="shared" si="4"/>
        <v>419</v>
      </c>
      <c r="G20" s="570">
        <f t="shared" si="5"/>
        <v>384</v>
      </c>
      <c r="I20" s="619">
        <v>3036</v>
      </c>
      <c r="J20" s="503">
        <v>920</v>
      </c>
      <c r="K20" s="5">
        <v>970</v>
      </c>
      <c r="L20" s="5">
        <v>419</v>
      </c>
      <c r="M20" s="5">
        <v>384</v>
      </c>
      <c r="N20" s="511">
        <v>30</v>
      </c>
      <c r="O20" s="493">
        <v>30</v>
      </c>
      <c r="P20" s="486">
        <f t="shared" ref="P20:P32" si="6">N20*O20/144</f>
        <v>6.25</v>
      </c>
      <c r="Q20" s="504">
        <f t="shared" ref="Q20:Q32" si="7">N20+O20</f>
        <v>60</v>
      </c>
    </row>
    <row r="21" spans="1:17" s="492" customFormat="1" ht="15" customHeight="1" x14ac:dyDescent="0.2">
      <c r="A21" s="497"/>
      <c r="B21" s="437" t="s">
        <v>975</v>
      </c>
      <c r="C21" s="437" t="s">
        <v>975</v>
      </c>
      <c r="D21" s="499">
        <f t="shared" si="0"/>
        <v>972</v>
      </c>
      <c r="E21" s="499">
        <f t="shared" si="1"/>
        <v>1025</v>
      </c>
      <c r="F21" s="499">
        <f t="shared" si="4"/>
        <v>427</v>
      </c>
      <c r="G21" s="570">
        <f t="shared" si="5"/>
        <v>391</v>
      </c>
      <c r="I21" s="619">
        <v>3040</v>
      </c>
      <c r="J21" s="503">
        <v>972</v>
      </c>
      <c r="K21" s="5">
        <v>1025</v>
      </c>
      <c r="L21" s="5">
        <v>427</v>
      </c>
      <c r="M21" s="5">
        <v>391</v>
      </c>
      <c r="N21" s="511">
        <v>30</v>
      </c>
      <c r="O21" s="493">
        <v>36</v>
      </c>
      <c r="P21" s="486">
        <f t="shared" si="6"/>
        <v>7.5</v>
      </c>
      <c r="Q21" s="504">
        <f t="shared" si="7"/>
        <v>66</v>
      </c>
    </row>
    <row r="22" spans="1:17" s="492" customFormat="1" ht="15" customHeight="1" x14ac:dyDescent="0.2">
      <c r="A22" s="497"/>
      <c r="B22" s="437" t="s">
        <v>984</v>
      </c>
      <c r="C22" s="437" t="s">
        <v>985</v>
      </c>
      <c r="D22" s="499">
        <f t="shared" si="0"/>
        <v>1039</v>
      </c>
      <c r="E22" s="499">
        <f t="shared" si="1"/>
        <v>1095</v>
      </c>
      <c r="F22" s="499">
        <f t="shared" si="4"/>
        <v>446</v>
      </c>
      <c r="G22" s="570">
        <f t="shared" si="5"/>
        <v>407</v>
      </c>
      <c r="I22" s="619">
        <v>3046</v>
      </c>
      <c r="J22" s="503">
        <v>1039</v>
      </c>
      <c r="K22" s="5">
        <v>1095</v>
      </c>
      <c r="L22" s="5">
        <v>446</v>
      </c>
      <c r="M22" s="5">
        <v>407</v>
      </c>
      <c r="N22" s="511"/>
      <c r="O22" s="493"/>
      <c r="P22" s="486"/>
      <c r="Q22" s="504"/>
    </row>
    <row r="23" spans="1:17" s="492" customFormat="1" ht="15" customHeight="1" x14ac:dyDescent="0.2">
      <c r="A23" s="497"/>
      <c r="B23" s="437" t="s">
        <v>976</v>
      </c>
      <c r="C23" s="437" t="s">
        <v>976</v>
      </c>
      <c r="D23" s="499">
        <f t="shared" si="0"/>
        <v>1112</v>
      </c>
      <c r="E23" s="499">
        <f t="shared" si="1"/>
        <v>1172</v>
      </c>
      <c r="F23" s="499">
        <f t="shared" si="4"/>
        <v>458</v>
      </c>
      <c r="G23" s="570">
        <f t="shared" si="5"/>
        <v>418</v>
      </c>
      <c r="I23" s="619">
        <v>3050</v>
      </c>
      <c r="J23" s="503">
        <v>1112</v>
      </c>
      <c r="K23" s="5">
        <v>1172</v>
      </c>
      <c r="L23" s="5">
        <v>458</v>
      </c>
      <c r="M23" s="5">
        <v>418</v>
      </c>
      <c r="N23" s="511">
        <v>30</v>
      </c>
      <c r="O23" s="493">
        <v>48</v>
      </c>
      <c r="P23" s="486">
        <f t="shared" si="6"/>
        <v>10</v>
      </c>
      <c r="Q23" s="504">
        <f t="shared" si="7"/>
        <v>78</v>
      </c>
    </row>
    <row r="24" spans="1:17" s="492" customFormat="1" ht="15" customHeight="1" x14ac:dyDescent="0.2">
      <c r="A24" s="497"/>
      <c r="B24" s="437" t="s">
        <v>977</v>
      </c>
      <c r="C24" s="437" t="s">
        <v>977</v>
      </c>
      <c r="D24" s="499">
        <f t="shared" si="0"/>
        <v>1172</v>
      </c>
      <c r="E24" s="499">
        <f t="shared" si="1"/>
        <v>1237</v>
      </c>
      <c r="F24" s="499">
        <f t="shared" si="4"/>
        <v>472</v>
      </c>
      <c r="G24" s="570">
        <f t="shared" si="5"/>
        <v>428</v>
      </c>
      <c r="I24" s="619">
        <v>3056</v>
      </c>
      <c r="J24" s="503">
        <v>1172</v>
      </c>
      <c r="K24" s="5">
        <v>1237</v>
      </c>
      <c r="L24" s="5">
        <v>472</v>
      </c>
      <c r="M24" s="5">
        <v>428</v>
      </c>
      <c r="N24" s="511">
        <v>30</v>
      </c>
      <c r="O24" s="493">
        <v>60</v>
      </c>
      <c r="P24" s="486">
        <f t="shared" si="6"/>
        <v>12.5</v>
      </c>
      <c r="Q24" s="504">
        <f t="shared" si="7"/>
        <v>90</v>
      </c>
    </row>
    <row r="25" spans="1:17" s="492" customFormat="1" ht="15" customHeight="1" x14ac:dyDescent="0.2">
      <c r="A25" s="497"/>
      <c r="B25" s="437" t="s">
        <v>978</v>
      </c>
      <c r="C25" s="437" t="s">
        <v>978</v>
      </c>
      <c r="D25" s="499">
        <f t="shared" si="0"/>
        <v>1214</v>
      </c>
      <c r="E25" s="499">
        <f t="shared" si="1"/>
        <v>1282</v>
      </c>
      <c r="F25" s="499">
        <f t="shared" si="4"/>
        <v>482</v>
      </c>
      <c r="G25" s="570">
        <f t="shared" si="5"/>
        <v>437</v>
      </c>
      <c r="I25" s="619">
        <v>3060</v>
      </c>
      <c r="J25" s="503">
        <v>1214</v>
      </c>
      <c r="K25" s="5">
        <v>1282</v>
      </c>
      <c r="L25" s="5">
        <v>482</v>
      </c>
      <c r="M25" s="5">
        <v>437</v>
      </c>
      <c r="N25" s="511">
        <v>30</v>
      </c>
      <c r="O25" s="493">
        <v>72</v>
      </c>
      <c r="P25" s="486">
        <f t="shared" si="6"/>
        <v>15</v>
      </c>
      <c r="Q25" s="504">
        <f t="shared" si="7"/>
        <v>102</v>
      </c>
    </row>
    <row r="26" spans="1:17" s="492" customFormat="1" ht="15" customHeight="1" x14ac:dyDescent="0.2">
      <c r="A26" s="497"/>
      <c r="B26" s="437" t="s">
        <v>979</v>
      </c>
      <c r="C26" s="437" t="s">
        <v>979</v>
      </c>
      <c r="D26" s="499">
        <f t="shared" si="0"/>
        <v>1514</v>
      </c>
      <c r="E26" s="499">
        <f t="shared" si="1"/>
        <v>1589</v>
      </c>
      <c r="F26" s="499">
        <f t="shared" si="4"/>
        <v>562</v>
      </c>
      <c r="G26" s="570">
        <f t="shared" si="5"/>
        <v>512</v>
      </c>
      <c r="I26" s="619">
        <v>3070</v>
      </c>
      <c r="J26" s="503">
        <v>1514</v>
      </c>
      <c r="K26" s="5">
        <v>1589</v>
      </c>
      <c r="L26" s="5">
        <v>562</v>
      </c>
      <c r="M26" s="5">
        <v>512</v>
      </c>
      <c r="N26" s="511">
        <v>30</v>
      </c>
      <c r="O26" s="493">
        <v>84</v>
      </c>
      <c r="P26" s="486">
        <f t="shared" si="6"/>
        <v>17.5</v>
      </c>
      <c r="Q26" s="504">
        <f t="shared" si="7"/>
        <v>114</v>
      </c>
    </row>
    <row r="27" spans="1:17" s="492" customFormat="1" ht="15" customHeight="1" x14ac:dyDescent="0.2">
      <c r="A27" s="497"/>
      <c r="B27" s="437" t="s">
        <v>980</v>
      </c>
      <c r="C27" s="437" t="s">
        <v>980</v>
      </c>
      <c r="D27" s="499">
        <f t="shared" si="0"/>
        <v>2055</v>
      </c>
      <c r="E27" s="499">
        <f t="shared" si="1"/>
        <v>2138</v>
      </c>
      <c r="F27" s="507">
        <f t="shared" si="4"/>
        <v>620</v>
      </c>
      <c r="G27" s="571">
        <f t="shared" si="5"/>
        <v>561</v>
      </c>
      <c r="I27" s="619">
        <v>3080</v>
      </c>
      <c r="J27" s="503">
        <v>2055</v>
      </c>
      <c r="K27" s="5">
        <v>2138</v>
      </c>
      <c r="L27" s="5">
        <v>620</v>
      </c>
      <c r="M27" s="5">
        <v>561</v>
      </c>
      <c r="N27" s="511">
        <v>30</v>
      </c>
      <c r="O27" s="493">
        <v>72</v>
      </c>
      <c r="P27" s="486">
        <f t="shared" si="6"/>
        <v>15</v>
      </c>
      <c r="Q27" s="504">
        <f t="shared" si="7"/>
        <v>102</v>
      </c>
    </row>
    <row r="28" spans="1:17" s="492" customFormat="1" ht="15" hidden="1" customHeight="1" x14ac:dyDescent="0.2">
      <c r="A28" s="497"/>
      <c r="B28" s="437" t="s">
        <v>981</v>
      </c>
      <c r="C28" s="437" t="s">
        <v>981</v>
      </c>
      <c r="D28" s="499">
        <f t="shared" si="0"/>
        <v>2312</v>
      </c>
      <c r="E28" s="499">
        <f t="shared" si="1"/>
        <v>2402</v>
      </c>
      <c r="F28" s="499">
        <f t="shared" si="4"/>
        <v>0</v>
      </c>
      <c r="G28" s="570">
        <f t="shared" si="5"/>
        <v>0</v>
      </c>
      <c r="I28" s="619"/>
      <c r="J28" s="503">
        <v>2312</v>
      </c>
      <c r="K28" s="5">
        <v>2402</v>
      </c>
      <c r="L28" s="5">
        <v>0</v>
      </c>
      <c r="M28" s="5">
        <v>0</v>
      </c>
      <c r="N28" s="511">
        <v>30</v>
      </c>
      <c r="O28" s="493">
        <v>84</v>
      </c>
      <c r="P28" s="486">
        <f t="shared" si="6"/>
        <v>17.5</v>
      </c>
      <c r="Q28" s="504">
        <f t="shared" si="7"/>
        <v>114</v>
      </c>
    </row>
    <row r="29" spans="1:17" s="492" customFormat="1" ht="15" hidden="1" customHeight="1" x14ac:dyDescent="0.2">
      <c r="A29" s="497"/>
      <c r="B29" s="437" t="s">
        <v>982</v>
      </c>
      <c r="C29" s="437" t="s">
        <v>982</v>
      </c>
      <c r="D29" s="499">
        <f t="shared" si="0"/>
        <v>2570</v>
      </c>
      <c r="E29" s="499">
        <f t="shared" si="1"/>
        <v>2667</v>
      </c>
      <c r="F29" s="499">
        <f t="shared" si="4"/>
        <v>0</v>
      </c>
      <c r="G29" s="570">
        <f t="shared" si="5"/>
        <v>0</v>
      </c>
      <c r="I29" s="619"/>
      <c r="J29" s="503">
        <v>2570</v>
      </c>
      <c r="K29" s="5">
        <v>2667</v>
      </c>
      <c r="L29" s="5">
        <v>0</v>
      </c>
      <c r="M29" s="5">
        <v>0</v>
      </c>
      <c r="N29" s="511">
        <v>30</v>
      </c>
      <c r="O29" s="493">
        <v>72</v>
      </c>
      <c r="P29" s="486">
        <f t="shared" si="6"/>
        <v>15</v>
      </c>
      <c r="Q29" s="504">
        <f t="shared" si="7"/>
        <v>102</v>
      </c>
    </row>
    <row r="30" spans="1:17" s="492" customFormat="1" ht="15" hidden="1" customHeight="1" thickBot="1" x14ac:dyDescent="0.25">
      <c r="A30" s="497"/>
      <c r="B30" s="437" t="s">
        <v>983</v>
      </c>
      <c r="C30" s="437" t="s">
        <v>983</v>
      </c>
      <c r="D30" s="499">
        <f t="shared" si="0"/>
        <v>3083</v>
      </c>
      <c r="E30" s="499">
        <f t="shared" si="1"/>
        <v>3195</v>
      </c>
      <c r="F30" s="499">
        <f t="shared" si="4"/>
        <v>0</v>
      </c>
      <c r="G30" s="570">
        <f t="shared" si="5"/>
        <v>0</v>
      </c>
      <c r="I30" s="619"/>
      <c r="J30" s="503">
        <v>3083</v>
      </c>
      <c r="K30" s="5">
        <v>3195</v>
      </c>
      <c r="L30" s="5">
        <v>0</v>
      </c>
      <c r="M30" s="5">
        <v>0</v>
      </c>
      <c r="N30" s="511">
        <v>30</v>
      </c>
      <c r="O30" s="493">
        <v>84</v>
      </c>
      <c r="P30" s="486">
        <f t="shared" si="6"/>
        <v>17.5</v>
      </c>
      <c r="Q30" s="504">
        <f t="shared" si="7"/>
        <v>114</v>
      </c>
    </row>
    <row r="31" spans="1:17" s="492" customFormat="1" ht="15" customHeight="1" x14ac:dyDescent="0.2">
      <c r="A31" s="509"/>
      <c r="B31" s="550" t="s">
        <v>603</v>
      </c>
      <c r="C31" s="550" t="s">
        <v>603</v>
      </c>
      <c r="D31" s="510">
        <f t="shared" si="0"/>
        <v>904</v>
      </c>
      <c r="E31" s="510">
        <f t="shared" si="1"/>
        <v>950</v>
      </c>
      <c r="F31" s="499">
        <f t="shared" si="4"/>
        <v>410</v>
      </c>
      <c r="G31" s="570">
        <f t="shared" si="5"/>
        <v>377</v>
      </c>
      <c r="I31" s="619">
        <v>3626</v>
      </c>
      <c r="J31" s="503">
        <v>904</v>
      </c>
      <c r="K31" s="5">
        <v>950</v>
      </c>
      <c r="L31" s="5">
        <v>410</v>
      </c>
      <c r="M31" s="5">
        <v>377</v>
      </c>
      <c r="N31" s="511">
        <v>30</v>
      </c>
      <c r="O31" s="493">
        <v>30</v>
      </c>
      <c r="P31" s="486">
        <f t="shared" si="6"/>
        <v>6.25</v>
      </c>
      <c r="Q31" s="504">
        <f t="shared" si="7"/>
        <v>60</v>
      </c>
    </row>
    <row r="32" spans="1:17" s="492" customFormat="1" ht="15" customHeight="1" x14ac:dyDescent="0.2">
      <c r="A32" s="497"/>
      <c r="B32" s="437" t="s">
        <v>604</v>
      </c>
      <c r="C32" s="437" t="s">
        <v>604</v>
      </c>
      <c r="D32" s="499">
        <f t="shared" si="0"/>
        <v>920</v>
      </c>
      <c r="E32" s="499">
        <f t="shared" si="1"/>
        <v>970</v>
      </c>
      <c r="F32" s="499">
        <f t="shared" si="4"/>
        <v>419</v>
      </c>
      <c r="G32" s="570">
        <f t="shared" si="5"/>
        <v>384</v>
      </c>
      <c r="I32" s="619">
        <v>3630</v>
      </c>
      <c r="J32" s="503">
        <v>920</v>
      </c>
      <c r="K32" s="5">
        <v>970</v>
      </c>
      <c r="L32" s="5">
        <v>419</v>
      </c>
      <c r="M32" s="5">
        <v>384</v>
      </c>
      <c r="N32" s="511">
        <v>30</v>
      </c>
      <c r="O32" s="493">
        <v>36</v>
      </c>
      <c r="P32" s="486">
        <f t="shared" si="6"/>
        <v>7.5</v>
      </c>
      <c r="Q32" s="504">
        <f t="shared" si="7"/>
        <v>66</v>
      </c>
    </row>
    <row r="33" spans="1:17" s="492" customFormat="1" ht="15" customHeight="1" x14ac:dyDescent="0.2">
      <c r="A33" s="497"/>
      <c r="B33" s="437" t="s">
        <v>963</v>
      </c>
      <c r="C33" s="437" t="s">
        <v>963</v>
      </c>
      <c r="D33" s="499">
        <f t="shared" si="0"/>
        <v>947</v>
      </c>
      <c r="E33" s="499">
        <f t="shared" si="1"/>
        <v>999</v>
      </c>
      <c r="F33" s="499">
        <f t="shared" si="4"/>
        <v>453</v>
      </c>
      <c r="G33" s="570">
        <f t="shared" si="5"/>
        <v>412</v>
      </c>
      <c r="I33" s="619">
        <v>3636</v>
      </c>
      <c r="J33" s="503">
        <v>947</v>
      </c>
      <c r="K33" s="5">
        <v>999</v>
      </c>
      <c r="L33" s="5">
        <v>453</v>
      </c>
      <c r="M33" s="5">
        <v>412</v>
      </c>
      <c r="N33" s="511">
        <v>30</v>
      </c>
      <c r="O33" s="493">
        <v>30</v>
      </c>
      <c r="P33" s="486">
        <f t="shared" ref="P33:P34" si="8">N33*O33/144</f>
        <v>6.25</v>
      </c>
      <c r="Q33" s="504">
        <f t="shared" ref="Q33:Q34" si="9">N33+O33</f>
        <v>60</v>
      </c>
    </row>
    <row r="34" spans="1:17" s="492" customFormat="1" ht="15" customHeight="1" x14ac:dyDescent="0.2">
      <c r="A34" s="497"/>
      <c r="B34" s="437" t="s">
        <v>606</v>
      </c>
      <c r="C34" s="437" t="s">
        <v>606</v>
      </c>
      <c r="D34" s="499">
        <f t="shared" si="0"/>
        <v>1018</v>
      </c>
      <c r="E34" s="499">
        <f t="shared" si="1"/>
        <v>1075</v>
      </c>
      <c r="F34" s="499">
        <f t="shared" si="4"/>
        <v>453</v>
      </c>
      <c r="G34" s="570">
        <f t="shared" si="5"/>
        <v>412</v>
      </c>
      <c r="I34" s="619">
        <v>3640</v>
      </c>
      <c r="J34" s="503">
        <v>1018</v>
      </c>
      <c r="K34" s="5">
        <v>1075</v>
      </c>
      <c r="L34" s="5">
        <v>453</v>
      </c>
      <c r="M34" s="5">
        <v>412</v>
      </c>
      <c r="N34" s="511">
        <v>30</v>
      </c>
      <c r="O34" s="493">
        <v>36</v>
      </c>
      <c r="P34" s="486">
        <f t="shared" si="8"/>
        <v>7.5</v>
      </c>
      <c r="Q34" s="504">
        <f t="shared" si="9"/>
        <v>66</v>
      </c>
    </row>
    <row r="35" spans="1:17" s="492" customFormat="1" ht="15" customHeight="1" x14ac:dyDescent="0.2">
      <c r="A35" s="497"/>
      <c r="B35" s="437" t="s">
        <v>607</v>
      </c>
      <c r="C35" s="437" t="s">
        <v>607</v>
      </c>
      <c r="D35" s="499">
        <f t="shared" si="0"/>
        <v>1128</v>
      </c>
      <c r="E35" s="499">
        <f t="shared" si="1"/>
        <v>1188</v>
      </c>
      <c r="F35" s="499">
        <f t="shared" si="4"/>
        <v>478</v>
      </c>
      <c r="G35" s="570">
        <f t="shared" si="5"/>
        <v>434</v>
      </c>
      <c r="I35" s="619">
        <v>3646</v>
      </c>
      <c r="J35" s="503">
        <v>1128</v>
      </c>
      <c r="K35" s="5">
        <v>1188</v>
      </c>
      <c r="L35" s="5">
        <v>478</v>
      </c>
      <c r="M35" s="5">
        <v>434</v>
      </c>
      <c r="N35" s="511"/>
      <c r="O35" s="493"/>
      <c r="P35" s="486"/>
      <c r="Q35" s="504"/>
    </row>
    <row r="36" spans="1:17" s="492" customFormat="1" ht="15" customHeight="1" x14ac:dyDescent="0.2">
      <c r="A36" s="497"/>
      <c r="B36" s="437" t="s">
        <v>986</v>
      </c>
      <c r="C36" s="437" t="s">
        <v>986</v>
      </c>
      <c r="D36" s="499">
        <f t="shared" si="0"/>
        <v>1233</v>
      </c>
      <c r="E36" s="499">
        <f t="shared" si="1"/>
        <v>1298</v>
      </c>
      <c r="F36" s="499">
        <f t="shared" si="4"/>
        <v>478</v>
      </c>
      <c r="G36" s="570">
        <f t="shared" si="5"/>
        <v>434</v>
      </c>
      <c r="I36" s="619">
        <v>3650</v>
      </c>
      <c r="J36" s="503">
        <v>1233</v>
      </c>
      <c r="K36" s="5">
        <v>1298</v>
      </c>
      <c r="L36" s="5">
        <v>478</v>
      </c>
      <c r="M36" s="5">
        <v>434</v>
      </c>
      <c r="N36" s="511">
        <v>30</v>
      </c>
      <c r="O36" s="493">
        <v>48</v>
      </c>
      <c r="P36" s="486">
        <f t="shared" ref="P36:P47" si="10">N36*O36/144</f>
        <v>10</v>
      </c>
      <c r="Q36" s="504">
        <f t="shared" ref="Q36:Q47" si="11">N36+O36</f>
        <v>78</v>
      </c>
    </row>
    <row r="37" spans="1:17" s="492" customFormat="1" ht="15" customHeight="1" x14ac:dyDescent="0.2">
      <c r="A37" s="497"/>
      <c r="B37" s="437" t="s">
        <v>608</v>
      </c>
      <c r="C37" s="437" t="s">
        <v>608</v>
      </c>
      <c r="D37" s="499">
        <f t="shared" si="0"/>
        <v>1341</v>
      </c>
      <c r="E37" s="499">
        <f t="shared" si="1"/>
        <v>1409</v>
      </c>
      <c r="F37" s="499">
        <f t="shared" si="4"/>
        <v>500</v>
      </c>
      <c r="G37" s="570">
        <f t="shared" si="5"/>
        <v>453</v>
      </c>
      <c r="I37" s="619">
        <v>3656</v>
      </c>
      <c r="J37" s="503">
        <v>1341</v>
      </c>
      <c r="K37" s="5">
        <v>1409</v>
      </c>
      <c r="L37" s="5">
        <v>500</v>
      </c>
      <c r="M37" s="5">
        <v>453</v>
      </c>
      <c r="N37" s="511">
        <v>30</v>
      </c>
      <c r="O37" s="493">
        <v>60</v>
      </c>
      <c r="P37" s="486">
        <f t="shared" si="10"/>
        <v>12.5</v>
      </c>
      <c r="Q37" s="504">
        <f t="shared" si="11"/>
        <v>90</v>
      </c>
    </row>
    <row r="38" spans="1:17" s="492" customFormat="1" ht="15" customHeight="1" x14ac:dyDescent="0.2">
      <c r="A38" s="497"/>
      <c r="B38" s="437" t="s">
        <v>609</v>
      </c>
      <c r="C38" s="437" t="s">
        <v>609</v>
      </c>
      <c r="D38" s="499">
        <f t="shared" si="0"/>
        <v>1446</v>
      </c>
      <c r="E38" s="499">
        <f t="shared" si="1"/>
        <v>1518</v>
      </c>
      <c r="F38" s="499">
        <f t="shared" si="4"/>
        <v>500</v>
      </c>
      <c r="G38" s="570">
        <f t="shared" si="5"/>
        <v>453</v>
      </c>
      <c r="I38" s="619">
        <v>3660</v>
      </c>
      <c r="J38" s="503">
        <v>1446</v>
      </c>
      <c r="K38" s="5">
        <v>1518</v>
      </c>
      <c r="L38" s="5">
        <v>500</v>
      </c>
      <c r="M38" s="5">
        <v>453</v>
      </c>
      <c r="N38" s="511">
        <v>30</v>
      </c>
      <c r="O38" s="493">
        <v>72</v>
      </c>
      <c r="P38" s="486">
        <f t="shared" si="10"/>
        <v>15</v>
      </c>
      <c r="Q38" s="504">
        <f t="shared" si="11"/>
        <v>102</v>
      </c>
    </row>
    <row r="39" spans="1:17" s="492" customFormat="1" ht="15" customHeight="1" x14ac:dyDescent="0.2">
      <c r="A39" s="497"/>
      <c r="B39" s="437" t="s">
        <v>987</v>
      </c>
      <c r="C39" s="437" t="s">
        <v>987</v>
      </c>
      <c r="D39" s="499">
        <f t="shared" si="0"/>
        <v>1661</v>
      </c>
      <c r="E39" s="499">
        <f t="shared" si="1"/>
        <v>1741</v>
      </c>
      <c r="F39" s="499">
        <f t="shared" si="4"/>
        <v>592</v>
      </c>
      <c r="G39" s="570">
        <f t="shared" si="5"/>
        <v>536</v>
      </c>
      <c r="I39" s="619">
        <v>3670</v>
      </c>
      <c r="J39" s="503">
        <v>1661</v>
      </c>
      <c r="K39" s="5">
        <v>1741</v>
      </c>
      <c r="L39" s="5">
        <v>592</v>
      </c>
      <c r="M39" s="5">
        <v>536</v>
      </c>
      <c r="N39" s="511">
        <v>30</v>
      </c>
      <c r="O39" s="493">
        <v>84</v>
      </c>
      <c r="P39" s="486">
        <f t="shared" si="10"/>
        <v>17.5</v>
      </c>
      <c r="Q39" s="504">
        <f t="shared" si="11"/>
        <v>114</v>
      </c>
    </row>
    <row r="40" spans="1:17" s="492" customFormat="1" ht="15" customHeight="1" x14ac:dyDescent="0.2">
      <c r="A40" s="506"/>
      <c r="B40" s="453" t="s">
        <v>612</v>
      </c>
      <c r="C40" s="453" t="s">
        <v>612</v>
      </c>
      <c r="D40" s="507">
        <f t="shared" si="0"/>
        <v>2281</v>
      </c>
      <c r="E40" s="507">
        <f t="shared" si="1"/>
        <v>2367</v>
      </c>
      <c r="F40" s="507">
        <f t="shared" si="4"/>
        <v>734</v>
      </c>
      <c r="G40" s="571">
        <f t="shared" si="5"/>
        <v>659</v>
      </c>
      <c r="I40" s="619">
        <v>3680</v>
      </c>
      <c r="J40" s="503">
        <v>2281</v>
      </c>
      <c r="K40" s="5">
        <v>2367</v>
      </c>
      <c r="L40" s="5">
        <v>734</v>
      </c>
      <c r="M40" s="5">
        <v>659</v>
      </c>
      <c r="N40" s="511">
        <v>30</v>
      </c>
      <c r="O40" s="493">
        <v>72</v>
      </c>
      <c r="P40" s="486">
        <f t="shared" si="10"/>
        <v>15</v>
      </c>
      <c r="Q40" s="504">
        <f t="shared" si="11"/>
        <v>102</v>
      </c>
    </row>
    <row r="41" spans="1:17" s="492" customFormat="1" ht="15" hidden="1" customHeight="1" x14ac:dyDescent="0.2">
      <c r="A41" s="497"/>
      <c r="B41" s="437" t="s">
        <v>649</v>
      </c>
      <c r="C41" s="437" t="s">
        <v>649</v>
      </c>
      <c r="D41" s="499">
        <f t="shared" si="0"/>
        <v>2565</v>
      </c>
      <c r="E41" s="499">
        <f t="shared" si="1"/>
        <v>2659</v>
      </c>
      <c r="F41" s="499">
        <f t="shared" si="4"/>
        <v>0</v>
      </c>
      <c r="G41" s="570">
        <f t="shared" si="5"/>
        <v>0</v>
      </c>
      <c r="I41" s="619"/>
      <c r="J41" s="503">
        <v>2565</v>
      </c>
      <c r="K41" s="5">
        <v>2659</v>
      </c>
      <c r="L41" s="5">
        <v>0</v>
      </c>
      <c r="M41" s="5">
        <v>0</v>
      </c>
      <c r="N41" s="511">
        <v>30</v>
      </c>
      <c r="O41" s="493">
        <v>84</v>
      </c>
      <c r="P41" s="486">
        <f t="shared" si="10"/>
        <v>17.5</v>
      </c>
      <c r="Q41" s="504">
        <f t="shared" si="11"/>
        <v>114</v>
      </c>
    </row>
    <row r="42" spans="1:17" s="492" customFormat="1" ht="15" hidden="1" customHeight="1" x14ac:dyDescent="0.2">
      <c r="A42" s="497"/>
      <c r="B42" s="437" t="s">
        <v>650</v>
      </c>
      <c r="C42" s="437" t="s">
        <v>650</v>
      </c>
      <c r="D42" s="499">
        <f t="shared" ref="D42:D73" si="12">$G$2*J42</f>
        <v>2850</v>
      </c>
      <c r="E42" s="499">
        <f t="shared" ref="E42:E73" si="13">$G$2*K42</f>
        <v>2952</v>
      </c>
      <c r="F42" s="499">
        <f t="shared" si="4"/>
        <v>0</v>
      </c>
      <c r="G42" s="570">
        <f t="shared" si="5"/>
        <v>0</v>
      </c>
      <c r="I42" s="619"/>
      <c r="J42" s="503">
        <v>2850</v>
      </c>
      <c r="K42" s="5">
        <v>2952</v>
      </c>
      <c r="L42" s="5">
        <v>0</v>
      </c>
      <c r="M42" s="5">
        <v>0</v>
      </c>
      <c r="N42" s="511">
        <v>30</v>
      </c>
      <c r="O42" s="493">
        <v>72</v>
      </c>
      <c r="P42" s="486">
        <f t="shared" si="10"/>
        <v>15</v>
      </c>
      <c r="Q42" s="504">
        <f t="shared" si="11"/>
        <v>102</v>
      </c>
    </row>
    <row r="43" spans="1:17" s="492" customFormat="1" ht="15" hidden="1" customHeight="1" thickBot="1" x14ac:dyDescent="0.25">
      <c r="A43" s="580"/>
      <c r="B43" s="582" t="s">
        <v>850</v>
      </c>
      <c r="C43" s="582" t="s">
        <v>850</v>
      </c>
      <c r="D43" s="583">
        <f t="shared" si="12"/>
        <v>3421</v>
      </c>
      <c r="E43" s="583">
        <f t="shared" si="13"/>
        <v>3536</v>
      </c>
      <c r="F43" s="499">
        <f t="shared" si="4"/>
        <v>0</v>
      </c>
      <c r="G43" s="570">
        <f t="shared" si="5"/>
        <v>0</v>
      </c>
      <c r="I43" s="619"/>
      <c r="J43" s="503">
        <v>3421</v>
      </c>
      <c r="K43" s="5">
        <v>3536</v>
      </c>
      <c r="L43" s="5">
        <v>0</v>
      </c>
      <c r="M43" s="5">
        <v>0</v>
      </c>
      <c r="N43" s="511">
        <v>30</v>
      </c>
      <c r="O43" s="493">
        <v>84</v>
      </c>
      <c r="P43" s="486">
        <f t="shared" si="10"/>
        <v>17.5</v>
      </c>
      <c r="Q43" s="504">
        <f t="shared" si="11"/>
        <v>114</v>
      </c>
    </row>
    <row r="44" spans="1:17" s="492" customFormat="1" ht="15" customHeight="1" x14ac:dyDescent="0.2">
      <c r="A44" s="497"/>
      <c r="B44" s="437" t="s">
        <v>613</v>
      </c>
      <c r="C44" s="437" t="s">
        <v>613</v>
      </c>
      <c r="D44" s="499">
        <f t="shared" si="12"/>
        <v>940</v>
      </c>
      <c r="E44" s="499">
        <f t="shared" si="13"/>
        <v>990</v>
      </c>
      <c r="F44" s="499">
        <f t="shared" si="4"/>
        <v>412</v>
      </c>
      <c r="G44" s="570">
        <f t="shared" si="5"/>
        <v>377</v>
      </c>
      <c r="I44" s="619">
        <v>4026</v>
      </c>
      <c r="J44" s="503">
        <v>940</v>
      </c>
      <c r="K44" s="5">
        <v>990</v>
      </c>
      <c r="L44" s="5">
        <v>412</v>
      </c>
      <c r="M44" s="5">
        <v>377</v>
      </c>
      <c r="N44" s="511">
        <v>30</v>
      </c>
      <c r="O44" s="493">
        <v>30</v>
      </c>
      <c r="P44" s="486">
        <f t="shared" si="10"/>
        <v>6.25</v>
      </c>
      <c r="Q44" s="504">
        <f t="shared" si="11"/>
        <v>60</v>
      </c>
    </row>
    <row r="45" spans="1:17" s="492" customFormat="1" ht="15" customHeight="1" x14ac:dyDescent="0.2">
      <c r="A45" s="497"/>
      <c r="B45" s="437" t="s">
        <v>614</v>
      </c>
      <c r="C45" s="437" t="s">
        <v>614</v>
      </c>
      <c r="D45" s="499">
        <f t="shared" si="12"/>
        <v>972</v>
      </c>
      <c r="E45" s="499">
        <f t="shared" si="13"/>
        <v>1025</v>
      </c>
      <c r="F45" s="499">
        <f t="shared" si="4"/>
        <v>427</v>
      </c>
      <c r="G45" s="570">
        <f t="shared" si="5"/>
        <v>391</v>
      </c>
      <c r="I45" s="619">
        <v>4030</v>
      </c>
      <c r="J45" s="503">
        <v>972</v>
      </c>
      <c r="K45" s="5">
        <v>1025</v>
      </c>
      <c r="L45" s="5">
        <v>427</v>
      </c>
      <c r="M45" s="5">
        <v>391</v>
      </c>
      <c r="N45" s="511">
        <v>30</v>
      </c>
      <c r="O45" s="493">
        <v>36</v>
      </c>
      <c r="P45" s="486">
        <f t="shared" si="10"/>
        <v>7.5</v>
      </c>
      <c r="Q45" s="504">
        <f t="shared" si="11"/>
        <v>66</v>
      </c>
    </row>
    <row r="46" spans="1:17" s="492" customFormat="1" ht="15" customHeight="1" x14ac:dyDescent="0.2">
      <c r="A46" s="497"/>
      <c r="B46" s="437" t="s">
        <v>882</v>
      </c>
      <c r="C46" s="437" t="s">
        <v>882</v>
      </c>
      <c r="D46" s="499">
        <f t="shared" si="12"/>
        <v>1018</v>
      </c>
      <c r="E46" s="499">
        <f t="shared" si="13"/>
        <v>1075</v>
      </c>
      <c r="F46" s="499">
        <f t="shared" si="4"/>
        <v>453</v>
      </c>
      <c r="G46" s="570">
        <f t="shared" si="5"/>
        <v>412</v>
      </c>
      <c r="I46" s="619">
        <v>4036</v>
      </c>
      <c r="J46" s="503">
        <v>1018</v>
      </c>
      <c r="K46" s="5">
        <v>1075</v>
      </c>
      <c r="L46" s="5">
        <v>453</v>
      </c>
      <c r="M46" s="5">
        <v>412</v>
      </c>
      <c r="N46" s="511">
        <v>30</v>
      </c>
      <c r="O46" s="493">
        <v>30</v>
      </c>
      <c r="P46" s="486">
        <f t="shared" si="10"/>
        <v>6.25</v>
      </c>
      <c r="Q46" s="504">
        <f t="shared" si="11"/>
        <v>60</v>
      </c>
    </row>
    <row r="47" spans="1:17" s="492" customFormat="1" ht="15" customHeight="1" x14ac:dyDescent="0.2">
      <c r="A47" s="497"/>
      <c r="B47" s="437" t="s">
        <v>616</v>
      </c>
      <c r="C47" s="437" t="s">
        <v>616</v>
      </c>
      <c r="D47" s="499">
        <f t="shared" si="12"/>
        <v>1110</v>
      </c>
      <c r="E47" s="499">
        <f t="shared" si="13"/>
        <v>1171</v>
      </c>
      <c r="F47" s="499">
        <f t="shared" si="4"/>
        <v>465</v>
      </c>
      <c r="G47" s="570">
        <f t="shared" si="5"/>
        <v>422</v>
      </c>
      <c r="I47" s="619">
        <v>4040</v>
      </c>
      <c r="J47" s="503">
        <v>1110</v>
      </c>
      <c r="K47" s="5">
        <v>1171</v>
      </c>
      <c r="L47" s="5">
        <v>465</v>
      </c>
      <c r="M47" s="5">
        <v>422</v>
      </c>
      <c r="N47" s="511">
        <v>30</v>
      </c>
      <c r="O47" s="493">
        <v>36</v>
      </c>
      <c r="P47" s="486">
        <f t="shared" si="10"/>
        <v>7.5</v>
      </c>
      <c r="Q47" s="504">
        <f t="shared" si="11"/>
        <v>66</v>
      </c>
    </row>
    <row r="48" spans="1:17" s="492" customFormat="1" ht="15" customHeight="1" x14ac:dyDescent="0.2">
      <c r="A48" s="497"/>
      <c r="B48" s="437" t="s">
        <v>617</v>
      </c>
      <c r="C48" s="437" t="s">
        <v>617</v>
      </c>
      <c r="D48" s="499">
        <f t="shared" si="12"/>
        <v>1350</v>
      </c>
      <c r="E48" s="499">
        <f t="shared" si="13"/>
        <v>1415</v>
      </c>
      <c r="F48" s="499">
        <f t="shared" si="4"/>
        <v>482</v>
      </c>
      <c r="G48" s="570">
        <f t="shared" si="5"/>
        <v>437</v>
      </c>
      <c r="I48" s="619">
        <v>4046</v>
      </c>
      <c r="J48" s="503">
        <v>1350</v>
      </c>
      <c r="K48" s="5">
        <v>1415</v>
      </c>
      <c r="L48" s="5">
        <v>482</v>
      </c>
      <c r="M48" s="5">
        <v>437</v>
      </c>
      <c r="N48" s="511"/>
      <c r="O48" s="493"/>
      <c r="P48" s="486"/>
      <c r="Q48" s="504"/>
    </row>
    <row r="49" spans="1:17" s="492" customFormat="1" ht="15" customHeight="1" x14ac:dyDescent="0.2">
      <c r="A49" s="497"/>
      <c r="B49" s="437" t="s">
        <v>883</v>
      </c>
      <c r="C49" s="437" t="s">
        <v>883</v>
      </c>
      <c r="D49" s="499">
        <f t="shared" si="12"/>
        <v>1426</v>
      </c>
      <c r="E49" s="499">
        <f t="shared" si="13"/>
        <v>1494</v>
      </c>
      <c r="F49" s="499">
        <f t="shared" si="4"/>
        <v>492</v>
      </c>
      <c r="G49" s="570">
        <f t="shared" si="5"/>
        <v>446</v>
      </c>
      <c r="I49" s="619">
        <v>4050</v>
      </c>
      <c r="J49" s="503">
        <v>1426</v>
      </c>
      <c r="K49" s="5">
        <v>1494</v>
      </c>
      <c r="L49" s="5">
        <v>492</v>
      </c>
      <c r="M49" s="5">
        <v>446</v>
      </c>
      <c r="N49" s="511">
        <v>30</v>
      </c>
      <c r="O49" s="493">
        <v>48</v>
      </c>
      <c r="P49" s="486">
        <f t="shared" ref="P49:P60" si="14">N49*O49/144</f>
        <v>10</v>
      </c>
      <c r="Q49" s="504">
        <f t="shared" ref="Q49:Q60" si="15">N49+O49</f>
        <v>78</v>
      </c>
    </row>
    <row r="50" spans="1:17" s="492" customFormat="1" ht="15" customHeight="1" x14ac:dyDescent="0.2">
      <c r="A50" s="497"/>
      <c r="B50" s="437" t="s">
        <v>618</v>
      </c>
      <c r="C50" s="437" t="s">
        <v>618</v>
      </c>
      <c r="D50" s="499">
        <f t="shared" si="12"/>
        <v>1472</v>
      </c>
      <c r="E50" s="499">
        <f t="shared" si="13"/>
        <v>1544</v>
      </c>
      <c r="F50" s="499">
        <f t="shared" si="4"/>
        <v>563</v>
      </c>
      <c r="G50" s="570">
        <f t="shared" si="5"/>
        <v>512</v>
      </c>
      <c r="I50" s="619">
        <v>4056</v>
      </c>
      <c r="J50" s="503">
        <v>1472</v>
      </c>
      <c r="K50" s="5">
        <v>1544</v>
      </c>
      <c r="L50" s="5">
        <v>563</v>
      </c>
      <c r="M50" s="5">
        <v>512</v>
      </c>
      <c r="N50" s="511">
        <v>30</v>
      </c>
      <c r="O50" s="493">
        <v>60</v>
      </c>
      <c r="P50" s="486">
        <f t="shared" si="14"/>
        <v>12.5</v>
      </c>
      <c r="Q50" s="504">
        <f t="shared" si="15"/>
        <v>90</v>
      </c>
    </row>
    <row r="51" spans="1:17" s="492" customFormat="1" ht="15" customHeight="1" x14ac:dyDescent="0.2">
      <c r="A51" s="497"/>
      <c r="B51" s="437" t="s">
        <v>619</v>
      </c>
      <c r="C51" s="437" t="s">
        <v>619</v>
      </c>
      <c r="D51" s="499">
        <f t="shared" si="12"/>
        <v>1517</v>
      </c>
      <c r="E51" s="499">
        <f t="shared" si="13"/>
        <v>1592</v>
      </c>
      <c r="F51" s="499">
        <f t="shared" si="4"/>
        <v>577</v>
      </c>
      <c r="G51" s="570">
        <f t="shared" si="5"/>
        <v>523</v>
      </c>
      <c r="I51" s="619">
        <v>4060</v>
      </c>
      <c r="J51" s="503">
        <v>1517</v>
      </c>
      <c r="K51" s="5">
        <v>1592</v>
      </c>
      <c r="L51" s="5">
        <v>577</v>
      </c>
      <c r="M51" s="5">
        <v>523</v>
      </c>
      <c r="N51" s="511">
        <v>30</v>
      </c>
      <c r="O51" s="493">
        <v>72</v>
      </c>
      <c r="P51" s="486">
        <f t="shared" si="14"/>
        <v>15</v>
      </c>
      <c r="Q51" s="504">
        <f t="shared" si="15"/>
        <v>102</v>
      </c>
    </row>
    <row r="52" spans="1:17" s="492" customFormat="1" ht="15" customHeight="1" x14ac:dyDescent="0.2">
      <c r="A52" s="497"/>
      <c r="B52" s="437" t="s">
        <v>988</v>
      </c>
      <c r="C52" s="437" t="s">
        <v>988</v>
      </c>
      <c r="D52" s="499">
        <f t="shared" si="12"/>
        <v>2027</v>
      </c>
      <c r="E52" s="499">
        <f t="shared" si="13"/>
        <v>2109</v>
      </c>
      <c r="F52" s="499">
        <f t="shared" si="4"/>
        <v>696</v>
      </c>
      <c r="G52" s="570">
        <f t="shared" si="5"/>
        <v>624</v>
      </c>
      <c r="I52" s="619">
        <v>4070</v>
      </c>
      <c r="J52" s="503">
        <v>2027</v>
      </c>
      <c r="K52" s="5">
        <v>2109</v>
      </c>
      <c r="L52" s="5">
        <v>696</v>
      </c>
      <c r="M52" s="5">
        <v>624</v>
      </c>
      <c r="N52" s="511">
        <v>30</v>
      </c>
      <c r="O52" s="493">
        <v>84</v>
      </c>
      <c r="P52" s="486">
        <f t="shared" si="14"/>
        <v>17.5</v>
      </c>
      <c r="Q52" s="504">
        <f t="shared" si="15"/>
        <v>114</v>
      </c>
    </row>
    <row r="53" spans="1:17" s="492" customFormat="1" ht="15" customHeight="1" x14ac:dyDescent="0.2">
      <c r="A53" s="497"/>
      <c r="B53" s="437" t="s">
        <v>622</v>
      </c>
      <c r="C53" s="437" t="s">
        <v>622</v>
      </c>
      <c r="D53" s="499">
        <f t="shared" si="12"/>
        <v>2513</v>
      </c>
      <c r="E53" s="499">
        <f t="shared" si="13"/>
        <v>2603</v>
      </c>
      <c r="F53" s="577">
        <f t="shared" si="4"/>
        <v>770</v>
      </c>
      <c r="G53" s="732">
        <f t="shared" si="5"/>
        <v>690</v>
      </c>
      <c r="I53" s="619">
        <v>4080</v>
      </c>
      <c r="J53" s="503">
        <v>2513</v>
      </c>
      <c r="K53" s="5">
        <v>2603</v>
      </c>
      <c r="L53" s="5">
        <v>770</v>
      </c>
      <c r="M53" s="5">
        <v>690</v>
      </c>
      <c r="N53" s="511">
        <v>30</v>
      </c>
      <c r="O53" s="493">
        <v>72</v>
      </c>
      <c r="P53" s="486">
        <f t="shared" si="14"/>
        <v>15</v>
      </c>
      <c r="Q53" s="504">
        <f t="shared" si="15"/>
        <v>102</v>
      </c>
    </row>
    <row r="54" spans="1:17" s="492" customFormat="1" ht="15" hidden="1" customHeight="1" x14ac:dyDescent="0.2">
      <c r="A54" s="497"/>
      <c r="B54" s="437" t="s">
        <v>655</v>
      </c>
      <c r="C54" s="437" t="s">
        <v>655</v>
      </c>
      <c r="D54" s="499">
        <f t="shared" si="12"/>
        <v>2827</v>
      </c>
      <c r="E54" s="499">
        <f t="shared" si="13"/>
        <v>2925</v>
      </c>
      <c r="F54" s="499">
        <f t="shared" si="4"/>
        <v>0</v>
      </c>
      <c r="G54" s="570">
        <f t="shared" si="5"/>
        <v>0</v>
      </c>
      <c r="I54" s="619"/>
      <c r="J54" s="503">
        <v>2827</v>
      </c>
      <c r="K54" s="5">
        <v>2925</v>
      </c>
      <c r="L54" s="5">
        <v>0</v>
      </c>
      <c r="M54" s="5">
        <v>0</v>
      </c>
      <c r="N54" s="511">
        <v>30</v>
      </c>
      <c r="O54" s="493">
        <v>84</v>
      </c>
      <c r="P54" s="486">
        <f t="shared" si="14"/>
        <v>17.5</v>
      </c>
      <c r="Q54" s="504">
        <f t="shared" si="15"/>
        <v>114</v>
      </c>
    </row>
    <row r="55" spans="1:17" s="492" customFormat="1" ht="15" hidden="1" customHeight="1" x14ac:dyDescent="0.2">
      <c r="A55" s="497"/>
      <c r="B55" s="437" t="s">
        <v>656</v>
      </c>
      <c r="C55" s="437" t="s">
        <v>656</v>
      </c>
      <c r="D55" s="499">
        <f t="shared" si="12"/>
        <v>3141</v>
      </c>
      <c r="E55" s="499">
        <f t="shared" si="13"/>
        <v>3246</v>
      </c>
      <c r="F55" s="499">
        <f t="shared" si="4"/>
        <v>0</v>
      </c>
      <c r="G55" s="570">
        <f t="shared" si="5"/>
        <v>0</v>
      </c>
      <c r="I55" s="619"/>
      <c r="J55" s="503">
        <v>3141</v>
      </c>
      <c r="K55" s="5">
        <v>3246</v>
      </c>
      <c r="L55" s="5">
        <v>0</v>
      </c>
      <c r="M55" s="5">
        <v>0</v>
      </c>
      <c r="N55" s="511">
        <v>30</v>
      </c>
      <c r="O55" s="493">
        <v>72</v>
      </c>
      <c r="P55" s="486">
        <f t="shared" si="14"/>
        <v>15</v>
      </c>
      <c r="Q55" s="504">
        <f t="shared" si="15"/>
        <v>102</v>
      </c>
    </row>
    <row r="56" spans="1:17" s="492" customFormat="1" ht="15" hidden="1" customHeight="1" thickBot="1" x14ac:dyDescent="0.25">
      <c r="A56" s="497"/>
      <c r="B56" s="437" t="s">
        <v>854</v>
      </c>
      <c r="C56" s="437" t="s">
        <v>854</v>
      </c>
      <c r="D56" s="499">
        <f t="shared" si="12"/>
        <v>5145</v>
      </c>
      <c r="E56" s="499">
        <f t="shared" si="13"/>
        <v>5264</v>
      </c>
      <c r="F56" s="499">
        <f t="shared" si="4"/>
        <v>0</v>
      </c>
      <c r="G56" s="570">
        <f t="shared" si="5"/>
        <v>0</v>
      </c>
      <c r="I56" s="619"/>
      <c r="J56" s="503">
        <v>5145</v>
      </c>
      <c r="K56" s="5">
        <v>5264</v>
      </c>
      <c r="L56" s="5">
        <v>0</v>
      </c>
      <c r="M56" s="5">
        <v>0</v>
      </c>
      <c r="N56" s="511">
        <v>30</v>
      </c>
      <c r="O56" s="493">
        <v>84</v>
      </c>
      <c r="P56" s="486">
        <f t="shared" si="14"/>
        <v>17.5</v>
      </c>
      <c r="Q56" s="504">
        <f t="shared" si="15"/>
        <v>114</v>
      </c>
    </row>
    <row r="57" spans="1:17" s="492" customFormat="1" ht="15" customHeight="1" x14ac:dyDescent="0.2">
      <c r="A57" s="509"/>
      <c r="B57" s="550" t="s">
        <v>662</v>
      </c>
      <c r="C57" s="550" t="s">
        <v>662</v>
      </c>
      <c r="D57" s="510">
        <f t="shared" si="12"/>
        <v>993</v>
      </c>
      <c r="E57" s="510">
        <f t="shared" si="13"/>
        <v>1045</v>
      </c>
      <c r="F57" s="499">
        <f t="shared" si="4"/>
        <v>426</v>
      </c>
      <c r="G57" s="570">
        <f t="shared" si="5"/>
        <v>389</v>
      </c>
      <c r="I57" s="619">
        <v>4626</v>
      </c>
      <c r="J57" s="503">
        <v>993</v>
      </c>
      <c r="K57" s="5">
        <v>1045</v>
      </c>
      <c r="L57" s="5">
        <v>426</v>
      </c>
      <c r="M57" s="5">
        <v>389</v>
      </c>
      <c r="N57" s="511">
        <v>30</v>
      </c>
      <c r="O57" s="493">
        <v>30</v>
      </c>
      <c r="P57" s="486">
        <f t="shared" si="14"/>
        <v>6.25</v>
      </c>
      <c r="Q57" s="504">
        <f t="shared" si="15"/>
        <v>60</v>
      </c>
    </row>
    <row r="58" spans="1:17" s="492" customFormat="1" ht="15" customHeight="1" x14ac:dyDescent="0.2">
      <c r="A58" s="497"/>
      <c r="B58" s="437" t="s">
        <v>663</v>
      </c>
      <c r="C58" s="437" t="s">
        <v>663</v>
      </c>
      <c r="D58" s="499">
        <f t="shared" si="12"/>
        <v>1039</v>
      </c>
      <c r="E58" s="499">
        <f t="shared" si="13"/>
        <v>1095</v>
      </c>
      <c r="F58" s="499">
        <f t="shared" si="4"/>
        <v>446</v>
      </c>
      <c r="G58" s="570">
        <f t="shared" si="5"/>
        <v>407</v>
      </c>
      <c r="I58" s="619">
        <v>4630</v>
      </c>
      <c r="J58" s="503">
        <v>1039</v>
      </c>
      <c r="K58" s="5">
        <v>1095</v>
      </c>
      <c r="L58" s="5">
        <v>446</v>
      </c>
      <c r="M58" s="5">
        <v>407</v>
      </c>
      <c r="N58" s="511">
        <v>30</v>
      </c>
      <c r="O58" s="493">
        <v>36</v>
      </c>
      <c r="P58" s="486">
        <f t="shared" si="14"/>
        <v>7.5</v>
      </c>
      <c r="Q58" s="504">
        <f t="shared" si="15"/>
        <v>66</v>
      </c>
    </row>
    <row r="59" spans="1:17" s="492" customFormat="1" ht="15" customHeight="1" x14ac:dyDescent="0.2">
      <c r="A59" s="497"/>
      <c r="B59" s="437" t="s">
        <v>989</v>
      </c>
      <c r="C59" s="437" t="s">
        <v>989</v>
      </c>
      <c r="D59" s="499">
        <f t="shared" si="12"/>
        <v>1166</v>
      </c>
      <c r="E59" s="499">
        <f t="shared" si="13"/>
        <v>1226</v>
      </c>
      <c r="F59" s="499">
        <f t="shared" si="4"/>
        <v>473</v>
      </c>
      <c r="G59" s="570">
        <f t="shared" si="5"/>
        <v>430</v>
      </c>
      <c r="I59" s="619">
        <v>4636</v>
      </c>
      <c r="J59" s="503">
        <v>1166</v>
      </c>
      <c r="K59" s="5">
        <v>1226</v>
      </c>
      <c r="L59" s="5">
        <v>473</v>
      </c>
      <c r="M59" s="5">
        <v>430</v>
      </c>
      <c r="N59" s="511">
        <v>30</v>
      </c>
      <c r="O59" s="493">
        <v>30</v>
      </c>
      <c r="P59" s="486">
        <f t="shared" si="14"/>
        <v>6.25</v>
      </c>
      <c r="Q59" s="504">
        <f t="shared" si="15"/>
        <v>60</v>
      </c>
    </row>
    <row r="60" spans="1:17" s="492" customFormat="1" ht="15" customHeight="1" x14ac:dyDescent="0.2">
      <c r="A60" s="497"/>
      <c r="B60" s="437" t="s">
        <v>664</v>
      </c>
      <c r="C60" s="437" t="s">
        <v>664</v>
      </c>
      <c r="D60" s="499">
        <f t="shared" si="12"/>
        <v>1350</v>
      </c>
      <c r="E60" s="499">
        <f t="shared" si="13"/>
        <v>1415</v>
      </c>
      <c r="F60" s="499">
        <f t="shared" si="4"/>
        <v>482</v>
      </c>
      <c r="G60" s="570">
        <f t="shared" si="5"/>
        <v>437</v>
      </c>
      <c r="I60" s="619">
        <v>4640</v>
      </c>
      <c r="J60" s="503">
        <v>1350</v>
      </c>
      <c r="K60" s="5">
        <v>1415</v>
      </c>
      <c r="L60" s="5">
        <v>482</v>
      </c>
      <c r="M60" s="5">
        <v>437</v>
      </c>
      <c r="N60" s="511">
        <v>30</v>
      </c>
      <c r="O60" s="493">
        <v>36</v>
      </c>
      <c r="P60" s="486">
        <f t="shared" si="14"/>
        <v>7.5</v>
      </c>
      <c r="Q60" s="504">
        <f t="shared" si="15"/>
        <v>66</v>
      </c>
    </row>
    <row r="61" spans="1:17" s="492" customFormat="1" ht="15" customHeight="1" x14ac:dyDescent="0.2">
      <c r="A61" s="497"/>
      <c r="B61" s="437" t="s">
        <v>665</v>
      </c>
      <c r="C61" s="437" t="s">
        <v>665</v>
      </c>
      <c r="D61" s="499">
        <f t="shared" si="12"/>
        <v>1387</v>
      </c>
      <c r="E61" s="499">
        <f t="shared" si="13"/>
        <v>1454</v>
      </c>
      <c r="F61" s="499">
        <f t="shared" si="4"/>
        <v>567</v>
      </c>
      <c r="G61" s="570">
        <f t="shared" si="5"/>
        <v>516</v>
      </c>
      <c r="I61" s="619">
        <v>4646</v>
      </c>
      <c r="J61" s="503">
        <v>1387</v>
      </c>
      <c r="K61" s="5">
        <v>1454</v>
      </c>
      <c r="L61" s="5">
        <v>567</v>
      </c>
      <c r="M61" s="5">
        <v>516</v>
      </c>
      <c r="N61" s="511"/>
      <c r="O61" s="493"/>
      <c r="P61" s="486"/>
      <c r="Q61" s="504"/>
    </row>
    <row r="62" spans="1:17" s="492" customFormat="1" ht="15" customHeight="1" x14ac:dyDescent="0.2">
      <c r="A62" s="497"/>
      <c r="B62" s="437" t="s">
        <v>671</v>
      </c>
      <c r="C62" s="437" t="s">
        <v>671</v>
      </c>
      <c r="D62" s="499">
        <f t="shared" si="12"/>
        <v>1468</v>
      </c>
      <c r="E62" s="499">
        <f t="shared" si="13"/>
        <v>1539</v>
      </c>
      <c r="F62" s="499">
        <f t="shared" si="4"/>
        <v>567</v>
      </c>
      <c r="G62" s="570">
        <f t="shared" si="5"/>
        <v>516</v>
      </c>
      <c r="I62" s="619">
        <v>4650</v>
      </c>
      <c r="J62" s="503">
        <v>1468</v>
      </c>
      <c r="K62" s="5">
        <v>1539</v>
      </c>
      <c r="L62" s="5">
        <v>567</v>
      </c>
      <c r="M62" s="5">
        <v>516</v>
      </c>
      <c r="N62" s="511">
        <v>30</v>
      </c>
      <c r="O62" s="493">
        <v>48</v>
      </c>
      <c r="P62" s="486">
        <f t="shared" ref="P62:P73" si="16">N62*O62/144</f>
        <v>10</v>
      </c>
      <c r="Q62" s="504">
        <f t="shared" ref="Q62:Q73" si="17">N62+O62</f>
        <v>78</v>
      </c>
    </row>
    <row r="63" spans="1:17" s="492" customFormat="1" ht="15" customHeight="1" x14ac:dyDescent="0.2">
      <c r="A63" s="497"/>
      <c r="B63" s="437" t="s">
        <v>666</v>
      </c>
      <c r="C63" s="437" t="s">
        <v>666</v>
      </c>
      <c r="D63" s="499">
        <f t="shared" si="12"/>
        <v>1593</v>
      </c>
      <c r="E63" s="499">
        <f t="shared" si="13"/>
        <v>1669</v>
      </c>
      <c r="F63" s="499">
        <f t="shared" si="4"/>
        <v>636</v>
      </c>
      <c r="G63" s="570">
        <f t="shared" si="5"/>
        <v>573</v>
      </c>
      <c r="I63" s="619">
        <v>4656</v>
      </c>
      <c r="J63" s="503">
        <v>1593</v>
      </c>
      <c r="K63" s="5">
        <v>1669</v>
      </c>
      <c r="L63" s="5">
        <v>636</v>
      </c>
      <c r="M63" s="5">
        <v>573</v>
      </c>
      <c r="N63" s="511">
        <v>30</v>
      </c>
      <c r="O63" s="493">
        <v>60</v>
      </c>
      <c r="P63" s="486">
        <f t="shared" si="16"/>
        <v>12.5</v>
      </c>
      <c r="Q63" s="504">
        <f t="shared" si="17"/>
        <v>90</v>
      </c>
    </row>
    <row r="64" spans="1:17" s="492" customFormat="1" ht="15" customHeight="1" x14ac:dyDescent="0.2">
      <c r="A64" s="497"/>
      <c r="B64" s="437" t="s">
        <v>667</v>
      </c>
      <c r="C64" s="437" t="s">
        <v>667</v>
      </c>
      <c r="D64" s="499">
        <f t="shared" si="12"/>
        <v>1797</v>
      </c>
      <c r="E64" s="499">
        <f t="shared" si="13"/>
        <v>1877</v>
      </c>
      <c r="F64" s="499">
        <f t="shared" si="4"/>
        <v>636</v>
      </c>
      <c r="G64" s="570">
        <f t="shared" si="5"/>
        <v>573</v>
      </c>
      <c r="I64" s="619">
        <v>4660</v>
      </c>
      <c r="J64" s="503">
        <v>1797</v>
      </c>
      <c r="K64" s="5">
        <v>1877</v>
      </c>
      <c r="L64" s="5">
        <v>636</v>
      </c>
      <c r="M64" s="5">
        <v>573</v>
      </c>
      <c r="N64" s="511">
        <v>30</v>
      </c>
      <c r="O64" s="493">
        <v>72</v>
      </c>
      <c r="P64" s="486">
        <f t="shared" si="16"/>
        <v>15</v>
      </c>
      <c r="Q64" s="504">
        <f t="shared" si="17"/>
        <v>102</v>
      </c>
    </row>
    <row r="65" spans="1:17" s="492" customFormat="1" ht="15" customHeight="1" x14ac:dyDescent="0.2">
      <c r="A65" s="497"/>
      <c r="B65" s="437" t="s">
        <v>990</v>
      </c>
      <c r="C65" s="437" t="s">
        <v>990</v>
      </c>
      <c r="D65" s="499">
        <f t="shared" si="12"/>
        <v>2425</v>
      </c>
      <c r="E65" s="499">
        <f t="shared" si="13"/>
        <v>2511</v>
      </c>
      <c r="F65" s="499">
        <f t="shared" si="4"/>
        <v>759</v>
      </c>
      <c r="G65" s="570">
        <f t="shared" si="5"/>
        <v>681</v>
      </c>
      <c r="I65" s="619">
        <v>4670</v>
      </c>
      <c r="J65" s="503">
        <v>2425</v>
      </c>
      <c r="K65" s="5">
        <v>2511</v>
      </c>
      <c r="L65" s="5">
        <v>759</v>
      </c>
      <c r="M65" s="5">
        <v>681</v>
      </c>
      <c r="N65" s="511">
        <v>30</v>
      </c>
      <c r="O65" s="493">
        <v>84</v>
      </c>
      <c r="P65" s="486">
        <f t="shared" si="16"/>
        <v>17.5</v>
      </c>
      <c r="Q65" s="504">
        <f t="shared" si="17"/>
        <v>114</v>
      </c>
    </row>
    <row r="66" spans="1:17" s="492" customFormat="1" ht="15" customHeight="1" x14ac:dyDescent="0.2">
      <c r="A66" s="506"/>
      <c r="B66" s="453" t="s">
        <v>625</v>
      </c>
      <c r="C66" s="453" t="s">
        <v>625</v>
      </c>
      <c r="D66" s="507">
        <f t="shared" si="12"/>
        <v>2962</v>
      </c>
      <c r="E66" s="507">
        <f t="shared" si="13"/>
        <v>3057</v>
      </c>
      <c r="F66" s="577">
        <f t="shared" si="4"/>
        <v>901</v>
      </c>
      <c r="G66" s="732">
        <f t="shared" si="5"/>
        <v>810</v>
      </c>
      <c r="I66" s="619">
        <v>4680</v>
      </c>
      <c r="J66" s="503">
        <v>2962</v>
      </c>
      <c r="K66" s="5">
        <v>3057</v>
      </c>
      <c r="L66" s="5">
        <v>901</v>
      </c>
      <c r="M66" s="5">
        <v>810</v>
      </c>
      <c r="N66" s="511">
        <v>30</v>
      </c>
      <c r="O66" s="493">
        <v>72</v>
      </c>
      <c r="P66" s="486">
        <f t="shared" si="16"/>
        <v>15</v>
      </c>
      <c r="Q66" s="504">
        <f t="shared" si="17"/>
        <v>102</v>
      </c>
    </row>
    <row r="67" spans="1:17" s="492" customFormat="1" ht="15" hidden="1" customHeight="1" x14ac:dyDescent="0.2">
      <c r="A67" s="497"/>
      <c r="B67" s="437" t="s">
        <v>669</v>
      </c>
      <c r="C67" s="437" t="s">
        <v>669</v>
      </c>
      <c r="D67" s="499">
        <f t="shared" si="12"/>
        <v>3332</v>
      </c>
      <c r="E67" s="499">
        <f t="shared" si="13"/>
        <v>3434</v>
      </c>
      <c r="F67" s="499">
        <f t="shared" si="4"/>
        <v>0</v>
      </c>
      <c r="G67" s="570">
        <f t="shared" si="5"/>
        <v>0</v>
      </c>
      <c r="I67" s="619"/>
      <c r="J67" s="503">
        <v>3332</v>
      </c>
      <c r="K67" s="5">
        <v>3434</v>
      </c>
      <c r="L67" s="5">
        <v>0</v>
      </c>
      <c r="M67" s="5">
        <v>0</v>
      </c>
      <c r="N67" s="511">
        <v>30</v>
      </c>
      <c r="O67" s="493">
        <v>84</v>
      </c>
      <c r="P67" s="486">
        <f t="shared" si="16"/>
        <v>17.5</v>
      </c>
      <c r="Q67" s="504">
        <f t="shared" si="17"/>
        <v>114</v>
      </c>
    </row>
    <row r="68" spans="1:17" s="492" customFormat="1" ht="15" hidden="1" customHeight="1" x14ac:dyDescent="0.2">
      <c r="A68" s="497"/>
      <c r="B68" s="437" t="s">
        <v>670</v>
      </c>
      <c r="C68" s="437" t="s">
        <v>670</v>
      </c>
      <c r="D68" s="499">
        <f t="shared" si="12"/>
        <v>4824</v>
      </c>
      <c r="E68" s="499">
        <f t="shared" si="13"/>
        <v>4932</v>
      </c>
      <c r="F68" s="499">
        <f t="shared" si="4"/>
        <v>0</v>
      </c>
      <c r="G68" s="570">
        <f t="shared" si="5"/>
        <v>0</v>
      </c>
      <c r="I68" s="619"/>
      <c r="J68" s="503">
        <v>4824</v>
      </c>
      <c r="K68" s="5">
        <v>4932</v>
      </c>
      <c r="L68" s="5">
        <v>0</v>
      </c>
      <c r="M68" s="5">
        <v>0</v>
      </c>
      <c r="N68" s="511">
        <v>30</v>
      </c>
      <c r="O68" s="493">
        <v>72</v>
      </c>
      <c r="P68" s="486">
        <f t="shared" si="16"/>
        <v>15</v>
      </c>
      <c r="Q68" s="504">
        <f t="shared" si="17"/>
        <v>102</v>
      </c>
    </row>
    <row r="69" spans="1:17" s="492" customFormat="1" ht="15" hidden="1" customHeight="1" x14ac:dyDescent="0.2">
      <c r="A69" s="506"/>
      <c r="B69" s="453" t="s">
        <v>858</v>
      </c>
      <c r="C69" s="453" t="s">
        <v>858</v>
      </c>
      <c r="D69" s="507">
        <f t="shared" si="12"/>
        <v>5788</v>
      </c>
      <c r="E69" s="507">
        <f t="shared" si="13"/>
        <v>5911</v>
      </c>
      <c r="F69" s="499">
        <f t="shared" si="4"/>
        <v>0</v>
      </c>
      <c r="G69" s="570">
        <f t="shared" si="5"/>
        <v>0</v>
      </c>
      <c r="I69" s="619"/>
      <c r="J69" s="503">
        <v>5788</v>
      </c>
      <c r="K69" s="5">
        <v>5911</v>
      </c>
      <c r="L69" s="5">
        <v>0</v>
      </c>
      <c r="M69" s="5">
        <v>0</v>
      </c>
      <c r="N69" s="511">
        <v>30</v>
      </c>
      <c r="O69" s="493">
        <v>84</v>
      </c>
      <c r="P69" s="486">
        <f t="shared" si="16"/>
        <v>17.5</v>
      </c>
      <c r="Q69" s="504">
        <f t="shared" si="17"/>
        <v>114</v>
      </c>
    </row>
    <row r="70" spans="1:17" s="492" customFormat="1" ht="15" customHeight="1" x14ac:dyDescent="0.2">
      <c r="A70" s="497"/>
      <c r="B70" s="437" t="s">
        <v>686</v>
      </c>
      <c r="C70" s="437" t="s">
        <v>686</v>
      </c>
      <c r="D70" s="499">
        <f t="shared" si="12"/>
        <v>1006</v>
      </c>
      <c r="E70" s="499">
        <f t="shared" si="13"/>
        <v>1063</v>
      </c>
      <c r="F70" s="499">
        <f t="shared" si="4"/>
        <v>431</v>
      </c>
      <c r="G70" s="570">
        <f t="shared" si="5"/>
        <v>393</v>
      </c>
      <c r="I70" s="619">
        <v>5026</v>
      </c>
      <c r="J70" s="503">
        <v>1006</v>
      </c>
      <c r="K70" s="5">
        <v>1063</v>
      </c>
      <c r="L70" s="5">
        <v>431</v>
      </c>
      <c r="M70" s="5">
        <v>393</v>
      </c>
      <c r="N70" s="511">
        <v>30</v>
      </c>
      <c r="O70" s="493">
        <v>30</v>
      </c>
      <c r="P70" s="486">
        <f t="shared" si="16"/>
        <v>6.25</v>
      </c>
      <c r="Q70" s="504">
        <f t="shared" si="17"/>
        <v>60</v>
      </c>
    </row>
    <row r="71" spans="1:17" s="492" customFormat="1" ht="15" customHeight="1" x14ac:dyDescent="0.2">
      <c r="A71" s="497"/>
      <c r="B71" s="437" t="s">
        <v>687</v>
      </c>
      <c r="C71" s="437" t="s">
        <v>687</v>
      </c>
      <c r="D71" s="499">
        <f t="shared" si="12"/>
        <v>1112</v>
      </c>
      <c r="E71" s="499">
        <f t="shared" si="13"/>
        <v>1172</v>
      </c>
      <c r="F71" s="499">
        <f t="shared" si="4"/>
        <v>458</v>
      </c>
      <c r="G71" s="570">
        <f t="shared" si="5"/>
        <v>418</v>
      </c>
      <c r="I71" s="619">
        <v>5030</v>
      </c>
      <c r="J71" s="503">
        <v>1112</v>
      </c>
      <c r="K71" s="5">
        <v>1172</v>
      </c>
      <c r="L71" s="5">
        <v>458</v>
      </c>
      <c r="M71" s="5">
        <v>418</v>
      </c>
      <c r="N71" s="511">
        <v>30</v>
      </c>
      <c r="O71" s="493">
        <v>36</v>
      </c>
      <c r="P71" s="486">
        <f t="shared" si="16"/>
        <v>7.5</v>
      </c>
      <c r="Q71" s="504">
        <f t="shared" si="17"/>
        <v>66</v>
      </c>
    </row>
    <row r="72" spans="1:17" s="492" customFormat="1" ht="15" customHeight="1" x14ac:dyDescent="0.2">
      <c r="A72" s="497"/>
      <c r="B72" s="437" t="s">
        <v>991</v>
      </c>
      <c r="C72" s="437" t="s">
        <v>991</v>
      </c>
      <c r="D72" s="499">
        <f t="shared" si="12"/>
        <v>1233</v>
      </c>
      <c r="E72" s="499">
        <f t="shared" si="13"/>
        <v>1298</v>
      </c>
      <c r="F72" s="499">
        <f t="shared" si="4"/>
        <v>478</v>
      </c>
      <c r="G72" s="570">
        <f t="shared" si="5"/>
        <v>434</v>
      </c>
      <c r="I72" s="619">
        <v>5036</v>
      </c>
      <c r="J72" s="503">
        <v>1233</v>
      </c>
      <c r="K72" s="5">
        <v>1298</v>
      </c>
      <c r="L72" s="5">
        <v>478</v>
      </c>
      <c r="M72" s="5">
        <v>434</v>
      </c>
      <c r="N72" s="511">
        <v>30</v>
      </c>
      <c r="O72" s="493">
        <v>30</v>
      </c>
      <c r="P72" s="486">
        <f t="shared" si="16"/>
        <v>6.25</v>
      </c>
      <c r="Q72" s="504">
        <f t="shared" si="17"/>
        <v>60</v>
      </c>
    </row>
    <row r="73" spans="1:17" s="492" customFormat="1" ht="15" customHeight="1" x14ac:dyDescent="0.2">
      <c r="A73" s="497"/>
      <c r="B73" s="437" t="s">
        <v>688</v>
      </c>
      <c r="C73" s="437" t="s">
        <v>688</v>
      </c>
      <c r="D73" s="499">
        <f t="shared" si="12"/>
        <v>1426</v>
      </c>
      <c r="E73" s="499">
        <f t="shared" si="13"/>
        <v>1494</v>
      </c>
      <c r="F73" s="499">
        <f t="shared" si="4"/>
        <v>492</v>
      </c>
      <c r="G73" s="570">
        <f t="shared" si="5"/>
        <v>446</v>
      </c>
      <c r="I73" s="619">
        <v>5040</v>
      </c>
      <c r="J73" s="503">
        <v>1426</v>
      </c>
      <c r="K73" s="5">
        <v>1494</v>
      </c>
      <c r="L73" s="5">
        <v>492</v>
      </c>
      <c r="M73" s="5">
        <v>446</v>
      </c>
      <c r="N73" s="511">
        <v>30</v>
      </c>
      <c r="O73" s="493">
        <v>36</v>
      </c>
      <c r="P73" s="486">
        <f t="shared" si="16"/>
        <v>7.5</v>
      </c>
      <c r="Q73" s="504">
        <f t="shared" si="17"/>
        <v>66</v>
      </c>
    </row>
    <row r="74" spans="1:17" s="492" customFormat="1" ht="15" customHeight="1" x14ac:dyDescent="0.2">
      <c r="A74" s="497"/>
      <c r="B74" s="437" t="s">
        <v>689</v>
      </c>
      <c r="C74" s="437" t="s">
        <v>689</v>
      </c>
      <c r="D74" s="499">
        <f t="shared" ref="D74:D105" si="18">$G$2*J74</f>
        <v>1545</v>
      </c>
      <c r="E74" s="499">
        <f t="shared" ref="E74:E105" si="19">$G$2*K74</f>
        <v>1616</v>
      </c>
      <c r="F74" s="499">
        <f t="shared" si="4"/>
        <v>567</v>
      </c>
      <c r="G74" s="570">
        <f t="shared" si="5"/>
        <v>516</v>
      </c>
      <c r="I74" s="619">
        <v>5046</v>
      </c>
      <c r="J74" s="503">
        <v>1545</v>
      </c>
      <c r="K74" s="5">
        <v>1616</v>
      </c>
      <c r="L74" s="5">
        <v>567</v>
      </c>
      <c r="M74" s="5">
        <v>516</v>
      </c>
      <c r="N74" s="511"/>
      <c r="O74" s="493"/>
      <c r="P74" s="486"/>
      <c r="Q74" s="504"/>
    </row>
    <row r="75" spans="1:17" s="492" customFormat="1" ht="15" customHeight="1" x14ac:dyDescent="0.2">
      <c r="A75" s="497"/>
      <c r="B75" s="437" t="s">
        <v>964</v>
      </c>
      <c r="C75" s="437" t="s">
        <v>964</v>
      </c>
      <c r="D75" s="499">
        <f t="shared" si="18"/>
        <v>1571</v>
      </c>
      <c r="E75" s="499">
        <f t="shared" si="19"/>
        <v>1646</v>
      </c>
      <c r="F75" s="499">
        <f t="shared" ref="F75:F124" si="20">$G$2*L75</f>
        <v>599</v>
      </c>
      <c r="G75" s="570">
        <f t="shared" ref="G75:G124" si="21">$G$2*M75</f>
        <v>543</v>
      </c>
      <c r="I75" s="619">
        <v>5050</v>
      </c>
      <c r="J75" s="503">
        <v>1571</v>
      </c>
      <c r="K75" s="5">
        <v>1646</v>
      </c>
      <c r="L75" s="5">
        <v>599</v>
      </c>
      <c r="M75" s="5">
        <v>543</v>
      </c>
      <c r="N75" s="511">
        <v>30</v>
      </c>
      <c r="O75" s="493">
        <v>48</v>
      </c>
      <c r="P75" s="486">
        <f t="shared" ref="P75:P86" si="22">N75*O75/144</f>
        <v>10</v>
      </c>
      <c r="Q75" s="504">
        <f t="shared" ref="Q75:Q86" si="23">N75+O75</f>
        <v>78</v>
      </c>
    </row>
    <row r="76" spans="1:17" s="492" customFormat="1" ht="15" customHeight="1" x14ac:dyDescent="0.2">
      <c r="A76" s="497"/>
      <c r="B76" s="437" t="s">
        <v>690</v>
      </c>
      <c r="C76" s="437" t="s">
        <v>690</v>
      </c>
      <c r="D76" s="499">
        <f t="shared" si="18"/>
        <v>1863</v>
      </c>
      <c r="E76" s="499">
        <f t="shared" si="19"/>
        <v>1943</v>
      </c>
      <c r="F76" s="499">
        <f t="shared" si="20"/>
        <v>667</v>
      </c>
      <c r="G76" s="570">
        <f t="shared" si="21"/>
        <v>600</v>
      </c>
      <c r="I76" s="619">
        <v>5056</v>
      </c>
      <c r="J76" s="503">
        <v>1863</v>
      </c>
      <c r="K76" s="5">
        <v>1943</v>
      </c>
      <c r="L76" s="5">
        <v>667</v>
      </c>
      <c r="M76" s="5">
        <v>600</v>
      </c>
      <c r="N76" s="511">
        <v>30</v>
      </c>
      <c r="O76" s="493">
        <v>60</v>
      </c>
      <c r="P76" s="486">
        <f t="shared" si="22"/>
        <v>12.5</v>
      </c>
      <c r="Q76" s="504">
        <f t="shared" si="23"/>
        <v>90</v>
      </c>
    </row>
    <row r="77" spans="1:17" s="492" customFormat="1" ht="15" customHeight="1" x14ac:dyDescent="0.2">
      <c r="A77" s="497"/>
      <c r="B77" s="437" t="s">
        <v>691</v>
      </c>
      <c r="C77" s="437" t="s">
        <v>691</v>
      </c>
      <c r="D77" s="499">
        <f t="shared" si="18"/>
        <v>1986</v>
      </c>
      <c r="E77" s="499">
        <f t="shared" si="19"/>
        <v>2069</v>
      </c>
      <c r="F77" s="499">
        <f t="shared" si="20"/>
        <v>686</v>
      </c>
      <c r="G77" s="570">
        <f t="shared" si="21"/>
        <v>616</v>
      </c>
      <c r="I77" s="619">
        <v>5060</v>
      </c>
      <c r="J77" s="503">
        <v>1986</v>
      </c>
      <c r="K77" s="5">
        <v>2069</v>
      </c>
      <c r="L77" s="5">
        <v>686</v>
      </c>
      <c r="M77" s="5">
        <v>616</v>
      </c>
      <c r="N77" s="511">
        <v>30</v>
      </c>
      <c r="O77" s="493">
        <v>72</v>
      </c>
      <c r="P77" s="486">
        <f t="shared" si="22"/>
        <v>15</v>
      </c>
      <c r="Q77" s="504">
        <f t="shared" si="23"/>
        <v>102</v>
      </c>
    </row>
    <row r="78" spans="1:17" s="492" customFormat="1" ht="15" customHeight="1" x14ac:dyDescent="0.2">
      <c r="A78" s="497"/>
      <c r="B78" s="437" t="s">
        <v>992</v>
      </c>
      <c r="C78" s="437" t="s">
        <v>992</v>
      </c>
      <c r="D78" s="499">
        <f t="shared" si="18"/>
        <v>2694</v>
      </c>
      <c r="E78" s="499">
        <f t="shared" si="19"/>
        <v>2784</v>
      </c>
      <c r="F78" s="499">
        <f t="shared" si="20"/>
        <v>800</v>
      </c>
      <c r="G78" s="570">
        <f t="shared" si="21"/>
        <v>715</v>
      </c>
      <c r="I78" s="619">
        <v>5070</v>
      </c>
      <c r="J78" s="503">
        <v>2694</v>
      </c>
      <c r="K78" s="5">
        <v>2784</v>
      </c>
      <c r="L78" s="5">
        <v>800</v>
      </c>
      <c r="M78" s="5">
        <v>715</v>
      </c>
      <c r="N78" s="511">
        <v>30</v>
      </c>
      <c r="O78" s="493">
        <v>84</v>
      </c>
      <c r="P78" s="486">
        <f t="shared" si="22"/>
        <v>17.5</v>
      </c>
      <c r="Q78" s="504">
        <f t="shared" si="23"/>
        <v>114</v>
      </c>
    </row>
    <row r="79" spans="1:17" s="492" customFormat="1" ht="15" customHeight="1" x14ac:dyDescent="0.2">
      <c r="A79" s="497"/>
      <c r="B79" s="437" t="s">
        <v>693</v>
      </c>
      <c r="C79" s="437" t="s">
        <v>693</v>
      </c>
      <c r="D79" s="499">
        <f t="shared" si="18"/>
        <v>3220</v>
      </c>
      <c r="E79" s="499">
        <f t="shared" si="19"/>
        <v>3319</v>
      </c>
      <c r="F79" s="499">
        <f t="shared" si="20"/>
        <v>943</v>
      </c>
      <c r="G79" s="570">
        <f t="shared" si="21"/>
        <v>846</v>
      </c>
      <c r="I79" s="619">
        <v>5080</v>
      </c>
      <c r="J79" s="503">
        <v>3220</v>
      </c>
      <c r="K79" s="5">
        <v>3319</v>
      </c>
      <c r="L79" s="5">
        <v>943</v>
      </c>
      <c r="M79" s="5">
        <v>846</v>
      </c>
      <c r="N79" s="511">
        <v>30</v>
      </c>
      <c r="O79" s="493">
        <v>72</v>
      </c>
      <c r="P79" s="486">
        <f t="shared" si="22"/>
        <v>15</v>
      </c>
      <c r="Q79" s="504">
        <f t="shared" si="23"/>
        <v>102</v>
      </c>
    </row>
    <row r="80" spans="1:17" s="492" customFormat="1" ht="15" hidden="1" customHeight="1" x14ac:dyDescent="0.2">
      <c r="A80" s="497"/>
      <c r="B80" s="437" t="s">
        <v>694</v>
      </c>
      <c r="C80" s="437" t="s">
        <v>694</v>
      </c>
      <c r="D80" s="499">
        <f t="shared" si="18"/>
        <v>4824</v>
      </c>
      <c r="E80" s="499">
        <f t="shared" si="19"/>
        <v>4928</v>
      </c>
      <c r="F80" s="499">
        <f t="shared" si="20"/>
        <v>0</v>
      </c>
      <c r="G80" s="570">
        <f t="shared" si="21"/>
        <v>0</v>
      </c>
      <c r="I80" s="619"/>
      <c r="J80" s="503">
        <v>4824</v>
      </c>
      <c r="K80" s="5">
        <v>4928</v>
      </c>
      <c r="L80" s="5">
        <v>0</v>
      </c>
      <c r="M80" s="5">
        <v>0</v>
      </c>
      <c r="N80" s="511">
        <v>30</v>
      </c>
      <c r="O80" s="493">
        <v>84</v>
      </c>
      <c r="P80" s="486">
        <f t="shared" si="22"/>
        <v>17.5</v>
      </c>
      <c r="Q80" s="504">
        <f t="shared" si="23"/>
        <v>114</v>
      </c>
    </row>
    <row r="81" spans="1:17" s="492" customFormat="1" ht="15" hidden="1" customHeight="1" x14ac:dyDescent="0.2">
      <c r="A81" s="497"/>
      <c r="B81" s="437" t="s">
        <v>695</v>
      </c>
      <c r="C81" s="437" t="s">
        <v>695</v>
      </c>
      <c r="D81" s="499">
        <f t="shared" si="18"/>
        <v>5359</v>
      </c>
      <c r="E81" s="499">
        <f t="shared" si="19"/>
        <v>5472</v>
      </c>
      <c r="F81" s="499">
        <f t="shared" si="20"/>
        <v>0</v>
      </c>
      <c r="G81" s="570">
        <f t="shared" si="21"/>
        <v>0</v>
      </c>
      <c r="I81" s="619"/>
      <c r="J81" s="503">
        <v>5359</v>
      </c>
      <c r="K81" s="5">
        <v>5472</v>
      </c>
      <c r="L81" s="5">
        <v>0</v>
      </c>
      <c r="M81" s="5">
        <v>0</v>
      </c>
      <c r="N81" s="511">
        <v>30</v>
      </c>
      <c r="O81" s="493">
        <v>72</v>
      </c>
      <c r="P81" s="486">
        <f t="shared" si="22"/>
        <v>15</v>
      </c>
      <c r="Q81" s="504">
        <f t="shared" si="23"/>
        <v>102</v>
      </c>
    </row>
    <row r="82" spans="1:17" s="492" customFormat="1" ht="15" hidden="1" customHeight="1" thickBot="1" x14ac:dyDescent="0.25">
      <c r="A82" s="497"/>
      <c r="B82" s="437" t="s">
        <v>862</v>
      </c>
      <c r="C82" s="437" t="s">
        <v>862</v>
      </c>
      <c r="D82" s="499">
        <f t="shared" si="18"/>
        <v>6431</v>
      </c>
      <c r="E82" s="499">
        <f t="shared" si="19"/>
        <v>6559</v>
      </c>
      <c r="F82" s="499">
        <f t="shared" si="20"/>
        <v>0</v>
      </c>
      <c r="G82" s="570">
        <f t="shared" si="21"/>
        <v>0</v>
      </c>
      <c r="I82" s="619"/>
      <c r="J82" s="503">
        <v>6431</v>
      </c>
      <c r="K82" s="5">
        <v>6559</v>
      </c>
      <c r="L82" s="5">
        <v>0</v>
      </c>
      <c r="M82" s="5">
        <v>0</v>
      </c>
      <c r="N82" s="511">
        <v>30</v>
      </c>
      <c r="O82" s="493">
        <v>84</v>
      </c>
      <c r="P82" s="486">
        <f t="shared" si="22"/>
        <v>17.5</v>
      </c>
      <c r="Q82" s="504">
        <f t="shared" si="23"/>
        <v>114</v>
      </c>
    </row>
    <row r="83" spans="1:17" s="492" customFormat="1" ht="15" customHeight="1" x14ac:dyDescent="0.2">
      <c r="A83" s="509"/>
      <c r="B83" s="550" t="s">
        <v>993</v>
      </c>
      <c r="C83" s="550" t="s">
        <v>993</v>
      </c>
      <c r="D83" s="510">
        <f t="shared" si="18"/>
        <v>1039</v>
      </c>
      <c r="E83" s="510">
        <f t="shared" si="19"/>
        <v>1099</v>
      </c>
      <c r="F83" s="510">
        <f t="shared" si="20"/>
        <v>447</v>
      </c>
      <c r="G83" s="572">
        <f t="shared" si="21"/>
        <v>408</v>
      </c>
      <c r="I83" s="619">
        <v>5626</v>
      </c>
      <c r="J83" s="503">
        <v>1039</v>
      </c>
      <c r="K83" s="5">
        <v>1099</v>
      </c>
      <c r="L83" s="5">
        <v>447</v>
      </c>
      <c r="M83" s="5">
        <v>408</v>
      </c>
      <c r="N83" s="511">
        <v>30</v>
      </c>
      <c r="O83" s="493">
        <v>30</v>
      </c>
      <c r="P83" s="486">
        <f t="shared" si="22"/>
        <v>6.25</v>
      </c>
      <c r="Q83" s="504">
        <f t="shared" si="23"/>
        <v>60</v>
      </c>
    </row>
    <row r="84" spans="1:17" s="492" customFormat="1" ht="15" customHeight="1" x14ac:dyDescent="0.2">
      <c r="A84" s="497"/>
      <c r="B84" s="437" t="s">
        <v>994</v>
      </c>
      <c r="C84" s="437" t="s">
        <v>994</v>
      </c>
      <c r="D84" s="499">
        <f t="shared" si="18"/>
        <v>1172</v>
      </c>
      <c r="E84" s="499">
        <f t="shared" si="19"/>
        <v>1237</v>
      </c>
      <c r="F84" s="499">
        <f t="shared" si="20"/>
        <v>472</v>
      </c>
      <c r="G84" s="570">
        <f t="shared" si="21"/>
        <v>428</v>
      </c>
      <c r="I84" s="619">
        <v>5630</v>
      </c>
      <c r="J84" s="503">
        <v>1172</v>
      </c>
      <c r="K84" s="5">
        <v>1237</v>
      </c>
      <c r="L84" s="5">
        <v>472</v>
      </c>
      <c r="M84" s="5">
        <v>428</v>
      </c>
      <c r="N84" s="511">
        <v>30</v>
      </c>
      <c r="O84" s="493">
        <v>36</v>
      </c>
      <c r="P84" s="486">
        <f t="shared" si="22"/>
        <v>7.5</v>
      </c>
      <c r="Q84" s="504">
        <f t="shared" si="23"/>
        <v>66</v>
      </c>
    </row>
    <row r="85" spans="1:17" s="492" customFormat="1" ht="15" customHeight="1" x14ac:dyDescent="0.2">
      <c r="A85" s="497"/>
      <c r="B85" s="437" t="s">
        <v>995</v>
      </c>
      <c r="C85" s="437" t="s">
        <v>995</v>
      </c>
      <c r="D85" s="499">
        <f t="shared" si="18"/>
        <v>1341</v>
      </c>
      <c r="E85" s="499">
        <f t="shared" si="19"/>
        <v>1409</v>
      </c>
      <c r="F85" s="499">
        <f t="shared" si="20"/>
        <v>563</v>
      </c>
      <c r="G85" s="570">
        <f t="shared" si="21"/>
        <v>512</v>
      </c>
      <c r="I85" s="619">
        <v>5636</v>
      </c>
      <c r="J85" s="503">
        <v>1341</v>
      </c>
      <c r="K85" s="5">
        <v>1409</v>
      </c>
      <c r="L85" s="5">
        <v>563</v>
      </c>
      <c r="M85" s="5">
        <v>512</v>
      </c>
      <c r="N85" s="511">
        <v>30</v>
      </c>
      <c r="O85" s="493">
        <v>30</v>
      </c>
      <c r="P85" s="486">
        <f t="shared" si="22"/>
        <v>6.25</v>
      </c>
      <c r="Q85" s="504">
        <f t="shared" si="23"/>
        <v>60</v>
      </c>
    </row>
    <row r="86" spans="1:17" s="492" customFormat="1" ht="15" customHeight="1" x14ac:dyDescent="0.2">
      <c r="A86" s="497"/>
      <c r="B86" s="437" t="s">
        <v>996</v>
      </c>
      <c r="C86" s="437" t="s">
        <v>996</v>
      </c>
      <c r="D86" s="499">
        <f t="shared" si="18"/>
        <v>1472</v>
      </c>
      <c r="E86" s="499">
        <f t="shared" si="19"/>
        <v>1544</v>
      </c>
      <c r="F86" s="499">
        <f t="shared" si="20"/>
        <v>563</v>
      </c>
      <c r="G86" s="570">
        <f t="shared" si="21"/>
        <v>512</v>
      </c>
      <c r="I86" s="619">
        <v>5640</v>
      </c>
      <c r="J86" s="503">
        <v>1472</v>
      </c>
      <c r="K86" s="5">
        <v>1544</v>
      </c>
      <c r="L86" s="5">
        <v>563</v>
      </c>
      <c r="M86" s="5">
        <v>512</v>
      </c>
      <c r="N86" s="511">
        <v>30</v>
      </c>
      <c r="O86" s="493">
        <v>36</v>
      </c>
      <c r="P86" s="486">
        <f t="shared" si="22"/>
        <v>7.5</v>
      </c>
      <c r="Q86" s="504">
        <f t="shared" si="23"/>
        <v>66</v>
      </c>
    </row>
    <row r="87" spans="1:17" s="492" customFormat="1" ht="15" customHeight="1" x14ac:dyDescent="0.2">
      <c r="A87" s="497"/>
      <c r="B87" s="437" t="s">
        <v>997</v>
      </c>
      <c r="C87" s="437" t="s">
        <v>997</v>
      </c>
      <c r="D87" s="499">
        <f t="shared" si="18"/>
        <v>1593</v>
      </c>
      <c r="E87" s="499">
        <f t="shared" si="19"/>
        <v>1669</v>
      </c>
      <c r="F87" s="499">
        <f t="shared" si="20"/>
        <v>667</v>
      </c>
      <c r="G87" s="570">
        <f t="shared" si="21"/>
        <v>600</v>
      </c>
      <c r="I87" s="619">
        <v>5646</v>
      </c>
      <c r="J87" s="503">
        <v>1593</v>
      </c>
      <c r="K87" s="5">
        <v>1669</v>
      </c>
      <c r="L87" s="5">
        <v>667</v>
      </c>
      <c r="M87" s="5">
        <v>600</v>
      </c>
      <c r="N87" s="511"/>
      <c r="O87" s="493"/>
      <c r="P87" s="486"/>
      <c r="Q87" s="504"/>
    </row>
    <row r="88" spans="1:17" s="492" customFormat="1" ht="15" customHeight="1" x14ac:dyDescent="0.2">
      <c r="A88" s="497"/>
      <c r="B88" s="437" t="s">
        <v>998</v>
      </c>
      <c r="C88" s="437" t="s">
        <v>998</v>
      </c>
      <c r="D88" s="499">
        <f t="shared" si="18"/>
        <v>1863</v>
      </c>
      <c r="E88" s="499">
        <f t="shared" si="19"/>
        <v>1943</v>
      </c>
      <c r="F88" s="499">
        <f t="shared" si="20"/>
        <v>667</v>
      </c>
      <c r="G88" s="570">
        <f t="shared" si="21"/>
        <v>600</v>
      </c>
      <c r="I88" s="619">
        <v>5650</v>
      </c>
      <c r="J88" s="503">
        <v>1863</v>
      </c>
      <c r="K88" s="5">
        <v>1943</v>
      </c>
      <c r="L88" s="5">
        <v>667</v>
      </c>
      <c r="M88" s="5">
        <v>600</v>
      </c>
      <c r="N88" s="511">
        <v>30</v>
      </c>
      <c r="O88" s="493">
        <v>48</v>
      </c>
      <c r="P88" s="486">
        <f t="shared" ref="P88:P98" si="24">N88*O88/144</f>
        <v>10</v>
      </c>
      <c r="Q88" s="504">
        <f t="shared" ref="Q88:Q98" si="25">N88+O88</f>
        <v>78</v>
      </c>
    </row>
    <row r="89" spans="1:17" s="492" customFormat="1" ht="15" customHeight="1" x14ac:dyDescent="0.2">
      <c r="A89" s="497"/>
      <c r="B89" s="437" t="s">
        <v>999</v>
      </c>
      <c r="C89" s="437" t="s">
        <v>999</v>
      </c>
      <c r="D89" s="499">
        <f t="shared" si="18"/>
        <v>2271</v>
      </c>
      <c r="E89" s="499">
        <f t="shared" si="19"/>
        <v>2354</v>
      </c>
      <c r="F89" s="499">
        <f t="shared" si="20"/>
        <v>754</v>
      </c>
      <c r="G89" s="570">
        <f t="shared" si="21"/>
        <v>673</v>
      </c>
      <c r="I89" s="619">
        <v>5656</v>
      </c>
      <c r="J89" s="503">
        <v>2271</v>
      </c>
      <c r="K89" s="5">
        <v>2354</v>
      </c>
      <c r="L89" s="5">
        <v>754</v>
      </c>
      <c r="M89" s="5">
        <v>673</v>
      </c>
      <c r="N89" s="511">
        <v>30</v>
      </c>
      <c r="O89" s="493">
        <v>60</v>
      </c>
      <c r="P89" s="486">
        <f t="shared" si="24"/>
        <v>12.5</v>
      </c>
      <c r="Q89" s="504">
        <f t="shared" si="25"/>
        <v>90</v>
      </c>
    </row>
    <row r="90" spans="1:17" s="492" customFormat="1" ht="15" customHeight="1" x14ac:dyDescent="0.2">
      <c r="A90" s="497"/>
      <c r="B90" s="437" t="s">
        <v>1000</v>
      </c>
      <c r="C90" s="437" t="s">
        <v>1000</v>
      </c>
      <c r="D90" s="499">
        <f t="shared" si="18"/>
        <v>2529</v>
      </c>
      <c r="E90" s="499">
        <f t="shared" si="19"/>
        <v>2615</v>
      </c>
      <c r="F90" s="499">
        <f t="shared" si="20"/>
        <v>754</v>
      </c>
      <c r="G90" s="570">
        <f t="shared" si="21"/>
        <v>671</v>
      </c>
      <c r="I90" s="619">
        <v>5660</v>
      </c>
      <c r="J90" s="503">
        <v>2529</v>
      </c>
      <c r="K90" s="5">
        <v>2615</v>
      </c>
      <c r="L90" s="5">
        <v>754</v>
      </c>
      <c r="M90" s="5">
        <v>671</v>
      </c>
      <c r="N90" s="511">
        <v>30</v>
      </c>
      <c r="O90" s="493">
        <v>72</v>
      </c>
      <c r="P90" s="486">
        <f t="shared" si="24"/>
        <v>15</v>
      </c>
      <c r="Q90" s="504">
        <f t="shared" si="25"/>
        <v>102</v>
      </c>
    </row>
    <row r="91" spans="1:17" s="492" customFormat="1" ht="15" customHeight="1" x14ac:dyDescent="0.2">
      <c r="A91" s="497"/>
      <c r="B91" s="437" t="s">
        <v>1001</v>
      </c>
      <c r="C91" s="437" t="s">
        <v>1001</v>
      </c>
      <c r="D91" s="499">
        <f t="shared" si="18"/>
        <v>3078</v>
      </c>
      <c r="E91" s="499">
        <f t="shared" si="19"/>
        <v>3173</v>
      </c>
      <c r="F91" s="499">
        <f t="shared" si="20"/>
        <v>974</v>
      </c>
      <c r="G91" s="570">
        <f t="shared" si="21"/>
        <v>873</v>
      </c>
      <c r="I91" s="619">
        <v>5670</v>
      </c>
      <c r="J91" s="503">
        <v>3078</v>
      </c>
      <c r="K91" s="5">
        <v>3173</v>
      </c>
      <c r="L91" s="5">
        <v>974</v>
      </c>
      <c r="M91" s="5">
        <v>873</v>
      </c>
      <c r="N91" s="511">
        <v>30</v>
      </c>
      <c r="O91" s="493">
        <v>84</v>
      </c>
      <c r="P91" s="486">
        <f t="shared" si="24"/>
        <v>17.5</v>
      </c>
      <c r="Q91" s="504">
        <f t="shared" si="25"/>
        <v>114</v>
      </c>
    </row>
    <row r="92" spans="1:17" s="492" customFormat="1" ht="15" customHeight="1" x14ac:dyDescent="0.2">
      <c r="A92" s="497"/>
      <c r="B92" s="437" t="s">
        <v>1002</v>
      </c>
      <c r="C92" s="437" t="s">
        <v>1002</v>
      </c>
      <c r="D92" s="499">
        <f t="shared" si="18"/>
        <v>5122</v>
      </c>
      <c r="E92" s="499">
        <f t="shared" si="19"/>
        <v>5224</v>
      </c>
      <c r="F92" s="507">
        <f t="shared" si="20"/>
        <v>1075</v>
      </c>
      <c r="G92" s="571">
        <f t="shared" si="21"/>
        <v>948</v>
      </c>
      <c r="I92" s="619">
        <v>5680</v>
      </c>
      <c r="J92" s="503">
        <v>5122</v>
      </c>
      <c r="K92" s="5">
        <v>5224</v>
      </c>
      <c r="L92" s="5">
        <v>1075</v>
      </c>
      <c r="M92" s="5">
        <v>948</v>
      </c>
      <c r="N92" s="511">
        <v>30</v>
      </c>
      <c r="O92" s="493">
        <v>72</v>
      </c>
      <c r="P92" s="486">
        <f t="shared" si="24"/>
        <v>15</v>
      </c>
      <c r="Q92" s="504">
        <f t="shared" si="25"/>
        <v>102</v>
      </c>
    </row>
    <row r="93" spans="1:17" s="492" customFormat="1" ht="15" hidden="1" customHeight="1" x14ac:dyDescent="0.2">
      <c r="A93" s="497"/>
      <c r="B93" s="437" t="s">
        <v>1003</v>
      </c>
      <c r="C93" s="437" t="s">
        <v>1003</v>
      </c>
      <c r="D93" s="499">
        <f t="shared" si="18"/>
        <v>5653</v>
      </c>
      <c r="E93" s="499">
        <f t="shared" si="19"/>
        <v>5762</v>
      </c>
      <c r="F93" s="499">
        <f t="shared" si="20"/>
        <v>0</v>
      </c>
      <c r="G93" s="570">
        <f t="shared" si="21"/>
        <v>0</v>
      </c>
      <c r="I93" s="619"/>
      <c r="J93" s="503">
        <v>5653</v>
      </c>
      <c r="K93" s="5">
        <v>5762</v>
      </c>
      <c r="L93" s="5">
        <v>0</v>
      </c>
      <c r="M93" s="5">
        <v>0</v>
      </c>
      <c r="N93" s="511">
        <v>30</v>
      </c>
      <c r="O93" s="493">
        <v>84</v>
      </c>
      <c r="P93" s="486">
        <f t="shared" si="24"/>
        <v>17.5</v>
      </c>
      <c r="Q93" s="504">
        <f t="shared" si="25"/>
        <v>114</v>
      </c>
    </row>
    <row r="94" spans="1:17" s="492" customFormat="1" ht="15" hidden="1" customHeight="1" x14ac:dyDescent="0.2">
      <c r="A94" s="506"/>
      <c r="B94" s="453" t="s">
        <v>1004</v>
      </c>
      <c r="C94" s="453" t="s">
        <v>1004</v>
      </c>
      <c r="D94" s="507">
        <f t="shared" si="18"/>
        <v>5842</v>
      </c>
      <c r="E94" s="507">
        <f t="shared" si="19"/>
        <v>5958</v>
      </c>
      <c r="F94" s="499">
        <f t="shared" si="20"/>
        <v>0</v>
      </c>
      <c r="G94" s="570">
        <f t="shared" si="21"/>
        <v>0</v>
      </c>
      <c r="I94" s="619"/>
      <c r="J94" s="503">
        <v>5842</v>
      </c>
      <c r="K94" s="5">
        <v>5958</v>
      </c>
      <c r="L94" s="5">
        <v>0</v>
      </c>
      <c r="M94" s="5">
        <v>0</v>
      </c>
      <c r="N94" s="511">
        <v>30</v>
      </c>
      <c r="O94" s="493">
        <v>72</v>
      </c>
      <c r="P94" s="486">
        <f t="shared" si="24"/>
        <v>15</v>
      </c>
      <c r="Q94" s="504">
        <f t="shared" si="25"/>
        <v>102</v>
      </c>
    </row>
    <row r="95" spans="1:17" s="492" customFormat="1" ht="15" customHeight="1" x14ac:dyDescent="0.2">
      <c r="A95" s="509"/>
      <c r="B95" s="550" t="s">
        <v>712</v>
      </c>
      <c r="C95" s="550" t="s">
        <v>712</v>
      </c>
      <c r="D95" s="510">
        <f t="shared" si="18"/>
        <v>1098</v>
      </c>
      <c r="E95" s="510">
        <f t="shared" si="19"/>
        <v>1163</v>
      </c>
      <c r="F95" s="499">
        <f t="shared" si="20"/>
        <v>461</v>
      </c>
      <c r="G95" s="570">
        <f t="shared" si="21"/>
        <v>419</v>
      </c>
      <c r="I95" s="619">
        <v>6026</v>
      </c>
      <c r="J95" s="503">
        <v>1098</v>
      </c>
      <c r="K95" s="5">
        <v>1163</v>
      </c>
      <c r="L95" s="5">
        <v>461</v>
      </c>
      <c r="M95" s="5">
        <v>419</v>
      </c>
      <c r="N95" s="511">
        <v>30</v>
      </c>
      <c r="O95" s="493">
        <v>30</v>
      </c>
      <c r="P95" s="486">
        <f t="shared" si="24"/>
        <v>6.25</v>
      </c>
      <c r="Q95" s="504">
        <f t="shared" si="25"/>
        <v>60</v>
      </c>
    </row>
    <row r="96" spans="1:17" s="492" customFormat="1" ht="15" customHeight="1" x14ac:dyDescent="0.2">
      <c r="A96" s="497"/>
      <c r="B96" s="437" t="s">
        <v>713</v>
      </c>
      <c r="C96" s="437" t="s">
        <v>713</v>
      </c>
      <c r="D96" s="499">
        <f t="shared" si="18"/>
        <v>1214</v>
      </c>
      <c r="E96" s="499">
        <f t="shared" si="19"/>
        <v>1282</v>
      </c>
      <c r="F96" s="499">
        <f t="shared" si="20"/>
        <v>482</v>
      </c>
      <c r="G96" s="570">
        <f t="shared" si="21"/>
        <v>437</v>
      </c>
      <c r="I96" s="619">
        <v>6030</v>
      </c>
      <c r="J96" s="503">
        <v>1214</v>
      </c>
      <c r="K96" s="5">
        <v>1282</v>
      </c>
      <c r="L96" s="5">
        <v>482</v>
      </c>
      <c r="M96" s="5">
        <v>437</v>
      </c>
      <c r="N96" s="511">
        <v>30</v>
      </c>
      <c r="O96" s="493">
        <v>36</v>
      </c>
      <c r="P96" s="486">
        <f t="shared" si="24"/>
        <v>7.5</v>
      </c>
      <c r="Q96" s="504">
        <f t="shared" si="25"/>
        <v>66</v>
      </c>
    </row>
    <row r="97" spans="1:17" s="492" customFormat="1" ht="15" customHeight="1" x14ac:dyDescent="0.2">
      <c r="A97" s="497"/>
      <c r="B97" s="437" t="s">
        <v>891</v>
      </c>
      <c r="C97" s="437" t="s">
        <v>891</v>
      </c>
      <c r="D97" s="499">
        <f t="shared" si="18"/>
        <v>1446</v>
      </c>
      <c r="E97" s="499">
        <f t="shared" si="19"/>
        <v>1518</v>
      </c>
      <c r="F97" s="499">
        <f t="shared" si="20"/>
        <v>500</v>
      </c>
      <c r="G97" s="570">
        <f t="shared" si="21"/>
        <v>453</v>
      </c>
      <c r="I97" s="619">
        <v>6036</v>
      </c>
      <c r="J97" s="503">
        <v>1446</v>
      </c>
      <c r="K97" s="5">
        <v>1518</v>
      </c>
      <c r="L97" s="5">
        <v>500</v>
      </c>
      <c r="M97" s="5">
        <v>453</v>
      </c>
      <c r="N97" s="511">
        <v>30</v>
      </c>
      <c r="O97" s="493">
        <v>30</v>
      </c>
      <c r="P97" s="486">
        <f t="shared" si="24"/>
        <v>6.25</v>
      </c>
      <c r="Q97" s="504">
        <f t="shared" si="25"/>
        <v>60</v>
      </c>
    </row>
    <row r="98" spans="1:17" s="492" customFormat="1" ht="15" customHeight="1" x14ac:dyDescent="0.2">
      <c r="A98" s="497"/>
      <c r="B98" s="437" t="s">
        <v>714</v>
      </c>
      <c r="C98" s="437" t="s">
        <v>714</v>
      </c>
      <c r="D98" s="499">
        <f t="shared" si="18"/>
        <v>1517</v>
      </c>
      <c r="E98" s="499">
        <f t="shared" si="19"/>
        <v>1592</v>
      </c>
      <c r="F98" s="499">
        <f t="shared" si="20"/>
        <v>577</v>
      </c>
      <c r="G98" s="570">
        <f t="shared" si="21"/>
        <v>523</v>
      </c>
      <c r="I98" s="619">
        <v>6040</v>
      </c>
      <c r="J98" s="503">
        <v>1517</v>
      </c>
      <c r="K98" s="5">
        <v>1592</v>
      </c>
      <c r="L98" s="5">
        <v>577</v>
      </c>
      <c r="M98" s="5">
        <v>523</v>
      </c>
      <c r="N98" s="511">
        <v>30</v>
      </c>
      <c r="O98" s="493">
        <v>36</v>
      </c>
      <c r="P98" s="486">
        <f t="shared" si="24"/>
        <v>7.5</v>
      </c>
      <c r="Q98" s="504">
        <f t="shared" si="25"/>
        <v>66</v>
      </c>
    </row>
    <row r="99" spans="1:17" s="492" customFormat="1" ht="15" customHeight="1" x14ac:dyDescent="0.2">
      <c r="A99" s="497"/>
      <c r="B99" s="437" t="s">
        <v>715</v>
      </c>
      <c r="C99" s="437" t="s">
        <v>715</v>
      </c>
      <c r="D99" s="499">
        <f t="shared" si="18"/>
        <v>1797</v>
      </c>
      <c r="E99" s="499">
        <f t="shared" si="19"/>
        <v>1877</v>
      </c>
      <c r="F99" s="499">
        <f t="shared" si="20"/>
        <v>636</v>
      </c>
      <c r="G99" s="570">
        <f t="shared" si="21"/>
        <v>573</v>
      </c>
      <c r="I99" s="619">
        <v>6046</v>
      </c>
      <c r="J99" s="503">
        <v>1797</v>
      </c>
      <c r="K99" s="5">
        <v>1877</v>
      </c>
      <c r="L99" s="5">
        <v>636</v>
      </c>
      <c r="M99" s="5">
        <v>573</v>
      </c>
      <c r="N99" s="511"/>
      <c r="O99" s="493"/>
      <c r="P99" s="486"/>
      <c r="Q99" s="504"/>
    </row>
    <row r="100" spans="1:17" s="492" customFormat="1" ht="15" customHeight="1" x14ac:dyDescent="0.2">
      <c r="A100" s="497"/>
      <c r="B100" s="437" t="s">
        <v>892</v>
      </c>
      <c r="C100" s="437" t="s">
        <v>892</v>
      </c>
      <c r="D100" s="499">
        <f t="shared" si="18"/>
        <v>1986</v>
      </c>
      <c r="E100" s="499">
        <f t="shared" si="19"/>
        <v>2069</v>
      </c>
      <c r="F100" s="499">
        <f t="shared" si="20"/>
        <v>686</v>
      </c>
      <c r="G100" s="570">
        <f t="shared" si="21"/>
        <v>616</v>
      </c>
      <c r="I100" s="619">
        <v>6050</v>
      </c>
      <c r="J100" s="503">
        <v>1986</v>
      </c>
      <c r="K100" s="5">
        <v>2069</v>
      </c>
      <c r="L100" s="5">
        <v>686</v>
      </c>
      <c r="M100" s="5">
        <v>616</v>
      </c>
      <c r="N100" s="511">
        <v>30</v>
      </c>
      <c r="O100" s="493">
        <v>48</v>
      </c>
      <c r="P100" s="486">
        <f t="shared" ref="P100:P110" si="26">N100*O100/144</f>
        <v>10</v>
      </c>
      <c r="Q100" s="504">
        <f t="shared" ref="Q100:Q110" si="27">N100+O100</f>
        <v>78</v>
      </c>
    </row>
    <row r="101" spans="1:17" s="492" customFormat="1" ht="15" customHeight="1" x14ac:dyDescent="0.2">
      <c r="A101" s="497"/>
      <c r="B101" s="437" t="s">
        <v>716</v>
      </c>
      <c r="C101" s="437" t="s">
        <v>716</v>
      </c>
      <c r="D101" s="499">
        <f t="shared" si="18"/>
        <v>2529</v>
      </c>
      <c r="E101" s="499">
        <f t="shared" si="19"/>
        <v>2615</v>
      </c>
      <c r="F101" s="499">
        <f t="shared" si="20"/>
        <v>754</v>
      </c>
      <c r="G101" s="570">
        <f t="shared" si="21"/>
        <v>673</v>
      </c>
      <c r="I101" s="619">
        <v>6056</v>
      </c>
      <c r="J101" s="503">
        <v>2529</v>
      </c>
      <c r="K101" s="5">
        <v>2615</v>
      </c>
      <c r="L101" s="5">
        <v>754</v>
      </c>
      <c r="M101" s="5">
        <v>673</v>
      </c>
      <c r="N101" s="511">
        <v>30</v>
      </c>
      <c r="O101" s="493">
        <v>60</v>
      </c>
      <c r="P101" s="486">
        <f t="shared" si="26"/>
        <v>12.5</v>
      </c>
      <c r="Q101" s="504">
        <f t="shared" si="27"/>
        <v>90</v>
      </c>
    </row>
    <row r="102" spans="1:17" s="492" customFormat="1" ht="15" customHeight="1" x14ac:dyDescent="0.2">
      <c r="A102" s="497"/>
      <c r="B102" s="437" t="s">
        <v>717</v>
      </c>
      <c r="C102" s="437" t="s">
        <v>717</v>
      </c>
      <c r="D102" s="499">
        <f t="shared" si="18"/>
        <v>2856</v>
      </c>
      <c r="E102" s="499">
        <f t="shared" si="19"/>
        <v>2946</v>
      </c>
      <c r="F102" s="499">
        <f t="shared" si="20"/>
        <v>781</v>
      </c>
      <c r="G102" s="570">
        <f t="shared" si="21"/>
        <v>696</v>
      </c>
      <c r="I102" s="619">
        <v>6060</v>
      </c>
      <c r="J102" s="503">
        <v>2856</v>
      </c>
      <c r="K102" s="5">
        <v>2946</v>
      </c>
      <c r="L102" s="5">
        <v>781</v>
      </c>
      <c r="M102" s="5">
        <v>696</v>
      </c>
      <c r="N102" s="511">
        <v>30</v>
      </c>
      <c r="O102" s="493">
        <v>72</v>
      </c>
      <c r="P102" s="486">
        <f t="shared" si="26"/>
        <v>15</v>
      </c>
      <c r="Q102" s="504">
        <f t="shared" si="27"/>
        <v>102</v>
      </c>
    </row>
    <row r="103" spans="1:17" s="492" customFormat="1" ht="15" customHeight="1" x14ac:dyDescent="0.2">
      <c r="A103" s="497"/>
      <c r="B103" s="437" t="s">
        <v>1005</v>
      </c>
      <c r="C103" s="437" t="s">
        <v>1005</v>
      </c>
      <c r="D103" s="499">
        <f t="shared" si="18"/>
        <v>4017</v>
      </c>
      <c r="E103" s="499">
        <f t="shared" si="19"/>
        <v>4115</v>
      </c>
      <c r="F103" s="499">
        <f t="shared" si="20"/>
        <v>970</v>
      </c>
      <c r="G103" s="570">
        <f t="shared" si="21"/>
        <v>869</v>
      </c>
      <c r="I103" s="619">
        <v>6070</v>
      </c>
      <c r="J103" s="503">
        <v>4017</v>
      </c>
      <c r="K103" s="5">
        <v>4115</v>
      </c>
      <c r="L103" s="5">
        <v>970</v>
      </c>
      <c r="M103" s="5">
        <v>869</v>
      </c>
      <c r="N103" s="511">
        <v>30</v>
      </c>
      <c r="O103" s="493">
        <v>84</v>
      </c>
      <c r="P103" s="486">
        <f t="shared" si="26"/>
        <v>17.5</v>
      </c>
      <c r="Q103" s="504">
        <f t="shared" si="27"/>
        <v>114</v>
      </c>
    </row>
    <row r="104" spans="1:17" s="492" customFormat="1" ht="15" customHeight="1" x14ac:dyDescent="0.2">
      <c r="A104" s="506"/>
      <c r="B104" s="453" t="s">
        <v>719</v>
      </c>
      <c r="C104" s="453" t="s">
        <v>719</v>
      </c>
      <c r="D104" s="507">
        <f t="shared" si="18"/>
        <v>5463</v>
      </c>
      <c r="E104" s="507">
        <f t="shared" si="19"/>
        <v>5568</v>
      </c>
      <c r="F104" s="507">
        <f t="shared" si="20"/>
        <v>1333</v>
      </c>
      <c r="G104" s="571">
        <f t="shared" si="21"/>
        <v>1171</v>
      </c>
      <c r="I104" s="619">
        <v>6080</v>
      </c>
      <c r="J104" s="503">
        <v>5463</v>
      </c>
      <c r="K104" s="5">
        <v>5568</v>
      </c>
      <c r="L104" s="5">
        <v>1333</v>
      </c>
      <c r="M104" s="5">
        <v>1171</v>
      </c>
      <c r="N104" s="511">
        <v>30</v>
      </c>
      <c r="O104" s="493">
        <v>72</v>
      </c>
      <c r="P104" s="486">
        <f t="shared" si="26"/>
        <v>15</v>
      </c>
      <c r="Q104" s="504">
        <f t="shared" si="27"/>
        <v>102</v>
      </c>
    </row>
    <row r="105" spans="1:17" s="492" customFormat="1" ht="15" hidden="1" customHeight="1" x14ac:dyDescent="0.2">
      <c r="A105" s="497"/>
      <c r="B105" s="437" t="s">
        <v>720</v>
      </c>
      <c r="C105" s="437" t="s">
        <v>720</v>
      </c>
      <c r="D105" s="499">
        <f t="shared" si="18"/>
        <v>5788</v>
      </c>
      <c r="E105" s="499">
        <f t="shared" si="19"/>
        <v>5901</v>
      </c>
      <c r="F105" s="499">
        <f t="shared" si="20"/>
        <v>0</v>
      </c>
      <c r="G105" s="570">
        <f t="shared" si="21"/>
        <v>0</v>
      </c>
      <c r="I105" s="619"/>
      <c r="J105" s="503">
        <v>5788</v>
      </c>
      <c r="K105" s="5">
        <v>5901</v>
      </c>
      <c r="L105" s="5">
        <v>0</v>
      </c>
      <c r="M105" s="5">
        <v>0</v>
      </c>
      <c r="N105" s="511">
        <v>30</v>
      </c>
      <c r="O105" s="493">
        <v>84</v>
      </c>
      <c r="P105" s="486">
        <f t="shared" si="26"/>
        <v>17.5</v>
      </c>
      <c r="Q105" s="504">
        <f t="shared" si="27"/>
        <v>114</v>
      </c>
    </row>
    <row r="106" spans="1:17" s="492" customFormat="1" ht="15" hidden="1" customHeight="1" x14ac:dyDescent="0.2">
      <c r="A106" s="506"/>
      <c r="B106" s="453" t="s">
        <v>721</v>
      </c>
      <c r="C106" s="453" t="s">
        <v>721</v>
      </c>
      <c r="D106" s="507">
        <f t="shared" ref="D106:D124" si="28">$G$2*J106</f>
        <v>6205</v>
      </c>
      <c r="E106" s="507">
        <f t="shared" ref="E106:E124" si="29">$G$2*K106</f>
        <v>6325</v>
      </c>
      <c r="F106" s="499">
        <f t="shared" si="20"/>
        <v>0</v>
      </c>
      <c r="G106" s="570">
        <f t="shared" si="21"/>
        <v>0</v>
      </c>
      <c r="I106" s="619"/>
      <c r="J106" s="503">
        <v>6205</v>
      </c>
      <c r="K106" s="5">
        <v>6325</v>
      </c>
      <c r="L106" s="5">
        <v>0</v>
      </c>
      <c r="M106" s="5">
        <v>0</v>
      </c>
      <c r="N106" s="511">
        <v>30</v>
      </c>
      <c r="O106" s="493">
        <v>72</v>
      </c>
      <c r="P106" s="486">
        <f t="shared" si="26"/>
        <v>15</v>
      </c>
      <c r="Q106" s="504">
        <f t="shared" si="27"/>
        <v>102</v>
      </c>
    </row>
    <row r="107" spans="1:17" s="492" customFormat="1" ht="15" customHeight="1" x14ac:dyDescent="0.2">
      <c r="A107" s="497"/>
      <c r="B107" s="437" t="s">
        <v>737</v>
      </c>
      <c r="C107" s="437" t="s">
        <v>737</v>
      </c>
      <c r="D107" s="499">
        <f t="shared" si="28"/>
        <v>1361</v>
      </c>
      <c r="E107" s="499">
        <f t="shared" si="29"/>
        <v>1433</v>
      </c>
      <c r="F107" s="499">
        <f t="shared" si="20"/>
        <v>543</v>
      </c>
      <c r="G107" s="570">
        <f t="shared" si="21"/>
        <v>495</v>
      </c>
      <c r="I107" s="619">
        <v>7026</v>
      </c>
      <c r="J107" s="503">
        <v>1361</v>
      </c>
      <c r="K107" s="5">
        <v>1433</v>
      </c>
      <c r="L107" s="5">
        <v>543</v>
      </c>
      <c r="M107" s="5">
        <v>495</v>
      </c>
      <c r="N107" s="511">
        <v>30</v>
      </c>
      <c r="O107" s="493">
        <v>30</v>
      </c>
      <c r="P107" s="486">
        <f t="shared" si="26"/>
        <v>6.25</v>
      </c>
      <c r="Q107" s="504">
        <f t="shared" si="27"/>
        <v>60</v>
      </c>
    </row>
    <row r="108" spans="1:17" s="492" customFormat="1" ht="15" customHeight="1" x14ac:dyDescent="0.2">
      <c r="A108" s="497"/>
      <c r="B108" s="437" t="s">
        <v>738</v>
      </c>
      <c r="C108" s="437" t="s">
        <v>738</v>
      </c>
      <c r="D108" s="499">
        <f t="shared" si="28"/>
        <v>1514</v>
      </c>
      <c r="E108" s="499">
        <f t="shared" si="29"/>
        <v>1589</v>
      </c>
      <c r="F108" s="499">
        <f t="shared" si="20"/>
        <v>562</v>
      </c>
      <c r="G108" s="570">
        <f t="shared" si="21"/>
        <v>512</v>
      </c>
      <c r="I108" s="619">
        <v>7030</v>
      </c>
      <c r="J108" s="503">
        <v>1514</v>
      </c>
      <c r="K108" s="5">
        <v>1589</v>
      </c>
      <c r="L108" s="5">
        <v>562</v>
      </c>
      <c r="M108" s="5">
        <v>512</v>
      </c>
      <c r="N108" s="511">
        <v>30</v>
      </c>
      <c r="O108" s="493">
        <v>36</v>
      </c>
      <c r="P108" s="486">
        <f t="shared" si="26"/>
        <v>7.5</v>
      </c>
      <c r="Q108" s="504">
        <f t="shared" si="27"/>
        <v>66</v>
      </c>
    </row>
    <row r="109" spans="1:17" s="492" customFormat="1" ht="15" customHeight="1" x14ac:dyDescent="0.2">
      <c r="A109" s="497"/>
      <c r="B109" s="437" t="s">
        <v>900</v>
      </c>
      <c r="C109" s="437" t="s">
        <v>900</v>
      </c>
      <c r="D109" s="499">
        <f t="shared" si="28"/>
        <v>1661</v>
      </c>
      <c r="E109" s="499">
        <f t="shared" si="29"/>
        <v>1741</v>
      </c>
      <c r="F109" s="499">
        <f t="shared" si="20"/>
        <v>592</v>
      </c>
      <c r="G109" s="570">
        <f t="shared" si="21"/>
        <v>536</v>
      </c>
      <c r="I109" s="619">
        <v>7036</v>
      </c>
      <c r="J109" s="503">
        <v>1661</v>
      </c>
      <c r="K109" s="5">
        <v>1741</v>
      </c>
      <c r="L109" s="5">
        <v>592</v>
      </c>
      <c r="M109" s="5">
        <v>536</v>
      </c>
      <c r="N109" s="511">
        <v>30</v>
      </c>
      <c r="O109" s="493">
        <v>30</v>
      </c>
      <c r="P109" s="486">
        <f t="shared" si="26"/>
        <v>6.25</v>
      </c>
      <c r="Q109" s="504">
        <f t="shared" si="27"/>
        <v>60</v>
      </c>
    </row>
    <row r="110" spans="1:17" s="492" customFormat="1" ht="15" customHeight="1" x14ac:dyDescent="0.2">
      <c r="A110" s="497"/>
      <c r="B110" s="437" t="s">
        <v>739</v>
      </c>
      <c r="C110" s="437" t="s">
        <v>739</v>
      </c>
      <c r="D110" s="499">
        <f t="shared" si="28"/>
        <v>2027</v>
      </c>
      <c r="E110" s="499">
        <f t="shared" si="29"/>
        <v>2109</v>
      </c>
      <c r="F110" s="499">
        <f t="shared" si="20"/>
        <v>696</v>
      </c>
      <c r="G110" s="570">
        <f t="shared" si="21"/>
        <v>624</v>
      </c>
      <c r="I110" s="619">
        <v>7040</v>
      </c>
      <c r="J110" s="503">
        <v>2027</v>
      </c>
      <c r="K110" s="5">
        <v>2109</v>
      </c>
      <c r="L110" s="5">
        <v>696</v>
      </c>
      <c r="M110" s="5">
        <v>624</v>
      </c>
      <c r="N110" s="511">
        <v>30</v>
      </c>
      <c r="O110" s="493">
        <v>36</v>
      </c>
      <c r="P110" s="486">
        <f t="shared" si="26"/>
        <v>7.5</v>
      </c>
      <c r="Q110" s="504">
        <f t="shared" si="27"/>
        <v>66</v>
      </c>
    </row>
    <row r="111" spans="1:17" s="492" customFormat="1" ht="15" customHeight="1" x14ac:dyDescent="0.2">
      <c r="A111" s="497"/>
      <c r="B111" s="437" t="s">
        <v>740</v>
      </c>
      <c r="C111" s="437" t="s">
        <v>740</v>
      </c>
      <c r="D111" s="499">
        <f t="shared" si="28"/>
        <v>2425</v>
      </c>
      <c r="E111" s="499">
        <f t="shared" si="29"/>
        <v>2511</v>
      </c>
      <c r="F111" s="499">
        <f t="shared" si="20"/>
        <v>759</v>
      </c>
      <c r="G111" s="570">
        <f t="shared" si="21"/>
        <v>681</v>
      </c>
      <c r="I111" s="619">
        <v>7046</v>
      </c>
      <c r="J111" s="503">
        <v>2425</v>
      </c>
      <c r="K111" s="5">
        <v>2511</v>
      </c>
      <c r="L111" s="5">
        <v>759</v>
      </c>
      <c r="M111" s="5">
        <v>681</v>
      </c>
      <c r="N111" s="511"/>
      <c r="O111" s="493"/>
      <c r="P111" s="486"/>
      <c r="Q111" s="504"/>
    </row>
    <row r="112" spans="1:17" s="492" customFormat="1" ht="15" customHeight="1" x14ac:dyDescent="0.2">
      <c r="A112" s="497"/>
      <c r="B112" s="437" t="s">
        <v>901</v>
      </c>
      <c r="C112" s="437" t="s">
        <v>901</v>
      </c>
      <c r="D112" s="499">
        <f t="shared" si="28"/>
        <v>2694</v>
      </c>
      <c r="E112" s="499">
        <f t="shared" si="29"/>
        <v>2784</v>
      </c>
      <c r="F112" s="499">
        <f t="shared" si="20"/>
        <v>800</v>
      </c>
      <c r="G112" s="570">
        <f t="shared" si="21"/>
        <v>715</v>
      </c>
      <c r="I112" s="619">
        <v>7050</v>
      </c>
      <c r="J112" s="503">
        <v>2694</v>
      </c>
      <c r="K112" s="5">
        <v>2784</v>
      </c>
      <c r="L112" s="5">
        <v>800</v>
      </c>
      <c r="M112" s="5">
        <v>715</v>
      </c>
      <c r="N112" s="511">
        <v>30</v>
      </c>
      <c r="O112" s="493">
        <v>48</v>
      </c>
      <c r="P112" s="486">
        <f t="shared" ref="P112:P119" si="30">N112*O112/144</f>
        <v>10</v>
      </c>
      <c r="Q112" s="504">
        <f t="shared" ref="Q112:Q119" si="31">N112+O112</f>
        <v>78</v>
      </c>
    </row>
    <row r="113" spans="1:17" s="492" customFormat="1" ht="15" customHeight="1" x14ac:dyDescent="0.2">
      <c r="A113" s="497"/>
      <c r="B113" s="437" t="s">
        <v>741</v>
      </c>
      <c r="C113" s="437" t="s">
        <v>741</v>
      </c>
      <c r="D113" s="499">
        <f t="shared" si="28"/>
        <v>3888</v>
      </c>
      <c r="E113" s="499">
        <f t="shared" si="29"/>
        <v>3173</v>
      </c>
      <c r="F113" s="499">
        <f t="shared" si="20"/>
        <v>967</v>
      </c>
      <c r="G113" s="570">
        <f t="shared" si="21"/>
        <v>866</v>
      </c>
      <c r="I113" s="619">
        <v>7056</v>
      </c>
      <c r="J113" s="503">
        <v>3888</v>
      </c>
      <c r="K113" s="5">
        <v>3173</v>
      </c>
      <c r="L113" s="5">
        <v>967</v>
      </c>
      <c r="M113" s="5">
        <v>866</v>
      </c>
      <c r="N113" s="511">
        <v>30</v>
      </c>
      <c r="O113" s="493">
        <v>60</v>
      </c>
      <c r="P113" s="486">
        <f t="shared" si="30"/>
        <v>12.5</v>
      </c>
      <c r="Q113" s="504">
        <f t="shared" si="31"/>
        <v>90</v>
      </c>
    </row>
    <row r="114" spans="1:17" s="492" customFormat="1" ht="15" customHeight="1" x14ac:dyDescent="0.2">
      <c r="A114" s="497"/>
      <c r="B114" s="437" t="s">
        <v>742</v>
      </c>
      <c r="C114" s="437" t="s">
        <v>742</v>
      </c>
      <c r="D114" s="499">
        <f t="shared" si="28"/>
        <v>4017</v>
      </c>
      <c r="E114" s="499">
        <f t="shared" si="29"/>
        <v>4115</v>
      </c>
      <c r="F114" s="499">
        <f t="shared" si="20"/>
        <v>970</v>
      </c>
      <c r="G114" s="570">
        <f t="shared" si="21"/>
        <v>869</v>
      </c>
      <c r="I114" s="619">
        <v>7060</v>
      </c>
      <c r="J114" s="503">
        <v>4017</v>
      </c>
      <c r="K114" s="5">
        <v>4115</v>
      </c>
      <c r="L114" s="5">
        <v>970</v>
      </c>
      <c r="M114" s="5">
        <v>869</v>
      </c>
      <c r="N114" s="511">
        <v>30</v>
      </c>
      <c r="O114" s="493">
        <v>72</v>
      </c>
      <c r="P114" s="486">
        <f t="shared" si="30"/>
        <v>15</v>
      </c>
      <c r="Q114" s="504">
        <f t="shared" si="31"/>
        <v>102</v>
      </c>
    </row>
    <row r="115" spans="1:17" s="492" customFormat="1" ht="15" customHeight="1" x14ac:dyDescent="0.2">
      <c r="A115" s="506"/>
      <c r="B115" s="453" t="s">
        <v>744</v>
      </c>
      <c r="C115" s="453" t="s">
        <v>744</v>
      </c>
      <c r="D115" s="507">
        <f t="shared" si="28"/>
        <v>5792</v>
      </c>
      <c r="E115" s="507">
        <f t="shared" si="29"/>
        <v>5905</v>
      </c>
      <c r="F115" s="507">
        <f t="shared" si="20"/>
        <v>1592</v>
      </c>
      <c r="G115" s="571">
        <f t="shared" si="21"/>
        <v>1402</v>
      </c>
      <c r="I115" s="619">
        <v>7080</v>
      </c>
      <c r="J115" s="503">
        <v>5792</v>
      </c>
      <c r="K115" s="5">
        <v>5905</v>
      </c>
      <c r="L115" s="5">
        <v>1592</v>
      </c>
      <c r="M115" s="5">
        <v>1402</v>
      </c>
      <c r="N115" s="511">
        <v>30</v>
      </c>
      <c r="O115" s="493">
        <v>72</v>
      </c>
      <c r="P115" s="486">
        <f t="shared" si="30"/>
        <v>15</v>
      </c>
      <c r="Q115" s="504">
        <f t="shared" si="31"/>
        <v>102</v>
      </c>
    </row>
    <row r="116" spans="1:17" s="492" customFormat="1" ht="15" customHeight="1" x14ac:dyDescent="0.2">
      <c r="A116" s="497"/>
      <c r="B116" s="437" t="s">
        <v>758</v>
      </c>
      <c r="C116" s="437" t="s">
        <v>758</v>
      </c>
      <c r="D116" s="499">
        <f t="shared" si="28"/>
        <v>1826</v>
      </c>
      <c r="E116" s="499">
        <f t="shared" si="29"/>
        <v>1905</v>
      </c>
      <c r="F116" s="499">
        <f t="shared" si="20"/>
        <v>581</v>
      </c>
      <c r="G116" s="570">
        <f t="shared" si="21"/>
        <v>527</v>
      </c>
      <c r="I116" s="619">
        <v>8026</v>
      </c>
      <c r="J116" s="503">
        <v>1826</v>
      </c>
      <c r="K116" s="5">
        <v>1905</v>
      </c>
      <c r="L116" s="5">
        <v>581</v>
      </c>
      <c r="M116" s="5">
        <v>527</v>
      </c>
      <c r="N116" s="511">
        <v>30</v>
      </c>
      <c r="O116" s="493">
        <v>30</v>
      </c>
      <c r="P116" s="486">
        <f t="shared" si="30"/>
        <v>6.25</v>
      </c>
      <c r="Q116" s="504">
        <f t="shared" si="31"/>
        <v>60</v>
      </c>
    </row>
    <row r="117" spans="1:17" s="492" customFormat="1" ht="15" customHeight="1" x14ac:dyDescent="0.2">
      <c r="A117" s="497"/>
      <c r="B117" s="437" t="s">
        <v>759</v>
      </c>
      <c r="C117" s="437" t="s">
        <v>759</v>
      </c>
      <c r="D117" s="499">
        <f t="shared" si="28"/>
        <v>2055</v>
      </c>
      <c r="E117" s="499">
        <f t="shared" si="29"/>
        <v>2138</v>
      </c>
      <c r="F117" s="499">
        <f t="shared" si="20"/>
        <v>620</v>
      </c>
      <c r="G117" s="570">
        <f t="shared" si="21"/>
        <v>561</v>
      </c>
      <c r="I117" s="619">
        <v>8030</v>
      </c>
      <c r="J117" s="503">
        <v>2055</v>
      </c>
      <c r="K117" s="5">
        <v>2138</v>
      </c>
      <c r="L117" s="5">
        <v>620</v>
      </c>
      <c r="M117" s="5">
        <v>561</v>
      </c>
      <c r="N117" s="511">
        <v>30</v>
      </c>
      <c r="O117" s="493">
        <v>36</v>
      </c>
      <c r="P117" s="486">
        <f t="shared" si="30"/>
        <v>7.5</v>
      </c>
      <c r="Q117" s="504">
        <f t="shared" si="31"/>
        <v>66</v>
      </c>
    </row>
    <row r="118" spans="1:17" s="492" customFormat="1" ht="15" customHeight="1" x14ac:dyDescent="0.2">
      <c r="A118" s="497"/>
      <c r="B118" s="437" t="s">
        <v>905</v>
      </c>
      <c r="C118" s="437" t="s">
        <v>905</v>
      </c>
      <c r="D118" s="499">
        <f t="shared" si="28"/>
        <v>2281</v>
      </c>
      <c r="E118" s="499">
        <f t="shared" si="29"/>
        <v>2367</v>
      </c>
      <c r="F118" s="499">
        <f t="shared" si="20"/>
        <v>734</v>
      </c>
      <c r="G118" s="570">
        <f t="shared" si="21"/>
        <v>659</v>
      </c>
      <c r="I118" s="619">
        <v>8036</v>
      </c>
      <c r="J118" s="503">
        <v>2281</v>
      </c>
      <c r="K118" s="5">
        <v>2367</v>
      </c>
      <c r="L118" s="5">
        <v>734</v>
      </c>
      <c r="M118" s="5">
        <v>659</v>
      </c>
      <c r="N118" s="511">
        <v>30</v>
      </c>
      <c r="O118" s="493">
        <v>30</v>
      </c>
      <c r="P118" s="486">
        <f t="shared" si="30"/>
        <v>6.25</v>
      </c>
      <c r="Q118" s="504">
        <f t="shared" si="31"/>
        <v>60</v>
      </c>
    </row>
    <row r="119" spans="1:17" s="492" customFormat="1" ht="15" customHeight="1" x14ac:dyDescent="0.2">
      <c r="A119" s="497"/>
      <c r="B119" s="437" t="s">
        <v>760</v>
      </c>
      <c r="C119" s="437" t="s">
        <v>760</v>
      </c>
      <c r="D119" s="499">
        <f t="shared" si="28"/>
        <v>2513</v>
      </c>
      <c r="E119" s="499">
        <f t="shared" si="29"/>
        <v>2603</v>
      </c>
      <c r="F119" s="499">
        <f t="shared" si="20"/>
        <v>770</v>
      </c>
      <c r="G119" s="570">
        <f t="shared" si="21"/>
        <v>690</v>
      </c>
      <c r="I119" s="619">
        <v>8040</v>
      </c>
      <c r="J119" s="503">
        <v>2513</v>
      </c>
      <c r="K119" s="5">
        <v>2603</v>
      </c>
      <c r="L119" s="5">
        <v>770</v>
      </c>
      <c r="M119" s="5">
        <v>690</v>
      </c>
      <c r="N119" s="511">
        <v>30</v>
      </c>
      <c r="O119" s="493">
        <v>36</v>
      </c>
      <c r="P119" s="486">
        <f t="shared" si="30"/>
        <v>7.5</v>
      </c>
      <c r="Q119" s="504">
        <f t="shared" si="31"/>
        <v>66</v>
      </c>
    </row>
    <row r="120" spans="1:17" s="492" customFormat="1" ht="15" customHeight="1" x14ac:dyDescent="0.2">
      <c r="A120" s="497"/>
      <c r="B120" s="437" t="s">
        <v>761</v>
      </c>
      <c r="C120" s="437" t="s">
        <v>761</v>
      </c>
      <c r="D120" s="499">
        <f t="shared" si="28"/>
        <v>2962</v>
      </c>
      <c r="E120" s="499">
        <f t="shared" si="29"/>
        <v>3057</v>
      </c>
      <c r="F120" s="499">
        <f t="shared" si="20"/>
        <v>901</v>
      </c>
      <c r="G120" s="570">
        <f t="shared" si="21"/>
        <v>810</v>
      </c>
      <c r="I120" s="619">
        <v>8046</v>
      </c>
      <c r="J120" s="503">
        <v>2962</v>
      </c>
      <c r="K120" s="5">
        <v>3057</v>
      </c>
      <c r="L120" s="5">
        <v>901</v>
      </c>
      <c r="M120" s="5">
        <v>810</v>
      </c>
      <c r="N120" s="511"/>
      <c r="O120" s="493"/>
      <c r="P120" s="486"/>
      <c r="Q120" s="504"/>
    </row>
    <row r="121" spans="1:17" s="492" customFormat="1" ht="15" customHeight="1" x14ac:dyDescent="0.2">
      <c r="A121" s="497"/>
      <c r="B121" s="437" t="s">
        <v>906</v>
      </c>
      <c r="C121" s="437" t="s">
        <v>906</v>
      </c>
      <c r="D121" s="499">
        <f t="shared" si="28"/>
        <v>3220</v>
      </c>
      <c r="E121" s="499">
        <f t="shared" si="29"/>
        <v>3319</v>
      </c>
      <c r="F121" s="499">
        <f t="shared" si="20"/>
        <v>943</v>
      </c>
      <c r="G121" s="570">
        <f t="shared" si="21"/>
        <v>846</v>
      </c>
      <c r="I121" s="619">
        <v>8050</v>
      </c>
      <c r="J121" s="503">
        <v>3220</v>
      </c>
      <c r="K121" s="5">
        <v>3319</v>
      </c>
      <c r="L121" s="5">
        <v>943</v>
      </c>
      <c r="M121" s="5">
        <v>846</v>
      </c>
      <c r="N121" s="511">
        <v>30</v>
      </c>
      <c r="O121" s="493">
        <v>48</v>
      </c>
      <c r="P121" s="486">
        <f t="shared" ref="P121:P124" si="32">N121*O121/144</f>
        <v>10</v>
      </c>
      <c r="Q121" s="504">
        <f t="shared" ref="Q121:Q124" si="33">N121+O121</f>
        <v>78</v>
      </c>
    </row>
    <row r="122" spans="1:17" s="492" customFormat="1" ht="15" customHeight="1" x14ac:dyDescent="0.2">
      <c r="A122" s="497"/>
      <c r="B122" s="437" t="s">
        <v>762</v>
      </c>
      <c r="C122" s="437" t="s">
        <v>762</v>
      </c>
      <c r="D122" s="499">
        <f t="shared" si="28"/>
        <v>5122</v>
      </c>
      <c r="E122" s="499">
        <f t="shared" si="29"/>
        <v>5224</v>
      </c>
      <c r="F122" s="499">
        <f t="shared" si="20"/>
        <v>1075</v>
      </c>
      <c r="G122" s="570">
        <f t="shared" si="21"/>
        <v>948</v>
      </c>
      <c r="I122" s="619">
        <v>8056</v>
      </c>
      <c r="J122" s="503">
        <v>5122</v>
      </c>
      <c r="K122" s="5">
        <v>5224</v>
      </c>
      <c r="L122" s="5">
        <v>1075</v>
      </c>
      <c r="M122" s="5">
        <v>948</v>
      </c>
      <c r="N122" s="511">
        <v>30</v>
      </c>
      <c r="O122" s="493">
        <v>60</v>
      </c>
      <c r="P122" s="486">
        <f t="shared" si="32"/>
        <v>12.5</v>
      </c>
      <c r="Q122" s="504">
        <f t="shared" si="33"/>
        <v>90</v>
      </c>
    </row>
    <row r="123" spans="1:17" s="492" customFormat="1" ht="15" customHeight="1" x14ac:dyDescent="0.2">
      <c r="A123" s="497"/>
      <c r="B123" s="437" t="s">
        <v>763</v>
      </c>
      <c r="C123" s="437" t="s">
        <v>763</v>
      </c>
      <c r="D123" s="499">
        <f t="shared" si="28"/>
        <v>5463</v>
      </c>
      <c r="E123" s="499">
        <f t="shared" si="29"/>
        <v>5568</v>
      </c>
      <c r="F123" s="499">
        <f t="shared" si="20"/>
        <v>1333</v>
      </c>
      <c r="G123" s="570">
        <f t="shared" si="21"/>
        <v>1171</v>
      </c>
      <c r="I123" s="619">
        <v>8060</v>
      </c>
      <c r="J123" s="503">
        <v>5463</v>
      </c>
      <c r="K123" s="5">
        <v>5568</v>
      </c>
      <c r="L123" s="5">
        <v>1333</v>
      </c>
      <c r="M123" s="5">
        <v>1171</v>
      </c>
      <c r="N123" s="511">
        <v>30</v>
      </c>
      <c r="O123" s="493">
        <v>72</v>
      </c>
      <c r="P123" s="486">
        <f t="shared" si="32"/>
        <v>15</v>
      </c>
      <c r="Q123" s="504">
        <f t="shared" si="33"/>
        <v>102</v>
      </c>
    </row>
    <row r="124" spans="1:17" s="492" customFormat="1" ht="15" customHeight="1" thickBot="1" x14ac:dyDescent="0.25">
      <c r="A124" s="580"/>
      <c r="B124" s="582" t="s">
        <v>764</v>
      </c>
      <c r="C124" s="582" t="s">
        <v>764</v>
      </c>
      <c r="D124" s="583">
        <f t="shared" si="28"/>
        <v>5792</v>
      </c>
      <c r="E124" s="583">
        <f t="shared" si="29"/>
        <v>5905</v>
      </c>
      <c r="F124" s="583">
        <f t="shared" si="20"/>
        <v>1592</v>
      </c>
      <c r="G124" s="584">
        <f t="shared" si="21"/>
        <v>1402</v>
      </c>
      <c r="I124" s="619">
        <v>8070</v>
      </c>
      <c r="J124" s="503">
        <v>5792</v>
      </c>
      <c r="K124" s="5">
        <v>5905</v>
      </c>
      <c r="L124" s="5">
        <v>1592</v>
      </c>
      <c r="M124" s="5">
        <v>1402</v>
      </c>
      <c r="N124" s="511">
        <v>30</v>
      </c>
      <c r="O124" s="493">
        <v>72</v>
      </c>
      <c r="P124" s="486">
        <f t="shared" si="32"/>
        <v>15</v>
      </c>
      <c r="Q124" s="504">
        <f t="shared" si="33"/>
        <v>102</v>
      </c>
    </row>
    <row r="125" spans="1:17" s="492" customFormat="1" ht="12.75" hidden="1" customHeight="1" x14ac:dyDescent="0.2">
      <c r="A125" s="497"/>
      <c r="B125" s="437" t="s">
        <v>915</v>
      </c>
      <c r="C125" s="437" t="s">
        <v>915</v>
      </c>
      <c r="D125" s="499">
        <f t="shared" ref="D125:D146" si="34">$G$2*I125</f>
        <v>1521</v>
      </c>
      <c r="E125" s="570">
        <f t="shared" ref="E125:E146" si="35">$G$2*J125</f>
        <v>1585</v>
      </c>
      <c r="I125" s="520">
        <v>1521</v>
      </c>
      <c r="J125" s="5">
        <v>1585</v>
      </c>
      <c r="K125" s="5"/>
      <c r="L125" s="511">
        <v>30</v>
      </c>
      <c r="M125" s="511"/>
      <c r="N125" s="493">
        <v>30</v>
      </c>
      <c r="O125" s="486">
        <f>L125*N125/144</f>
        <v>6.25</v>
      </c>
      <c r="P125" s="504">
        <f>L125+N125</f>
        <v>60</v>
      </c>
    </row>
    <row r="126" spans="1:17" s="492" customFormat="1" ht="12.75" hidden="1" customHeight="1" x14ac:dyDescent="0.2">
      <c r="A126" s="497"/>
      <c r="B126" s="437" t="s">
        <v>777</v>
      </c>
      <c r="C126" s="437" t="s">
        <v>777</v>
      </c>
      <c r="D126" s="499">
        <f t="shared" si="34"/>
        <v>1712</v>
      </c>
      <c r="E126" s="570">
        <f t="shared" si="35"/>
        <v>1779</v>
      </c>
      <c r="I126" s="520">
        <v>1712</v>
      </c>
      <c r="J126" s="5">
        <v>1779</v>
      </c>
      <c r="K126" s="5"/>
      <c r="L126" s="511">
        <v>30</v>
      </c>
      <c r="M126" s="511"/>
      <c r="N126" s="493">
        <v>36</v>
      </c>
      <c r="O126" s="486">
        <f>L126*N126/144</f>
        <v>7.5</v>
      </c>
      <c r="P126" s="504">
        <f>L126+N126</f>
        <v>66</v>
      </c>
    </row>
    <row r="127" spans="1:17" s="492" customFormat="1" ht="15" hidden="1" customHeight="1" x14ac:dyDescent="0.2">
      <c r="A127" s="497"/>
      <c r="B127" s="437" t="s">
        <v>916</v>
      </c>
      <c r="C127" s="437" t="s">
        <v>916</v>
      </c>
      <c r="D127" s="499">
        <f t="shared" si="34"/>
        <v>1900</v>
      </c>
      <c r="E127" s="570">
        <f t="shared" si="35"/>
        <v>1969</v>
      </c>
      <c r="I127" s="520">
        <v>1900</v>
      </c>
      <c r="J127" s="5">
        <v>1969</v>
      </c>
      <c r="K127" s="5"/>
      <c r="L127" s="511">
        <v>30</v>
      </c>
      <c r="M127" s="511"/>
      <c r="N127" s="493">
        <v>30</v>
      </c>
      <c r="O127" s="486">
        <f>L127*N127/144</f>
        <v>6.25</v>
      </c>
      <c r="P127" s="504">
        <f>L127+N127</f>
        <v>60</v>
      </c>
    </row>
    <row r="128" spans="1:17" s="492" customFormat="1" ht="15" hidden="1" customHeight="1" x14ac:dyDescent="0.2">
      <c r="A128" s="497"/>
      <c r="B128" s="437" t="s">
        <v>779</v>
      </c>
      <c r="C128" s="437" t="s">
        <v>779</v>
      </c>
      <c r="D128" s="499">
        <f t="shared" si="34"/>
        <v>2094</v>
      </c>
      <c r="E128" s="570">
        <f t="shared" si="35"/>
        <v>2166</v>
      </c>
      <c r="I128" s="520">
        <v>2094</v>
      </c>
      <c r="J128" s="5">
        <v>2166</v>
      </c>
      <c r="K128" s="5"/>
      <c r="L128" s="511">
        <v>30</v>
      </c>
      <c r="M128" s="511"/>
      <c r="N128" s="493">
        <v>36</v>
      </c>
      <c r="O128" s="486">
        <f>L128*N128/144</f>
        <v>7.5</v>
      </c>
      <c r="P128" s="504">
        <f>L128+N128</f>
        <v>66</v>
      </c>
    </row>
    <row r="129" spans="1:16" s="492" customFormat="1" ht="15" hidden="1" customHeight="1" x14ac:dyDescent="0.2">
      <c r="A129" s="497"/>
      <c r="B129" s="437" t="s">
        <v>781</v>
      </c>
      <c r="C129" s="437" t="s">
        <v>781</v>
      </c>
      <c r="D129" s="499">
        <f t="shared" si="34"/>
        <v>2468</v>
      </c>
      <c r="E129" s="570">
        <f t="shared" si="35"/>
        <v>2543</v>
      </c>
      <c r="I129" s="520">
        <v>2468</v>
      </c>
      <c r="J129" s="5">
        <v>2543</v>
      </c>
      <c r="K129" s="5"/>
      <c r="L129" s="511"/>
      <c r="M129" s="511"/>
      <c r="N129" s="493"/>
      <c r="O129" s="486"/>
      <c r="P129" s="504"/>
    </row>
    <row r="130" spans="1:16" s="492" customFormat="1" ht="15" hidden="1" customHeight="1" x14ac:dyDescent="0.2">
      <c r="A130" s="497"/>
      <c r="B130" s="437" t="s">
        <v>917</v>
      </c>
      <c r="C130" s="437" t="s">
        <v>917</v>
      </c>
      <c r="D130" s="499">
        <f t="shared" si="34"/>
        <v>3573</v>
      </c>
      <c r="E130" s="570">
        <f t="shared" si="35"/>
        <v>3650</v>
      </c>
      <c r="I130" s="520">
        <v>3573</v>
      </c>
      <c r="J130" s="5">
        <v>3650</v>
      </c>
      <c r="K130" s="5"/>
      <c r="L130" s="511">
        <v>30</v>
      </c>
      <c r="M130" s="511"/>
      <c r="N130" s="493">
        <v>48</v>
      </c>
      <c r="O130" s="486">
        <f t="shared" ref="O130:O136" si="36">L130*N130/144</f>
        <v>10</v>
      </c>
      <c r="P130" s="504">
        <f t="shared" ref="P130:P136" si="37">L130+N130</f>
        <v>78</v>
      </c>
    </row>
    <row r="131" spans="1:16" s="492" customFormat="1" ht="15" hidden="1" customHeight="1" x14ac:dyDescent="0.2">
      <c r="A131" s="497"/>
      <c r="B131" s="437" t="s">
        <v>782</v>
      </c>
      <c r="C131" s="437" t="s">
        <v>782</v>
      </c>
      <c r="D131" s="499">
        <f t="shared" si="34"/>
        <v>4187</v>
      </c>
      <c r="E131" s="570">
        <f t="shared" si="35"/>
        <v>4268</v>
      </c>
      <c r="I131" s="520">
        <v>4187</v>
      </c>
      <c r="J131" s="5">
        <v>4268</v>
      </c>
      <c r="K131" s="5"/>
      <c r="L131" s="511">
        <v>30</v>
      </c>
      <c r="M131" s="511"/>
      <c r="N131" s="493">
        <v>60</v>
      </c>
      <c r="O131" s="486">
        <f t="shared" si="36"/>
        <v>12.5</v>
      </c>
      <c r="P131" s="504">
        <f t="shared" si="37"/>
        <v>90</v>
      </c>
    </row>
    <row r="132" spans="1:16" s="492" customFormat="1" ht="15" hidden="1" customHeight="1" x14ac:dyDescent="0.2">
      <c r="A132" s="506"/>
      <c r="B132" s="453" t="s">
        <v>783</v>
      </c>
      <c r="C132" s="453" t="s">
        <v>783</v>
      </c>
      <c r="D132" s="507">
        <f t="shared" si="34"/>
        <v>4287</v>
      </c>
      <c r="E132" s="571">
        <f t="shared" si="35"/>
        <v>4371</v>
      </c>
      <c r="I132" s="520">
        <v>4287</v>
      </c>
      <c r="J132" s="5">
        <v>4371</v>
      </c>
      <c r="K132" s="5"/>
      <c r="L132" s="511">
        <v>30</v>
      </c>
      <c r="M132" s="511"/>
      <c r="N132" s="493">
        <v>72</v>
      </c>
      <c r="O132" s="486">
        <f t="shared" si="36"/>
        <v>15</v>
      </c>
      <c r="P132" s="504">
        <f t="shared" si="37"/>
        <v>102</v>
      </c>
    </row>
    <row r="133" spans="1:16" s="492" customFormat="1" ht="15" hidden="1" customHeight="1" x14ac:dyDescent="0.2">
      <c r="A133" s="497"/>
      <c r="B133" s="437" t="s">
        <v>919</v>
      </c>
      <c r="C133" s="437" t="s">
        <v>919</v>
      </c>
      <c r="D133" s="499">
        <f t="shared" si="34"/>
        <v>1690</v>
      </c>
      <c r="E133" s="570">
        <f t="shared" si="35"/>
        <v>1759</v>
      </c>
      <c r="I133" s="520">
        <v>1690</v>
      </c>
      <c r="J133" s="5">
        <v>1759</v>
      </c>
      <c r="K133" s="5"/>
      <c r="L133" s="511">
        <v>30</v>
      </c>
      <c r="M133" s="511"/>
      <c r="N133" s="493">
        <v>30</v>
      </c>
      <c r="O133" s="486">
        <f t="shared" si="36"/>
        <v>6.25</v>
      </c>
      <c r="P133" s="504">
        <f t="shared" si="37"/>
        <v>60</v>
      </c>
    </row>
    <row r="134" spans="1:16" s="492" customFormat="1" ht="15" hidden="1" customHeight="1" x14ac:dyDescent="0.2">
      <c r="A134" s="497"/>
      <c r="B134" s="437" t="s">
        <v>920</v>
      </c>
      <c r="C134" s="437" t="s">
        <v>920</v>
      </c>
      <c r="D134" s="499">
        <f t="shared" si="34"/>
        <v>1903</v>
      </c>
      <c r="E134" s="570">
        <f t="shared" si="35"/>
        <v>1975</v>
      </c>
      <c r="I134" s="520">
        <v>1903</v>
      </c>
      <c r="J134" s="5">
        <v>1975</v>
      </c>
      <c r="K134" s="5"/>
      <c r="L134" s="511">
        <v>30</v>
      </c>
      <c r="M134" s="511"/>
      <c r="N134" s="493">
        <v>36</v>
      </c>
      <c r="O134" s="486">
        <f t="shared" si="36"/>
        <v>7.5</v>
      </c>
      <c r="P134" s="504">
        <f t="shared" si="37"/>
        <v>66</v>
      </c>
    </row>
    <row r="135" spans="1:16" s="492" customFormat="1" ht="15" hidden="1" customHeight="1" x14ac:dyDescent="0.2">
      <c r="A135" s="497"/>
      <c r="B135" s="437" t="s">
        <v>921</v>
      </c>
      <c r="C135" s="437" t="s">
        <v>921</v>
      </c>
      <c r="D135" s="499">
        <f t="shared" si="34"/>
        <v>2111</v>
      </c>
      <c r="E135" s="570">
        <f t="shared" si="35"/>
        <v>2186</v>
      </c>
      <c r="I135" s="520">
        <v>2111</v>
      </c>
      <c r="J135" s="5">
        <v>2186</v>
      </c>
      <c r="K135" s="5"/>
      <c r="L135" s="511">
        <v>30</v>
      </c>
      <c r="M135" s="511"/>
      <c r="N135" s="493">
        <v>30</v>
      </c>
      <c r="O135" s="486">
        <f t="shared" si="36"/>
        <v>6.25</v>
      </c>
      <c r="P135" s="504">
        <f t="shared" si="37"/>
        <v>60</v>
      </c>
    </row>
    <row r="136" spans="1:16" s="492" customFormat="1" ht="15" hidden="1" customHeight="1" x14ac:dyDescent="0.2">
      <c r="A136" s="497"/>
      <c r="B136" s="437" t="s">
        <v>922</v>
      </c>
      <c r="C136" s="437" t="s">
        <v>922</v>
      </c>
      <c r="D136" s="499">
        <f t="shared" si="34"/>
        <v>2326</v>
      </c>
      <c r="E136" s="570">
        <f t="shared" si="35"/>
        <v>2404</v>
      </c>
      <c r="I136" s="520">
        <v>2326</v>
      </c>
      <c r="J136" s="5">
        <v>2404</v>
      </c>
      <c r="K136" s="5"/>
      <c r="L136" s="511">
        <v>30</v>
      </c>
      <c r="M136" s="511"/>
      <c r="N136" s="493">
        <v>36</v>
      </c>
      <c r="O136" s="486">
        <f t="shared" si="36"/>
        <v>7.5</v>
      </c>
      <c r="P136" s="504">
        <f t="shared" si="37"/>
        <v>66</v>
      </c>
    </row>
    <row r="137" spans="1:16" s="492" customFormat="1" ht="15" hidden="1" customHeight="1" x14ac:dyDescent="0.2">
      <c r="A137" s="497"/>
      <c r="B137" s="437" t="s">
        <v>939</v>
      </c>
      <c r="C137" s="437" t="s">
        <v>939</v>
      </c>
      <c r="D137" s="499">
        <f t="shared" si="34"/>
        <v>3573</v>
      </c>
      <c r="E137" s="570">
        <f t="shared" si="35"/>
        <v>3653</v>
      </c>
      <c r="I137" s="520">
        <v>3573</v>
      </c>
      <c r="J137" s="5">
        <v>3653</v>
      </c>
      <c r="K137" s="5"/>
      <c r="L137" s="511"/>
      <c r="M137" s="511"/>
      <c r="N137" s="493"/>
      <c r="O137" s="486"/>
      <c r="P137" s="504"/>
    </row>
    <row r="138" spans="1:16" s="492" customFormat="1" ht="15" hidden="1" customHeight="1" x14ac:dyDescent="0.2">
      <c r="A138" s="497"/>
      <c r="B138" s="437" t="s">
        <v>923</v>
      </c>
      <c r="C138" s="437" t="s">
        <v>923</v>
      </c>
      <c r="D138" s="499">
        <f t="shared" si="34"/>
        <v>3969</v>
      </c>
      <c r="E138" s="570">
        <f t="shared" si="35"/>
        <v>4053</v>
      </c>
      <c r="I138" s="520">
        <v>3969</v>
      </c>
      <c r="J138" s="5">
        <v>4053</v>
      </c>
      <c r="K138" s="5"/>
      <c r="L138" s="511">
        <v>30</v>
      </c>
      <c r="M138" s="511"/>
      <c r="N138" s="493">
        <v>48</v>
      </c>
      <c r="O138" s="486">
        <f t="shared" ref="O138:O144" si="38">L138*N138/144</f>
        <v>10</v>
      </c>
      <c r="P138" s="504">
        <f t="shared" ref="P138:P144" si="39">L138+N138</f>
        <v>78</v>
      </c>
    </row>
    <row r="139" spans="1:16" s="492" customFormat="1" ht="15" hidden="1" customHeight="1" x14ac:dyDescent="0.2">
      <c r="A139" s="497"/>
      <c r="B139" s="437" t="s">
        <v>1006</v>
      </c>
      <c r="C139" s="437" t="s">
        <v>1006</v>
      </c>
      <c r="D139" s="499">
        <f t="shared" si="34"/>
        <v>4327</v>
      </c>
      <c r="E139" s="570">
        <f t="shared" si="35"/>
        <v>4413</v>
      </c>
      <c r="I139" s="520">
        <v>4327</v>
      </c>
      <c r="J139" s="5">
        <v>4413</v>
      </c>
      <c r="K139" s="5"/>
      <c r="L139" s="511">
        <v>30</v>
      </c>
      <c r="M139" s="511"/>
      <c r="N139" s="493">
        <v>60</v>
      </c>
      <c r="O139" s="486">
        <f t="shared" si="38"/>
        <v>12.5</v>
      </c>
      <c r="P139" s="504">
        <f t="shared" si="39"/>
        <v>90</v>
      </c>
    </row>
    <row r="140" spans="1:16" s="492" customFormat="1" ht="15" hidden="1" customHeight="1" x14ac:dyDescent="0.2">
      <c r="A140" s="506"/>
      <c r="B140" s="453" t="s">
        <v>924</v>
      </c>
      <c r="C140" s="453" t="s">
        <v>924</v>
      </c>
      <c r="D140" s="507">
        <f t="shared" si="34"/>
        <v>4596</v>
      </c>
      <c r="E140" s="571">
        <f t="shared" si="35"/>
        <v>4685</v>
      </c>
      <c r="I140" s="520">
        <v>4596</v>
      </c>
      <c r="J140" s="5">
        <v>4685</v>
      </c>
      <c r="K140" s="5"/>
      <c r="L140" s="511">
        <v>30</v>
      </c>
      <c r="M140" s="511"/>
      <c r="N140" s="493">
        <v>72</v>
      </c>
      <c r="O140" s="486">
        <f t="shared" si="38"/>
        <v>15</v>
      </c>
      <c r="P140" s="504">
        <f t="shared" si="39"/>
        <v>102</v>
      </c>
    </row>
    <row r="141" spans="1:16" s="492" customFormat="1" ht="15" hidden="1" customHeight="1" x14ac:dyDescent="0.2">
      <c r="A141" s="497"/>
      <c r="B141" s="437" t="s">
        <v>1007</v>
      </c>
      <c r="C141" s="437" t="s">
        <v>1007</v>
      </c>
      <c r="D141" s="499">
        <f t="shared" si="34"/>
        <v>2028</v>
      </c>
      <c r="E141" s="570">
        <f t="shared" si="35"/>
        <v>2108</v>
      </c>
      <c r="I141" s="520">
        <v>2028</v>
      </c>
      <c r="J141" s="5">
        <v>2108</v>
      </c>
      <c r="K141" s="5"/>
      <c r="L141" s="511">
        <v>30</v>
      </c>
      <c r="M141" s="511"/>
      <c r="N141" s="493">
        <v>30</v>
      </c>
      <c r="O141" s="486">
        <f t="shared" si="38"/>
        <v>6.25</v>
      </c>
      <c r="P141" s="504">
        <f t="shared" si="39"/>
        <v>60</v>
      </c>
    </row>
    <row r="142" spans="1:16" s="492" customFormat="1" ht="15" hidden="1" customHeight="1" x14ac:dyDescent="0.2">
      <c r="A142" s="497"/>
      <c r="B142" s="437" t="s">
        <v>1008</v>
      </c>
      <c r="C142" s="437" t="s">
        <v>1008</v>
      </c>
      <c r="D142" s="499">
        <f t="shared" si="34"/>
        <v>2283</v>
      </c>
      <c r="E142" s="570">
        <f t="shared" si="35"/>
        <v>2366</v>
      </c>
      <c r="I142" s="520">
        <v>2283</v>
      </c>
      <c r="J142" s="5">
        <v>2366</v>
      </c>
      <c r="K142" s="5"/>
      <c r="L142" s="511">
        <v>30</v>
      </c>
      <c r="M142" s="511"/>
      <c r="N142" s="493">
        <v>36</v>
      </c>
      <c r="O142" s="486">
        <f t="shared" si="38"/>
        <v>7.5</v>
      </c>
      <c r="P142" s="504">
        <f t="shared" si="39"/>
        <v>66</v>
      </c>
    </row>
    <row r="143" spans="1:16" s="492" customFormat="1" ht="15" hidden="1" customHeight="1" x14ac:dyDescent="0.2">
      <c r="A143" s="497"/>
      <c r="B143" s="437" t="s">
        <v>1009</v>
      </c>
      <c r="C143" s="437" t="s">
        <v>1009</v>
      </c>
      <c r="D143" s="499">
        <f t="shared" si="34"/>
        <v>2534</v>
      </c>
      <c r="E143" s="570">
        <f t="shared" si="35"/>
        <v>2619</v>
      </c>
      <c r="I143" s="520">
        <v>2534</v>
      </c>
      <c r="J143" s="5">
        <v>2619</v>
      </c>
      <c r="K143" s="5"/>
      <c r="L143" s="511">
        <v>30</v>
      </c>
      <c r="M143" s="511"/>
      <c r="N143" s="493">
        <v>30</v>
      </c>
      <c r="O143" s="486">
        <f t="shared" si="38"/>
        <v>6.25</v>
      </c>
      <c r="P143" s="504">
        <f t="shared" si="39"/>
        <v>60</v>
      </c>
    </row>
    <row r="144" spans="1:16" s="492" customFormat="1" ht="15" hidden="1" customHeight="1" x14ac:dyDescent="0.2">
      <c r="A144" s="497"/>
      <c r="B144" s="437" t="s">
        <v>1010</v>
      </c>
      <c r="C144" s="437" t="s">
        <v>1010</v>
      </c>
      <c r="D144" s="499">
        <f t="shared" si="34"/>
        <v>3811</v>
      </c>
      <c r="E144" s="570">
        <f t="shared" si="35"/>
        <v>3899</v>
      </c>
      <c r="I144" s="520">
        <v>3811</v>
      </c>
      <c r="J144" s="5">
        <v>3899</v>
      </c>
      <c r="K144" s="5"/>
      <c r="L144" s="511">
        <v>30</v>
      </c>
      <c r="M144" s="511"/>
      <c r="N144" s="493">
        <v>36</v>
      </c>
      <c r="O144" s="486">
        <f t="shared" si="38"/>
        <v>7.5</v>
      </c>
      <c r="P144" s="504">
        <f t="shared" si="39"/>
        <v>66</v>
      </c>
    </row>
    <row r="145" spans="1:18" s="492" customFormat="1" ht="15" hidden="1" customHeight="1" x14ac:dyDescent="0.2">
      <c r="A145" s="497"/>
      <c r="B145" s="437" t="s">
        <v>1011</v>
      </c>
      <c r="C145" s="437" t="s">
        <v>1011</v>
      </c>
      <c r="D145" s="499">
        <f t="shared" si="34"/>
        <v>4287</v>
      </c>
      <c r="E145" s="570">
        <f t="shared" si="35"/>
        <v>4378</v>
      </c>
      <c r="I145" s="520">
        <v>4287</v>
      </c>
      <c r="J145" s="5">
        <v>4378</v>
      </c>
      <c r="K145" s="5"/>
      <c r="L145" s="511"/>
      <c r="M145" s="511"/>
      <c r="N145" s="493"/>
      <c r="O145" s="486"/>
      <c r="P145" s="504"/>
    </row>
    <row r="146" spans="1:18" s="492" customFormat="1" ht="15" hidden="1" customHeight="1" thickBot="1" x14ac:dyDescent="0.25">
      <c r="A146" s="580"/>
      <c r="B146" s="582" t="s">
        <v>1012</v>
      </c>
      <c r="C146" s="582" t="s">
        <v>1012</v>
      </c>
      <c r="D146" s="583">
        <f t="shared" si="34"/>
        <v>4763</v>
      </c>
      <c r="E146" s="584">
        <f t="shared" si="35"/>
        <v>4858</v>
      </c>
      <c r="I146" s="520">
        <v>4763</v>
      </c>
      <c r="J146" s="5">
        <v>4858</v>
      </c>
      <c r="K146" s="5"/>
      <c r="L146" s="511">
        <v>30</v>
      </c>
      <c r="M146" s="511"/>
      <c r="N146" s="493">
        <v>48</v>
      </c>
      <c r="O146" s="486">
        <f t="shared" ref="O146" si="40">L146*N146/144</f>
        <v>10</v>
      </c>
      <c r="P146" s="504">
        <f t="shared" ref="P146" si="41">L146+N146</f>
        <v>78</v>
      </c>
    </row>
    <row r="147" spans="1:18" s="492" customFormat="1" ht="12.75" customHeight="1" thickBot="1" x14ac:dyDescent="0.25">
      <c r="A147" s="513"/>
      <c r="B147" s="514"/>
      <c r="C147" s="514"/>
      <c r="D147" s="514"/>
      <c r="E147" s="514"/>
      <c r="F147" s="512"/>
      <c r="G147" s="512"/>
      <c r="H147" s="512"/>
      <c r="I147" s="516"/>
      <c r="J147" s="564"/>
      <c r="K147" s="564"/>
      <c r="L147" s="486"/>
      <c r="M147" s="486"/>
      <c r="N147" s="501"/>
      <c r="O147" s="501"/>
      <c r="P147" s="504"/>
    </row>
    <row r="148" spans="1:18" s="492" customFormat="1" ht="12.75" customHeight="1" x14ac:dyDescent="0.2">
      <c r="A148" s="741" t="s">
        <v>424</v>
      </c>
      <c r="B148" s="565" t="s">
        <v>841</v>
      </c>
      <c r="C148" s="566"/>
      <c r="D148" s="566"/>
      <c r="E148" s="567"/>
      <c r="F148" s="512"/>
      <c r="G148" s="512"/>
      <c r="H148" s="512"/>
      <c r="I148" s="516"/>
      <c r="J148" s="564"/>
      <c r="K148" s="564"/>
      <c r="L148" s="486"/>
      <c r="M148" s="486"/>
      <c r="N148" s="501"/>
      <c r="O148" s="501"/>
      <c r="P148" s="504"/>
    </row>
    <row r="149" spans="1:18" s="492" customFormat="1" ht="12.75" customHeight="1" x14ac:dyDescent="0.2">
      <c r="A149" s="742"/>
      <c r="B149" s="625" t="s">
        <v>879</v>
      </c>
      <c r="C149" s="520"/>
      <c r="D149" s="520"/>
      <c r="E149" s="568"/>
      <c r="F149" s="512"/>
      <c r="G149" s="512"/>
      <c r="H149" s="512"/>
      <c r="I149" s="516"/>
      <c r="J149" s="564"/>
      <c r="K149" s="564"/>
      <c r="L149" s="486"/>
      <c r="M149" s="486"/>
      <c r="N149" s="501"/>
      <c r="O149" s="501"/>
      <c r="P149" s="504"/>
    </row>
    <row r="150" spans="1:18" s="492" customFormat="1" ht="13.5" customHeight="1" thickBot="1" x14ac:dyDescent="0.25">
      <c r="A150" s="743"/>
      <c r="B150" s="560" t="s">
        <v>842</v>
      </c>
      <c r="C150" s="522"/>
      <c r="D150" s="522"/>
      <c r="E150" s="569"/>
      <c r="F150" s="512"/>
      <c r="G150" s="512"/>
      <c r="H150" s="512"/>
      <c r="I150" s="516"/>
      <c r="J150" s="564"/>
      <c r="K150" s="564"/>
      <c r="L150" s="486"/>
      <c r="M150" s="486"/>
      <c r="N150" s="501"/>
      <c r="O150" s="501"/>
      <c r="P150" s="504"/>
    </row>
    <row r="151" spans="1:18" s="492" customFormat="1" ht="13.5" customHeight="1" x14ac:dyDescent="0.2">
      <c r="A151" s="514"/>
      <c r="B151" s="579"/>
      <c r="C151" s="520"/>
      <c r="D151" s="520"/>
      <c r="F151" s="512"/>
      <c r="G151" s="512"/>
      <c r="H151" s="512"/>
      <c r="I151" s="516"/>
      <c r="J151" s="564"/>
      <c r="K151" s="564"/>
      <c r="L151" s="486"/>
      <c r="M151" s="486"/>
      <c r="N151" s="501"/>
      <c r="O151" s="501"/>
      <c r="P151" s="504"/>
    </row>
    <row r="152" spans="1:18" s="492" customFormat="1" ht="13.5" customHeight="1" x14ac:dyDescent="0.2">
      <c r="A152" s="514"/>
      <c r="B152" s="579"/>
      <c r="C152" s="520"/>
      <c r="D152" s="520"/>
      <c r="F152" s="512"/>
      <c r="G152" s="512"/>
      <c r="H152" s="512"/>
      <c r="I152" s="516"/>
      <c r="J152" s="564"/>
      <c r="K152" s="564"/>
      <c r="L152" s="486"/>
      <c r="M152" s="486"/>
      <c r="N152" s="501"/>
      <c r="O152" s="501"/>
      <c r="P152" s="504"/>
    </row>
    <row r="153" spans="1:18" s="492" customFormat="1" ht="13.5" customHeight="1" x14ac:dyDescent="0.2">
      <c r="A153" s="335" t="s">
        <v>533</v>
      </c>
      <c r="B153" s="514"/>
      <c r="C153" s="514"/>
      <c r="D153" s="520"/>
      <c r="E153" s="520"/>
      <c r="F153" s="515"/>
      <c r="G153" s="515"/>
      <c r="H153" s="512"/>
      <c r="I153" s="679"/>
      <c r="J153" s="564"/>
      <c r="K153" s="564"/>
      <c r="L153" s="516"/>
      <c r="M153" s="516"/>
      <c r="N153" s="512"/>
      <c r="O153" s="486"/>
      <c r="P153" s="501"/>
      <c r="Q153" s="501"/>
      <c r="R153" s="504"/>
    </row>
    <row r="154" spans="1:18" s="492" customFormat="1" ht="13.5" customHeight="1" x14ac:dyDescent="0.2">
      <c r="A154" s="335" t="s">
        <v>1142</v>
      </c>
      <c r="B154" s="514"/>
      <c r="C154" s="514"/>
      <c r="D154" s="520"/>
      <c r="E154" s="520"/>
      <c r="F154" s="515"/>
      <c r="G154" s="515"/>
      <c r="H154" s="512"/>
      <c r="I154" s="679"/>
      <c r="J154" s="564"/>
      <c r="K154" s="564"/>
      <c r="L154" s="516"/>
      <c r="M154" s="516"/>
      <c r="N154" s="512"/>
      <c r="O154" s="486"/>
      <c r="P154" s="501"/>
      <c r="Q154" s="501"/>
      <c r="R154" s="504"/>
    </row>
    <row r="155" spans="1:18" s="492" customFormat="1" ht="13.5" customHeight="1" x14ac:dyDescent="0.2">
      <c r="A155" s="335" t="s">
        <v>1100</v>
      </c>
      <c r="B155" s="514"/>
      <c r="C155" s="514"/>
      <c r="D155" s="520"/>
      <c r="E155" s="520"/>
      <c r="F155" s="515"/>
      <c r="G155" s="515"/>
      <c r="H155" s="512"/>
      <c r="I155" s="679"/>
      <c r="J155" s="564"/>
      <c r="K155" s="564"/>
      <c r="L155" s="516"/>
      <c r="M155" s="516"/>
      <c r="N155" s="512"/>
      <c r="O155" s="486"/>
      <c r="P155" s="501"/>
      <c r="Q155" s="501"/>
      <c r="R155" s="504"/>
    </row>
    <row r="156" spans="1:18" s="492" customFormat="1" ht="13.5" customHeight="1" x14ac:dyDescent="0.2">
      <c r="A156" s="335"/>
      <c r="B156" s="514"/>
      <c r="C156" s="514"/>
      <c r="D156" s="520"/>
      <c r="E156" s="520"/>
      <c r="F156" s="515"/>
      <c r="G156" s="515"/>
      <c r="H156" s="512"/>
      <c r="I156" s="679"/>
      <c r="J156" s="564"/>
      <c r="K156" s="564"/>
      <c r="L156" s="516"/>
      <c r="M156" s="516"/>
      <c r="N156" s="512"/>
      <c r="O156" s="486"/>
      <c r="P156" s="501"/>
      <c r="Q156" s="501"/>
      <c r="R156" s="504"/>
    </row>
    <row r="157" spans="1:18" s="525" customFormat="1" ht="15" customHeight="1" x14ac:dyDescent="0.25">
      <c r="A157" s="531" t="s">
        <v>49</v>
      </c>
      <c r="B157" s="527"/>
      <c r="C157" s="527"/>
      <c r="E157" s="605" t="s">
        <v>244</v>
      </c>
      <c r="F157" s="533"/>
      <c r="G157" s="533"/>
      <c r="I157" s="680"/>
      <c r="J157" s="597"/>
      <c r="K157" s="597"/>
      <c r="L157" s="528"/>
      <c r="M157" s="528"/>
      <c r="N157" s="524"/>
      <c r="P157" s="526"/>
      <c r="Q157" s="526"/>
    </row>
    <row r="158" spans="1:18" s="525" customFormat="1" ht="15" customHeight="1" x14ac:dyDescent="0.25">
      <c r="A158" s="523" t="str">
        <f>Constant!A2</f>
        <v>Fin Removal Charge</v>
      </c>
      <c r="B158" s="527"/>
      <c r="C158" s="527"/>
      <c r="E158" s="720">
        <f>Constant!B2*$G$2</f>
        <v>21</v>
      </c>
      <c r="F158" s="523" t="str">
        <f>Constant!C2</f>
        <v>Per Window</v>
      </c>
      <c r="H158" s="680"/>
      <c r="I158" s="597"/>
      <c r="J158" s="597"/>
      <c r="K158" s="528"/>
      <c r="L158" s="528"/>
      <c r="M158" s="524"/>
      <c r="O158" s="526"/>
      <c r="P158" s="526"/>
    </row>
    <row r="159" spans="1:18" s="525" customFormat="1" ht="15" customHeight="1" x14ac:dyDescent="0.25">
      <c r="A159" s="523" t="str">
        <f>Constant!A3</f>
        <v>Argon Enhanced*</v>
      </c>
      <c r="B159" s="524"/>
      <c r="C159" s="524"/>
      <c r="E159" s="720">
        <f>Constant!B3*$G$2</f>
        <v>1.89</v>
      </c>
      <c r="F159" s="523" t="str">
        <f>Constant!C3</f>
        <v>Per Square Ft.</v>
      </c>
      <c r="H159" s="680"/>
      <c r="I159" s="597"/>
      <c r="J159" s="597"/>
      <c r="K159" s="528"/>
      <c r="L159" s="528"/>
      <c r="M159" s="524"/>
      <c r="O159" s="526"/>
      <c r="P159" s="526"/>
    </row>
    <row r="160" spans="1:18" s="525" customFormat="1" ht="15" customHeight="1" x14ac:dyDescent="0.25">
      <c r="A160" s="523" t="str">
        <f>Constant!A4</f>
        <v>Adobe Adder</v>
      </c>
      <c r="B160" s="524"/>
      <c r="C160" s="524"/>
      <c r="E160" s="720">
        <f>Constant!B4*$G$2</f>
        <v>14</v>
      </c>
      <c r="F160" s="523" t="str">
        <f>Constant!C4</f>
        <v>Per Window</v>
      </c>
      <c r="H160" s="680"/>
      <c r="I160" s="597"/>
      <c r="J160" s="597"/>
      <c r="K160" s="528"/>
      <c r="L160" s="528"/>
      <c r="M160" s="524"/>
      <c r="O160" s="526"/>
      <c r="P160" s="526"/>
    </row>
    <row r="161" spans="1:17" s="525" customFormat="1" ht="15" customHeight="1" x14ac:dyDescent="0.25">
      <c r="A161" s="523" t="str">
        <f>Constant!A5</f>
        <v>High Head Bead(White or Adobe)</v>
      </c>
      <c r="B161" s="524"/>
      <c r="C161" s="524"/>
      <c r="D161" s="530"/>
      <c r="E161" s="720">
        <f>Constant!B5*$G$2</f>
        <v>1.89</v>
      </c>
      <c r="F161" s="523" t="str">
        <f>Constant!C5</f>
        <v>Per Lineal Ft.</v>
      </c>
      <c r="J161" s="528"/>
      <c r="K161" s="528"/>
      <c r="L161" s="528"/>
      <c r="N161" s="524"/>
      <c r="P161" s="526"/>
      <c r="Q161" s="526"/>
    </row>
    <row r="162" spans="1:17" s="525" customFormat="1" ht="15" customHeight="1" x14ac:dyDescent="0.25">
      <c r="A162" s="523" t="str">
        <f>Constant!A6</f>
        <v>Glass - Clear Glass Deduct per piece of glass</v>
      </c>
      <c r="B162" s="524"/>
      <c r="C162" s="524"/>
      <c r="E162" s="720">
        <f>Constant!B6*$G$2</f>
        <v>-1.28</v>
      </c>
      <c r="F162" s="523" t="str">
        <f>Constant!C6</f>
        <v>Per Square Ft.</v>
      </c>
      <c r="H162" s="680"/>
      <c r="I162" s="528"/>
      <c r="J162" s="528"/>
      <c r="K162" s="528"/>
      <c r="L162" s="528"/>
      <c r="M162" s="524"/>
      <c r="O162" s="526"/>
      <c r="P162" s="526"/>
    </row>
    <row r="163" spans="1:17" s="525" customFormat="1" ht="16.5" customHeight="1" x14ac:dyDescent="0.25">
      <c r="A163" s="523" t="str">
        <f>Constant!A7</f>
        <v>Glass - DSB - Clear Tempered</v>
      </c>
      <c r="B163" s="524"/>
      <c r="C163" s="524"/>
      <c r="E163" s="720">
        <f>Constant!B7*$G$2</f>
        <v>17.600000000000001</v>
      </c>
      <c r="F163" s="523" t="str">
        <f>Constant!C7</f>
        <v>Per Square Ft.</v>
      </c>
      <c r="H163" s="680"/>
      <c r="I163" s="597"/>
      <c r="J163" s="597"/>
      <c r="K163" s="528"/>
      <c r="L163" s="528"/>
      <c r="M163" s="524"/>
      <c r="O163" s="526"/>
      <c r="P163" s="526"/>
    </row>
    <row r="164" spans="1:17" s="525" customFormat="1" ht="15" customHeight="1" x14ac:dyDescent="0.25">
      <c r="A164" s="523" t="str">
        <f>Constant!A8</f>
        <v>Glass - DSB - Obscure</v>
      </c>
      <c r="B164" s="524"/>
      <c r="C164" s="524"/>
      <c r="E164" s="720">
        <f>Constant!B8*$G$2</f>
        <v>2.3199999999999998</v>
      </c>
      <c r="F164" s="523" t="str">
        <f>Constant!C8</f>
        <v>Per Square Ft.</v>
      </c>
      <c r="G164" s="599"/>
      <c r="H164" s="680"/>
      <c r="I164" s="597"/>
      <c r="J164" s="597"/>
      <c r="K164" s="528"/>
      <c r="L164" s="528"/>
      <c r="M164" s="524"/>
      <c r="O164" s="526"/>
      <c r="P164" s="526"/>
    </row>
    <row r="165" spans="1:17" s="525" customFormat="1" ht="15" customHeight="1" x14ac:dyDescent="0.25">
      <c r="A165" s="523" t="str">
        <f>Constant!A9</f>
        <v>Glass - DSB - Obscure/Tempered</v>
      </c>
      <c r="B165" s="524"/>
      <c r="C165" s="524"/>
      <c r="E165" s="720">
        <f>Constant!B9*$G$2</f>
        <v>32.93</v>
      </c>
      <c r="F165" s="523" t="str">
        <f>Constant!C9</f>
        <v>Per Square Ft.</v>
      </c>
      <c r="H165" s="680"/>
      <c r="I165" s="597"/>
      <c r="J165" s="597"/>
      <c r="K165" s="528"/>
      <c r="L165" s="528"/>
      <c r="M165" s="524"/>
      <c r="O165" s="526"/>
      <c r="P165" s="526"/>
    </row>
    <row r="166" spans="1:17" s="525" customFormat="1" ht="15" customHeight="1" x14ac:dyDescent="0.25">
      <c r="A166" s="523" t="str">
        <f>Constant!A10</f>
        <v>Glass - DSB - Loe/Obscure</v>
      </c>
      <c r="B166" s="524"/>
      <c r="C166" s="524"/>
      <c r="E166" s="720">
        <f>Constant!B10*$G$2</f>
        <v>3.6</v>
      </c>
      <c r="F166" s="523" t="str">
        <f>Constant!C10</f>
        <v>Per Square Ft.</v>
      </c>
      <c r="G166" s="599"/>
      <c r="H166" s="680"/>
      <c r="I166" s="597"/>
      <c r="J166" s="597"/>
      <c r="K166" s="528"/>
      <c r="L166" s="528"/>
      <c r="M166" s="524"/>
      <c r="O166" s="526"/>
      <c r="P166" s="526"/>
    </row>
    <row r="167" spans="1:17" s="525" customFormat="1" ht="15" customHeight="1" x14ac:dyDescent="0.25">
      <c r="A167" s="523" t="str">
        <f>Constant!A11</f>
        <v>Glass - DSB - Loe/Tempered</v>
      </c>
      <c r="B167" s="524"/>
      <c r="C167" s="524"/>
      <c r="E167" s="720">
        <f>Constant!B11*$G$2</f>
        <v>20.41</v>
      </c>
      <c r="F167" s="523" t="str">
        <f>Constant!C11</f>
        <v>Per Square Ft.</v>
      </c>
      <c r="H167" s="680"/>
      <c r="I167" s="597"/>
      <c r="J167" s="597"/>
      <c r="K167" s="528"/>
      <c r="L167" s="528"/>
      <c r="M167" s="524"/>
      <c r="O167" s="526"/>
      <c r="P167" s="526"/>
    </row>
    <row r="168" spans="1:17" s="525" customFormat="1" ht="15" customHeight="1" x14ac:dyDescent="0.25">
      <c r="A168" s="523" t="str">
        <f>Constant!A12</f>
        <v>Glass - DSB - Loe/Obs/Tempered</v>
      </c>
      <c r="B168" s="524"/>
      <c r="C168" s="524"/>
      <c r="E168" s="720">
        <f>Constant!B12*$G$2</f>
        <v>35.729999999999997</v>
      </c>
      <c r="F168" s="523" t="str">
        <f>Constant!C12</f>
        <v>Per Square Ft.</v>
      </c>
      <c r="H168" s="680"/>
      <c r="I168" s="597"/>
      <c r="J168" s="597"/>
      <c r="K168" s="528"/>
      <c r="L168" s="528"/>
      <c r="M168" s="524"/>
      <c r="O168" s="526"/>
      <c r="P168" s="526"/>
    </row>
    <row r="169" spans="1:17" s="525" customFormat="1" ht="15" customHeight="1" x14ac:dyDescent="0.25">
      <c r="A169" s="523" t="str">
        <f>Constant!A13</f>
        <v>Glass - DSB - Loe366</v>
      </c>
      <c r="B169" s="524"/>
      <c r="C169" s="524"/>
      <c r="E169" s="720">
        <f>Constant!B13*$G$2</f>
        <v>3.86</v>
      </c>
      <c r="F169" s="523" t="str">
        <f>Constant!C13</f>
        <v>Per Square Ft.</v>
      </c>
      <c r="H169" s="680"/>
      <c r="I169" s="597"/>
      <c r="J169" s="597"/>
      <c r="K169" s="528"/>
      <c r="L169" s="528"/>
      <c r="M169" s="524"/>
      <c r="O169" s="526"/>
      <c r="P169" s="526"/>
    </row>
    <row r="170" spans="1:17" s="525" customFormat="1" ht="15" customHeight="1" x14ac:dyDescent="0.25">
      <c r="A170" s="523" t="str">
        <f>Constant!A14</f>
        <v>Glass - DSB - Loe366/Obscure</v>
      </c>
      <c r="B170" s="524"/>
      <c r="C170" s="524"/>
      <c r="E170" s="720">
        <f>Constant!B14*$G$2</f>
        <v>6.18</v>
      </c>
      <c r="F170" s="523" t="str">
        <f>Constant!C14</f>
        <v>Per Square Ft.</v>
      </c>
      <c r="G170" s="599"/>
      <c r="H170" s="680"/>
      <c r="I170" s="597"/>
      <c r="J170" s="597"/>
      <c r="K170" s="528"/>
      <c r="L170" s="528"/>
      <c r="M170" s="524"/>
      <c r="O170" s="526"/>
      <c r="P170" s="526"/>
    </row>
    <row r="171" spans="1:17" s="525" customFormat="1" ht="15" customHeight="1" x14ac:dyDescent="0.25">
      <c r="A171" s="523" t="str">
        <f>Constant!A15</f>
        <v>Glass - DSB - Loe366/Obscure/Tempered</v>
      </c>
      <c r="B171" s="524"/>
      <c r="C171" s="524"/>
      <c r="E171" s="720">
        <f>Constant!B15*$G$2</f>
        <v>39.81</v>
      </c>
      <c r="F171" s="523" t="str">
        <f>Constant!C15</f>
        <v>Per Square Ft.</v>
      </c>
      <c r="H171" s="680"/>
      <c r="I171" s="597"/>
      <c r="J171" s="597"/>
      <c r="K171" s="528"/>
      <c r="L171" s="528"/>
      <c r="M171" s="524"/>
      <c r="O171" s="526"/>
      <c r="P171" s="526"/>
    </row>
    <row r="172" spans="1:17" s="525" customFormat="1" ht="15" customHeight="1" x14ac:dyDescent="0.25">
      <c r="A172" s="523" t="str">
        <f>Constant!A16</f>
        <v>Glass - DSB - Loe366/Tempered</v>
      </c>
      <c r="B172" s="524"/>
      <c r="C172" s="524"/>
      <c r="E172" s="720">
        <f>Constant!B16*$G$2</f>
        <v>24.49</v>
      </c>
      <c r="F172" s="523" t="str">
        <f>Constant!C16</f>
        <v>Per Square Ft.</v>
      </c>
      <c r="H172" s="680"/>
      <c r="I172" s="597"/>
      <c r="J172" s="597"/>
      <c r="K172" s="528"/>
      <c r="L172" s="528"/>
      <c r="M172" s="524"/>
      <c r="O172" s="526"/>
      <c r="P172" s="526"/>
    </row>
    <row r="173" spans="1:17" s="525" customFormat="1" ht="15" customHeight="1" x14ac:dyDescent="0.25">
      <c r="A173" s="523" t="str">
        <f>Constant!A17</f>
        <v>Glass - DSB - Loe340</v>
      </c>
      <c r="B173" s="524"/>
      <c r="C173" s="524"/>
      <c r="E173" s="720">
        <f>Constant!B17*$G$2</f>
        <v>4.54</v>
      </c>
      <c r="F173" s="523" t="str">
        <f>Constant!C17</f>
        <v>Per Square Ft.</v>
      </c>
      <c r="H173" s="680"/>
      <c r="J173" s="528"/>
      <c r="K173" s="528"/>
      <c r="L173" s="528"/>
      <c r="M173" s="528"/>
      <c r="N173" s="524"/>
      <c r="P173" s="526"/>
      <c r="Q173" s="526"/>
    </row>
    <row r="174" spans="1:17" s="525" customFormat="1" ht="15" customHeight="1" x14ac:dyDescent="0.25">
      <c r="A174" s="523" t="str">
        <f>Constant!A18</f>
        <v>Glass - DSB - Loe340/Obscure</v>
      </c>
      <c r="B174" s="524"/>
      <c r="C174" s="524"/>
      <c r="E174" s="720">
        <f>Constant!B18*$G$2</f>
        <v>6.86</v>
      </c>
      <c r="F174" s="523" t="str">
        <f>Constant!C18</f>
        <v>Per Square Ft.</v>
      </c>
      <c r="G174" s="599"/>
      <c r="H174" s="680"/>
      <c r="J174" s="528"/>
      <c r="K174" s="528"/>
      <c r="L174" s="528"/>
      <c r="M174" s="528"/>
      <c r="N174" s="524"/>
      <c r="P174" s="526"/>
      <c r="Q174" s="526"/>
    </row>
    <row r="175" spans="1:17" s="525" customFormat="1" ht="15" customHeight="1" x14ac:dyDescent="0.25">
      <c r="A175" s="523" t="str">
        <f>Constant!A19</f>
        <v>Glass - DSB - Loe340/Obscure/Tempered</v>
      </c>
      <c r="B175" s="524"/>
      <c r="C175" s="524"/>
      <c r="E175" s="720">
        <f>Constant!B19*$G$2</f>
        <v>40.49</v>
      </c>
      <c r="F175" s="523" t="str">
        <f>Constant!C19</f>
        <v>Per Square Ft.</v>
      </c>
      <c r="H175" s="680"/>
      <c r="J175" s="528"/>
      <c r="K175" s="528"/>
      <c r="L175" s="528"/>
      <c r="M175" s="528"/>
      <c r="N175" s="524"/>
      <c r="P175" s="526"/>
      <c r="Q175" s="526"/>
    </row>
    <row r="176" spans="1:17" s="525" customFormat="1" ht="15" customHeight="1" x14ac:dyDescent="0.25">
      <c r="A176" s="523" t="str">
        <f>Constant!A20</f>
        <v>Glass - DSB - Loe340/Tempered</v>
      </c>
      <c r="B176" s="524"/>
      <c r="C176" s="524"/>
      <c r="E176" s="720">
        <f>Constant!B20*$G$2</f>
        <v>25.16</v>
      </c>
      <c r="F176" s="523" t="str">
        <f>Constant!C20</f>
        <v>Per Square Ft.</v>
      </c>
      <c r="H176" s="680"/>
      <c r="J176" s="528"/>
      <c r="K176" s="528"/>
      <c r="L176" s="528"/>
      <c r="M176" s="528"/>
      <c r="N176" s="524"/>
      <c r="P176" s="526"/>
      <c r="Q176" s="526"/>
    </row>
    <row r="177" spans="1:17" s="525" customFormat="1" ht="15" customHeight="1" x14ac:dyDescent="0.25">
      <c r="A177" s="523" t="str">
        <f>Constant!A21</f>
        <v>Glass - 3/16 - Clear</v>
      </c>
      <c r="B177" s="524"/>
      <c r="C177" s="524"/>
      <c r="E177" s="720">
        <f>Constant!B21*$G$2</f>
        <v>5.64</v>
      </c>
      <c r="F177" s="523" t="str">
        <f>Constant!C21</f>
        <v>Per Square Ft.</v>
      </c>
      <c r="H177" s="680"/>
      <c r="I177" s="597"/>
      <c r="J177" s="597"/>
      <c r="K177" s="528"/>
      <c r="L177" s="528"/>
      <c r="M177" s="524"/>
      <c r="O177" s="526"/>
      <c r="P177" s="526"/>
    </row>
    <row r="178" spans="1:17" s="525" customFormat="1" ht="15" customHeight="1" x14ac:dyDescent="0.25">
      <c r="A178" s="523" t="str">
        <f>Constant!A22</f>
        <v>Glass - 3/16 - Clear/Tempered</v>
      </c>
      <c r="B178" s="524"/>
      <c r="C178" s="524"/>
      <c r="E178" s="720">
        <f>Constant!B22*$G$2</f>
        <v>25.19</v>
      </c>
      <c r="F178" s="523" t="str">
        <f>Constant!C22</f>
        <v>Per Square Ft.</v>
      </c>
      <c r="H178" s="680"/>
      <c r="I178" s="597"/>
      <c r="J178" s="597"/>
      <c r="K178" s="528"/>
      <c r="L178" s="528"/>
      <c r="M178" s="524"/>
      <c r="O178" s="526"/>
      <c r="P178" s="526"/>
    </row>
    <row r="179" spans="1:17" s="525" customFormat="1" ht="15" customHeight="1" x14ac:dyDescent="0.25">
      <c r="A179" s="523" t="str">
        <f>Constant!A23</f>
        <v>Glass - 3/16 - Loe</v>
      </c>
      <c r="B179" s="524"/>
      <c r="C179" s="524"/>
      <c r="E179" s="720">
        <f>Constant!B23*$G$2</f>
        <v>10.8</v>
      </c>
      <c r="F179" s="523" t="str">
        <f>Constant!C23</f>
        <v>Per Square Ft.</v>
      </c>
      <c r="H179" s="680"/>
      <c r="I179" s="597"/>
      <c r="J179" s="597"/>
      <c r="K179" s="528"/>
      <c r="L179" s="528"/>
      <c r="M179" s="524"/>
      <c r="O179" s="526"/>
      <c r="P179" s="526"/>
    </row>
    <row r="180" spans="1:17" s="525" customFormat="1" ht="15" customHeight="1" x14ac:dyDescent="0.25">
      <c r="A180" s="523" t="str">
        <f>Constant!A24</f>
        <v>Glass - 3/16 - Loe/Tempered</v>
      </c>
      <c r="B180" s="524"/>
      <c r="C180" s="524"/>
      <c r="E180" s="720">
        <f>Constant!B24*$G$2</f>
        <v>30.9</v>
      </c>
      <c r="F180" s="523" t="str">
        <f>Constant!C24</f>
        <v>Per Square Ft.</v>
      </c>
      <c r="H180" s="680"/>
      <c r="I180" s="597"/>
      <c r="J180" s="597"/>
      <c r="K180" s="528"/>
      <c r="L180" s="528"/>
      <c r="M180" s="524"/>
      <c r="O180" s="526"/>
      <c r="P180" s="526"/>
    </row>
    <row r="181" spans="1:17" s="525" customFormat="1" ht="15" customHeight="1" x14ac:dyDescent="0.25">
      <c r="A181" s="523" t="str">
        <f>Constant!A25</f>
        <v>Glass - 3/16 - Loe/Obscure</v>
      </c>
      <c r="B181" s="524"/>
      <c r="C181" s="524"/>
      <c r="E181" s="720">
        <f>Constant!B25*$G$2</f>
        <v>23.13</v>
      </c>
      <c r="F181" s="523" t="str">
        <f>Constant!C25</f>
        <v>Per Square Ft.</v>
      </c>
      <c r="H181" s="680"/>
      <c r="I181" s="597"/>
      <c r="J181" s="597"/>
      <c r="K181" s="528"/>
      <c r="L181" s="528"/>
      <c r="M181" s="524"/>
      <c r="O181" s="526"/>
      <c r="P181" s="526"/>
    </row>
    <row r="182" spans="1:17" s="525" customFormat="1" ht="15" customHeight="1" x14ac:dyDescent="0.25">
      <c r="A182" s="523" t="str">
        <f>Constant!A26</f>
        <v>Glass - 3/16 - Loe/Obscure/Tempered</v>
      </c>
      <c r="B182" s="524"/>
      <c r="C182" s="524"/>
      <c r="E182" s="720">
        <f>Constant!B26*$G$2</f>
        <v>43.83</v>
      </c>
      <c r="F182" s="523" t="str">
        <f>Constant!C26</f>
        <v>Per Square Ft.</v>
      </c>
      <c r="H182" s="680"/>
      <c r="I182" s="597"/>
      <c r="J182" s="597"/>
      <c r="K182" s="528"/>
      <c r="L182" s="528"/>
      <c r="M182" s="524"/>
      <c r="O182" s="526"/>
      <c r="P182" s="526"/>
    </row>
    <row r="183" spans="1:17" s="525" customFormat="1" ht="15" customHeight="1" x14ac:dyDescent="0.25">
      <c r="A183" s="523" t="str">
        <f>Constant!A27</f>
        <v>Glass - 3/16 - Obscure</v>
      </c>
      <c r="B183" s="524"/>
      <c r="C183" s="524"/>
      <c r="E183" s="720">
        <f>Constant!B27*$G$2</f>
        <v>17.97</v>
      </c>
      <c r="F183" s="523" t="str">
        <f>Constant!C27</f>
        <v>Per Square Ft.</v>
      </c>
      <c r="H183" s="680"/>
      <c r="I183" s="597"/>
      <c r="J183" s="597"/>
      <c r="K183" s="528"/>
      <c r="L183" s="528"/>
      <c r="M183" s="524"/>
      <c r="O183" s="526"/>
      <c r="P183" s="526"/>
    </row>
    <row r="184" spans="1:17" s="525" customFormat="1" ht="15" customHeight="1" x14ac:dyDescent="0.25">
      <c r="A184" s="523" t="str">
        <f>Constant!A28</f>
        <v>Glass - 3/16 - Obscure/Tempered</v>
      </c>
      <c r="B184" s="524"/>
      <c r="C184" s="524"/>
      <c r="E184" s="720">
        <f>Constant!B28*$G$2</f>
        <v>38.08</v>
      </c>
      <c r="F184" s="523" t="str">
        <f>Constant!C28</f>
        <v>Per Square Ft.</v>
      </c>
      <c r="H184" s="680"/>
      <c r="I184" s="597"/>
      <c r="J184" s="597"/>
      <c r="K184" s="528"/>
      <c r="L184" s="528"/>
      <c r="M184" s="524"/>
      <c r="O184" s="526"/>
      <c r="P184" s="526"/>
    </row>
    <row r="185" spans="1:17" s="525" customFormat="1" ht="15" customHeight="1" x14ac:dyDescent="0.25">
      <c r="A185" s="523" t="str">
        <f>Constant!A29</f>
        <v>Glass - 3/16 - Loe366</v>
      </c>
      <c r="B185" s="524"/>
      <c r="C185" s="524"/>
      <c r="E185" s="720">
        <f>Constant!B29*$G$2</f>
        <v>11.14</v>
      </c>
      <c r="F185" s="523" t="str">
        <f>Constant!C29</f>
        <v>Per Square Ft.</v>
      </c>
      <c r="H185" s="680"/>
      <c r="I185" s="597"/>
      <c r="J185" s="597"/>
      <c r="K185" s="528"/>
      <c r="L185" s="528"/>
      <c r="M185" s="524"/>
      <c r="O185" s="526"/>
      <c r="P185" s="526"/>
    </row>
    <row r="186" spans="1:17" s="525" customFormat="1" ht="15" customHeight="1" x14ac:dyDescent="0.25">
      <c r="A186" s="523" t="str">
        <f>Constant!A30</f>
        <v>Glass - 3/16 - Loe366/Tempered</v>
      </c>
      <c r="B186" s="524"/>
      <c r="C186" s="524"/>
      <c r="E186" s="720">
        <f>Constant!B30*$G$2</f>
        <v>31.89</v>
      </c>
      <c r="F186" s="523" t="str">
        <f>Constant!C30</f>
        <v>Per Square Ft.</v>
      </c>
      <c r="H186" s="680"/>
      <c r="I186" s="597"/>
      <c r="J186" s="597"/>
      <c r="K186" s="528"/>
      <c r="L186" s="528"/>
      <c r="M186" s="524"/>
      <c r="O186" s="526"/>
      <c r="P186" s="526"/>
    </row>
    <row r="187" spans="1:17" s="525" customFormat="1" ht="15" customHeight="1" x14ac:dyDescent="0.25">
      <c r="A187" s="523" t="str">
        <f>Constant!A31</f>
        <v>Glass - 3/16 - Loe366/Obscure</v>
      </c>
      <c r="B187" s="524"/>
      <c r="C187" s="524"/>
      <c r="E187" s="720">
        <f>Constant!B31*$G$2</f>
        <v>23.46</v>
      </c>
      <c r="F187" s="523" t="str">
        <f>Constant!C31</f>
        <v>Per Square Ft.</v>
      </c>
      <c r="H187" s="680"/>
      <c r="I187" s="597"/>
      <c r="J187" s="597"/>
      <c r="K187" s="528"/>
      <c r="L187" s="528"/>
      <c r="M187" s="524"/>
      <c r="O187" s="526"/>
      <c r="P187" s="526"/>
    </row>
    <row r="188" spans="1:17" s="525" customFormat="1" ht="15" customHeight="1" x14ac:dyDescent="0.25">
      <c r="A188" s="523" t="str">
        <f>Constant!A32</f>
        <v>Glass - 3/16 - Loe366/Obscure/Tempered</v>
      </c>
      <c r="B188" s="524"/>
      <c r="C188" s="524"/>
      <c r="E188" s="720">
        <f>Constant!B32*$G$2</f>
        <v>44.78</v>
      </c>
      <c r="F188" s="523" t="str">
        <f>Constant!C32</f>
        <v>Per Square Ft.</v>
      </c>
      <c r="H188" s="680"/>
      <c r="I188" s="597"/>
      <c r="J188" s="597"/>
      <c r="K188" s="528"/>
      <c r="L188" s="528"/>
      <c r="M188" s="524"/>
      <c r="O188" s="526"/>
      <c r="P188" s="526"/>
    </row>
    <row r="189" spans="1:17" s="525" customFormat="1" ht="15" customHeight="1" x14ac:dyDescent="0.25">
      <c r="A189" s="523" t="str">
        <f>Constant!A33</f>
        <v>Glass - 3/16 - Loe340</v>
      </c>
      <c r="B189" s="524"/>
      <c r="C189" s="524"/>
      <c r="E189" s="720">
        <f>Constant!B33*$G$2</f>
        <v>11.81</v>
      </c>
      <c r="F189" s="523" t="str">
        <f>Constant!C33</f>
        <v>Per Square Ft.</v>
      </c>
      <c r="H189" s="680"/>
      <c r="J189" s="528"/>
      <c r="K189" s="528"/>
      <c r="L189" s="528"/>
      <c r="M189" s="528"/>
      <c r="N189" s="524"/>
      <c r="P189" s="526"/>
      <c r="Q189" s="526"/>
    </row>
    <row r="190" spans="1:17" s="525" customFormat="1" ht="15" customHeight="1" x14ac:dyDescent="0.25">
      <c r="A190" s="523" t="str">
        <f>Constant!A34</f>
        <v>Glass - 3/16 - Loe340/Tempered</v>
      </c>
      <c r="B190" s="524"/>
      <c r="C190" s="524"/>
      <c r="E190" s="720">
        <f>Constant!B34*$G$2</f>
        <v>32.56</v>
      </c>
      <c r="F190" s="523" t="str">
        <f>Constant!C34</f>
        <v>Per Square Ft.</v>
      </c>
      <c r="H190" s="680"/>
      <c r="J190" s="528"/>
      <c r="K190" s="528"/>
      <c r="L190" s="528"/>
      <c r="M190" s="528"/>
      <c r="N190" s="524"/>
      <c r="P190" s="526"/>
      <c r="Q190" s="526"/>
    </row>
    <row r="191" spans="1:17" s="525" customFormat="1" ht="15" customHeight="1" x14ac:dyDescent="0.25">
      <c r="A191" s="523" t="str">
        <f>Constant!A35</f>
        <v>Glass - 3/16 - Loe340/Obscure</v>
      </c>
      <c r="B191" s="524"/>
      <c r="C191" s="524"/>
      <c r="E191" s="720">
        <f>Constant!B35*$G$2</f>
        <v>24.14</v>
      </c>
      <c r="F191" s="523" t="str">
        <f>Constant!C35</f>
        <v>Per Square Ft.</v>
      </c>
      <c r="H191" s="680"/>
      <c r="J191" s="528"/>
      <c r="K191" s="528"/>
      <c r="L191" s="528"/>
      <c r="M191" s="528"/>
      <c r="N191" s="524"/>
      <c r="P191" s="526"/>
      <c r="Q191" s="526"/>
    </row>
    <row r="192" spans="1:17" s="525" customFormat="1" ht="15" customHeight="1" x14ac:dyDescent="0.25">
      <c r="A192" s="523" t="str">
        <f>Constant!A36</f>
        <v>Glass - 3/16 - Loe340/Obscure/Tempered</v>
      </c>
      <c r="B192" s="524"/>
      <c r="C192" s="524"/>
      <c r="E192" s="720">
        <f>Constant!B36*$G$2</f>
        <v>45.45</v>
      </c>
      <c r="F192" s="523" t="str">
        <f>Constant!C36</f>
        <v>Per Square Ft.</v>
      </c>
      <c r="H192" s="680"/>
      <c r="J192" s="528"/>
      <c r="K192" s="528"/>
      <c r="L192" s="528"/>
      <c r="M192" s="528"/>
      <c r="N192" s="524"/>
      <c r="P192" s="526"/>
      <c r="Q192" s="526"/>
    </row>
    <row r="193" spans="1:16" s="525" customFormat="1" ht="15" customHeight="1" x14ac:dyDescent="0.25">
      <c r="A193" s="523" t="str">
        <f>Constant!A38</f>
        <v>Spacer Upgrade</v>
      </c>
      <c r="B193" s="524"/>
      <c r="C193" s="524"/>
      <c r="E193" s="720">
        <f>Constant!B38*$G$2</f>
        <v>6.48</v>
      </c>
      <c r="F193" s="523" t="str">
        <f>Constant!C38</f>
        <v>Per Square Ft.</v>
      </c>
      <c r="H193" s="680"/>
      <c r="I193" s="597"/>
      <c r="J193" s="597"/>
      <c r="K193" s="528"/>
      <c r="L193" s="528"/>
      <c r="M193" s="524"/>
      <c r="O193" s="526"/>
      <c r="P193" s="526"/>
    </row>
    <row r="194" spans="1:16" s="525" customFormat="1" ht="15" customHeight="1" x14ac:dyDescent="0.25">
      <c r="A194" s="523" t="str">
        <f>Constant!A39</f>
        <v>Glass Breakage Warranty</v>
      </c>
      <c r="B194" s="524"/>
      <c r="C194" s="524"/>
      <c r="E194" s="720">
        <f>Constant!B39*$G$2</f>
        <v>1.49</v>
      </c>
      <c r="F194" s="523" t="str">
        <f>Constant!C39</f>
        <v>Per Square Ft.</v>
      </c>
      <c r="H194" s="680"/>
      <c r="I194" s="597"/>
      <c r="J194" s="597"/>
      <c r="K194" s="528"/>
      <c r="L194" s="528"/>
      <c r="M194" s="524"/>
      <c r="O194" s="526"/>
      <c r="P194" s="526"/>
    </row>
    <row r="195" spans="1:16" s="525" customFormat="1" ht="15" customHeight="1" x14ac:dyDescent="0.25">
      <c r="A195" s="523" t="str">
        <f>Constant!A40</f>
        <v>Factory Applied WOCD</v>
      </c>
      <c r="B195" s="524"/>
      <c r="C195" s="524"/>
      <c r="E195" s="720">
        <f>Constant!B40*$G$2</f>
        <v>13</v>
      </c>
      <c r="F195" s="523" t="str">
        <f>Constant!C40</f>
        <v>Per Window</v>
      </c>
      <c r="H195" s="680"/>
      <c r="I195" s="597"/>
      <c r="J195" s="597"/>
      <c r="K195" s="528"/>
      <c r="L195" s="528"/>
      <c r="M195" s="524"/>
      <c r="O195" s="526"/>
      <c r="P195" s="526"/>
    </row>
    <row r="196" spans="1:16" s="525" customFormat="1" ht="15" customHeight="1" x14ac:dyDescent="0.25">
      <c r="A196" s="523" t="str">
        <f>Constant!A41</f>
        <v>Plastic Film Applied - Inside or Outside</v>
      </c>
      <c r="B196" s="524"/>
      <c r="C196" s="524"/>
      <c r="E196" s="720">
        <f>Constant!B41*$G$2</f>
        <v>33</v>
      </c>
      <c r="F196" s="523" t="str">
        <f>Constant!C41</f>
        <v>Per Window</v>
      </c>
      <c r="H196" s="680"/>
      <c r="I196" s="597"/>
      <c r="J196" s="597"/>
      <c r="K196" s="528"/>
      <c r="L196" s="528"/>
      <c r="M196" s="524"/>
      <c r="O196" s="526"/>
      <c r="P196" s="526"/>
    </row>
    <row r="197" spans="1:16" s="525" customFormat="1" ht="15" customHeight="1" x14ac:dyDescent="0.25">
      <c r="A197" s="523" t="str">
        <f>Constant!A42</f>
        <v>Plastic Film Applied - Inside and Outside</v>
      </c>
      <c r="B197" s="524"/>
      <c r="C197" s="524"/>
      <c r="E197" s="720">
        <f>Constant!B42*$G$2</f>
        <v>44</v>
      </c>
      <c r="F197" s="523" t="str">
        <f>Constant!C42</f>
        <v>Per Window</v>
      </c>
      <c r="H197" s="680"/>
      <c r="I197" s="597"/>
      <c r="J197" s="597"/>
      <c r="K197" s="528"/>
      <c r="L197" s="528"/>
      <c r="M197" s="524"/>
      <c r="O197" s="526"/>
      <c r="P197" s="526"/>
    </row>
    <row r="198" spans="1:16" s="525" customFormat="1" ht="15" customHeight="1" x14ac:dyDescent="0.25">
      <c r="A198" s="523" t="str">
        <f>Constant!A43</f>
        <v>Flat Grid Charge</v>
      </c>
      <c r="B198" s="524"/>
      <c r="C198" s="524"/>
      <c r="E198" s="720">
        <f>Constant!B43*$G$2</f>
        <v>6.55</v>
      </c>
      <c r="F198" s="523" t="str">
        <f>Constant!C43</f>
        <v>Per Square Ft.</v>
      </c>
      <c r="H198" s="680"/>
      <c r="I198" s="597"/>
      <c r="J198" s="597"/>
      <c r="K198" s="528"/>
      <c r="L198" s="528"/>
      <c r="M198" s="524"/>
      <c r="O198" s="526"/>
      <c r="P198" s="526"/>
    </row>
    <row r="199" spans="1:16" s="525" customFormat="1" ht="15" customHeight="1" x14ac:dyDescent="0.25">
      <c r="A199" s="523" t="str">
        <f>Constant!A44</f>
        <v>Two-Tone Flat Grid Charge</v>
      </c>
      <c r="B199" s="524"/>
      <c r="C199" s="524"/>
      <c r="E199" s="720">
        <f>Constant!B44*$G$2</f>
        <v>17.02</v>
      </c>
      <c r="F199" s="523" t="str">
        <f>Constant!C44</f>
        <v>Per Square Ft.</v>
      </c>
      <c r="H199" s="680"/>
      <c r="I199" s="597"/>
      <c r="J199" s="597"/>
      <c r="K199" s="528"/>
      <c r="L199" s="528"/>
      <c r="M199" s="524"/>
      <c r="O199" s="526"/>
      <c r="P199" s="526"/>
    </row>
    <row r="200" spans="1:16" s="525" customFormat="1" ht="15" customHeight="1" x14ac:dyDescent="0.25">
      <c r="A200" s="523" t="str">
        <f>Constant!A45</f>
        <v>Sculptured Grid Charge</v>
      </c>
      <c r="B200" s="524"/>
      <c r="C200" s="524"/>
      <c r="E200" s="720">
        <f>Constant!B45*$G$2</f>
        <v>17.02</v>
      </c>
      <c r="F200" s="523" t="str">
        <f>Constant!C45</f>
        <v>Per Square Ft.</v>
      </c>
      <c r="H200" s="680"/>
      <c r="I200" s="597"/>
      <c r="J200" s="597"/>
      <c r="K200" s="528"/>
      <c r="L200" s="528"/>
      <c r="M200" s="524"/>
      <c r="O200" s="526"/>
      <c r="P200" s="526"/>
    </row>
    <row r="201" spans="1:16" s="525" customFormat="1" ht="15" customHeight="1" x14ac:dyDescent="0.25">
      <c r="A201" s="523" t="str">
        <f>Constant!A46</f>
        <v>Two-Tone Sculptured Grid Charge</v>
      </c>
      <c r="B201" s="524"/>
      <c r="C201" s="524"/>
      <c r="E201" s="720">
        <f>Constant!B46*$G$2</f>
        <v>34.06</v>
      </c>
      <c r="F201" s="523" t="str">
        <f>Constant!C46</f>
        <v>Per Square Ft.</v>
      </c>
      <c r="H201" s="680"/>
      <c r="I201" s="597"/>
      <c r="J201" s="597"/>
      <c r="K201" s="528"/>
      <c r="L201" s="528"/>
      <c r="M201" s="524"/>
      <c r="O201" s="526"/>
      <c r="P201" s="526"/>
    </row>
    <row r="202" spans="1:16" s="525" customFormat="1" ht="15" customHeight="1" x14ac:dyDescent="0.25">
      <c r="A202" s="523" t="str">
        <f>Constant!A47</f>
        <v>Simulated Divided Lite Grid Charge</v>
      </c>
      <c r="B202" s="524"/>
      <c r="C202" s="524"/>
      <c r="E202" s="720">
        <f>Constant!B47*$G$2</f>
        <v>21.8</v>
      </c>
      <c r="F202" s="523" t="str">
        <f>Constant!C47</f>
        <v>Per Square Ft.</v>
      </c>
      <c r="G202" s="684" t="s">
        <v>1208</v>
      </c>
      <c r="H202" s="680"/>
      <c r="I202" s="597"/>
      <c r="J202" s="597"/>
      <c r="K202" s="528"/>
      <c r="L202" s="528"/>
      <c r="M202" s="524"/>
      <c r="O202" s="526"/>
      <c r="P202" s="526"/>
    </row>
    <row r="203" spans="1:16" s="525" customFormat="1" ht="15" customHeight="1" x14ac:dyDescent="0.25">
      <c r="A203" s="523" t="str">
        <f>Constant!A48</f>
        <v>Simulated Divided Lite Painted Grid Charge</v>
      </c>
      <c r="B203" s="524"/>
      <c r="C203" s="524"/>
      <c r="E203" s="720">
        <f>Constant!B48*$G$2</f>
        <v>27.51</v>
      </c>
      <c r="F203" s="523" t="str">
        <f>Constant!C48</f>
        <v>Per Square Ft.</v>
      </c>
      <c r="G203" s="684" t="s">
        <v>1208</v>
      </c>
      <c r="H203" s="680"/>
      <c r="I203" s="597"/>
      <c r="J203" s="597"/>
      <c r="K203" s="528"/>
      <c r="L203" s="528"/>
      <c r="M203" s="524"/>
      <c r="O203" s="526"/>
      <c r="P203" s="526"/>
    </row>
    <row r="204" spans="1:16" s="525" customFormat="1" ht="15" customHeight="1" x14ac:dyDescent="0.25">
      <c r="A204" s="523" t="str">
        <f>Constant!A49</f>
        <v>2 1/8" SDL Bar</v>
      </c>
      <c r="B204" s="607"/>
      <c r="C204" s="535"/>
      <c r="D204" s="535"/>
      <c r="E204" s="720">
        <f>Constant!B49*$G$2</f>
        <v>102</v>
      </c>
      <c r="F204" s="523" t="str">
        <f>Constant!C49</f>
        <v>Per Bar</v>
      </c>
      <c r="H204" s="680"/>
      <c r="I204" s="597"/>
      <c r="J204" s="597"/>
      <c r="K204" s="528"/>
      <c r="L204" s="528"/>
      <c r="M204" s="524"/>
      <c r="O204" s="526"/>
      <c r="P204" s="526"/>
    </row>
    <row r="205" spans="1:16" s="525" customFormat="1" ht="15" customHeight="1" x14ac:dyDescent="0.25">
      <c r="A205" s="523" t="str">
        <f>Constant!A52</f>
        <v>Combination Unit Charge</v>
      </c>
      <c r="B205" s="535"/>
      <c r="C205" s="535"/>
      <c r="D205" s="535"/>
      <c r="E205" s="720">
        <f>Constant!B52*$G$2</f>
        <v>154</v>
      </c>
      <c r="F205" s="523" t="str">
        <f>Constant!C52</f>
        <v>Combination Charge</v>
      </c>
      <c r="H205" s="680"/>
      <c r="I205" s="597"/>
      <c r="J205" s="597"/>
      <c r="K205" s="528"/>
      <c r="L205" s="528"/>
      <c r="M205" s="524"/>
      <c r="O205" s="526"/>
      <c r="P205" s="526"/>
    </row>
    <row r="206" spans="1:16" s="535" customFormat="1" ht="15" customHeight="1" x14ac:dyDescent="0.25">
      <c r="A206" s="523" t="str">
        <f>Constant!A53</f>
        <v>Tariff</v>
      </c>
      <c r="E206" s="720">
        <f>Constant!B53*$G$2</f>
        <v>6.24</v>
      </c>
      <c r="F206" s="523" t="str">
        <f>Constant!C53</f>
        <v>Per Unit</v>
      </c>
      <c r="H206" s="681"/>
      <c r="I206" s="597"/>
      <c r="J206" s="597"/>
      <c r="K206" s="528"/>
      <c r="L206" s="528"/>
      <c r="M206" s="524"/>
      <c r="O206" s="536"/>
    </row>
    <row r="207" spans="1:16" s="535" customFormat="1" ht="15" customHeight="1" x14ac:dyDescent="0.25">
      <c r="A207" s="523"/>
      <c r="I207" s="681"/>
      <c r="J207" s="534"/>
      <c r="K207" s="534"/>
    </row>
    <row r="208" spans="1:16" s="535" customFormat="1" ht="15" customHeight="1" thickBot="1" x14ac:dyDescent="0.3">
      <c r="A208" s="523"/>
      <c r="B208" s="539"/>
      <c r="C208" s="539"/>
      <c r="D208" s="538"/>
      <c r="E208" s="538"/>
      <c r="F208" s="529"/>
      <c r="G208" s="529"/>
      <c r="I208" s="681"/>
      <c r="J208" s="597"/>
      <c r="K208" s="597"/>
      <c r="L208" s="528"/>
      <c r="M208" s="528"/>
      <c r="N208" s="524"/>
    </row>
    <row r="209" spans="1:19" s="529" customFormat="1" ht="15" customHeight="1" x14ac:dyDescent="0.25">
      <c r="A209" s="711" t="str">
        <f>Constant!A59</f>
        <v>* Suggested rough opening based on butt type drywall installation - add 1/2" to exact width dimension - add 1/2" to exact height dimension.</v>
      </c>
      <c r="B209" s="726"/>
      <c r="C209" s="726"/>
      <c r="D209" s="726"/>
      <c r="E209" s="726"/>
      <c r="F209" s="726"/>
      <c r="G209" s="726"/>
      <c r="H209" s="714"/>
      <c r="I209" s="725"/>
      <c r="J209" s="724"/>
      <c r="K209" s="724"/>
      <c r="L209" s="730"/>
      <c r="M209" s="730"/>
      <c r="N209" s="723"/>
      <c r="O209" s="714"/>
      <c r="P209" s="714"/>
      <c r="Q209" s="714"/>
      <c r="R209" s="714"/>
      <c r="S209" s="714"/>
    </row>
    <row r="210" spans="1:19" s="529" customFormat="1" ht="15" customHeight="1" x14ac:dyDescent="0.25">
      <c r="A210" s="523" t="str">
        <f>Constant!A60</f>
        <v>* Grids are between Glass and can not be removed or added.</v>
      </c>
      <c r="B210" s="535"/>
      <c r="C210" s="535"/>
      <c r="D210" s="535"/>
      <c r="E210" s="535"/>
      <c r="F210" s="535"/>
      <c r="G210" s="535"/>
      <c r="H210" s="540"/>
      <c r="I210" s="682"/>
      <c r="J210" s="597"/>
      <c r="K210" s="597"/>
      <c r="L210" s="528"/>
      <c r="M210" s="528"/>
      <c r="N210" s="524"/>
    </row>
    <row r="211" spans="1:19" s="529" customFormat="1" ht="15" customHeight="1" x14ac:dyDescent="0.25">
      <c r="A211" s="523" t="str">
        <f>Constant!A61</f>
        <v>** Argon Enhanced Available Only In Combination W/ Low E Glass.</v>
      </c>
      <c r="B211" s="535"/>
      <c r="C211" s="535"/>
      <c r="D211" s="535"/>
      <c r="E211" s="535"/>
      <c r="F211" s="534"/>
      <c r="G211" s="534"/>
      <c r="H211" s="540"/>
      <c r="I211" s="682"/>
      <c r="J211" s="598"/>
      <c r="K211" s="598"/>
    </row>
    <row r="212" spans="1:19" x14ac:dyDescent="0.25">
      <c r="A212" s="523" t="str">
        <f>Constant!A62</f>
        <v>Subject to change without notice.</v>
      </c>
      <c r="L212" s="517"/>
      <c r="M212" s="517"/>
      <c r="N212" s="517"/>
      <c r="O212" s="517"/>
      <c r="P212" s="517"/>
    </row>
    <row r="213" spans="1:19" x14ac:dyDescent="0.25">
      <c r="A213" s="523" t="str">
        <f>Constant!A63</f>
        <v>When changing the multiplier, please make sure that you have entered the correct number from your multiplier sheet.</v>
      </c>
      <c r="L213" s="517"/>
      <c r="M213" s="517"/>
      <c r="N213" s="517"/>
      <c r="O213" s="517"/>
      <c r="P213" s="517"/>
    </row>
    <row r="214" spans="1:19" x14ac:dyDescent="0.25">
      <c r="A214" s="523" t="str">
        <f>Constant!A64</f>
        <v>Match the product code number and the multiplier number.  We can not be responsible for mistakes in pricing.</v>
      </c>
      <c r="L214" s="517"/>
      <c r="M214" s="517"/>
      <c r="N214" s="517"/>
      <c r="O214" s="517"/>
      <c r="P214" s="517"/>
    </row>
    <row r="215" spans="1:19" ht="16.5" thickBot="1" x14ac:dyDescent="0.3">
      <c r="A215" s="716" t="str">
        <f>Constant!A65</f>
        <v>If you have any questions contact your local sales person or customer service department.</v>
      </c>
      <c r="B215" s="722"/>
      <c r="C215" s="722"/>
      <c r="D215" s="722"/>
      <c r="E215" s="722"/>
      <c r="F215" s="722"/>
      <c r="G215" s="722"/>
      <c r="H215" s="722"/>
      <c r="I215" s="733"/>
      <c r="J215" s="734"/>
      <c r="K215" s="734"/>
      <c r="L215" s="735"/>
      <c r="M215" s="735"/>
      <c r="N215" s="735"/>
      <c r="O215" s="735"/>
      <c r="P215" s="735"/>
      <c r="Q215" s="722"/>
      <c r="R215" s="722"/>
      <c r="S215" s="722"/>
    </row>
    <row r="216" spans="1:19" x14ac:dyDescent="0.25">
      <c r="A216" s="523"/>
      <c r="L216" s="517"/>
      <c r="M216" s="517"/>
      <c r="N216" s="517"/>
      <c r="O216" s="517"/>
      <c r="P216" s="517"/>
    </row>
    <row r="217" spans="1:19" x14ac:dyDescent="0.25">
      <c r="A217" s="523"/>
      <c r="L217" s="517"/>
      <c r="M217" s="517"/>
      <c r="N217" s="517"/>
      <c r="O217" s="517"/>
      <c r="P217" s="517"/>
    </row>
    <row r="218" spans="1:19" x14ac:dyDescent="0.25">
      <c r="A218" s="523"/>
      <c r="L218" s="517"/>
      <c r="M218" s="517"/>
      <c r="N218" s="517"/>
      <c r="O218" s="517"/>
      <c r="P218" s="517"/>
    </row>
    <row r="219" spans="1:19" x14ac:dyDescent="0.25">
      <c r="A219" s="523"/>
      <c r="L219" s="517"/>
      <c r="M219" s="517"/>
      <c r="N219" s="517"/>
      <c r="O219" s="517"/>
      <c r="P219" s="517"/>
    </row>
    <row r="220" spans="1:19" x14ac:dyDescent="0.25">
      <c r="A220" s="523"/>
      <c r="L220" s="517"/>
      <c r="M220" s="517"/>
      <c r="N220" s="517"/>
      <c r="O220" s="517"/>
      <c r="P220" s="517"/>
    </row>
    <row r="221" spans="1:19" x14ac:dyDescent="0.25">
      <c r="A221" s="523"/>
      <c r="L221" s="517"/>
      <c r="M221" s="517"/>
      <c r="N221" s="517"/>
      <c r="O221" s="517"/>
      <c r="P221" s="517"/>
    </row>
    <row r="222" spans="1:19" x14ac:dyDescent="0.25">
      <c r="A222" s="523"/>
      <c r="L222" s="517"/>
      <c r="M222" s="517"/>
      <c r="N222" s="517"/>
      <c r="O222" s="517"/>
      <c r="P222" s="517"/>
    </row>
    <row r="223" spans="1:19" x14ac:dyDescent="0.25">
      <c r="L223" s="517"/>
      <c r="M223" s="517"/>
      <c r="N223" s="517"/>
      <c r="O223" s="517"/>
      <c r="P223" s="517"/>
    </row>
    <row r="224" spans="1:19" x14ac:dyDescent="0.25">
      <c r="L224" s="517"/>
      <c r="M224" s="517"/>
      <c r="N224" s="517"/>
      <c r="O224" s="517"/>
      <c r="P224" s="517"/>
    </row>
    <row r="225" spans="12:16" x14ac:dyDescent="0.25">
      <c r="L225" s="517"/>
      <c r="M225" s="517"/>
      <c r="N225" s="517"/>
      <c r="O225" s="517"/>
      <c r="P225" s="517"/>
    </row>
    <row r="226" spans="12:16" x14ac:dyDescent="0.25">
      <c r="L226" s="517"/>
      <c r="M226" s="517"/>
      <c r="N226" s="517"/>
      <c r="O226" s="517"/>
      <c r="P226" s="517"/>
    </row>
    <row r="227" spans="12:16" x14ac:dyDescent="0.25">
      <c r="L227" s="517"/>
      <c r="M227" s="517"/>
      <c r="N227" s="517"/>
      <c r="O227" s="517"/>
      <c r="P227" s="517"/>
    </row>
    <row r="228" spans="12:16" x14ac:dyDescent="0.25">
      <c r="L228" s="517"/>
      <c r="M228" s="517"/>
      <c r="N228" s="517"/>
      <c r="O228" s="517"/>
      <c r="P228" s="517"/>
    </row>
    <row r="229" spans="12:16" x14ac:dyDescent="0.25">
      <c r="L229" s="517"/>
      <c r="M229" s="517"/>
      <c r="N229" s="517"/>
      <c r="O229" s="517"/>
      <c r="P229" s="517"/>
    </row>
    <row r="230" spans="12:16" x14ac:dyDescent="0.25">
      <c r="L230" s="517"/>
      <c r="M230" s="517"/>
      <c r="N230" s="517"/>
      <c r="O230" s="517"/>
      <c r="P230" s="517"/>
    </row>
    <row r="231" spans="12:16" x14ac:dyDescent="0.25">
      <c r="L231" s="517"/>
      <c r="M231" s="517"/>
      <c r="N231" s="517"/>
      <c r="O231" s="517"/>
      <c r="P231" s="517"/>
    </row>
    <row r="232" spans="12:16" x14ac:dyDescent="0.25">
      <c r="L232" s="517"/>
      <c r="M232" s="517"/>
      <c r="N232" s="517"/>
      <c r="O232" s="517"/>
      <c r="P232" s="517"/>
    </row>
    <row r="233" spans="12:16" x14ac:dyDescent="0.25">
      <c r="L233" s="517"/>
      <c r="M233" s="517"/>
      <c r="N233" s="517"/>
      <c r="O233" s="517"/>
      <c r="P233" s="517"/>
    </row>
    <row r="234" spans="12:16" x14ac:dyDescent="0.25">
      <c r="L234" s="517"/>
      <c r="M234" s="517"/>
      <c r="N234" s="517"/>
      <c r="O234" s="517"/>
      <c r="P234" s="517"/>
    </row>
    <row r="235" spans="12:16" x14ac:dyDescent="0.25">
      <c r="L235" s="517"/>
      <c r="M235" s="517"/>
      <c r="N235" s="517"/>
      <c r="O235" s="517"/>
      <c r="P235" s="517"/>
    </row>
    <row r="236" spans="12:16" x14ac:dyDescent="0.25">
      <c r="L236" s="517"/>
      <c r="M236" s="517"/>
      <c r="N236" s="517"/>
      <c r="O236" s="517"/>
      <c r="P236" s="517"/>
    </row>
    <row r="237" spans="12:16" x14ac:dyDescent="0.25">
      <c r="L237" s="517"/>
      <c r="M237" s="517"/>
      <c r="N237" s="517"/>
      <c r="O237" s="517"/>
      <c r="P237" s="517"/>
    </row>
    <row r="238" spans="12:16" x14ac:dyDescent="0.25">
      <c r="L238" s="517"/>
      <c r="M238" s="517"/>
      <c r="N238" s="517"/>
      <c r="O238" s="517"/>
      <c r="P238" s="517"/>
    </row>
    <row r="239" spans="12:16" x14ac:dyDescent="0.25">
      <c r="L239" s="517"/>
      <c r="M239" s="517"/>
      <c r="N239" s="517"/>
      <c r="O239" s="517"/>
      <c r="P239" s="517"/>
    </row>
    <row r="240" spans="12:16" x14ac:dyDescent="0.25">
      <c r="L240" s="517"/>
      <c r="M240" s="517"/>
      <c r="N240" s="517"/>
      <c r="O240" s="517"/>
      <c r="P240" s="517"/>
    </row>
    <row r="241" spans="12:16" x14ac:dyDescent="0.25">
      <c r="L241" s="517"/>
      <c r="M241" s="517"/>
      <c r="N241" s="517"/>
      <c r="O241" s="517"/>
      <c r="P241" s="517"/>
    </row>
    <row r="242" spans="12:16" x14ac:dyDescent="0.25">
      <c r="L242" s="517"/>
      <c r="M242" s="517"/>
      <c r="N242" s="517"/>
      <c r="O242" s="517"/>
      <c r="P242" s="517"/>
    </row>
    <row r="243" spans="12:16" x14ac:dyDescent="0.25">
      <c r="L243" s="517"/>
      <c r="M243" s="517"/>
      <c r="N243" s="517"/>
      <c r="O243" s="517"/>
      <c r="P243" s="517"/>
    </row>
    <row r="244" spans="12:16" x14ac:dyDescent="0.25">
      <c r="L244" s="517"/>
      <c r="M244" s="517"/>
      <c r="N244" s="517"/>
      <c r="O244" s="517"/>
      <c r="P244" s="517"/>
    </row>
    <row r="245" spans="12:16" x14ac:dyDescent="0.25">
      <c r="L245" s="517"/>
      <c r="M245" s="517"/>
      <c r="N245" s="517"/>
      <c r="O245" s="517"/>
      <c r="P245" s="517"/>
    </row>
    <row r="246" spans="12:16" x14ac:dyDescent="0.25">
      <c r="L246" s="517"/>
      <c r="M246" s="517"/>
      <c r="N246" s="517"/>
      <c r="O246" s="517"/>
      <c r="P246" s="517"/>
    </row>
    <row r="247" spans="12:16" x14ac:dyDescent="0.25">
      <c r="L247" s="517"/>
      <c r="M247" s="517"/>
      <c r="N247" s="517"/>
      <c r="O247" s="517"/>
      <c r="P247" s="517"/>
    </row>
    <row r="248" spans="12:16" x14ac:dyDescent="0.25">
      <c r="L248" s="517"/>
      <c r="M248" s="517"/>
      <c r="N248" s="517"/>
      <c r="O248" s="517"/>
      <c r="P248" s="517"/>
    </row>
    <row r="249" spans="12:16" x14ac:dyDescent="0.25">
      <c r="L249" s="517"/>
      <c r="M249" s="517"/>
      <c r="N249" s="517"/>
      <c r="O249" s="517"/>
      <c r="P249" s="517"/>
    </row>
    <row r="250" spans="12:16" x14ac:dyDescent="0.25">
      <c r="L250" s="517"/>
      <c r="M250" s="517"/>
      <c r="N250" s="517"/>
      <c r="O250" s="517"/>
      <c r="P250" s="517"/>
    </row>
    <row r="251" spans="12:16" x14ac:dyDescent="0.25">
      <c r="L251" s="517"/>
      <c r="M251" s="517"/>
      <c r="N251" s="517"/>
      <c r="O251" s="517"/>
      <c r="P251" s="517"/>
    </row>
    <row r="252" spans="12:16" x14ac:dyDescent="0.25">
      <c r="L252" s="517"/>
      <c r="M252" s="517"/>
      <c r="N252" s="517"/>
      <c r="O252" s="517"/>
      <c r="P252" s="517"/>
    </row>
    <row r="253" spans="12:16" x14ac:dyDescent="0.25">
      <c r="L253" s="517"/>
      <c r="M253" s="517"/>
      <c r="N253" s="517"/>
      <c r="O253" s="517"/>
      <c r="P253" s="517"/>
    </row>
    <row r="254" spans="12:16" x14ac:dyDescent="0.25">
      <c r="L254" s="517"/>
      <c r="M254" s="517"/>
      <c r="N254" s="517"/>
      <c r="O254" s="517"/>
      <c r="P254" s="517"/>
    </row>
    <row r="255" spans="12:16" x14ac:dyDescent="0.25">
      <c r="L255" s="517"/>
      <c r="M255" s="517"/>
      <c r="N255" s="517"/>
      <c r="O255" s="517"/>
      <c r="P255" s="517"/>
    </row>
    <row r="256" spans="12:16" x14ac:dyDescent="0.25">
      <c r="L256" s="517"/>
      <c r="M256" s="517"/>
      <c r="N256" s="517"/>
      <c r="O256" s="517"/>
      <c r="P256" s="517"/>
    </row>
    <row r="257" spans="12:16" x14ac:dyDescent="0.25">
      <c r="L257" s="517"/>
      <c r="M257" s="517"/>
      <c r="N257" s="517"/>
      <c r="O257" s="517"/>
      <c r="P257" s="517"/>
    </row>
    <row r="258" spans="12:16" x14ac:dyDescent="0.25">
      <c r="L258" s="517"/>
      <c r="M258" s="517"/>
      <c r="N258" s="517"/>
      <c r="O258" s="517"/>
      <c r="P258" s="517"/>
    </row>
    <row r="259" spans="12:16" x14ac:dyDescent="0.25">
      <c r="L259" s="517"/>
      <c r="M259" s="517"/>
      <c r="N259" s="517"/>
      <c r="O259" s="517"/>
      <c r="P259" s="517"/>
    </row>
    <row r="260" spans="12:16" x14ac:dyDescent="0.25">
      <c r="L260" s="517"/>
      <c r="M260" s="517"/>
      <c r="N260" s="517"/>
      <c r="O260" s="517"/>
      <c r="P260" s="517"/>
    </row>
    <row r="261" spans="12:16" x14ac:dyDescent="0.25">
      <c r="L261" s="517"/>
      <c r="M261" s="517"/>
      <c r="N261" s="517"/>
      <c r="O261" s="517"/>
      <c r="P261" s="517"/>
    </row>
    <row r="262" spans="12:16" x14ac:dyDescent="0.25">
      <c r="L262" s="517"/>
      <c r="M262" s="517"/>
      <c r="N262" s="517"/>
      <c r="O262" s="517"/>
      <c r="P262" s="517"/>
    </row>
    <row r="263" spans="12:16" x14ac:dyDescent="0.25">
      <c r="L263" s="517"/>
      <c r="M263" s="517"/>
      <c r="N263" s="517"/>
      <c r="O263" s="517"/>
      <c r="P263" s="517"/>
    </row>
    <row r="264" spans="12:16" x14ac:dyDescent="0.25">
      <c r="L264" s="517"/>
      <c r="M264" s="517"/>
      <c r="N264" s="517"/>
      <c r="O264" s="517"/>
      <c r="P264" s="517"/>
    </row>
    <row r="265" spans="12:16" x14ac:dyDescent="0.25">
      <c r="L265" s="517"/>
      <c r="M265" s="517"/>
      <c r="N265" s="517"/>
      <c r="O265" s="517"/>
      <c r="P265" s="517"/>
    </row>
    <row r="266" spans="12:16" x14ac:dyDescent="0.25">
      <c r="L266" s="517"/>
      <c r="M266" s="517"/>
      <c r="N266" s="517"/>
      <c r="O266" s="517"/>
      <c r="P266" s="517"/>
    </row>
    <row r="267" spans="12:16" x14ac:dyDescent="0.25">
      <c r="L267" s="517"/>
      <c r="M267" s="517"/>
      <c r="N267" s="517"/>
      <c r="O267" s="517"/>
      <c r="P267" s="517"/>
    </row>
    <row r="268" spans="12:16" x14ac:dyDescent="0.25">
      <c r="L268" s="517"/>
      <c r="M268" s="517"/>
      <c r="N268" s="517"/>
      <c r="O268" s="517"/>
      <c r="P268" s="517"/>
    </row>
    <row r="269" spans="12:16" x14ac:dyDescent="0.25">
      <c r="L269" s="517"/>
      <c r="M269" s="517"/>
      <c r="N269" s="517"/>
      <c r="O269" s="517"/>
      <c r="P269" s="517"/>
    </row>
    <row r="270" spans="12:16" x14ac:dyDescent="0.25">
      <c r="L270" s="517"/>
      <c r="M270" s="517"/>
      <c r="N270" s="517"/>
      <c r="O270" s="517"/>
      <c r="P270" s="517"/>
    </row>
    <row r="271" spans="12:16" x14ac:dyDescent="0.25">
      <c r="L271" s="517"/>
      <c r="M271" s="517"/>
      <c r="N271" s="517"/>
      <c r="O271" s="517"/>
      <c r="P271" s="517"/>
    </row>
    <row r="272" spans="12:16" x14ac:dyDescent="0.25">
      <c r="L272" s="517"/>
      <c r="M272" s="517"/>
      <c r="N272" s="517"/>
      <c r="O272" s="517"/>
      <c r="P272" s="517"/>
    </row>
    <row r="273" spans="12:16" x14ac:dyDescent="0.25">
      <c r="L273" s="517"/>
      <c r="M273" s="517"/>
      <c r="N273" s="517"/>
      <c r="O273" s="517"/>
      <c r="P273" s="517"/>
    </row>
    <row r="274" spans="12:16" x14ac:dyDescent="0.25">
      <c r="L274" s="517"/>
      <c r="M274" s="517"/>
      <c r="N274" s="517"/>
      <c r="O274" s="517"/>
      <c r="P274" s="517"/>
    </row>
    <row r="275" spans="12:16" x14ac:dyDescent="0.25">
      <c r="L275" s="517"/>
      <c r="M275" s="517"/>
      <c r="N275" s="517"/>
      <c r="O275" s="517"/>
      <c r="P275" s="517"/>
    </row>
    <row r="276" spans="12:16" x14ac:dyDescent="0.25">
      <c r="L276" s="517"/>
      <c r="M276" s="517"/>
      <c r="N276" s="517"/>
      <c r="O276" s="517"/>
      <c r="P276" s="517"/>
    </row>
    <row r="277" spans="12:16" x14ac:dyDescent="0.25">
      <c r="L277" s="517"/>
      <c r="M277" s="517"/>
      <c r="N277" s="517"/>
      <c r="O277" s="517"/>
      <c r="P277" s="517"/>
    </row>
    <row r="278" spans="12:16" x14ac:dyDescent="0.25">
      <c r="L278" s="517"/>
      <c r="M278" s="517"/>
      <c r="N278" s="517"/>
      <c r="O278" s="517"/>
      <c r="P278" s="517"/>
    </row>
    <row r="279" spans="12:16" x14ac:dyDescent="0.25">
      <c r="L279" s="517"/>
      <c r="M279" s="517"/>
      <c r="N279" s="517"/>
      <c r="O279" s="517"/>
      <c r="P279" s="517"/>
    </row>
    <row r="280" spans="12:16" x14ac:dyDescent="0.25">
      <c r="L280" s="517"/>
      <c r="M280" s="517"/>
      <c r="N280" s="517"/>
      <c r="O280" s="517"/>
      <c r="P280" s="517"/>
    </row>
    <row r="281" spans="12:16" x14ac:dyDescent="0.25">
      <c r="L281" s="517"/>
      <c r="M281" s="517"/>
      <c r="N281" s="517"/>
      <c r="O281" s="517"/>
      <c r="P281" s="517"/>
    </row>
    <row r="282" spans="12:16" x14ac:dyDescent="0.25">
      <c r="L282" s="517"/>
      <c r="M282" s="517"/>
      <c r="N282" s="517"/>
      <c r="O282" s="517"/>
      <c r="P282" s="517"/>
    </row>
    <row r="283" spans="12:16" x14ac:dyDescent="0.25">
      <c r="L283" s="517"/>
      <c r="M283" s="517"/>
      <c r="N283" s="517"/>
      <c r="O283" s="517"/>
      <c r="P283" s="517"/>
    </row>
    <row r="284" spans="12:16" x14ac:dyDescent="0.25">
      <c r="L284" s="517"/>
      <c r="M284" s="517"/>
      <c r="N284" s="517"/>
      <c r="O284" s="517"/>
      <c r="P284" s="517"/>
    </row>
    <row r="285" spans="12:16" x14ac:dyDescent="0.25">
      <c r="L285" s="517"/>
      <c r="M285" s="517"/>
      <c r="N285" s="517"/>
      <c r="O285" s="517"/>
      <c r="P285" s="517"/>
    </row>
    <row r="286" spans="12:16" x14ac:dyDescent="0.25">
      <c r="L286" s="517"/>
      <c r="M286" s="517"/>
      <c r="N286" s="517"/>
      <c r="O286" s="517"/>
      <c r="P286" s="517"/>
    </row>
    <row r="287" spans="12:16" x14ac:dyDescent="0.25">
      <c r="L287" s="517"/>
      <c r="M287" s="517"/>
      <c r="N287" s="517"/>
      <c r="O287" s="517"/>
      <c r="P287" s="517"/>
    </row>
    <row r="288" spans="12:16" x14ac:dyDescent="0.25">
      <c r="L288" s="517"/>
      <c r="M288" s="517"/>
      <c r="N288" s="517"/>
      <c r="O288" s="517"/>
      <c r="P288" s="517"/>
    </row>
    <row r="289" spans="12:16" x14ac:dyDescent="0.25">
      <c r="L289" s="517"/>
      <c r="M289" s="517"/>
      <c r="N289" s="517"/>
      <c r="O289" s="517"/>
      <c r="P289" s="517"/>
    </row>
    <row r="290" spans="12:16" x14ac:dyDescent="0.25">
      <c r="L290" s="517"/>
      <c r="M290" s="517"/>
      <c r="N290" s="517"/>
      <c r="O290" s="517"/>
      <c r="P290" s="517"/>
    </row>
    <row r="291" spans="12:16" x14ac:dyDescent="0.25">
      <c r="L291" s="517"/>
      <c r="M291" s="517"/>
      <c r="N291" s="517"/>
      <c r="O291" s="517"/>
      <c r="P291" s="517"/>
    </row>
    <row r="292" spans="12:16" x14ac:dyDescent="0.25">
      <c r="L292" s="517"/>
      <c r="M292" s="517"/>
      <c r="N292" s="517"/>
      <c r="O292" s="517"/>
      <c r="P292" s="517"/>
    </row>
    <row r="293" spans="12:16" x14ac:dyDescent="0.25">
      <c r="L293" s="517"/>
      <c r="M293" s="517"/>
      <c r="N293" s="517"/>
      <c r="O293" s="517"/>
      <c r="P293" s="517"/>
    </row>
    <row r="294" spans="12:16" x14ac:dyDescent="0.25">
      <c r="L294" s="517"/>
      <c r="M294" s="517"/>
      <c r="N294" s="517"/>
      <c r="O294" s="517"/>
      <c r="P294" s="517"/>
    </row>
    <row r="295" spans="12:16" x14ac:dyDescent="0.25">
      <c r="L295" s="517"/>
      <c r="M295" s="517"/>
      <c r="N295" s="517"/>
      <c r="O295" s="517"/>
      <c r="P295" s="517"/>
    </row>
    <row r="296" spans="12:16" x14ac:dyDescent="0.25">
      <c r="L296" s="517"/>
      <c r="M296" s="517"/>
      <c r="N296" s="517"/>
      <c r="O296" s="517"/>
      <c r="P296" s="517"/>
    </row>
    <row r="297" spans="12:16" x14ac:dyDescent="0.25">
      <c r="L297" s="517"/>
      <c r="M297" s="517"/>
      <c r="N297" s="517"/>
      <c r="O297" s="517"/>
      <c r="P297" s="517"/>
    </row>
    <row r="298" spans="12:16" x14ac:dyDescent="0.25">
      <c r="L298" s="517"/>
      <c r="M298" s="517"/>
      <c r="N298" s="517"/>
      <c r="O298" s="517"/>
      <c r="P298" s="517"/>
    </row>
    <row r="299" spans="12:16" x14ac:dyDescent="0.25">
      <c r="L299" s="517"/>
      <c r="M299" s="517"/>
      <c r="N299" s="517"/>
      <c r="O299" s="517"/>
      <c r="P299" s="517"/>
    </row>
    <row r="300" spans="12:16" x14ac:dyDescent="0.25">
      <c r="L300" s="517"/>
      <c r="M300" s="517"/>
      <c r="N300" s="517"/>
      <c r="O300" s="517"/>
      <c r="P300" s="517"/>
    </row>
    <row r="301" spans="12:16" x14ac:dyDescent="0.25">
      <c r="L301" s="517"/>
      <c r="M301" s="517"/>
      <c r="N301" s="517"/>
      <c r="O301" s="517"/>
      <c r="P301" s="517"/>
    </row>
    <row r="302" spans="12:16" x14ac:dyDescent="0.25">
      <c r="L302" s="517"/>
      <c r="M302" s="517"/>
      <c r="N302" s="517"/>
      <c r="O302" s="517"/>
      <c r="P302" s="517"/>
    </row>
    <row r="303" spans="12:16" x14ac:dyDescent="0.25">
      <c r="L303" s="517"/>
      <c r="M303" s="517"/>
      <c r="N303" s="517"/>
      <c r="O303" s="517"/>
      <c r="P303" s="517"/>
    </row>
    <row r="304" spans="12:16" x14ac:dyDescent="0.25">
      <c r="L304" s="517"/>
      <c r="M304" s="517"/>
      <c r="N304" s="517"/>
      <c r="O304" s="517"/>
      <c r="P304" s="517"/>
    </row>
    <row r="305" spans="12:16" x14ac:dyDescent="0.25">
      <c r="L305" s="517"/>
      <c r="M305" s="517"/>
      <c r="N305" s="517"/>
      <c r="O305" s="517"/>
      <c r="P305" s="517"/>
    </row>
    <row r="306" spans="12:16" x14ac:dyDescent="0.25">
      <c r="L306" s="517"/>
      <c r="M306" s="517"/>
      <c r="N306" s="517"/>
      <c r="O306" s="517"/>
      <c r="P306" s="517"/>
    </row>
    <row r="307" spans="12:16" x14ac:dyDescent="0.25">
      <c r="L307" s="517"/>
      <c r="M307" s="517"/>
      <c r="N307" s="517"/>
      <c r="O307" s="517"/>
      <c r="P307" s="517"/>
    </row>
    <row r="308" spans="12:16" x14ac:dyDescent="0.25">
      <c r="L308" s="517"/>
      <c r="M308" s="517"/>
      <c r="N308" s="517"/>
      <c r="O308" s="517"/>
      <c r="P308" s="517"/>
    </row>
    <row r="309" spans="12:16" x14ac:dyDescent="0.25">
      <c r="L309" s="517"/>
      <c r="M309" s="517"/>
      <c r="N309" s="517"/>
      <c r="O309" s="517"/>
      <c r="P309" s="517"/>
    </row>
    <row r="310" spans="12:16" x14ac:dyDescent="0.25">
      <c r="L310" s="517"/>
      <c r="M310" s="517"/>
      <c r="N310" s="517"/>
      <c r="O310" s="517"/>
      <c r="P310" s="517"/>
    </row>
    <row r="311" spans="12:16" x14ac:dyDescent="0.25">
      <c r="L311" s="517"/>
      <c r="M311" s="517"/>
      <c r="N311" s="517"/>
      <c r="O311" s="517"/>
      <c r="P311" s="517"/>
    </row>
    <row r="312" spans="12:16" x14ac:dyDescent="0.25">
      <c r="L312" s="517"/>
      <c r="M312" s="517"/>
      <c r="N312" s="517"/>
      <c r="O312" s="517"/>
      <c r="P312" s="517"/>
    </row>
    <row r="313" spans="12:16" x14ac:dyDescent="0.25">
      <c r="L313" s="517"/>
      <c r="M313" s="517"/>
      <c r="N313" s="517"/>
      <c r="O313" s="517"/>
      <c r="P313" s="517"/>
    </row>
    <row r="314" spans="12:16" x14ac:dyDescent="0.25">
      <c r="L314" s="517"/>
      <c r="M314" s="517"/>
      <c r="N314" s="517"/>
      <c r="O314" s="517"/>
      <c r="P314" s="517"/>
    </row>
    <row r="315" spans="12:16" x14ac:dyDescent="0.25">
      <c r="L315" s="517"/>
      <c r="M315" s="517"/>
      <c r="N315" s="517"/>
      <c r="O315" s="517"/>
      <c r="P315" s="517"/>
    </row>
    <row r="316" spans="12:16" x14ac:dyDescent="0.25">
      <c r="L316" s="517"/>
      <c r="M316" s="517"/>
      <c r="N316" s="517"/>
      <c r="O316" s="517"/>
      <c r="P316" s="517"/>
    </row>
    <row r="317" spans="12:16" x14ac:dyDescent="0.25">
      <c r="L317" s="517"/>
      <c r="M317" s="517"/>
      <c r="N317" s="517"/>
      <c r="O317" s="517"/>
      <c r="P317" s="517"/>
    </row>
    <row r="318" spans="12:16" x14ac:dyDescent="0.25">
      <c r="L318" s="517"/>
      <c r="M318" s="517"/>
      <c r="N318" s="517"/>
      <c r="O318" s="517"/>
      <c r="P318" s="517"/>
    </row>
    <row r="319" spans="12:16" x14ac:dyDescent="0.25">
      <c r="L319" s="517"/>
      <c r="M319" s="517"/>
      <c r="N319" s="517"/>
      <c r="O319" s="517"/>
      <c r="P319" s="517"/>
    </row>
    <row r="320" spans="12:16" x14ac:dyDescent="0.25">
      <c r="L320" s="517"/>
      <c r="M320" s="517"/>
      <c r="N320" s="517"/>
      <c r="O320" s="517"/>
      <c r="P320" s="517"/>
    </row>
    <row r="321" spans="12:16" x14ac:dyDescent="0.25">
      <c r="L321" s="517"/>
      <c r="M321" s="517"/>
      <c r="N321" s="517"/>
      <c r="O321" s="517"/>
      <c r="P321" s="517"/>
    </row>
    <row r="322" spans="12:16" x14ac:dyDescent="0.25">
      <c r="L322" s="517"/>
      <c r="M322" s="517"/>
      <c r="N322" s="517"/>
      <c r="O322" s="517"/>
      <c r="P322" s="517"/>
    </row>
    <row r="323" spans="12:16" x14ac:dyDescent="0.25">
      <c r="L323" s="517"/>
      <c r="M323" s="517"/>
      <c r="N323" s="517"/>
      <c r="O323" s="517"/>
      <c r="P323" s="517"/>
    </row>
    <row r="324" spans="12:16" x14ac:dyDescent="0.25">
      <c r="L324" s="517"/>
      <c r="M324" s="517"/>
      <c r="N324" s="517"/>
      <c r="O324" s="517"/>
      <c r="P324" s="517"/>
    </row>
    <row r="325" spans="12:16" x14ac:dyDescent="0.25">
      <c r="L325" s="517"/>
      <c r="M325" s="517"/>
      <c r="N325" s="517"/>
      <c r="O325" s="517"/>
      <c r="P325" s="517"/>
    </row>
    <row r="326" spans="12:16" x14ac:dyDescent="0.25">
      <c r="L326" s="517"/>
      <c r="M326" s="517"/>
      <c r="N326" s="517"/>
      <c r="O326" s="517"/>
      <c r="P326" s="517"/>
    </row>
    <row r="327" spans="12:16" x14ac:dyDescent="0.25">
      <c r="L327" s="517"/>
      <c r="M327" s="517"/>
      <c r="N327" s="517"/>
      <c r="O327" s="517"/>
      <c r="P327" s="517"/>
    </row>
    <row r="328" spans="12:16" x14ac:dyDescent="0.25">
      <c r="L328" s="517"/>
      <c r="M328" s="517"/>
      <c r="N328" s="517"/>
      <c r="O328" s="517"/>
      <c r="P328" s="517"/>
    </row>
    <row r="329" spans="12:16" x14ac:dyDescent="0.25">
      <c r="L329" s="517"/>
      <c r="M329" s="517"/>
      <c r="N329" s="517"/>
      <c r="O329" s="517"/>
      <c r="P329" s="517"/>
    </row>
    <row r="330" spans="12:16" x14ac:dyDescent="0.25">
      <c r="L330" s="517"/>
      <c r="M330" s="517"/>
      <c r="N330" s="517"/>
      <c r="O330" s="517"/>
      <c r="P330" s="517"/>
    </row>
    <row r="331" spans="12:16" x14ac:dyDescent="0.25">
      <c r="L331" s="517"/>
      <c r="M331" s="517"/>
      <c r="N331" s="517"/>
      <c r="O331" s="517"/>
      <c r="P331" s="517"/>
    </row>
    <row r="332" spans="12:16" x14ac:dyDescent="0.25">
      <c r="L332" s="517"/>
      <c r="M332" s="517"/>
      <c r="N332" s="517"/>
      <c r="O332" s="517"/>
      <c r="P332" s="517"/>
    </row>
    <row r="333" spans="12:16" x14ac:dyDescent="0.25">
      <c r="L333" s="517"/>
      <c r="M333" s="517"/>
      <c r="N333" s="517"/>
      <c r="O333" s="517"/>
      <c r="P333" s="517"/>
    </row>
    <row r="334" spans="12:16" x14ac:dyDescent="0.25">
      <c r="L334" s="517"/>
      <c r="M334" s="517"/>
      <c r="N334" s="517"/>
      <c r="O334" s="517"/>
      <c r="P334" s="517"/>
    </row>
    <row r="335" spans="12:16" x14ac:dyDescent="0.25">
      <c r="L335" s="517"/>
      <c r="M335" s="517"/>
      <c r="N335" s="517"/>
      <c r="O335" s="517"/>
      <c r="P335" s="517"/>
    </row>
    <row r="336" spans="12:16" x14ac:dyDescent="0.25">
      <c r="L336" s="517"/>
      <c r="M336" s="517"/>
      <c r="N336" s="517"/>
      <c r="O336" s="517"/>
      <c r="P336" s="517"/>
    </row>
    <row r="337" spans="12:16" x14ac:dyDescent="0.25">
      <c r="L337" s="517"/>
      <c r="M337" s="517"/>
      <c r="N337" s="517"/>
      <c r="O337" s="517"/>
      <c r="P337" s="517"/>
    </row>
    <row r="338" spans="12:16" x14ac:dyDescent="0.25">
      <c r="L338" s="517"/>
      <c r="M338" s="517"/>
      <c r="N338" s="517"/>
      <c r="O338" s="517"/>
      <c r="P338" s="517"/>
    </row>
    <row r="339" spans="12:16" x14ac:dyDescent="0.25">
      <c r="L339" s="517"/>
      <c r="M339" s="517"/>
      <c r="N339" s="517"/>
      <c r="O339" s="517"/>
      <c r="P339" s="517"/>
    </row>
    <row r="340" spans="12:16" x14ac:dyDescent="0.25">
      <c r="L340" s="517"/>
      <c r="M340" s="517"/>
      <c r="N340" s="517"/>
      <c r="O340" s="517"/>
      <c r="P340" s="517"/>
    </row>
    <row r="341" spans="12:16" x14ac:dyDescent="0.25">
      <c r="L341" s="517"/>
      <c r="M341" s="517"/>
      <c r="N341" s="517"/>
      <c r="O341" s="517"/>
      <c r="P341" s="517"/>
    </row>
    <row r="342" spans="12:16" x14ac:dyDescent="0.25">
      <c r="L342" s="517"/>
      <c r="M342" s="517"/>
      <c r="N342" s="517"/>
      <c r="O342" s="517"/>
      <c r="P342" s="517"/>
    </row>
    <row r="343" spans="12:16" x14ac:dyDescent="0.25">
      <c r="L343" s="517"/>
      <c r="M343" s="517"/>
      <c r="N343" s="517"/>
      <c r="O343" s="517"/>
      <c r="P343" s="517"/>
    </row>
    <row r="344" spans="12:16" x14ac:dyDescent="0.25">
      <c r="L344" s="517"/>
      <c r="M344" s="517"/>
      <c r="N344" s="517"/>
      <c r="O344" s="517"/>
      <c r="P344" s="517"/>
    </row>
    <row r="345" spans="12:16" x14ac:dyDescent="0.25">
      <c r="L345" s="517"/>
      <c r="M345" s="517"/>
      <c r="N345" s="517"/>
      <c r="O345" s="517"/>
      <c r="P345" s="517"/>
    </row>
    <row r="346" spans="12:16" x14ac:dyDescent="0.25">
      <c r="L346" s="517"/>
      <c r="M346" s="517"/>
      <c r="N346" s="517"/>
      <c r="O346" s="517"/>
      <c r="P346" s="517"/>
    </row>
    <row r="347" spans="12:16" x14ac:dyDescent="0.25">
      <c r="L347" s="517"/>
      <c r="M347" s="517"/>
      <c r="N347" s="517"/>
      <c r="O347" s="517"/>
      <c r="P347" s="517"/>
    </row>
    <row r="348" spans="12:16" x14ac:dyDescent="0.25">
      <c r="L348" s="517"/>
      <c r="M348" s="517"/>
      <c r="N348" s="517"/>
      <c r="O348" s="517"/>
      <c r="P348" s="517"/>
    </row>
    <row r="349" spans="12:16" x14ac:dyDescent="0.25">
      <c r="L349" s="517"/>
      <c r="M349" s="517"/>
      <c r="N349" s="517"/>
      <c r="O349" s="517"/>
      <c r="P349" s="517"/>
    </row>
    <row r="350" spans="12:16" x14ac:dyDescent="0.25">
      <c r="L350" s="517"/>
      <c r="M350" s="517"/>
      <c r="N350" s="517"/>
      <c r="O350" s="517"/>
      <c r="P350" s="517"/>
    </row>
    <row r="351" spans="12:16" x14ac:dyDescent="0.25">
      <c r="L351" s="517"/>
      <c r="M351" s="517"/>
      <c r="N351" s="517"/>
      <c r="O351" s="517"/>
      <c r="P351" s="517"/>
    </row>
    <row r="352" spans="12:16" x14ac:dyDescent="0.25">
      <c r="L352" s="517"/>
      <c r="M352" s="517"/>
      <c r="N352" s="517"/>
      <c r="O352" s="517"/>
      <c r="P352" s="517"/>
    </row>
    <row r="353" spans="12:16" x14ac:dyDescent="0.25">
      <c r="L353" s="517"/>
      <c r="M353" s="517"/>
      <c r="N353" s="517"/>
      <c r="O353" s="517"/>
      <c r="P353" s="517"/>
    </row>
    <row r="354" spans="12:16" x14ac:dyDescent="0.25">
      <c r="L354" s="517"/>
      <c r="M354" s="517"/>
      <c r="N354" s="517"/>
      <c r="O354" s="517"/>
      <c r="P354" s="517"/>
    </row>
    <row r="355" spans="12:16" x14ac:dyDescent="0.25">
      <c r="L355" s="517"/>
      <c r="M355" s="517"/>
      <c r="N355" s="517"/>
      <c r="O355" s="517"/>
      <c r="P355" s="517"/>
    </row>
    <row r="356" spans="12:16" x14ac:dyDescent="0.25">
      <c r="L356" s="517"/>
      <c r="M356" s="517"/>
      <c r="N356" s="517"/>
      <c r="O356" s="517"/>
      <c r="P356" s="517"/>
    </row>
    <row r="357" spans="12:16" x14ac:dyDescent="0.25">
      <c r="L357" s="517"/>
      <c r="M357" s="517"/>
      <c r="N357" s="517"/>
      <c r="O357" s="517"/>
      <c r="P357" s="517"/>
    </row>
    <row r="358" spans="12:16" x14ac:dyDescent="0.25">
      <c r="L358" s="517"/>
      <c r="M358" s="517"/>
      <c r="N358" s="517"/>
      <c r="O358" s="517"/>
      <c r="P358" s="517"/>
    </row>
    <row r="359" spans="12:16" x14ac:dyDescent="0.25">
      <c r="L359" s="517"/>
      <c r="M359" s="517"/>
      <c r="N359" s="517"/>
      <c r="O359" s="517"/>
      <c r="P359" s="517"/>
    </row>
    <row r="360" spans="12:16" x14ac:dyDescent="0.25">
      <c r="L360" s="517"/>
      <c r="M360" s="517"/>
      <c r="N360" s="517"/>
      <c r="O360" s="517"/>
      <c r="P360" s="517"/>
    </row>
    <row r="361" spans="12:16" x14ac:dyDescent="0.25">
      <c r="L361" s="517"/>
      <c r="M361" s="517"/>
      <c r="N361" s="517"/>
      <c r="O361" s="517"/>
      <c r="P361" s="517"/>
    </row>
    <row r="362" spans="12:16" x14ac:dyDescent="0.25">
      <c r="L362" s="517"/>
      <c r="M362" s="517"/>
      <c r="N362" s="517"/>
      <c r="O362" s="517"/>
      <c r="P362" s="517"/>
    </row>
    <row r="363" spans="12:16" x14ac:dyDescent="0.25">
      <c r="L363" s="517"/>
      <c r="M363" s="517"/>
      <c r="N363" s="517"/>
      <c r="O363" s="517"/>
      <c r="P363" s="517"/>
    </row>
    <row r="364" spans="12:16" x14ac:dyDescent="0.25">
      <c r="L364" s="517"/>
      <c r="M364" s="517"/>
      <c r="N364" s="517"/>
      <c r="O364" s="517"/>
      <c r="P364" s="517"/>
    </row>
    <row r="365" spans="12:16" x14ac:dyDescent="0.25">
      <c r="L365" s="517"/>
      <c r="M365" s="517"/>
      <c r="N365" s="517"/>
      <c r="O365" s="517"/>
      <c r="P365" s="517"/>
    </row>
    <row r="366" spans="12:16" x14ac:dyDescent="0.25">
      <c r="L366" s="517"/>
      <c r="M366" s="517"/>
      <c r="N366" s="517"/>
      <c r="O366" s="517"/>
      <c r="P366" s="517"/>
    </row>
    <row r="367" spans="12:16" x14ac:dyDescent="0.25">
      <c r="L367" s="517"/>
      <c r="M367" s="517"/>
      <c r="N367" s="517"/>
      <c r="O367" s="517"/>
      <c r="P367" s="517"/>
    </row>
    <row r="368" spans="12:16" x14ac:dyDescent="0.25">
      <c r="L368" s="517"/>
      <c r="M368" s="517"/>
      <c r="N368" s="517"/>
      <c r="O368" s="517"/>
      <c r="P368" s="517"/>
    </row>
    <row r="369" spans="12:16" x14ac:dyDescent="0.25">
      <c r="L369" s="517"/>
      <c r="M369" s="517"/>
      <c r="N369" s="517"/>
      <c r="O369" s="517"/>
      <c r="P369" s="517"/>
    </row>
    <row r="370" spans="12:16" x14ac:dyDescent="0.25">
      <c r="L370" s="517"/>
      <c r="M370" s="517"/>
      <c r="N370" s="517"/>
      <c r="O370" s="517"/>
      <c r="P370" s="517"/>
    </row>
    <row r="371" spans="12:16" x14ac:dyDescent="0.25">
      <c r="L371" s="517"/>
      <c r="M371" s="517"/>
      <c r="N371" s="517"/>
      <c r="O371" s="517"/>
      <c r="P371" s="517"/>
    </row>
    <row r="372" spans="12:16" x14ac:dyDescent="0.25">
      <c r="L372" s="517"/>
      <c r="M372" s="517"/>
      <c r="N372" s="517"/>
      <c r="O372" s="517"/>
      <c r="P372" s="517"/>
    </row>
    <row r="373" spans="12:16" x14ac:dyDescent="0.25">
      <c r="L373" s="517"/>
      <c r="M373" s="517"/>
      <c r="N373" s="517"/>
      <c r="O373" s="517"/>
      <c r="P373" s="517"/>
    </row>
    <row r="374" spans="12:16" x14ac:dyDescent="0.25">
      <c r="L374" s="517"/>
      <c r="M374" s="517"/>
      <c r="N374" s="517"/>
      <c r="O374" s="517"/>
      <c r="P374" s="517"/>
    </row>
    <row r="375" spans="12:16" x14ac:dyDescent="0.25">
      <c r="L375" s="517"/>
      <c r="M375" s="517"/>
      <c r="N375" s="517"/>
      <c r="O375" s="517"/>
      <c r="P375" s="517"/>
    </row>
    <row r="376" spans="12:16" x14ac:dyDescent="0.25">
      <c r="L376" s="517"/>
      <c r="M376" s="517"/>
      <c r="N376" s="517"/>
      <c r="O376" s="517"/>
      <c r="P376" s="517"/>
    </row>
    <row r="377" spans="12:16" x14ac:dyDescent="0.25">
      <c r="L377" s="517"/>
      <c r="M377" s="517"/>
      <c r="N377" s="517"/>
      <c r="O377" s="517"/>
      <c r="P377" s="517"/>
    </row>
    <row r="378" spans="12:16" x14ac:dyDescent="0.25">
      <c r="L378" s="517"/>
      <c r="M378" s="517"/>
      <c r="N378" s="517"/>
      <c r="O378" s="517"/>
      <c r="P378" s="517"/>
    </row>
    <row r="379" spans="12:16" x14ac:dyDescent="0.25">
      <c r="L379" s="517"/>
      <c r="M379" s="517"/>
      <c r="N379" s="517"/>
      <c r="O379" s="517"/>
      <c r="P379" s="517"/>
    </row>
    <row r="380" spans="12:16" x14ac:dyDescent="0.25">
      <c r="L380" s="517"/>
      <c r="M380" s="517"/>
      <c r="N380" s="517"/>
      <c r="O380" s="517"/>
      <c r="P380" s="517"/>
    </row>
    <row r="381" spans="12:16" x14ac:dyDescent="0.25">
      <c r="L381" s="517"/>
      <c r="M381" s="517"/>
      <c r="N381" s="517"/>
      <c r="O381" s="517"/>
      <c r="P381" s="517"/>
    </row>
    <row r="382" spans="12:16" x14ac:dyDescent="0.25">
      <c r="L382" s="517"/>
      <c r="M382" s="517"/>
      <c r="N382" s="517"/>
      <c r="O382" s="517"/>
      <c r="P382" s="517"/>
    </row>
    <row r="383" spans="12:16" x14ac:dyDescent="0.25">
      <c r="L383" s="517"/>
      <c r="M383" s="517"/>
      <c r="N383" s="517"/>
      <c r="O383" s="517"/>
      <c r="P383" s="517"/>
    </row>
    <row r="384" spans="12:16" x14ac:dyDescent="0.25">
      <c r="L384" s="517"/>
      <c r="M384" s="517"/>
      <c r="N384" s="517"/>
      <c r="O384" s="517"/>
      <c r="P384" s="517"/>
    </row>
    <row r="385" spans="12:16" x14ac:dyDescent="0.25">
      <c r="L385" s="517"/>
      <c r="M385" s="517"/>
      <c r="N385" s="517"/>
      <c r="O385" s="517"/>
      <c r="P385" s="517"/>
    </row>
    <row r="386" spans="12:16" x14ac:dyDescent="0.25">
      <c r="L386" s="517"/>
      <c r="M386" s="517"/>
      <c r="N386" s="517"/>
      <c r="O386" s="517"/>
      <c r="P386" s="517"/>
    </row>
    <row r="387" spans="12:16" x14ac:dyDescent="0.25">
      <c r="L387" s="517"/>
      <c r="M387" s="517"/>
      <c r="N387" s="517"/>
      <c r="O387" s="517"/>
      <c r="P387" s="517"/>
    </row>
    <row r="388" spans="12:16" x14ac:dyDescent="0.25">
      <c r="L388" s="517"/>
      <c r="M388" s="517"/>
      <c r="N388" s="517"/>
      <c r="O388" s="517"/>
      <c r="P388" s="517"/>
    </row>
    <row r="389" spans="12:16" x14ac:dyDescent="0.25">
      <c r="L389" s="517"/>
      <c r="M389" s="517"/>
      <c r="N389" s="517"/>
      <c r="O389" s="517"/>
      <c r="P389" s="517"/>
    </row>
    <row r="390" spans="12:16" x14ac:dyDescent="0.25">
      <c r="L390" s="517"/>
      <c r="M390" s="517"/>
      <c r="N390" s="517"/>
      <c r="O390" s="517"/>
      <c r="P390" s="517"/>
    </row>
    <row r="391" spans="12:16" x14ac:dyDescent="0.25">
      <c r="L391" s="517"/>
      <c r="M391" s="517"/>
      <c r="N391" s="517"/>
      <c r="O391" s="517"/>
      <c r="P391" s="517"/>
    </row>
    <row r="392" spans="12:16" x14ac:dyDescent="0.25">
      <c r="L392" s="517"/>
      <c r="M392" s="517"/>
      <c r="N392" s="517"/>
      <c r="O392" s="517"/>
      <c r="P392" s="517"/>
    </row>
    <row r="393" spans="12:16" x14ac:dyDescent="0.25">
      <c r="L393" s="517"/>
      <c r="M393" s="517"/>
      <c r="N393" s="517"/>
      <c r="O393" s="517"/>
      <c r="P393" s="517"/>
    </row>
    <row r="394" spans="12:16" x14ac:dyDescent="0.25">
      <c r="L394" s="517"/>
      <c r="M394" s="517"/>
      <c r="N394" s="517"/>
      <c r="O394" s="517"/>
      <c r="P394" s="517"/>
    </row>
    <row r="395" spans="12:16" x14ac:dyDescent="0.25">
      <c r="L395" s="517"/>
      <c r="M395" s="517"/>
      <c r="N395" s="517"/>
      <c r="O395" s="517"/>
      <c r="P395" s="517"/>
    </row>
    <row r="396" spans="12:16" x14ac:dyDescent="0.25">
      <c r="L396" s="517"/>
      <c r="M396" s="517"/>
      <c r="N396" s="517"/>
      <c r="O396" s="517"/>
      <c r="P396" s="517"/>
    </row>
    <row r="397" spans="12:16" x14ac:dyDescent="0.25">
      <c r="L397" s="517"/>
      <c r="M397" s="517"/>
      <c r="N397" s="517"/>
      <c r="O397" s="517"/>
      <c r="P397" s="517"/>
    </row>
    <row r="398" spans="12:16" x14ac:dyDescent="0.25">
      <c r="L398" s="517"/>
      <c r="M398" s="517"/>
      <c r="N398" s="517"/>
      <c r="O398" s="517"/>
      <c r="P398" s="517"/>
    </row>
    <row r="399" spans="12:16" x14ac:dyDescent="0.25">
      <c r="L399" s="517"/>
      <c r="M399" s="517"/>
      <c r="N399" s="517"/>
      <c r="O399" s="517"/>
      <c r="P399" s="517"/>
    </row>
    <row r="400" spans="12:16" x14ac:dyDescent="0.25">
      <c r="L400" s="517"/>
      <c r="M400" s="517"/>
      <c r="N400" s="517"/>
      <c r="O400" s="517"/>
      <c r="P400" s="517"/>
    </row>
    <row r="401" spans="12:16" x14ac:dyDescent="0.25">
      <c r="L401" s="517"/>
      <c r="M401" s="517"/>
      <c r="N401" s="517"/>
      <c r="O401" s="517"/>
      <c r="P401" s="517"/>
    </row>
    <row r="402" spans="12:16" x14ac:dyDescent="0.25">
      <c r="L402" s="517"/>
      <c r="M402" s="517"/>
      <c r="N402" s="517"/>
      <c r="O402" s="517"/>
      <c r="P402" s="517"/>
    </row>
    <row r="403" spans="12:16" x14ac:dyDescent="0.25">
      <c r="L403" s="517"/>
      <c r="M403" s="517"/>
      <c r="N403" s="517"/>
      <c r="O403" s="517"/>
      <c r="P403" s="517"/>
    </row>
    <row r="404" spans="12:16" x14ac:dyDescent="0.25">
      <c r="L404" s="517"/>
      <c r="M404" s="517"/>
      <c r="N404" s="517"/>
      <c r="O404" s="517"/>
      <c r="P404" s="517"/>
    </row>
    <row r="405" spans="12:16" x14ac:dyDescent="0.25">
      <c r="L405" s="517"/>
      <c r="M405" s="517"/>
      <c r="N405" s="517"/>
      <c r="O405" s="517"/>
      <c r="P405" s="517"/>
    </row>
    <row r="406" spans="12:16" x14ac:dyDescent="0.25">
      <c r="L406" s="517"/>
      <c r="M406" s="517"/>
      <c r="N406" s="517"/>
      <c r="O406" s="517"/>
      <c r="P406" s="517"/>
    </row>
    <row r="407" spans="12:16" x14ac:dyDescent="0.25">
      <c r="L407" s="517"/>
      <c r="M407" s="517"/>
      <c r="N407" s="517"/>
      <c r="O407" s="517"/>
      <c r="P407" s="517"/>
    </row>
    <row r="408" spans="12:16" x14ac:dyDescent="0.25">
      <c r="L408" s="517"/>
      <c r="M408" s="517"/>
      <c r="N408" s="517"/>
      <c r="O408" s="517"/>
      <c r="P408" s="517"/>
    </row>
    <row r="409" spans="12:16" x14ac:dyDescent="0.25">
      <c r="L409" s="517"/>
      <c r="M409" s="517"/>
      <c r="N409" s="517"/>
      <c r="O409" s="517"/>
      <c r="P409" s="517"/>
    </row>
    <row r="410" spans="12:16" x14ac:dyDescent="0.25">
      <c r="L410" s="517"/>
      <c r="M410" s="517"/>
      <c r="N410" s="517"/>
      <c r="O410" s="517"/>
      <c r="P410" s="517"/>
    </row>
    <row r="411" spans="12:16" x14ac:dyDescent="0.25">
      <c r="L411" s="517"/>
      <c r="M411" s="517"/>
      <c r="N411" s="517"/>
      <c r="O411" s="517"/>
      <c r="P411" s="517"/>
    </row>
    <row r="412" spans="12:16" x14ac:dyDescent="0.25">
      <c r="L412" s="517"/>
      <c r="M412" s="517"/>
      <c r="N412" s="517"/>
      <c r="O412" s="517"/>
      <c r="P412" s="517"/>
    </row>
    <row r="413" spans="12:16" x14ac:dyDescent="0.25">
      <c r="L413" s="517"/>
      <c r="M413" s="517"/>
      <c r="N413" s="517"/>
      <c r="O413" s="517"/>
      <c r="P413" s="517"/>
    </row>
    <row r="414" spans="12:16" x14ac:dyDescent="0.25">
      <c r="L414" s="517"/>
      <c r="M414" s="517"/>
      <c r="N414" s="517"/>
      <c r="O414" s="517"/>
      <c r="P414" s="517"/>
    </row>
    <row r="415" spans="12:16" x14ac:dyDescent="0.25">
      <c r="L415" s="517"/>
      <c r="M415" s="517"/>
      <c r="N415" s="517"/>
      <c r="O415" s="517"/>
      <c r="P415" s="517"/>
    </row>
    <row r="416" spans="12:16" x14ac:dyDescent="0.25">
      <c r="L416" s="517"/>
      <c r="M416" s="517"/>
      <c r="N416" s="517"/>
      <c r="O416" s="517"/>
      <c r="P416" s="517"/>
    </row>
    <row r="417" spans="12:16" x14ac:dyDescent="0.25">
      <c r="L417" s="517"/>
      <c r="M417" s="517"/>
      <c r="N417" s="517"/>
      <c r="O417" s="517"/>
      <c r="P417" s="517"/>
    </row>
    <row r="418" spans="12:16" x14ac:dyDescent="0.25">
      <c r="L418" s="517"/>
      <c r="M418" s="517"/>
      <c r="N418" s="517"/>
      <c r="O418" s="517"/>
      <c r="P418" s="517"/>
    </row>
    <row r="419" spans="12:16" x14ac:dyDescent="0.25">
      <c r="L419" s="517"/>
      <c r="M419" s="517"/>
      <c r="N419" s="517"/>
      <c r="O419" s="517"/>
      <c r="P419" s="517"/>
    </row>
    <row r="420" spans="12:16" x14ac:dyDescent="0.25">
      <c r="L420" s="517"/>
      <c r="M420" s="517"/>
      <c r="N420" s="517"/>
      <c r="O420" s="517"/>
      <c r="P420" s="517"/>
    </row>
    <row r="421" spans="12:16" x14ac:dyDescent="0.25">
      <c r="L421" s="517"/>
      <c r="M421" s="517"/>
      <c r="N421" s="517"/>
      <c r="O421" s="517"/>
      <c r="P421" s="517"/>
    </row>
    <row r="422" spans="12:16" x14ac:dyDescent="0.25">
      <c r="L422" s="517"/>
      <c r="M422" s="517"/>
      <c r="N422" s="517"/>
      <c r="O422" s="517"/>
      <c r="P422" s="517"/>
    </row>
    <row r="423" spans="12:16" x14ac:dyDescent="0.25">
      <c r="L423" s="517"/>
      <c r="M423" s="517"/>
      <c r="N423" s="517"/>
      <c r="O423" s="517"/>
      <c r="P423" s="517"/>
    </row>
    <row r="424" spans="12:16" x14ac:dyDescent="0.25">
      <c r="L424" s="517"/>
      <c r="M424" s="517"/>
      <c r="N424" s="517"/>
      <c r="O424" s="517"/>
      <c r="P424" s="517"/>
    </row>
    <row r="425" spans="12:16" x14ac:dyDescent="0.25">
      <c r="L425" s="517"/>
      <c r="M425" s="517"/>
      <c r="N425" s="517"/>
      <c r="O425" s="517"/>
      <c r="P425" s="517"/>
    </row>
    <row r="426" spans="12:16" x14ac:dyDescent="0.25">
      <c r="L426" s="517"/>
      <c r="M426" s="517"/>
      <c r="N426" s="517"/>
      <c r="O426" s="517"/>
      <c r="P426" s="517"/>
    </row>
    <row r="427" spans="12:16" x14ac:dyDescent="0.25">
      <c r="L427" s="517"/>
      <c r="M427" s="517"/>
      <c r="N427" s="517"/>
      <c r="O427" s="517"/>
      <c r="P427" s="517"/>
    </row>
    <row r="428" spans="12:16" x14ac:dyDescent="0.25">
      <c r="L428" s="517"/>
      <c r="M428" s="517"/>
      <c r="N428" s="517"/>
      <c r="O428" s="517"/>
      <c r="P428" s="517"/>
    </row>
    <row r="429" spans="12:16" x14ac:dyDescent="0.25">
      <c r="L429" s="517"/>
      <c r="M429" s="517"/>
      <c r="N429" s="517"/>
      <c r="O429" s="517"/>
      <c r="P429" s="517"/>
    </row>
    <row r="430" spans="12:16" x14ac:dyDescent="0.25">
      <c r="L430" s="517"/>
      <c r="M430" s="517"/>
      <c r="N430" s="517"/>
      <c r="O430" s="517"/>
      <c r="P430" s="517"/>
    </row>
    <row r="431" spans="12:16" x14ac:dyDescent="0.25">
      <c r="L431" s="517"/>
      <c r="M431" s="517"/>
      <c r="N431" s="517"/>
      <c r="O431" s="517"/>
      <c r="P431" s="517"/>
    </row>
    <row r="432" spans="12:16" x14ac:dyDescent="0.25">
      <c r="L432" s="517"/>
      <c r="M432" s="517"/>
      <c r="N432" s="517"/>
      <c r="O432" s="517"/>
      <c r="P432" s="517"/>
    </row>
    <row r="433" spans="12:16" x14ac:dyDescent="0.25">
      <c r="L433" s="517"/>
      <c r="M433" s="517"/>
      <c r="N433" s="517"/>
      <c r="O433" s="517"/>
      <c r="P433" s="517"/>
    </row>
    <row r="434" spans="12:16" x14ac:dyDescent="0.25">
      <c r="L434" s="517"/>
      <c r="M434" s="517"/>
      <c r="N434" s="517"/>
      <c r="O434" s="517"/>
      <c r="P434" s="517"/>
    </row>
    <row r="435" spans="12:16" x14ac:dyDescent="0.25">
      <c r="L435" s="517"/>
      <c r="M435" s="517"/>
      <c r="N435" s="517"/>
      <c r="O435" s="517"/>
      <c r="P435" s="517"/>
    </row>
    <row r="436" spans="12:16" x14ac:dyDescent="0.25">
      <c r="L436" s="517"/>
      <c r="M436" s="517"/>
      <c r="N436" s="517"/>
      <c r="O436" s="517"/>
      <c r="P436" s="517"/>
    </row>
    <row r="437" spans="12:16" x14ac:dyDescent="0.25">
      <c r="L437" s="517"/>
      <c r="M437" s="517"/>
      <c r="N437" s="517"/>
      <c r="O437" s="517"/>
      <c r="P437" s="517"/>
    </row>
    <row r="438" spans="12:16" x14ac:dyDescent="0.25">
      <c r="L438" s="517"/>
      <c r="M438" s="517"/>
      <c r="N438" s="517"/>
      <c r="O438" s="517"/>
      <c r="P438" s="517"/>
    </row>
    <row r="439" spans="12:16" x14ac:dyDescent="0.25">
      <c r="L439" s="517"/>
      <c r="M439" s="517"/>
      <c r="N439" s="517"/>
      <c r="O439" s="517"/>
      <c r="P439" s="517"/>
    </row>
    <row r="440" spans="12:16" x14ac:dyDescent="0.25">
      <c r="L440" s="517"/>
      <c r="M440" s="517"/>
      <c r="N440" s="517"/>
      <c r="O440" s="517"/>
      <c r="P440" s="517"/>
    </row>
    <row r="441" spans="12:16" x14ac:dyDescent="0.25">
      <c r="L441" s="517"/>
      <c r="M441" s="517"/>
      <c r="N441" s="517"/>
      <c r="O441" s="517"/>
      <c r="P441" s="517"/>
    </row>
    <row r="442" spans="12:16" x14ac:dyDescent="0.25">
      <c r="L442" s="517"/>
      <c r="M442" s="517"/>
      <c r="N442" s="517"/>
      <c r="O442" s="517"/>
      <c r="P442" s="517"/>
    </row>
    <row r="443" spans="12:16" x14ac:dyDescent="0.25">
      <c r="L443" s="517"/>
      <c r="M443" s="517"/>
      <c r="N443" s="517"/>
      <c r="O443" s="517"/>
      <c r="P443" s="517"/>
    </row>
    <row r="444" spans="12:16" x14ac:dyDescent="0.25">
      <c r="L444" s="517"/>
      <c r="M444" s="517"/>
      <c r="N444" s="517"/>
      <c r="O444" s="517"/>
      <c r="P444" s="517"/>
    </row>
    <row r="445" spans="12:16" x14ac:dyDescent="0.25">
      <c r="L445" s="517"/>
      <c r="M445" s="517"/>
      <c r="N445" s="517"/>
      <c r="O445" s="517"/>
      <c r="P445" s="517"/>
    </row>
    <row r="446" spans="12:16" x14ac:dyDescent="0.25">
      <c r="L446" s="517"/>
      <c r="M446" s="517"/>
      <c r="N446" s="517"/>
      <c r="O446" s="517"/>
      <c r="P446" s="517"/>
    </row>
    <row r="447" spans="12:16" x14ac:dyDescent="0.25">
      <c r="L447" s="517"/>
      <c r="M447" s="517"/>
      <c r="N447" s="517"/>
      <c r="O447" s="517"/>
      <c r="P447" s="517"/>
    </row>
    <row r="448" spans="12:16" x14ac:dyDescent="0.25">
      <c r="L448" s="517"/>
      <c r="M448" s="517"/>
      <c r="N448" s="517"/>
      <c r="O448" s="517"/>
      <c r="P448" s="517"/>
    </row>
    <row r="449" spans="12:16" x14ac:dyDescent="0.25">
      <c r="L449" s="517"/>
      <c r="M449" s="517"/>
      <c r="N449" s="517"/>
      <c r="O449" s="517"/>
      <c r="P449" s="517"/>
    </row>
    <row r="450" spans="12:16" x14ac:dyDescent="0.25">
      <c r="L450" s="517"/>
      <c r="M450" s="517"/>
      <c r="N450" s="517"/>
      <c r="O450" s="517"/>
      <c r="P450" s="517"/>
    </row>
    <row r="451" spans="12:16" x14ac:dyDescent="0.25">
      <c r="L451" s="517"/>
      <c r="M451" s="517"/>
      <c r="N451" s="517"/>
      <c r="O451" s="517"/>
      <c r="P451" s="517"/>
    </row>
    <row r="452" spans="12:16" x14ac:dyDescent="0.25">
      <c r="L452" s="517"/>
      <c r="M452" s="517"/>
      <c r="N452" s="517"/>
      <c r="O452" s="517"/>
      <c r="P452" s="517"/>
    </row>
    <row r="453" spans="12:16" x14ac:dyDescent="0.25">
      <c r="L453" s="517"/>
      <c r="M453" s="517"/>
      <c r="N453" s="517"/>
      <c r="O453" s="517"/>
      <c r="P453" s="517"/>
    </row>
    <row r="454" spans="12:16" x14ac:dyDescent="0.25">
      <c r="L454" s="517"/>
      <c r="M454" s="517"/>
      <c r="N454" s="517"/>
      <c r="O454" s="517"/>
      <c r="P454" s="517"/>
    </row>
    <row r="455" spans="12:16" x14ac:dyDescent="0.25">
      <c r="L455" s="517"/>
      <c r="M455" s="517"/>
      <c r="N455" s="517"/>
      <c r="O455" s="517"/>
      <c r="P455" s="517"/>
    </row>
    <row r="456" spans="12:16" x14ac:dyDescent="0.25">
      <c r="L456" s="517"/>
      <c r="M456" s="517"/>
      <c r="N456" s="517"/>
      <c r="O456" s="517"/>
      <c r="P456" s="517"/>
    </row>
    <row r="457" spans="12:16" x14ac:dyDescent="0.25">
      <c r="L457" s="517"/>
      <c r="M457" s="517"/>
      <c r="N457" s="517"/>
      <c r="O457" s="517"/>
      <c r="P457" s="517"/>
    </row>
    <row r="458" spans="12:16" x14ac:dyDescent="0.25">
      <c r="L458" s="517"/>
      <c r="M458" s="517"/>
      <c r="N458" s="517"/>
      <c r="O458" s="517"/>
      <c r="P458" s="517"/>
    </row>
    <row r="459" spans="12:16" x14ac:dyDescent="0.25">
      <c r="L459" s="517"/>
      <c r="M459" s="517"/>
      <c r="N459" s="517"/>
      <c r="O459" s="517"/>
      <c r="P459" s="517"/>
    </row>
    <row r="460" spans="12:16" x14ac:dyDescent="0.25">
      <c r="L460" s="517"/>
      <c r="M460" s="517"/>
      <c r="N460" s="517"/>
      <c r="O460" s="517"/>
      <c r="P460" s="517"/>
    </row>
    <row r="461" spans="12:16" x14ac:dyDescent="0.25">
      <c r="L461" s="517"/>
      <c r="M461" s="517"/>
      <c r="N461" s="517"/>
      <c r="O461" s="517"/>
      <c r="P461" s="517"/>
    </row>
    <row r="462" spans="12:16" x14ac:dyDescent="0.25">
      <c r="L462" s="517"/>
      <c r="M462" s="517"/>
      <c r="N462" s="517"/>
      <c r="O462" s="517"/>
      <c r="P462" s="517"/>
    </row>
    <row r="463" spans="12:16" x14ac:dyDescent="0.25">
      <c r="L463" s="517"/>
      <c r="M463" s="517"/>
      <c r="N463" s="517"/>
      <c r="O463" s="517"/>
      <c r="P463" s="517"/>
    </row>
    <row r="464" spans="12:16" x14ac:dyDescent="0.25">
      <c r="L464" s="517"/>
      <c r="M464" s="517"/>
      <c r="N464" s="517"/>
      <c r="O464" s="517"/>
      <c r="P464" s="517"/>
    </row>
    <row r="465" spans="12:16" x14ac:dyDescent="0.25">
      <c r="L465" s="517"/>
      <c r="M465" s="517"/>
      <c r="N465" s="517"/>
      <c r="O465" s="517"/>
      <c r="P465" s="517"/>
    </row>
    <row r="466" spans="12:16" x14ac:dyDescent="0.25">
      <c r="L466" s="517"/>
      <c r="M466" s="517"/>
      <c r="N466" s="517"/>
      <c r="O466" s="517"/>
      <c r="P466" s="517"/>
    </row>
    <row r="467" spans="12:16" x14ac:dyDescent="0.25">
      <c r="L467" s="517"/>
      <c r="M467" s="517"/>
      <c r="N467" s="517"/>
      <c r="O467" s="517"/>
      <c r="P467" s="517"/>
    </row>
    <row r="468" spans="12:16" x14ac:dyDescent="0.25">
      <c r="L468" s="517"/>
      <c r="M468" s="517"/>
      <c r="N468" s="517"/>
      <c r="O468" s="517"/>
      <c r="P468" s="517"/>
    </row>
    <row r="469" spans="12:16" x14ac:dyDescent="0.25">
      <c r="L469" s="517"/>
      <c r="M469" s="517"/>
      <c r="N469" s="517"/>
      <c r="O469" s="517"/>
      <c r="P469" s="517"/>
    </row>
    <row r="470" spans="12:16" x14ac:dyDescent="0.25">
      <c r="L470" s="517"/>
      <c r="M470" s="517"/>
      <c r="N470" s="517"/>
      <c r="O470" s="517"/>
      <c r="P470" s="517"/>
    </row>
    <row r="471" spans="12:16" x14ac:dyDescent="0.25">
      <c r="L471" s="517"/>
      <c r="M471" s="517"/>
      <c r="N471" s="517"/>
      <c r="O471" s="517"/>
      <c r="P471" s="517"/>
    </row>
    <row r="472" spans="12:16" x14ac:dyDescent="0.25">
      <c r="L472" s="517"/>
      <c r="M472" s="517"/>
      <c r="N472" s="517"/>
      <c r="O472" s="517"/>
      <c r="P472" s="517"/>
    </row>
    <row r="473" spans="12:16" x14ac:dyDescent="0.25">
      <c r="L473" s="517"/>
      <c r="M473" s="517"/>
      <c r="N473" s="517"/>
      <c r="O473" s="517"/>
      <c r="P473" s="517"/>
    </row>
    <row r="474" spans="12:16" x14ac:dyDescent="0.25">
      <c r="L474" s="517"/>
      <c r="M474" s="517"/>
      <c r="N474" s="517"/>
      <c r="O474" s="517"/>
      <c r="P474" s="517"/>
    </row>
    <row r="475" spans="12:16" x14ac:dyDescent="0.25">
      <c r="L475" s="517"/>
      <c r="M475" s="517"/>
      <c r="N475" s="517"/>
      <c r="O475" s="517"/>
      <c r="P475" s="517"/>
    </row>
    <row r="476" spans="12:16" x14ac:dyDescent="0.25">
      <c r="L476" s="517"/>
      <c r="M476" s="517"/>
      <c r="N476" s="517"/>
      <c r="O476" s="517"/>
      <c r="P476" s="517"/>
    </row>
    <row r="477" spans="12:16" x14ac:dyDescent="0.25">
      <c r="L477" s="517"/>
      <c r="M477" s="517"/>
      <c r="N477" s="517"/>
      <c r="O477" s="517"/>
      <c r="P477" s="517"/>
    </row>
    <row r="478" spans="12:16" x14ac:dyDescent="0.25">
      <c r="L478" s="517"/>
      <c r="M478" s="517"/>
      <c r="N478" s="517"/>
      <c r="O478" s="517"/>
      <c r="P478" s="517"/>
    </row>
    <row r="479" spans="12:16" x14ac:dyDescent="0.25">
      <c r="L479" s="517"/>
      <c r="M479" s="517"/>
      <c r="N479" s="517"/>
      <c r="O479" s="517"/>
      <c r="P479" s="517"/>
    </row>
    <row r="480" spans="12:16" x14ac:dyDescent="0.25">
      <c r="L480" s="517"/>
      <c r="M480" s="517"/>
      <c r="N480" s="517"/>
      <c r="O480" s="517"/>
      <c r="P480" s="517"/>
    </row>
    <row r="481" spans="12:16" x14ac:dyDescent="0.25">
      <c r="L481" s="517"/>
      <c r="M481" s="517"/>
      <c r="N481" s="517"/>
      <c r="O481" s="517"/>
      <c r="P481" s="517"/>
    </row>
    <row r="482" spans="12:16" x14ac:dyDescent="0.25">
      <c r="L482" s="517"/>
      <c r="M482" s="517"/>
      <c r="N482" s="517"/>
      <c r="O482" s="517"/>
      <c r="P482" s="517"/>
    </row>
    <row r="483" spans="12:16" x14ac:dyDescent="0.25">
      <c r="L483" s="517"/>
      <c r="M483" s="517"/>
      <c r="N483" s="517"/>
      <c r="O483" s="517"/>
      <c r="P483" s="517"/>
    </row>
    <row r="484" spans="12:16" x14ac:dyDescent="0.25">
      <c r="L484" s="517"/>
      <c r="M484" s="517"/>
      <c r="N484" s="517"/>
      <c r="O484" s="517"/>
      <c r="P484" s="517"/>
    </row>
    <row r="485" spans="12:16" x14ac:dyDescent="0.25">
      <c r="L485" s="517"/>
      <c r="M485" s="517"/>
      <c r="N485" s="517"/>
      <c r="O485" s="517"/>
      <c r="P485" s="517"/>
    </row>
    <row r="486" spans="12:16" x14ac:dyDescent="0.25">
      <c r="L486" s="517"/>
      <c r="M486" s="517"/>
      <c r="N486" s="517"/>
      <c r="O486" s="517"/>
      <c r="P486" s="517"/>
    </row>
    <row r="487" spans="12:16" x14ac:dyDescent="0.25">
      <c r="L487" s="517"/>
      <c r="M487" s="517"/>
      <c r="N487" s="517"/>
      <c r="O487" s="517"/>
      <c r="P487" s="517"/>
    </row>
    <row r="488" spans="12:16" x14ac:dyDescent="0.25">
      <c r="L488" s="517"/>
      <c r="M488" s="517"/>
      <c r="N488" s="517"/>
      <c r="O488" s="517"/>
      <c r="P488" s="517"/>
    </row>
    <row r="489" spans="12:16" x14ac:dyDescent="0.25">
      <c r="L489" s="517"/>
      <c r="M489" s="517"/>
      <c r="N489" s="517"/>
      <c r="O489" s="517"/>
      <c r="P489" s="517"/>
    </row>
    <row r="490" spans="12:16" x14ac:dyDescent="0.25">
      <c r="L490" s="517"/>
      <c r="M490" s="517"/>
      <c r="N490" s="517"/>
      <c r="O490" s="517"/>
      <c r="P490" s="517"/>
    </row>
    <row r="491" spans="12:16" x14ac:dyDescent="0.25">
      <c r="L491" s="517"/>
      <c r="M491" s="517"/>
      <c r="N491" s="517"/>
      <c r="O491" s="517"/>
      <c r="P491" s="517"/>
    </row>
    <row r="492" spans="12:16" x14ac:dyDescent="0.25">
      <c r="L492" s="517"/>
      <c r="M492" s="517"/>
      <c r="N492" s="517"/>
      <c r="O492" s="517"/>
      <c r="P492" s="517"/>
    </row>
    <row r="493" spans="12:16" x14ac:dyDescent="0.25">
      <c r="L493" s="517"/>
      <c r="M493" s="517"/>
      <c r="N493" s="517"/>
      <c r="O493" s="517"/>
      <c r="P493" s="517"/>
    </row>
    <row r="494" spans="12:16" x14ac:dyDescent="0.25">
      <c r="L494" s="517"/>
      <c r="M494" s="517"/>
      <c r="N494" s="517"/>
      <c r="O494" s="517"/>
      <c r="P494" s="517"/>
    </row>
    <row r="495" spans="12:16" x14ac:dyDescent="0.25">
      <c r="L495" s="517"/>
      <c r="M495" s="517"/>
      <c r="N495" s="517"/>
      <c r="O495" s="517"/>
      <c r="P495" s="517"/>
    </row>
    <row r="496" spans="12:16" x14ac:dyDescent="0.25">
      <c r="L496" s="517"/>
      <c r="M496" s="517"/>
      <c r="N496" s="517"/>
      <c r="O496" s="517"/>
      <c r="P496" s="517"/>
    </row>
    <row r="497" spans="12:16" x14ac:dyDescent="0.25">
      <c r="L497" s="517"/>
      <c r="M497" s="517"/>
      <c r="N497" s="517"/>
      <c r="O497" s="517"/>
      <c r="P497" s="517"/>
    </row>
    <row r="498" spans="12:16" x14ac:dyDescent="0.25">
      <c r="L498" s="517"/>
      <c r="M498" s="517"/>
      <c r="N498" s="517"/>
      <c r="O498" s="517"/>
      <c r="P498" s="517"/>
    </row>
    <row r="499" spans="12:16" x14ac:dyDescent="0.25">
      <c r="L499" s="517"/>
      <c r="M499" s="517"/>
      <c r="N499" s="517"/>
      <c r="O499" s="517"/>
      <c r="P499" s="517"/>
    </row>
    <row r="500" spans="12:16" x14ac:dyDescent="0.25">
      <c r="L500" s="517"/>
      <c r="M500" s="517"/>
      <c r="N500" s="517"/>
      <c r="O500" s="517"/>
      <c r="P500" s="517"/>
    </row>
    <row r="501" spans="12:16" x14ac:dyDescent="0.25">
      <c r="L501" s="517"/>
      <c r="M501" s="517"/>
      <c r="N501" s="517"/>
      <c r="O501" s="517"/>
      <c r="P501" s="517"/>
    </row>
    <row r="502" spans="12:16" x14ac:dyDescent="0.25">
      <c r="L502" s="517"/>
      <c r="M502" s="517"/>
      <c r="N502" s="517"/>
      <c r="O502" s="517"/>
      <c r="P502" s="517"/>
    </row>
    <row r="503" spans="12:16" x14ac:dyDescent="0.25">
      <c r="L503" s="517"/>
      <c r="M503" s="517"/>
      <c r="N503" s="517"/>
      <c r="O503" s="517"/>
      <c r="P503" s="517"/>
    </row>
    <row r="504" spans="12:16" x14ac:dyDescent="0.25">
      <c r="L504" s="517"/>
      <c r="M504" s="517"/>
      <c r="N504" s="517"/>
      <c r="O504" s="517"/>
      <c r="P504" s="517"/>
    </row>
    <row r="505" spans="12:16" x14ac:dyDescent="0.25">
      <c r="L505" s="517"/>
      <c r="M505" s="517"/>
      <c r="N505" s="517"/>
      <c r="O505" s="517"/>
      <c r="P505" s="517"/>
    </row>
    <row r="506" spans="12:16" x14ac:dyDescent="0.25">
      <c r="L506" s="517"/>
      <c r="M506" s="517"/>
      <c r="N506" s="517"/>
      <c r="O506" s="517"/>
      <c r="P506" s="517"/>
    </row>
    <row r="507" spans="12:16" x14ac:dyDescent="0.25">
      <c r="L507" s="517"/>
      <c r="M507" s="517"/>
      <c r="N507" s="517"/>
      <c r="O507" s="517"/>
      <c r="P507" s="517"/>
    </row>
    <row r="508" spans="12:16" x14ac:dyDescent="0.25">
      <c r="L508" s="517"/>
      <c r="M508" s="517"/>
      <c r="N508" s="517"/>
      <c r="O508" s="517"/>
      <c r="P508" s="517"/>
    </row>
    <row r="509" spans="12:16" x14ac:dyDescent="0.25">
      <c r="L509" s="517"/>
      <c r="M509" s="517"/>
      <c r="N509" s="517"/>
      <c r="O509" s="517"/>
      <c r="P509" s="517"/>
    </row>
    <row r="510" spans="12:16" x14ac:dyDescent="0.25">
      <c r="L510" s="517"/>
      <c r="M510" s="517"/>
      <c r="N510" s="517"/>
      <c r="O510" s="517"/>
      <c r="P510" s="517"/>
    </row>
    <row r="511" spans="12:16" x14ac:dyDescent="0.25">
      <c r="L511" s="517"/>
      <c r="M511" s="517"/>
      <c r="N511" s="517"/>
      <c r="O511" s="517"/>
      <c r="P511" s="517"/>
    </row>
    <row r="512" spans="12:16" x14ac:dyDescent="0.25">
      <c r="L512" s="517"/>
      <c r="M512" s="517"/>
      <c r="N512" s="517"/>
      <c r="O512" s="517"/>
      <c r="P512" s="517"/>
    </row>
    <row r="513" spans="12:16" x14ac:dyDescent="0.25">
      <c r="L513" s="517"/>
      <c r="M513" s="517"/>
      <c r="N513" s="517"/>
      <c r="O513" s="517"/>
      <c r="P513" s="517"/>
    </row>
    <row r="514" spans="12:16" x14ac:dyDescent="0.25">
      <c r="L514" s="517"/>
      <c r="M514" s="517"/>
      <c r="N514" s="517"/>
      <c r="O514" s="517"/>
      <c r="P514" s="517"/>
    </row>
    <row r="515" spans="12:16" x14ac:dyDescent="0.25">
      <c r="L515" s="517"/>
      <c r="M515" s="517"/>
      <c r="N515" s="517"/>
      <c r="O515" s="517"/>
      <c r="P515" s="517"/>
    </row>
    <row r="516" spans="12:16" x14ac:dyDescent="0.25">
      <c r="L516" s="517"/>
      <c r="M516" s="517"/>
      <c r="N516" s="517"/>
      <c r="O516" s="517"/>
      <c r="P516" s="517"/>
    </row>
    <row r="517" spans="12:16" x14ac:dyDescent="0.25">
      <c r="L517" s="517"/>
      <c r="M517" s="517"/>
      <c r="N517" s="517"/>
      <c r="O517" s="517"/>
      <c r="P517" s="517"/>
    </row>
    <row r="518" spans="12:16" x14ac:dyDescent="0.25">
      <c r="L518" s="517"/>
      <c r="M518" s="517"/>
      <c r="N518" s="517"/>
      <c r="O518" s="517"/>
      <c r="P518" s="517"/>
    </row>
    <row r="519" spans="12:16" x14ac:dyDescent="0.25">
      <c r="L519" s="517"/>
      <c r="M519" s="517"/>
      <c r="N519" s="517"/>
      <c r="O519" s="517"/>
      <c r="P519" s="517"/>
    </row>
    <row r="520" spans="12:16" x14ac:dyDescent="0.25">
      <c r="L520" s="517"/>
      <c r="M520" s="517"/>
      <c r="N520" s="517"/>
      <c r="O520" s="517"/>
      <c r="P520" s="517"/>
    </row>
    <row r="521" spans="12:16" x14ac:dyDescent="0.25">
      <c r="L521" s="517"/>
      <c r="M521" s="517"/>
      <c r="N521" s="517"/>
      <c r="O521" s="517"/>
      <c r="P521" s="517"/>
    </row>
    <row r="522" spans="12:16" x14ac:dyDescent="0.25">
      <c r="L522" s="517"/>
      <c r="M522" s="517"/>
      <c r="N522" s="517"/>
      <c r="O522" s="517"/>
      <c r="P522" s="517"/>
    </row>
    <row r="523" spans="12:16" x14ac:dyDescent="0.25">
      <c r="L523" s="517"/>
      <c r="M523" s="517"/>
      <c r="N523" s="517"/>
      <c r="O523" s="517"/>
      <c r="P523" s="517"/>
    </row>
    <row r="524" spans="12:16" x14ac:dyDescent="0.25">
      <c r="L524" s="517"/>
      <c r="M524" s="517"/>
      <c r="N524" s="517"/>
      <c r="O524" s="517"/>
      <c r="P524" s="517"/>
    </row>
    <row r="525" spans="12:16" x14ac:dyDescent="0.25">
      <c r="L525" s="517"/>
      <c r="M525" s="517"/>
      <c r="N525" s="517"/>
      <c r="O525" s="517"/>
      <c r="P525" s="517"/>
    </row>
    <row r="526" spans="12:16" x14ac:dyDescent="0.25">
      <c r="L526" s="517"/>
      <c r="M526" s="517"/>
      <c r="N526" s="517"/>
      <c r="O526" s="517"/>
      <c r="P526" s="517"/>
    </row>
    <row r="527" spans="12:16" x14ac:dyDescent="0.25">
      <c r="L527" s="517"/>
      <c r="M527" s="517"/>
      <c r="N527" s="517"/>
      <c r="O527" s="517"/>
      <c r="P527" s="517"/>
    </row>
    <row r="528" spans="12:16" x14ac:dyDescent="0.25">
      <c r="L528" s="517"/>
      <c r="M528" s="517"/>
      <c r="N528" s="517"/>
      <c r="O528" s="517"/>
      <c r="P528" s="517"/>
    </row>
    <row r="529" spans="12:16" x14ac:dyDescent="0.25">
      <c r="L529" s="517"/>
      <c r="M529" s="517"/>
      <c r="N529" s="517"/>
      <c r="O529" s="517"/>
      <c r="P529" s="517"/>
    </row>
    <row r="530" spans="12:16" x14ac:dyDescent="0.25">
      <c r="L530" s="517"/>
      <c r="M530" s="517"/>
      <c r="N530" s="517"/>
      <c r="O530" s="517"/>
      <c r="P530" s="517"/>
    </row>
    <row r="531" spans="12:16" x14ac:dyDescent="0.25">
      <c r="L531" s="517"/>
      <c r="M531" s="517"/>
      <c r="N531" s="517"/>
      <c r="O531" s="517"/>
      <c r="P531" s="517"/>
    </row>
    <row r="532" spans="12:16" x14ac:dyDescent="0.25">
      <c r="L532" s="517"/>
      <c r="M532" s="517"/>
      <c r="N532" s="517"/>
      <c r="O532" s="517"/>
      <c r="P532" s="517"/>
    </row>
    <row r="533" spans="12:16" x14ac:dyDescent="0.25">
      <c r="L533" s="517"/>
      <c r="M533" s="517"/>
      <c r="N533" s="517"/>
      <c r="O533" s="517"/>
      <c r="P533" s="517"/>
    </row>
    <row r="534" spans="12:16" x14ac:dyDescent="0.25">
      <c r="L534" s="517"/>
      <c r="M534" s="517"/>
      <c r="N534" s="517"/>
      <c r="O534" s="517"/>
      <c r="P534" s="517"/>
    </row>
    <row r="535" spans="12:16" x14ac:dyDescent="0.25">
      <c r="L535" s="517"/>
      <c r="M535" s="517"/>
      <c r="N535" s="517"/>
      <c r="O535" s="517"/>
      <c r="P535" s="517"/>
    </row>
    <row r="536" spans="12:16" x14ac:dyDescent="0.25">
      <c r="L536" s="517"/>
      <c r="M536" s="517"/>
      <c r="N536" s="517"/>
      <c r="O536" s="517"/>
      <c r="P536" s="517"/>
    </row>
    <row r="537" spans="12:16" x14ac:dyDescent="0.25">
      <c r="L537" s="517"/>
      <c r="M537" s="517"/>
      <c r="N537" s="517"/>
      <c r="O537" s="517"/>
      <c r="P537" s="517"/>
    </row>
    <row r="538" spans="12:16" x14ac:dyDescent="0.25">
      <c r="L538" s="517"/>
      <c r="M538" s="517"/>
      <c r="N538" s="517"/>
      <c r="O538" s="517"/>
      <c r="P538" s="517"/>
    </row>
    <row r="539" spans="12:16" x14ac:dyDescent="0.25">
      <c r="L539" s="517"/>
      <c r="M539" s="517"/>
      <c r="N539" s="517"/>
      <c r="O539" s="517"/>
      <c r="P539" s="517"/>
    </row>
    <row r="540" spans="12:16" x14ac:dyDescent="0.25">
      <c r="L540" s="517"/>
      <c r="M540" s="517"/>
      <c r="N540" s="517"/>
      <c r="O540" s="517"/>
      <c r="P540" s="517"/>
    </row>
    <row r="541" spans="12:16" x14ac:dyDescent="0.25">
      <c r="L541" s="517"/>
      <c r="M541" s="517"/>
      <c r="N541" s="517"/>
      <c r="O541" s="517"/>
      <c r="P541" s="517"/>
    </row>
    <row r="542" spans="12:16" x14ac:dyDescent="0.25">
      <c r="L542" s="517"/>
      <c r="M542" s="517"/>
      <c r="N542" s="517"/>
      <c r="O542" s="517"/>
      <c r="P542" s="517"/>
    </row>
    <row r="543" spans="12:16" x14ac:dyDescent="0.25">
      <c r="L543" s="517"/>
      <c r="M543" s="517"/>
      <c r="N543" s="517"/>
      <c r="O543" s="517"/>
      <c r="P543" s="517"/>
    </row>
    <row r="544" spans="12:16" x14ac:dyDescent="0.25">
      <c r="L544" s="517"/>
      <c r="M544" s="517"/>
      <c r="N544" s="517"/>
      <c r="O544" s="517"/>
      <c r="P544" s="517"/>
    </row>
    <row r="545" spans="12:16" x14ac:dyDescent="0.25">
      <c r="L545" s="517"/>
      <c r="M545" s="517"/>
      <c r="N545" s="517"/>
      <c r="O545" s="517"/>
      <c r="P545" s="517"/>
    </row>
    <row r="546" spans="12:16" x14ac:dyDescent="0.25">
      <c r="L546" s="517"/>
      <c r="M546" s="517"/>
      <c r="N546" s="517"/>
      <c r="O546" s="517"/>
      <c r="P546" s="517"/>
    </row>
    <row r="547" spans="12:16" x14ac:dyDescent="0.25">
      <c r="L547" s="517"/>
      <c r="M547" s="517"/>
      <c r="N547" s="517"/>
      <c r="O547" s="517"/>
      <c r="P547" s="517"/>
    </row>
    <row r="548" spans="12:16" x14ac:dyDescent="0.25">
      <c r="L548" s="517"/>
      <c r="M548" s="517"/>
      <c r="N548" s="517"/>
      <c r="O548" s="517"/>
      <c r="P548" s="517"/>
    </row>
    <row r="549" spans="12:16" x14ac:dyDescent="0.25">
      <c r="L549" s="517"/>
      <c r="M549" s="517"/>
      <c r="N549" s="517"/>
      <c r="O549" s="517"/>
      <c r="P549" s="517"/>
    </row>
    <row r="550" spans="12:16" x14ac:dyDescent="0.25">
      <c r="L550" s="517"/>
      <c r="M550" s="517"/>
      <c r="N550" s="517"/>
      <c r="O550" s="517"/>
      <c r="P550" s="517"/>
    </row>
    <row r="551" spans="12:16" x14ac:dyDescent="0.25">
      <c r="L551" s="517"/>
      <c r="M551" s="517"/>
      <c r="N551" s="517"/>
      <c r="O551" s="517"/>
      <c r="P551" s="517"/>
    </row>
    <row r="552" spans="12:16" x14ac:dyDescent="0.25">
      <c r="L552" s="517"/>
      <c r="M552" s="517"/>
      <c r="N552" s="517"/>
      <c r="O552" s="517"/>
      <c r="P552" s="517"/>
    </row>
    <row r="553" spans="12:16" x14ac:dyDescent="0.25">
      <c r="L553" s="517"/>
      <c r="M553" s="517"/>
      <c r="N553" s="517"/>
      <c r="O553" s="517"/>
      <c r="P553" s="517"/>
    </row>
    <row r="554" spans="12:16" x14ac:dyDescent="0.25">
      <c r="L554" s="517"/>
      <c r="M554" s="517"/>
      <c r="N554" s="517"/>
      <c r="O554" s="517"/>
      <c r="P554" s="517"/>
    </row>
    <row r="555" spans="12:16" x14ac:dyDescent="0.25">
      <c r="L555" s="517"/>
      <c r="M555" s="517"/>
      <c r="N555" s="517"/>
      <c r="O555" s="517"/>
      <c r="P555" s="517"/>
    </row>
    <row r="556" spans="12:16" x14ac:dyDescent="0.25">
      <c r="L556" s="517"/>
      <c r="M556" s="517"/>
      <c r="N556" s="517"/>
      <c r="O556" s="517"/>
      <c r="P556" s="517"/>
    </row>
    <row r="557" spans="12:16" x14ac:dyDescent="0.25">
      <c r="L557" s="517"/>
      <c r="M557" s="517"/>
      <c r="N557" s="517"/>
      <c r="O557" s="517"/>
      <c r="P557" s="517"/>
    </row>
    <row r="558" spans="12:16" x14ac:dyDescent="0.25">
      <c r="L558" s="517"/>
      <c r="M558" s="517"/>
      <c r="N558" s="517"/>
      <c r="O558" s="517"/>
      <c r="P558" s="517"/>
    </row>
    <row r="559" spans="12:16" x14ac:dyDescent="0.25">
      <c r="L559" s="517"/>
      <c r="M559" s="517"/>
      <c r="N559" s="517"/>
      <c r="O559" s="517"/>
      <c r="P559" s="517"/>
    </row>
    <row r="560" spans="12:16" x14ac:dyDescent="0.25">
      <c r="L560" s="517"/>
      <c r="M560" s="517"/>
      <c r="N560" s="517"/>
      <c r="O560" s="517"/>
      <c r="P560" s="517"/>
    </row>
    <row r="561" spans="12:16" x14ac:dyDescent="0.25">
      <c r="L561" s="517"/>
      <c r="M561" s="517"/>
      <c r="N561" s="517"/>
      <c r="O561" s="517"/>
      <c r="P561" s="517"/>
    </row>
    <row r="562" spans="12:16" x14ac:dyDescent="0.25">
      <c r="L562" s="517"/>
      <c r="M562" s="517"/>
      <c r="N562" s="517"/>
      <c r="O562" s="517"/>
      <c r="P562" s="517"/>
    </row>
    <row r="563" spans="12:16" x14ac:dyDescent="0.25">
      <c r="L563" s="517"/>
      <c r="M563" s="517"/>
      <c r="N563" s="517"/>
      <c r="O563" s="517"/>
      <c r="P563" s="517"/>
    </row>
    <row r="564" spans="12:16" x14ac:dyDescent="0.25">
      <c r="L564" s="517"/>
      <c r="M564" s="517"/>
      <c r="N564" s="517"/>
      <c r="O564" s="517"/>
      <c r="P564" s="517"/>
    </row>
    <row r="565" spans="12:16" x14ac:dyDescent="0.25">
      <c r="L565" s="517"/>
      <c r="M565" s="517"/>
      <c r="N565" s="517"/>
      <c r="O565" s="517"/>
      <c r="P565" s="517"/>
    </row>
    <row r="566" spans="12:16" x14ac:dyDescent="0.25">
      <c r="L566" s="517"/>
      <c r="M566" s="517"/>
      <c r="N566" s="517"/>
      <c r="O566" s="517"/>
      <c r="P566" s="517"/>
    </row>
    <row r="567" spans="12:16" x14ac:dyDescent="0.25">
      <c r="L567" s="517"/>
      <c r="M567" s="517"/>
      <c r="N567" s="517"/>
      <c r="O567" s="517"/>
      <c r="P567" s="517"/>
    </row>
    <row r="568" spans="12:16" x14ac:dyDescent="0.25">
      <c r="L568" s="517"/>
      <c r="M568" s="517"/>
      <c r="N568" s="517"/>
      <c r="O568" s="517"/>
      <c r="P568" s="517"/>
    </row>
    <row r="569" spans="12:16" x14ac:dyDescent="0.25">
      <c r="L569" s="517"/>
      <c r="M569" s="517"/>
      <c r="N569" s="517"/>
      <c r="O569" s="517"/>
      <c r="P569" s="517"/>
    </row>
    <row r="570" spans="12:16" x14ac:dyDescent="0.25">
      <c r="L570" s="517"/>
      <c r="M570" s="517"/>
      <c r="N570" s="517"/>
      <c r="O570" s="517"/>
      <c r="P570" s="517"/>
    </row>
    <row r="571" spans="12:16" x14ac:dyDescent="0.25">
      <c r="L571" s="517"/>
      <c r="M571" s="517"/>
      <c r="N571" s="517"/>
      <c r="O571" s="517"/>
      <c r="P571" s="517"/>
    </row>
    <row r="572" spans="12:16" x14ac:dyDescent="0.25">
      <c r="L572" s="517"/>
      <c r="M572" s="517"/>
      <c r="N572" s="517"/>
      <c r="O572" s="517"/>
      <c r="P572" s="517"/>
    </row>
    <row r="573" spans="12:16" x14ac:dyDescent="0.25">
      <c r="L573" s="517"/>
      <c r="M573" s="517"/>
      <c r="N573" s="517"/>
      <c r="O573" s="517"/>
      <c r="P573" s="517"/>
    </row>
    <row r="574" spans="12:16" x14ac:dyDescent="0.25">
      <c r="L574" s="517"/>
      <c r="M574" s="517"/>
      <c r="N574" s="517"/>
      <c r="O574" s="517"/>
      <c r="P574" s="517"/>
    </row>
    <row r="575" spans="12:16" x14ac:dyDescent="0.25">
      <c r="L575" s="517"/>
      <c r="M575" s="517"/>
      <c r="N575" s="517"/>
      <c r="O575" s="517"/>
      <c r="P575" s="517"/>
    </row>
    <row r="576" spans="12:16" x14ac:dyDescent="0.25">
      <c r="L576" s="517"/>
      <c r="M576" s="517"/>
      <c r="N576" s="517"/>
      <c r="O576" s="517"/>
      <c r="P576" s="517"/>
    </row>
    <row r="577" spans="12:16" x14ac:dyDescent="0.25">
      <c r="L577" s="517"/>
      <c r="M577" s="517"/>
      <c r="N577" s="517"/>
      <c r="O577" s="517"/>
      <c r="P577" s="517"/>
    </row>
    <row r="578" spans="12:16" x14ac:dyDescent="0.25">
      <c r="L578" s="517"/>
      <c r="M578" s="517"/>
      <c r="N578" s="517"/>
      <c r="O578" s="517"/>
      <c r="P578" s="517"/>
    </row>
    <row r="579" spans="12:16" x14ac:dyDescent="0.25">
      <c r="L579" s="517"/>
      <c r="M579" s="517"/>
      <c r="N579" s="517"/>
      <c r="O579" s="517"/>
      <c r="P579" s="517"/>
    </row>
    <row r="580" spans="12:16" x14ac:dyDescent="0.25">
      <c r="L580" s="517"/>
      <c r="M580" s="517"/>
      <c r="N580" s="517"/>
      <c r="O580" s="517"/>
      <c r="P580" s="517"/>
    </row>
    <row r="581" spans="12:16" x14ac:dyDescent="0.25">
      <c r="L581" s="517"/>
      <c r="M581" s="517"/>
      <c r="N581" s="517"/>
      <c r="O581" s="517"/>
      <c r="P581" s="517"/>
    </row>
    <row r="582" spans="12:16" x14ac:dyDescent="0.25">
      <c r="L582" s="517"/>
      <c r="M582" s="517"/>
      <c r="N582" s="517"/>
      <c r="O582" s="517"/>
      <c r="P582" s="517"/>
    </row>
    <row r="583" spans="12:16" x14ac:dyDescent="0.25">
      <c r="L583" s="517"/>
      <c r="M583" s="517"/>
      <c r="N583" s="517"/>
      <c r="O583" s="517"/>
      <c r="P583" s="517"/>
    </row>
    <row r="584" spans="12:16" x14ac:dyDescent="0.25">
      <c r="L584" s="517"/>
      <c r="M584" s="517"/>
      <c r="N584" s="517"/>
      <c r="O584" s="517"/>
      <c r="P584" s="517"/>
    </row>
    <row r="585" spans="12:16" x14ac:dyDescent="0.25">
      <c r="L585" s="517"/>
      <c r="M585" s="517"/>
      <c r="N585" s="517"/>
      <c r="O585" s="517"/>
      <c r="P585" s="517"/>
    </row>
    <row r="586" spans="12:16" x14ac:dyDescent="0.25">
      <c r="L586" s="517"/>
      <c r="M586" s="517"/>
      <c r="N586" s="517"/>
      <c r="O586" s="517"/>
      <c r="P586" s="517"/>
    </row>
    <row r="587" spans="12:16" x14ac:dyDescent="0.25">
      <c r="L587" s="517"/>
      <c r="M587" s="517"/>
      <c r="N587" s="517"/>
      <c r="O587" s="517"/>
      <c r="P587" s="517"/>
    </row>
    <row r="588" spans="12:16" x14ac:dyDescent="0.25">
      <c r="L588" s="517"/>
      <c r="M588" s="517"/>
      <c r="N588" s="517"/>
      <c r="O588" s="517"/>
      <c r="P588" s="517"/>
    </row>
    <row r="589" spans="12:16" x14ac:dyDescent="0.25">
      <c r="L589" s="517"/>
      <c r="M589" s="517"/>
      <c r="N589" s="517"/>
      <c r="O589" s="517"/>
      <c r="P589" s="517"/>
    </row>
    <row r="590" spans="12:16" x14ac:dyDescent="0.25">
      <c r="L590" s="517"/>
      <c r="M590" s="517"/>
      <c r="N590" s="517"/>
      <c r="O590" s="517"/>
      <c r="P590" s="517"/>
    </row>
    <row r="591" spans="12:16" x14ac:dyDescent="0.25">
      <c r="L591" s="517"/>
      <c r="M591" s="517"/>
      <c r="N591" s="517"/>
      <c r="O591" s="517"/>
      <c r="P591" s="517"/>
    </row>
    <row r="592" spans="12:16" x14ac:dyDescent="0.25">
      <c r="L592" s="517"/>
      <c r="M592" s="517"/>
      <c r="N592" s="517"/>
      <c r="O592" s="517"/>
      <c r="P592" s="517"/>
    </row>
    <row r="593" spans="12:16" x14ac:dyDescent="0.25">
      <c r="L593" s="517"/>
      <c r="M593" s="517"/>
      <c r="N593" s="517"/>
      <c r="O593" s="517"/>
      <c r="P593" s="517"/>
    </row>
    <row r="594" spans="12:16" x14ac:dyDescent="0.25">
      <c r="L594" s="517"/>
      <c r="M594" s="517"/>
      <c r="N594" s="517"/>
      <c r="O594" s="517"/>
      <c r="P594" s="517"/>
    </row>
    <row r="595" spans="12:16" x14ac:dyDescent="0.25">
      <c r="L595" s="517"/>
      <c r="M595" s="517"/>
      <c r="N595" s="517"/>
      <c r="O595" s="517"/>
      <c r="P595" s="517"/>
    </row>
    <row r="596" spans="12:16" x14ac:dyDescent="0.25">
      <c r="L596" s="517"/>
      <c r="M596" s="517"/>
      <c r="N596" s="517"/>
      <c r="O596" s="517"/>
      <c r="P596" s="517"/>
    </row>
    <row r="597" spans="12:16" x14ac:dyDescent="0.25">
      <c r="L597" s="517"/>
      <c r="M597" s="517"/>
      <c r="N597" s="517"/>
      <c r="O597" s="517"/>
      <c r="P597" s="517"/>
    </row>
    <row r="598" spans="12:16" x14ac:dyDescent="0.25">
      <c r="L598" s="517"/>
      <c r="M598" s="517"/>
      <c r="N598" s="517"/>
      <c r="O598" s="517"/>
      <c r="P598" s="517"/>
    </row>
    <row r="599" spans="12:16" x14ac:dyDescent="0.25">
      <c r="L599" s="517"/>
      <c r="M599" s="517"/>
      <c r="N599" s="517"/>
      <c r="O599" s="517"/>
      <c r="P599" s="517"/>
    </row>
    <row r="600" spans="12:16" x14ac:dyDescent="0.25">
      <c r="L600" s="517"/>
      <c r="M600" s="517"/>
      <c r="N600" s="517"/>
      <c r="O600" s="517"/>
      <c r="P600" s="517"/>
    </row>
    <row r="601" spans="12:16" x14ac:dyDescent="0.25">
      <c r="L601" s="517"/>
      <c r="M601" s="517"/>
      <c r="N601" s="517"/>
      <c r="O601" s="517"/>
      <c r="P601" s="517"/>
    </row>
    <row r="602" spans="12:16" x14ac:dyDescent="0.25">
      <c r="L602" s="517"/>
      <c r="M602" s="517"/>
      <c r="N602" s="517"/>
      <c r="O602" s="517"/>
      <c r="P602" s="517"/>
    </row>
    <row r="603" spans="12:16" x14ac:dyDescent="0.25">
      <c r="L603" s="517"/>
      <c r="M603" s="517"/>
      <c r="N603" s="517"/>
      <c r="O603" s="517"/>
      <c r="P603" s="517"/>
    </row>
    <row r="604" spans="12:16" x14ac:dyDescent="0.25">
      <c r="L604" s="517"/>
      <c r="M604" s="517"/>
      <c r="N604" s="517"/>
      <c r="O604" s="517"/>
      <c r="P604" s="517"/>
    </row>
    <row r="605" spans="12:16" x14ac:dyDescent="0.25">
      <c r="L605" s="517"/>
      <c r="M605" s="517"/>
      <c r="N605" s="517"/>
      <c r="O605" s="517"/>
      <c r="P605" s="517"/>
    </row>
    <row r="606" spans="12:16" x14ac:dyDescent="0.25">
      <c r="L606" s="517"/>
      <c r="M606" s="517"/>
      <c r="N606" s="517"/>
      <c r="O606" s="517"/>
      <c r="P606" s="517"/>
    </row>
    <row r="607" spans="12:16" x14ac:dyDescent="0.25">
      <c r="L607" s="517"/>
      <c r="M607" s="517"/>
      <c r="N607" s="517"/>
      <c r="O607" s="517"/>
      <c r="P607" s="517"/>
    </row>
    <row r="608" spans="12:16" x14ac:dyDescent="0.25">
      <c r="L608" s="517"/>
      <c r="M608" s="517"/>
      <c r="N608" s="517"/>
      <c r="O608" s="517"/>
      <c r="P608" s="517"/>
    </row>
    <row r="609" spans="12:16" x14ac:dyDescent="0.25">
      <c r="L609" s="517"/>
      <c r="M609" s="517"/>
      <c r="N609" s="517"/>
      <c r="O609" s="517"/>
      <c r="P609" s="517"/>
    </row>
    <row r="610" spans="12:16" x14ac:dyDescent="0.25">
      <c r="L610" s="517"/>
      <c r="M610" s="517"/>
      <c r="N610" s="517"/>
      <c r="O610" s="517"/>
      <c r="P610" s="517"/>
    </row>
    <row r="611" spans="12:16" x14ac:dyDescent="0.25">
      <c r="L611" s="517"/>
      <c r="M611" s="517"/>
      <c r="N611" s="517"/>
      <c r="O611" s="517"/>
      <c r="P611" s="517"/>
    </row>
  </sheetData>
  <sheetProtection algorithmName="SHA-512" hashValue="EG+Qqx/K/gyHXnjhTz5udHR5buHgwx5BPWDowM8HDEZZnZ2OM6xJQ++J1Exf76BWPIquP/OzR1WWrC/JjJV94g==" saltValue="bc+hjydcwC81NaIIBXq3wQ==" spinCount="100000" sheet="1" objects="1" scenarios="1"/>
  <mergeCells count="13">
    <mergeCell ref="A148:A150"/>
    <mergeCell ref="N8:Q8"/>
    <mergeCell ref="A3:F3"/>
    <mergeCell ref="A2:F2"/>
    <mergeCell ref="A1:F1"/>
    <mergeCell ref="A4:F4"/>
    <mergeCell ref="A5:A9"/>
    <mergeCell ref="B5:B9"/>
    <mergeCell ref="F5:F9"/>
    <mergeCell ref="E5:E9"/>
    <mergeCell ref="D5:D9"/>
    <mergeCell ref="C5:C9"/>
    <mergeCell ref="G5:G9"/>
  </mergeCells>
  <pageMargins left="0.7" right="0.7" top="0.75" bottom="0.75" header="0.3" footer="0.3"/>
  <pageSetup scale="72" orientation="portrait" horizontalDpi="4294967293" r:id="rId1"/>
  <rowBreaks count="2" manualBreakCount="2">
    <brk id="56" max="8" man="1"/>
    <brk id="152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0" transitionEvaluation="1" codeName="Sheet1">
    <pageSetUpPr fitToPage="1"/>
  </sheetPr>
  <dimension ref="A1:V574"/>
  <sheetViews>
    <sheetView showGridLines="0" showRowColHeaders="0" tabSelected="1" zoomScale="90" zoomScaleNormal="90" zoomScaleSheetLayoutView="80" workbookViewId="0">
      <pane ySplit="9" topLeftCell="A10" activePane="bottomLeft" state="frozen"/>
      <selection sqref="A1:G1"/>
      <selection pane="bottomLeft" activeCell="H1" sqref="H1"/>
    </sheetView>
  </sheetViews>
  <sheetFormatPr defaultColWidth="16.140625" defaultRowHeight="15.75" x14ac:dyDescent="0.25"/>
  <cols>
    <col min="1" max="1" width="10.7109375" style="544" customWidth="1"/>
    <col min="2" max="2" width="16" style="483" customWidth="1"/>
    <col min="3" max="3" width="19" style="483" customWidth="1"/>
    <col min="4" max="4" width="12.42578125" style="483" customWidth="1"/>
    <col min="5" max="5" width="13" style="483" customWidth="1"/>
    <col min="6" max="6" width="15.28515625" style="483" customWidth="1"/>
    <col min="7" max="7" width="17.85546875" style="483" customWidth="1"/>
    <col min="8" max="8" width="13.5703125" style="483" customWidth="1"/>
    <col min="9" max="10" width="11" style="483" customWidth="1"/>
    <col min="11" max="13" width="19.28515625" style="483" hidden="1" customWidth="1"/>
    <col min="14" max="14" width="16.140625" style="483" hidden="1" customWidth="1"/>
    <col min="15" max="15" width="21.85546875" style="483" hidden="1" customWidth="1"/>
    <col min="16" max="16" width="15.28515625" style="483" hidden="1" customWidth="1"/>
    <col min="17" max="17" width="7.28515625" style="483" hidden="1" customWidth="1"/>
    <col min="18" max="18" width="9.5703125" style="483" hidden="1" customWidth="1"/>
    <col min="19" max="19" width="10.85546875" style="483" hidden="1" customWidth="1"/>
    <col min="20" max="20" width="16.140625" style="483" hidden="1" customWidth="1"/>
    <col min="21" max="40" width="16.140625" style="483" customWidth="1"/>
    <col min="41" max="16384" width="16.140625" style="483"/>
  </cols>
  <sheetData>
    <row r="1" spans="1:22" ht="22.5" customHeight="1" x14ac:dyDescent="0.4">
      <c r="A1" s="744" t="s">
        <v>1209</v>
      </c>
      <c r="B1" s="745"/>
      <c r="C1" s="745"/>
      <c r="D1" s="745"/>
      <c r="E1" s="745"/>
      <c r="F1" s="745"/>
      <c r="G1" s="746"/>
      <c r="H1" s="481" t="s">
        <v>531</v>
      </c>
      <c r="O1" s="483" t="s">
        <v>241</v>
      </c>
    </row>
    <row r="2" spans="1:22" ht="22.5" customHeight="1" x14ac:dyDescent="0.25">
      <c r="A2" s="747" t="s">
        <v>532</v>
      </c>
      <c r="B2" s="748"/>
      <c r="C2" s="748"/>
      <c r="D2" s="748"/>
      <c r="E2" s="748"/>
      <c r="F2" s="748"/>
      <c r="G2" s="749"/>
      <c r="H2" s="484">
        <v>1</v>
      </c>
    </row>
    <row r="3" spans="1:22" ht="22.5" customHeight="1" thickBot="1" x14ac:dyDescent="0.3">
      <c r="A3" s="750"/>
      <c r="B3" s="751"/>
      <c r="C3" s="751"/>
      <c r="D3" s="751"/>
      <c r="E3" s="751"/>
      <c r="F3" s="751"/>
      <c r="G3" s="752"/>
      <c r="H3" s="652">
        <v>171</v>
      </c>
      <c r="K3" s="486"/>
      <c r="L3" s="486"/>
      <c r="M3" s="486"/>
      <c r="N3" s="486"/>
      <c r="O3" s="486"/>
      <c r="P3" s="486"/>
      <c r="Q3" s="486"/>
      <c r="R3" s="486"/>
      <c r="S3" s="486"/>
    </row>
    <row r="4" spans="1:22" s="487" customFormat="1" ht="16.5" thickBot="1" x14ac:dyDescent="0.3">
      <c r="A4" s="739" t="s">
        <v>544</v>
      </c>
      <c r="B4" s="740"/>
      <c r="C4" s="740"/>
      <c r="D4" s="740"/>
      <c r="E4" s="740"/>
      <c r="F4" s="740"/>
      <c r="G4" s="740"/>
      <c r="H4" s="654"/>
      <c r="K4" s="488"/>
      <c r="L4" s="488"/>
      <c r="M4" s="488"/>
      <c r="N4" s="488"/>
      <c r="O4" s="488"/>
      <c r="P4" s="489"/>
      <c r="Q4" s="488"/>
      <c r="R4" s="488"/>
      <c r="S4" s="488"/>
    </row>
    <row r="5" spans="1:22" s="487" customFormat="1" ht="15.75" customHeight="1" x14ac:dyDescent="0.25">
      <c r="A5" s="753" t="s">
        <v>7</v>
      </c>
      <c r="B5" s="756" t="s">
        <v>560</v>
      </c>
      <c r="C5" s="759" t="s">
        <v>1159</v>
      </c>
      <c r="D5" s="762" t="s">
        <v>308</v>
      </c>
      <c r="E5" s="765" t="s">
        <v>1161</v>
      </c>
      <c r="F5" s="765" t="s">
        <v>1162</v>
      </c>
      <c r="G5" s="765" t="s">
        <v>1163</v>
      </c>
      <c r="H5" s="736" t="s">
        <v>545</v>
      </c>
      <c r="K5" s="488"/>
      <c r="L5" s="488"/>
      <c r="M5" s="488"/>
      <c r="N5" s="488"/>
      <c r="O5" s="488"/>
      <c r="P5" s="488"/>
      <c r="Q5" s="488"/>
      <c r="R5" s="488"/>
      <c r="S5" s="488"/>
      <c r="V5" s="685"/>
    </row>
    <row r="6" spans="1:22" s="492" customFormat="1" ht="15" customHeight="1" x14ac:dyDescent="0.2">
      <c r="A6" s="754"/>
      <c r="B6" s="757"/>
      <c r="C6" s="760"/>
      <c r="D6" s="763"/>
      <c r="E6" s="766"/>
      <c r="F6" s="766"/>
      <c r="G6" s="766"/>
      <c r="H6" s="737"/>
      <c r="K6" s="486"/>
      <c r="L6" s="486"/>
      <c r="M6" s="486"/>
      <c r="N6" s="486"/>
      <c r="O6" s="486"/>
      <c r="P6" s="486"/>
      <c r="Q6" s="486"/>
      <c r="R6" s="488"/>
      <c r="S6" s="486"/>
    </row>
    <row r="7" spans="1:22" s="492" customFormat="1" ht="15" customHeight="1" x14ac:dyDescent="0.2">
      <c r="A7" s="754"/>
      <c r="B7" s="757"/>
      <c r="C7" s="760"/>
      <c r="D7" s="763"/>
      <c r="E7" s="766"/>
      <c r="F7" s="766"/>
      <c r="G7" s="766"/>
      <c r="H7" s="737"/>
      <c r="K7" s="486"/>
      <c r="L7" s="486"/>
      <c r="M7" s="486"/>
      <c r="N7" s="486"/>
      <c r="O7" s="486"/>
      <c r="P7" s="486"/>
      <c r="Q7" s="486"/>
      <c r="R7" s="486"/>
      <c r="S7" s="486"/>
    </row>
    <row r="8" spans="1:22" s="492" customFormat="1" ht="15" customHeight="1" x14ac:dyDescent="0.2">
      <c r="A8" s="754"/>
      <c r="B8" s="757"/>
      <c r="C8" s="760"/>
      <c r="D8" s="763"/>
      <c r="E8" s="766"/>
      <c r="F8" s="766"/>
      <c r="G8" s="766"/>
      <c r="H8" s="737"/>
      <c r="K8" s="486"/>
      <c r="L8" s="416" t="s">
        <v>558</v>
      </c>
      <c r="M8" s="416" t="s">
        <v>1116</v>
      </c>
      <c r="N8" s="486"/>
      <c r="O8" s="486"/>
      <c r="P8" s="486"/>
      <c r="Q8" s="486"/>
      <c r="R8" s="486"/>
      <c r="S8" s="488"/>
    </row>
    <row r="9" spans="1:22" s="492" customFormat="1" ht="15" customHeight="1" thickBot="1" x14ac:dyDescent="0.25">
      <c r="A9" s="755"/>
      <c r="B9" s="758"/>
      <c r="C9" s="761"/>
      <c r="D9" s="764"/>
      <c r="E9" s="767"/>
      <c r="F9" s="767"/>
      <c r="G9" s="767"/>
      <c r="H9" s="738"/>
      <c r="K9" s="416" t="s">
        <v>308</v>
      </c>
      <c r="L9" s="416" t="s">
        <v>559</v>
      </c>
      <c r="M9" s="416"/>
      <c r="N9" s="416" t="s">
        <v>1147</v>
      </c>
      <c r="O9" s="416" t="s">
        <v>545</v>
      </c>
      <c r="P9" s="416" t="s">
        <v>57</v>
      </c>
      <c r="Q9" s="416" t="s">
        <v>58</v>
      </c>
      <c r="R9" s="416" t="s">
        <v>517</v>
      </c>
      <c r="S9" s="416" t="s">
        <v>546</v>
      </c>
    </row>
    <row r="10" spans="1:22" s="492" customFormat="1" ht="14.1" customHeight="1" x14ac:dyDescent="0.2">
      <c r="A10" s="497">
        <v>1020</v>
      </c>
      <c r="B10" s="437" t="s">
        <v>547</v>
      </c>
      <c r="C10" s="437" t="s">
        <v>563</v>
      </c>
      <c r="D10" s="499">
        <f>$H$2*K10</f>
        <v>378</v>
      </c>
      <c r="E10" s="499">
        <f>$H$2*L10</f>
        <v>401</v>
      </c>
      <c r="F10" s="499">
        <f>$H$2*M10</f>
        <v>520</v>
      </c>
      <c r="G10" s="499">
        <f>$H$2*N10</f>
        <v>484</v>
      </c>
      <c r="H10" s="570">
        <f>$H$2*O10</f>
        <v>22</v>
      </c>
      <c r="K10" s="503">
        <v>378</v>
      </c>
      <c r="L10" s="561">
        <v>401</v>
      </c>
      <c r="M10" s="561">
        <v>520</v>
      </c>
      <c r="N10" s="492">
        <v>484</v>
      </c>
      <c r="O10" s="503">
        <v>22</v>
      </c>
      <c r="P10" s="493">
        <v>12</v>
      </c>
      <c r="Q10" s="493">
        <v>24</v>
      </c>
      <c r="R10" s="486">
        <f>P10*Q10/144</f>
        <v>2</v>
      </c>
      <c r="S10" s="504">
        <f>P10+Q10</f>
        <v>36</v>
      </c>
    </row>
    <row r="11" spans="1:22" s="492" customFormat="1" ht="14.1" customHeight="1" x14ac:dyDescent="0.2">
      <c r="A11" s="497">
        <v>1026</v>
      </c>
      <c r="B11" s="437" t="s">
        <v>548</v>
      </c>
      <c r="C11" s="437" t="s">
        <v>564</v>
      </c>
      <c r="D11" s="499">
        <f t="shared" ref="D11:D42" si="0">$H$2*K11</f>
        <v>385</v>
      </c>
      <c r="E11" s="499">
        <f t="shared" ref="E11:E74" si="1">$H$2*L11</f>
        <v>412</v>
      </c>
      <c r="F11" s="499">
        <f t="shared" ref="F11:G74" si="2">$H$2*M11</f>
        <v>526</v>
      </c>
      <c r="G11" s="499">
        <f t="shared" si="2"/>
        <v>488</v>
      </c>
      <c r="H11" s="570">
        <f t="shared" ref="H11:H17" si="3">$H$2*O11</f>
        <v>22</v>
      </c>
      <c r="K11" s="503">
        <v>385</v>
      </c>
      <c r="L11" s="561">
        <v>412</v>
      </c>
      <c r="M11" s="561">
        <v>526</v>
      </c>
      <c r="N11" s="492">
        <v>488</v>
      </c>
      <c r="O11" s="503">
        <v>22</v>
      </c>
      <c r="P11" s="493">
        <v>12</v>
      </c>
      <c r="Q11" s="493">
        <v>30</v>
      </c>
      <c r="R11" s="486">
        <f t="shared" ref="R11:R17" si="4">P11*Q11/144</f>
        <v>2.5</v>
      </c>
      <c r="S11" s="504">
        <f t="shared" ref="S11:S17" si="5">P11+Q11</f>
        <v>42</v>
      </c>
    </row>
    <row r="12" spans="1:22" s="492" customFormat="1" ht="14.1" customHeight="1" x14ac:dyDescent="0.2">
      <c r="A12" s="497">
        <v>1030</v>
      </c>
      <c r="B12" s="437" t="s">
        <v>214</v>
      </c>
      <c r="C12" s="437" t="s">
        <v>565</v>
      </c>
      <c r="D12" s="499">
        <f t="shared" si="0"/>
        <v>396</v>
      </c>
      <c r="E12" s="499">
        <f t="shared" si="1"/>
        <v>427</v>
      </c>
      <c r="F12" s="499">
        <f t="shared" si="2"/>
        <v>531</v>
      </c>
      <c r="G12" s="499">
        <f t="shared" si="2"/>
        <v>492</v>
      </c>
      <c r="H12" s="570">
        <f t="shared" si="3"/>
        <v>22</v>
      </c>
      <c r="K12" s="503">
        <v>396</v>
      </c>
      <c r="L12" s="561">
        <v>427</v>
      </c>
      <c r="M12" s="561">
        <v>531</v>
      </c>
      <c r="N12" s="492">
        <v>492</v>
      </c>
      <c r="O12" s="503">
        <v>22</v>
      </c>
      <c r="P12" s="493">
        <v>12</v>
      </c>
      <c r="Q12" s="493">
        <v>36</v>
      </c>
      <c r="R12" s="486">
        <f t="shared" si="4"/>
        <v>3</v>
      </c>
      <c r="S12" s="504">
        <f t="shared" si="5"/>
        <v>48</v>
      </c>
    </row>
    <row r="13" spans="1:22" s="492" customFormat="1" ht="14.1" customHeight="1" x14ac:dyDescent="0.2">
      <c r="A13" s="505">
        <v>1036</v>
      </c>
      <c r="B13" s="479" t="s">
        <v>549</v>
      </c>
      <c r="C13" s="479" t="s">
        <v>566</v>
      </c>
      <c r="D13" s="499">
        <f t="shared" si="0"/>
        <v>405</v>
      </c>
      <c r="E13" s="499">
        <f t="shared" si="1"/>
        <v>439</v>
      </c>
      <c r="F13" s="499">
        <f t="shared" si="2"/>
        <v>535</v>
      </c>
      <c r="G13" s="499">
        <f t="shared" si="2"/>
        <v>496</v>
      </c>
      <c r="H13" s="570">
        <f t="shared" si="3"/>
        <v>22</v>
      </c>
      <c r="K13" s="503">
        <v>405</v>
      </c>
      <c r="L13" s="561">
        <v>439</v>
      </c>
      <c r="M13" s="561">
        <v>535</v>
      </c>
      <c r="N13" s="492">
        <v>496</v>
      </c>
      <c r="O13" s="503">
        <v>22</v>
      </c>
      <c r="P13" s="493">
        <v>12</v>
      </c>
      <c r="Q13" s="493">
        <v>42</v>
      </c>
      <c r="R13" s="486">
        <f t="shared" si="4"/>
        <v>3.5</v>
      </c>
      <c r="S13" s="504">
        <f t="shared" si="5"/>
        <v>54</v>
      </c>
    </row>
    <row r="14" spans="1:22" s="492" customFormat="1" ht="14.1" customHeight="1" x14ac:dyDescent="0.2">
      <c r="A14" s="497">
        <v>1040</v>
      </c>
      <c r="B14" s="437" t="s">
        <v>218</v>
      </c>
      <c r="C14" s="437" t="s">
        <v>567</v>
      </c>
      <c r="D14" s="499">
        <f t="shared" si="0"/>
        <v>422</v>
      </c>
      <c r="E14" s="499">
        <f t="shared" si="1"/>
        <v>459</v>
      </c>
      <c r="F14" s="499">
        <f t="shared" si="2"/>
        <v>543</v>
      </c>
      <c r="G14" s="499">
        <f t="shared" si="2"/>
        <v>504</v>
      </c>
      <c r="H14" s="570">
        <f t="shared" si="3"/>
        <v>22</v>
      </c>
      <c r="K14" s="503">
        <v>422</v>
      </c>
      <c r="L14" s="561">
        <v>459</v>
      </c>
      <c r="M14" s="561">
        <v>543</v>
      </c>
      <c r="N14" s="492">
        <v>504</v>
      </c>
      <c r="O14" s="503">
        <v>22</v>
      </c>
      <c r="P14" s="493">
        <v>12</v>
      </c>
      <c r="Q14" s="493">
        <v>48</v>
      </c>
      <c r="R14" s="486">
        <f t="shared" si="4"/>
        <v>4</v>
      </c>
      <c r="S14" s="504">
        <f t="shared" si="5"/>
        <v>60</v>
      </c>
    </row>
    <row r="15" spans="1:22" s="492" customFormat="1" ht="14.1" customHeight="1" x14ac:dyDescent="0.2">
      <c r="A15" s="497">
        <v>1050</v>
      </c>
      <c r="B15" s="479" t="s">
        <v>550</v>
      </c>
      <c r="C15" s="479" t="s">
        <v>568</v>
      </c>
      <c r="D15" s="507">
        <f t="shared" si="0"/>
        <v>453</v>
      </c>
      <c r="E15" s="499">
        <f t="shared" si="1"/>
        <v>499</v>
      </c>
      <c r="F15" s="499">
        <f t="shared" si="2"/>
        <v>558</v>
      </c>
      <c r="G15" s="499">
        <f t="shared" si="2"/>
        <v>516</v>
      </c>
      <c r="H15" s="571">
        <f t="shared" si="3"/>
        <v>22</v>
      </c>
      <c r="K15" s="503">
        <v>453</v>
      </c>
      <c r="L15" s="561">
        <v>499</v>
      </c>
      <c r="M15" s="561">
        <v>558</v>
      </c>
      <c r="N15" s="492">
        <v>516</v>
      </c>
      <c r="O15" s="503">
        <v>22</v>
      </c>
      <c r="P15" s="493">
        <v>12</v>
      </c>
      <c r="Q15" s="493">
        <v>60</v>
      </c>
      <c r="R15" s="486">
        <f t="shared" si="4"/>
        <v>5</v>
      </c>
      <c r="S15" s="504">
        <f t="shared" si="5"/>
        <v>72</v>
      </c>
    </row>
    <row r="16" spans="1:22" s="492" customFormat="1" ht="14.1" customHeight="1" x14ac:dyDescent="0.2">
      <c r="A16" s="509">
        <v>1620</v>
      </c>
      <c r="B16" s="549" t="s">
        <v>460</v>
      </c>
      <c r="C16" s="549" t="s">
        <v>569</v>
      </c>
      <c r="D16" s="499">
        <f t="shared" si="0"/>
        <v>396</v>
      </c>
      <c r="E16" s="510">
        <f t="shared" si="1"/>
        <v>423</v>
      </c>
      <c r="F16" s="502">
        <f t="shared" si="2"/>
        <v>524</v>
      </c>
      <c r="G16" s="502">
        <f t="shared" si="2"/>
        <v>486</v>
      </c>
      <c r="H16" s="570">
        <f t="shared" si="3"/>
        <v>22</v>
      </c>
      <c r="K16" s="503">
        <v>396</v>
      </c>
      <c r="L16" s="561">
        <v>423</v>
      </c>
      <c r="M16" s="561">
        <v>524</v>
      </c>
      <c r="N16" s="492">
        <v>486</v>
      </c>
      <c r="O16" s="503">
        <v>22</v>
      </c>
      <c r="P16" s="493">
        <v>18</v>
      </c>
      <c r="Q16" s="493">
        <v>24</v>
      </c>
      <c r="R16" s="486">
        <f t="shared" si="4"/>
        <v>3</v>
      </c>
      <c r="S16" s="504">
        <f t="shared" si="5"/>
        <v>42</v>
      </c>
    </row>
    <row r="17" spans="1:19" s="492" customFormat="1" ht="14.1" customHeight="1" x14ac:dyDescent="0.2">
      <c r="A17" s="497">
        <v>1626</v>
      </c>
      <c r="B17" s="479" t="s">
        <v>551</v>
      </c>
      <c r="C17" s="479" t="s">
        <v>570</v>
      </c>
      <c r="D17" s="499">
        <f t="shared" si="0"/>
        <v>416</v>
      </c>
      <c r="E17" s="499">
        <f t="shared" si="1"/>
        <v>447</v>
      </c>
      <c r="F17" s="500">
        <f t="shared" si="2"/>
        <v>531</v>
      </c>
      <c r="G17" s="500">
        <f t="shared" si="2"/>
        <v>492</v>
      </c>
      <c r="H17" s="570">
        <f t="shared" si="3"/>
        <v>22</v>
      </c>
      <c r="K17" s="503">
        <v>416</v>
      </c>
      <c r="L17" s="561">
        <v>447</v>
      </c>
      <c r="M17" s="561">
        <v>531</v>
      </c>
      <c r="N17" s="492">
        <v>492</v>
      </c>
      <c r="O17" s="503">
        <v>22</v>
      </c>
      <c r="P17" s="493">
        <v>18</v>
      </c>
      <c r="Q17" s="493">
        <v>30</v>
      </c>
      <c r="R17" s="486">
        <f t="shared" si="4"/>
        <v>3.75</v>
      </c>
      <c r="S17" s="504">
        <f t="shared" si="5"/>
        <v>48</v>
      </c>
    </row>
    <row r="18" spans="1:19" s="492" customFormat="1" ht="15" customHeight="1" x14ac:dyDescent="0.2">
      <c r="A18" s="497">
        <v>1630</v>
      </c>
      <c r="B18" s="498" t="s">
        <v>278</v>
      </c>
      <c r="C18" s="437" t="s">
        <v>571</v>
      </c>
      <c r="D18" s="499">
        <f t="shared" si="0"/>
        <v>438</v>
      </c>
      <c r="E18" s="499">
        <f t="shared" si="1"/>
        <v>472</v>
      </c>
      <c r="F18" s="500">
        <f t="shared" si="2"/>
        <v>539</v>
      </c>
      <c r="G18" s="500">
        <f t="shared" si="2"/>
        <v>499</v>
      </c>
      <c r="H18" s="570">
        <f t="shared" ref="H18:H49" si="6">$H$2*O18</f>
        <v>22</v>
      </c>
      <c r="K18" s="503">
        <v>438</v>
      </c>
      <c r="L18" s="561">
        <v>472</v>
      </c>
      <c r="M18" s="561">
        <v>539</v>
      </c>
      <c r="N18" s="492">
        <v>499</v>
      </c>
      <c r="O18" s="503">
        <v>22</v>
      </c>
      <c r="P18" s="493">
        <v>18</v>
      </c>
      <c r="Q18" s="493">
        <v>36</v>
      </c>
      <c r="R18" s="486">
        <f>P18*Q18/144</f>
        <v>4.5</v>
      </c>
      <c r="S18" s="504">
        <f t="shared" ref="S18:S49" si="7">P18+Q18</f>
        <v>54</v>
      </c>
    </row>
    <row r="19" spans="1:19" s="492" customFormat="1" ht="15" customHeight="1" x14ac:dyDescent="0.2">
      <c r="A19" s="497">
        <v>1636</v>
      </c>
      <c r="B19" s="437" t="s">
        <v>1051</v>
      </c>
      <c r="C19" s="437" t="s">
        <v>572</v>
      </c>
      <c r="D19" s="499">
        <f t="shared" si="0"/>
        <v>462</v>
      </c>
      <c r="E19" s="499">
        <f t="shared" si="1"/>
        <v>500</v>
      </c>
      <c r="F19" s="500">
        <f t="shared" si="2"/>
        <v>547</v>
      </c>
      <c r="G19" s="500">
        <f t="shared" si="2"/>
        <v>505</v>
      </c>
      <c r="H19" s="570">
        <f t="shared" si="6"/>
        <v>22</v>
      </c>
      <c r="K19" s="503">
        <v>462</v>
      </c>
      <c r="L19" s="561">
        <v>500</v>
      </c>
      <c r="M19" s="561">
        <v>547</v>
      </c>
      <c r="N19" s="492">
        <v>505</v>
      </c>
      <c r="O19" s="503">
        <v>22</v>
      </c>
      <c r="P19" s="493">
        <v>18</v>
      </c>
      <c r="Q19" s="493">
        <v>44</v>
      </c>
      <c r="R19" s="486">
        <f t="shared" ref="R19:R38" si="8">P19*Q19/144</f>
        <v>5.5</v>
      </c>
      <c r="S19" s="504">
        <f t="shared" si="7"/>
        <v>62</v>
      </c>
    </row>
    <row r="20" spans="1:19" s="492" customFormat="1" ht="15" customHeight="1" x14ac:dyDescent="0.2">
      <c r="A20" s="497">
        <v>1640</v>
      </c>
      <c r="B20" s="498" t="s">
        <v>273</v>
      </c>
      <c r="C20" s="437" t="s">
        <v>573</v>
      </c>
      <c r="D20" s="499">
        <f t="shared" si="0"/>
        <v>488</v>
      </c>
      <c r="E20" s="499">
        <f t="shared" si="1"/>
        <v>530</v>
      </c>
      <c r="F20" s="500">
        <f t="shared" si="2"/>
        <v>557</v>
      </c>
      <c r="G20" s="500">
        <f t="shared" si="2"/>
        <v>513</v>
      </c>
      <c r="H20" s="570">
        <f t="shared" si="6"/>
        <v>22</v>
      </c>
      <c r="K20" s="503">
        <v>488</v>
      </c>
      <c r="L20" s="561">
        <v>530</v>
      </c>
      <c r="M20" s="561">
        <v>557</v>
      </c>
      <c r="N20" s="492">
        <v>513</v>
      </c>
      <c r="O20" s="503">
        <v>22</v>
      </c>
      <c r="P20" s="493">
        <v>18</v>
      </c>
      <c r="Q20" s="493">
        <v>48</v>
      </c>
      <c r="R20" s="486">
        <f t="shared" si="8"/>
        <v>6</v>
      </c>
      <c r="S20" s="504">
        <f t="shared" si="7"/>
        <v>66</v>
      </c>
    </row>
    <row r="21" spans="1:19" s="492" customFormat="1" ht="15" customHeight="1" x14ac:dyDescent="0.2">
      <c r="A21" s="497">
        <v>1646</v>
      </c>
      <c r="B21" s="498" t="s">
        <v>434</v>
      </c>
      <c r="C21" s="437" t="s">
        <v>574</v>
      </c>
      <c r="D21" s="499">
        <f t="shared" si="0"/>
        <v>513</v>
      </c>
      <c r="E21" s="499">
        <f t="shared" si="1"/>
        <v>559</v>
      </c>
      <c r="F21" s="500">
        <f t="shared" si="2"/>
        <v>565</v>
      </c>
      <c r="G21" s="500">
        <f t="shared" si="2"/>
        <v>520</v>
      </c>
      <c r="H21" s="570">
        <f t="shared" si="6"/>
        <v>22</v>
      </c>
      <c r="K21" s="503">
        <v>513</v>
      </c>
      <c r="L21" s="561">
        <v>559</v>
      </c>
      <c r="M21" s="561">
        <v>565</v>
      </c>
      <c r="N21" s="492">
        <v>520</v>
      </c>
      <c r="O21" s="503">
        <v>22</v>
      </c>
      <c r="P21" s="493">
        <v>18</v>
      </c>
      <c r="Q21" s="493">
        <v>54</v>
      </c>
      <c r="R21" s="486">
        <f t="shared" si="8"/>
        <v>6.75</v>
      </c>
      <c r="S21" s="504">
        <f t="shared" si="7"/>
        <v>72</v>
      </c>
    </row>
    <row r="22" spans="1:19" s="492" customFormat="1" ht="15" customHeight="1" x14ac:dyDescent="0.2">
      <c r="A22" s="497">
        <v>1650</v>
      </c>
      <c r="B22" s="437" t="s">
        <v>1179</v>
      </c>
      <c r="C22" s="437" t="s">
        <v>1180</v>
      </c>
      <c r="D22" s="499">
        <f t="shared" si="0"/>
        <v>531</v>
      </c>
      <c r="E22" s="499">
        <f t="shared" si="1"/>
        <v>581</v>
      </c>
      <c r="F22" s="500">
        <f t="shared" si="2"/>
        <v>574</v>
      </c>
      <c r="G22" s="500">
        <f t="shared" si="2"/>
        <v>528</v>
      </c>
      <c r="H22" s="570">
        <f t="shared" si="6"/>
        <v>22</v>
      </c>
      <c r="K22" s="503">
        <v>531</v>
      </c>
      <c r="L22" s="561">
        <v>581</v>
      </c>
      <c r="M22" s="561">
        <v>574</v>
      </c>
      <c r="N22" s="492">
        <v>528</v>
      </c>
      <c r="O22" s="503">
        <v>22</v>
      </c>
      <c r="P22" s="493">
        <v>18</v>
      </c>
      <c r="Q22" s="493">
        <v>60</v>
      </c>
      <c r="R22" s="486">
        <f t="shared" si="8"/>
        <v>7.5</v>
      </c>
      <c r="S22" s="504">
        <f t="shared" si="7"/>
        <v>78</v>
      </c>
    </row>
    <row r="23" spans="1:19" s="492" customFormat="1" ht="15" customHeight="1" x14ac:dyDescent="0.2">
      <c r="A23" s="497">
        <v>1656</v>
      </c>
      <c r="B23" s="498" t="s">
        <v>276</v>
      </c>
      <c r="C23" s="437" t="s">
        <v>575</v>
      </c>
      <c r="D23" s="499">
        <f t="shared" si="0"/>
        <v>539</v>
      </c>
      <c r="E23" s="499">
        <f t="shared" si="1"/>
        <v>592</v>
      </c>
      <c r="F23" s="500">
        <f t="shared" si="2"/>
        <v>576</v>
      </c>
      <c r="G23" s="500">
        <f t="shared" si="2"/>
        <v>530</v>
      </c>
      <c r="H23" s="570">
        <f t="shared" si="6"/>
        <v>22</v>
      </c>
      <c r="K23" s="503">
        <v>539</v>
      </c>
      <c r="L23" s="561">
        <v>592</v>
      </c>
      <c r="M23" s="561">
        <v>576</v>
      </c>
      <c r="N23" s="492">
        <v>530</v>
      </c>
      <c r="O23" s="503">
        <v>22</v>
      </c>
      <c r="P23" s="493">
        <v>18</v>
      </c>
      <c r="Q23" s="493">
        <v>66</v>
      </c>
      <c r="R23" s="486">
        <f t="shared" si="8"/>
        <v>8.25</v>
      </c>
      <c r="S23" s="504">
        <f t="shared" si="7"/>
        <v>84</v>
      </c>
    </row>
    <row r="24" spans="1:19" s="492" customFormat="1" ht="15" customHeight="1" x14ac:dyDescent="0.2">
      <c r="A24" s="497">
        <v>1660</v>
      </c>
      <c r="B24" s="498" t="s">
        <v>277</v>
      </c>
      <c r="C24" s="437" t="s">
        <v>576</v>
      </c>
      <c r="D24" s="499">
        <f t="shared" si="0"/>
        <v>585</v>
      </c>
      <c r="E24" s="499">
        <f t="shared" si="1"/>
        <v>642</v>
      </c>
      <c r="F24" s="500">
        <f t="shared" si="2"/>
        <v>590</v>
      </c>
      <c r="G24" s="500">
        <f t="shared" si="2"/>
        <v>542</v>
      </c>
      <c r="H24" s="570">
        <f t="shared" si="6"/>
        <v>22</v>
      </c>
      <c r="K24" s="503">
        <v>585</v>
      </c>
      <c r="L24" s="561">
        <v>642</v>
      </c>
      <c r="M24" s="561">
        <v>590</v>
      </c>
      <c r="N24" s="492">
        <v>542</v>
      </c>
      <c r="O24" s="503">
        <v>22</v>
      </c>
      <c r="P24" s="493">
        <v>18</v>
      </c>
      <c r="Q24" s="493">
        <v>72</v>
      </c>
      <c r="R24" s="486">
        <f t="shared" si="8"/>
        <v>9</v>
      </c>
      <c r="S24" s="504">
        <f t="shared" si="7"/>
        <v>90</v>
      </c>
    </row>
    <row r="25" spans="1:19" s="492" customFormat="1" ht="15" customHeight="1" x14ac:dyDescent="0.2">
      <c r="A25" s="497">
        <v>1666</v>
      </c>
      <c r="B25" s="498" t="s">
        <v>523</v>
      </c>
      <c r="C25" s="437" t="s">
        <v>577</v>
      </c>
      <c r="D25" s="499">
        <f t="shared" si="0"/>
        <v>609</v>
      </c>
      <c r="E25" s="499">
        <f t="shared" si="1"/>
        <v>670</v>
      </c>
      <c r="F25" s="500">
        <f t="shared" si="2"/>
        <v>599</v>
      </c>
      <c r="G25" s="500">
        <f t="shared" si="2"/>
        <v>549</v>
      </c>
      <c r="H25" s="570">
        <f t="shared" si="6"/>
        <v>22</v>
      </c>
      <c r="K25" s="503">
        <v>609</v>
      </c>
      <c r="L25" s="561">
        <v>670</v>
      </c>
      <c r="M25" s="561">
        <v>599</v>
      </c>
      <c r="N25" s="492">
        <v>549</v>
      </c>
      <c r="O25" s="503">
        <v>22</v>
      </c>
      <c r="P25" s="493">
        <v>18</v>
      </c>
      <c r="Q25" s="493">
        <v>78</v>
      </c>
      <c r="R25" s="486">
        <f t="shared" si="8"/>
        <v>9.75</v>
      </c>
      <c r="S25" s="504">
        <f t="shared" si="7"/>
        <v>96</v>
      </c>
    </row>
    <row r="26" spans="1:19" s="492" customFormat="1" ht="15" customHeight="1" x14ac:dyDescent="0.2">
      <c r="A26" s="342">
        <v>1670</v>
      </c>
      <c r="B26" s="545" t="s">
        <v>435</v>
      </c>
      <c r="C26" s="454" t="s">
        <v>578</v>
      </c>
      <c r="D26" s="499">
        <f t="shared" si="0"/>
        <v>642</v>
      </c>
      <c r="E26" s="499">
        <f t="shared" si="1"/>
        <v>707</v>
      </c>
      <c r="F26" s="500">
        <f t="shared" si="2"/>
        <v>607</v>
      </c>
      <c r="G26" s="500">
        <f t="shared" si="2"/>
        <v>555</v>
      </c>
      <c r="H26" s="570">
        <f t="shared" si="6"/>
        <v>34</v>
      </c>
      <c r="K26" s="503">
        <v>642</v>
      </c>
      <c r="L26" s="561">
        <v>707</v>
      </c>
      <c r="M26" s="561">
        <v>607</v>
      </c>
      <c r="N26" s="492">
        <v>555</v>
      </c>
      <c r="O26" s="503">
        <v>34</v>
      </c>
      <c r="P26" s="493">
        <v>18</v>
      </c>
      <c r="Q26" s="493">
        <v>84</v>
      </c>
      <c r="R26" s="486">
        <f>P26*Q26/144</f>
        <v>10.5</v>
      </c>
      <c r="S26" s="504">
        <f t="shared" si="7"/>
        <v>102</v>
      </c>
    </row>
    <row r="27" spans="1:19" s="492" customFormat="1" ht="15" customHeight="1" x14ac:dyDescent="0.2">
      <c r="A27" s="342">
        <v>1680</v>
      </c>
      <c r="B27" s="437" t="s">
        <v>514</v>
      </c>
      <c r="C27" s="437" t="s">
        <v>579</v>
      </c>
      <c r="D27" s="499">
        <f t="shared" si="0"/>
        <v>734</v>
      </c>
      <c r="E27" s="507">
        <f t="shared" si="1"/>
        <v>805</v>
      </c>
      <c r="F27" s="508">
        <f t="shared" si="2"/>
        <v>721</v>
      </c>
      <c r="G27" s="508">
        <f t="shared" si="2"/>
        <v>661</v>
      </c>
      <c r="H27" s="570">
        <f t="shared" si="6"/>
        <v>34</v>
      </c>
      <c r="K27" s="503">
        <v>734</v>
      </c>
      <c r="L27" s="561">
        <v>805</v>
      </c>
      <c r="M27" s="561">
        <v>721</v>
      </c>
      <c r="N27" s="492">
        <v>661</v>
      </c>
      <c r="O27" s="503">
        <v>34</v>
      </c>
      <c r="P27" s="493">
        <v>18</v>
      </c>
      <c r="Q27" s="493">
        <v>96</v>
      </c>
      <c r="R27" s="486">
        <f t="shared" ref="R27" si="9">P27*Q27/144</f>
        <v>12</v>
      </c>
      <c r="S27" s="504">
        <f t="shared" si="7"/>
        <v>114</v>
      </c>
    </row>
    <row r="28" spans="1:19" s="492" customFormat="1" ht="15" customHeight="1" x14ac:dyDescent="0.2">
      <c r="A28" s="509">
        <v>2020</v>
      </c>
      <c r="B28" s="550" t="s">
        <v>159</v>
      </c>
      <c r="C28" s="550" t="s">
        <v>580</v>
      </c>
      <c r="D28" s="510">
        <f t="shared" si="0"/>
        <v>418</v>
      </c>
      <c r="E28" s="499">
        <f t="shared" si="1"/>
        <v>449</v>
      </c>
      <c r="F28" s="499">
        <f t="shared" si="2"/>
        <v>531</v>
      </c>
      <c r="G28" s="499">
        <f t="shared" si="2"/>
        <v>492</v>
      </c>
      <c r="H28" s="572">
        <f t="shared" si="6"/>
        <v>22</v>
      </c>
      <c r="K28" s="503">
        <v>418</v>
      </c>
      <c r="L28" s="561">
        <v>449</v>
      </c>
      <c r="M28" s="561">
        <v>531</v>
      </c>
      <c r="N28" s="492">
        <v>492</v>
      </c>
      <c r="O28" s="503">
        <v>22</v>
      </c>
      <c r="P28" s="493">
        <v>24</v>
      </c>
      <c r="Q28" s="493">
        <v>24</v>
      </c>
      <c r="R28" s="486">
        <f t="shared" si="8"/>
        <v>4</v>
      </c>
      <c r="S28" s="504">
        <f t="shared" si="7"/>
        <v>48</v>
      </c>
    </row>
    <row r="29" spans="1:19" s="492" customFormat="1" ht="15" customHeight="1" x14ac:dyDescent="0.2">
      <c r="A29" s="505">
        <v>2026</v>
      </c>
      <c r="B29" s="479" t="s">
        <v>521</v>
      </c>
      <c r="C29" s="479" t="s">
        <v>581</v>
      </c>
      <c r="D29" s="499">
        <f t="shared" si="0"/>
        <v>442</v>
      </c>
      <c r="E29" s="499">
        <f t="shared" si="1"/>
        <v>476</v>
      </c>
      <c r="F29" s="499">
        <f t="shared" si="2"/>
        <v>539</v>
      </c>
      <c r="G29" s="499">
        <f t="shared" si="2"/>
        <v>499</v>
      </c>
      <c r="H29" s="570">
        <f t="shared" si="6"/>
        <v>22</v>
      </c>
      <c r="K29" s="503">
        <v>442</v>
      </c>
      <c r="L29" s="561">
        <v>476</v>
      </c>
      <c r="M29" s="561">
        <v>539</v>
      </c>
      <c r="N29" s="492">
        <v>499</v>
      </c>
      <c r="O29" s="503">
        <v>22</v>
      </c>
      <c r="P29" s="511">
        <v>24</v>
      </c>
      <c r="Q29" s="493">
        <v>30</v>
      </c>
      <c r="R29" s="486">
        <f t="shared" si="8"/>
        <v>5</v>
      </c>
      <c r="S29" s="504">
        <f t="shared" si="7"/>
        <v>54</v>
      </c>
    </row>
    <row r="30" spans="1:19" s="492" customFormat="1" ht="15" customHeight="1" x14ac:dyDescent="0.2">
      <c r="A30" s="505">
        <v>2030</v>
      </c>
      <c r="B30" s="437" t="s">
        <v>124</v>
      </c>
      <c r="C30" s="437" t="s">
        <v>582</v>
      </c>
      <c r="D30" s="499">
        <f t="shared" si="0"/>
        <v>468</v>
      </c>
      <c r="E30" s="499">
        <f t="shared" si="1"/>
        <v>505</v>
      </c>
      <c r="F30" s="499">
        <f t="shared" si="2"/>
        <v>549</v>
      </c>
      <c r="G30" s="499">
        <f t="shared" si="2"/>
        <v>505</v>
      </c>
      <c r="H30" s="570">
        <f t="shared" si="6"/>
        <v>22</v>
      </c>
      <c r="K30" s="503">
        <v>468</v>
      </c>
      <c r="L30" s="561">
        <v>505</v>
      </c>
      <c r="M30" s="561">
        <v>549</v>
      </c>
      <c r="N30" s="492">
        <v>505</v>
      </c>
      <c r="O30" s="503">
        <v>22</v>
      </c>
      <c r="P30" s="511">
        <v>24</v>
      </c>
      <c r="Q30" s="493">
        <v>36</v>
      </c>
      <c r="R30" s="486">
        <f t="shared" ref="R30" si="10">P30*Q30/144</f>
        <v>6</v>
      </c>
      <c r="S30" s="504">
        <f t="shared" si="7"/>
        <v>60</v>
      </c>
    </row>
    <row r="31" spans="1:19" s="492" customFormat="1" ht="15" customHeight="1" x14ac:dyDescent="0.2">
      <c r="A31" s="505">
        <v>2036</v>
      </c>
      <c r="B31" s="437" t="s">
        <v>428</v>
      </c>
      <c r="C31" s="437" t="s">
        <v>583</v>
      </c>
      <c r="D31" s="499">
        <f t="shared" si="0"/>
        <v>493</v>
      </c>
      <c r="E31" s="499">
        <f t="shared" si="1"/>
        <v>535</v>
      </c>
      <c r="F31" s="499">
        <f t="shared" si="2"/>
        <v>558</v>
      </c>
      <c r="G31" s="499">
        <f t="shared" si="2"/>
        <v>515</v>
      </c>
      <c r="H31" s="570">
        <f t="shared" si="6"/>
        <v>22</v>
      </c>
      <c r="K31" s="503">
        <v>493</v>
      </c>
      <c r="L31" s="561">
        <v>535</v>
      </c>
      <c r="M31" s="561">
        <v>558</v>
      </c>
      <c r="N31" s="492">
        <v>515</v>
      </c>
      <c r="O31" s="503">
        <v>22</v>
      </c>
      <c r="P31" s="511">
        <v>24</v>
      </c>
      <c r="Q31" s="493">
        <v>44</v>
      </c>
      <c r="R31" s="486">
        <f t="shared" si="8"/>
        <v>7.3333333333333304</v>
      </c>
      <c r="S31" s="504">
        <f t="shared" si="7"/>
        <v>68</v>
      </c>
    </row>
    <row r="32" spans="1:19" s="492" customFormat="1" ht="15" customHeight="1" x14ac:dyDescent="0.2">
      <c r="A32" s="497">
        <v>2040</v>
      </c>
      <c r="B32" s="498" t="s">
        <v>126</v>
      </c>
      <c r="C32" s="437" t="s">
        <v>584</v>
      </c>
      <c r="D32" s="499">
        <f t="shared" si="0"/>
        <v>513</v>
      </c>
      <c r="E32" s="499">
        <f t="shared" si="1"/>
        <v>559</v>
      </c>
      <c r="F32" s="499">
        <f t="shared" si="2"/>
        <v>565</v>
      </c>
      <c r="G32" s="499">
        <f t="shared" si="2"/>
        <v>520</v>
      </c>
      <c r="H32" s="570">
        <f t="shared" si="6"/>
        <v>22</v>
      </c>
      <c r="K32" s="503">
        <v>513</v>
      </c>
      <c r="L32" s="561">
        <v>559</v>
      </c>
      <c r="M32" s="561">
        <v>565</v>
      </c>
      <c r="N32" s="492">
        <v>520</v>
      </c>
      <c r="O32" s="503">
        <v>22</v>
      </c>
      <c r="P32" s="511">
        <v>24</v>
      </c>
      <c r="Q32" s="493">
        <v>48</v>
      </c>
      <c r="R32" s="486">
        <f t="shared" si="8"/>
        <v>8</v>
      </c>
      <c r="S32" s="504">
        <f t="shared" si="7"/>
        <v>72</v>
      </c>
    </row>
    <row r="33" spans="1:19" s="492" customFormat="1" ht="15" customHeight="1" x14ac:dyDescent="0.2">
      <c r="A33" s="497">
        <v>2046</v>
      </c>
      <c r="B33" s="498" t="s">
        <v>352</v>
      </c>
      <c r="C33" s="437" t="s">
        <v>585</v>
      </c>
      <c r="D33" s="499">
        <f t="shared" si="0"/>
        <v>549</v>
      </c>
      <c r="E33" s="499">
        <f t="shared" si="1"/>
        <v>599</v>
      </c>
      <c r="F33" s="499">
        <f t="shared" si="2"/>
        <v>577</v>
      </c>
      <c r="G33" s="499">
        <f t="shared" si="2"/>
        <v>531</v>
      </c>
      <c r="H33" s="570">
        <f t="shared" si="6"/>
        <v>22</v>
      </c>
      <c r="K33" s="503">
        <v>549</v>
      </c>
      <c r="L33" s="561">
        <v>599</v>
      </c>
      <c r="M33" s="561">
        <v>577</v>
      </c>
      <c r="N33" s="492">
        <v>531</v>
      </c>
      <c r="O33" s="503">
        <v>22</v>
      </c>
      <c r="P33" s="511">
        <v>24</v>
      </c>
      <c r="Q33" s="493">
        <v>54</v>
      </c>
      <c r="R33" s="486">
        <f t="shared" si="8"/>
        <v>9</v>
      </c>
      <c r="S33" s="504">
        <f t="shared" si="7"/>
        <v>78</v>
      </c>
    </row>
    <row r="34" spans="1:19" s="492" customFormat="1" ht="15" customHeight="1" x14ac:dyDescent="0.2">
      <c r="A34" s="505">
        <v>2050</v>
      </c>
      <c r="B34" s="479" t="s">
        <v>1181</v>
      </c>
      <c r="C34" s="479" t="s">
        <v>1124</v>
      </c>
      <c r="D34" s="499">
        <f t="shared" si="0"/>
        <v>569</v>
      </c>
      <c r="E34" s="499">
        <f t="shared" si="1"/>
        <v>621</v>
      </c>
      <c r="F34" s="499">
        <f t="shared" si="2"/>
        <v>586</v>
      </c>
      <c r="G34" s="499">
        <f t="shared" si="2"/>
        <v>538</v>
      </c>
      <c r="H34" s="570">
        <f t="shared" si="6"/>
        <v>34</v>
      </c>
      <c r="K34" s="503">
        <v>569</v>
      </c>
      <c r="L34" s="561">
        <v>621</v>
      </c>
      <c r="M34" s="561">
        <v>586</v>
      </c>
      <c r="N34" s="492">
        <v>538</v>
      </c>
      <c r="O34" s="503">
        <v>34</v>
      </c>
      <c r="P34" s="511">
        <v>24</v>
      </c>
      <c r="Q34" s="493">
        <v>60</v>
      </c>
      <c r="R34" s="486">
        <f t="shared" si="8"/>
        <v>10</v>
      </c>
      <c r="S34" s="504">
        <f t="shared" si="7"/>
        <v>84</v>
      </c>
    </row>
    <row r="35" spans="1:19" s="492" customFormat="1" ht="15" customHeight="1" x14ac:dyDescent="0.2">
      <c r="A35" s="497">
        <v>2056</v>
      </c>
      <c r="B35" s="498" t="s">
        <v>128</v>
      </c>
      <c r="C35" s="437" t="s">
        <v>586</v>
      </c>
      <c r="D35" s="499">
        <f t="shared" si="0"/>
        <v>590</v>
      </c>
      <c r="E35" s="499">
        <f t="shared" si="1"/>
        <v>647</v>
      </c>
      <c r="F35" s="499">
        <f t="shared" si="2"/>
        <v>593</v>
      </c>
      <c r="G35" s="499">
        <f t="shared" si="2"/>
        <v>545</v>
      </c>
      <c r="H35" s="570">
        <f t="shared" si="6"/>
        <v>34</v>
      </c>
      <c r="K35" s="503">
        <v>590</v>
      </c>
      <c r="L35" s="561">
        <v>647</v>
      </c>
      <c r="M35" s="561">
        <v>593</v>
      </c>
      <c r="N35" s="492">
        <v>545</v>
      </c>
      <c r="O35" s="503">
        <v>34</v>
      </c>
      <c r="P35" s="511">
        <v>24</v>
      </c>
      <c r="Q35" s="493">
        <v>66</v>
      </c>
      <c r="R35" s="486">
        <f t="shared" si="8"/>
        <v>11</v>
      </c>
      <c r="S35" s="504">
        <f t="shared" si="7"/>
        <v>90</v>
      </c>
    </row>
    <row r="36" spans="1:19" s="492" customFormat="1" ht="15" customHeight="1" x14ac:dyDescent="0.2">
      <c r="A36" s="497">
        <v>2060</v>
      </c>
      <c r="B36" s="498" t="s">
        <v>129</v>
      </c>
      <c r="C36" s="437" t="s">
        <v>587</v>
      </c>
      <c r="D36" s="499">
        <f t="shared" si="0"/>
        <v>615</v>
      </c>
      <c r="E36" s="499">
        <f t="shared" si="1"/>
        <v>675</v>
      </c>
      <c r="F36" s="499">
        <f t="shared" si="2"/>
        <v>601</v>
      </c>
      <c r="G36" s="499">
        <f t="shared" si="2"/>
        <v>551</v>
      </c>
      <c r="H36" s="570">
        <f t="shared" si="6"/>
        <v>34</v>
      </c>
      <c r="K36" s="503">
        <v>615</v>
      </c>
      <c r="L36" s="561">
        <v>675</v>
      </c>
      <c r="M36" s="561">
        <v>601</v>
      </c>
      <c r="N36" s="492">
        <v>551</v>
      </c>
      <c r="O36" s="503">
        <v>34</v>
      </c>
      <c r="P36" s="511">
        <v>24</v>
      </c>
      <c r="Q36" s="493">
        <v>72</v>
      </c>
      <c r="R36" s="486">
        <f t="shared" si="8"/>
        <v>12</v>
      </c>
      <c r="S36" s="504">
        <f t="shared" si="7"/>
        <v>96</v>
      </c>
    </row>
    <row r="37" spans="1:19" s="492" customFormat="1" ht="15" customHeight="1" x14ac:dyDescent="0.2">
      <c r="A37" s="497">
        <v>2066</v>
      </c>
      <c r="B37" s="498" t="s">
        <v>524</v>
      </c>
      <c r="C37" s="437" t="s">
        <v>588</v>
      </c>
      <c r="D37" s="499">
        <f t="shared" si="0"/>
        <v>638</v>
      </c>
      <c r="E37" s="499">
        <f t="shared" si="1"/>
        <v>702</v>
      </c>
      <c r="F37" s="499">
        <f t="shared" si="2"/>
        <v>611</v>
      </c>
      <c r="G37" s="499">
        <f t="shared" si="2"/>
        <v>559</v>
      </c>
      <c r="H37" s="570">
        <f t="shared" si="6"/>
        <v>34</v>
      </c>
      <c r="K37" s="503">
        <v>638</v>
      </c>
      <c r="L37" s="561">
        <v>702</v>
      </c>
      <c r="M37" s="561">
        <v>611</v>
      </c>
      <c r="N37" s="492">
        <v>559</v>
      </c>
      <c r="O37" s="503">
        <v>34</v>
      </c>
      <c r="P37" s="511">
        <v>24</v>
      </c>
      <c r="Q37" s="493">
        <v>78</v>
      </c>
      <c r="R37" s="486">
        <f t="shared" si="8"/>
        <v>13</v>
      </c>
      <c r="S37" s="504">
        <f t="shared" si="7"/>
        <v>102</v>
      </c>
    </row>
    <row r="38" spans="1:19" s="492" customFormat="1" ht="15" customHeight="1" x14ac:dyDescent="0.2">
      <c r="A38" s="342">
        <v>2070</v>
      </c>
      <c r="B38" s="498" t="s">
        <v>438</v>
      </c>
      <c r="C38" s="437" t="s">
        <v>589</v>
      </c>
      <c r="D38" s="499">
        <f t="shared" si="0"/>
        <v>673</v>
      </c>
      <c r="E38" s="499">
        <f t="shared" si="1"/>
        <v>740</v>
      </c>
      <c r="F38" s="499">
        <f t="shared" si="2"/>
        <v>621</v>
      </c>
      <c r="G38" s="499">
        <f t="shared" si="2"/>
        <v>567</v>
      </c>
      <c r="H38" s="570">
        <f t="shared" si="6"/>
        <v>34</v>
      </c>
      <c r="K38" s="503">
        <v>673</v>
      </c>
      <c r="L38" s="561">
        <v>740</v>
      </c>
      <c r="M38" s="561">
        <v>621</v>
      </c>
      <c r="N38" s="492">
        <v>567</v>
      </c>
      <c r="O38" s="503">
        <v>34</v>
      </c>
      <c r="P38" s="511">
        <v>24</v>
      </c>
      <c r="Q38" s="493">
        <v>84</v>
      </c>
      <c r="R38" s="486">
        <f t="shared" si="8"/>
        <v>14</v>
      </c>
      <c r="S38" s="504">
        <f t="shared" si="7"/>
        <v>108</v>
      </c>
    </row>
    <row r="39" spans="1:19" s="492" customFormat="1" ht="15" customHeight="1" x14ac:dyDescent="0.2">
      <c r="A39" s="343">
        <v>2080</v>
      </c>
      <c r="B39" s="453" t="s">
        <v>512</v>
      </c>
      <c r="C39" s="453" t="s">
        <v>590</v>
      </c>
      <c r="D39" s="507">
        <f t="shared" si="0"/>
        <v>769</v>
      </c>
      <c r="E39" s="499">
        <f t="shared" si="1"/>
        <v>844</v>
      </c>
      <c r="F39" s="499">
        <f t="shared" si="2"/>
        <v>736</v>
      </c>
      <c r="G39" s="499">
        <f t="shared" si="2"/>
        <v>674</v>
      </c>
      <c r="H39" s="571">
        <f t="shared" si="6"/>
        <v>34</v>
      </c>
      <c r="K39" s="503">
        <v>769</v>
      </c>
      <c r="L39" s="561">
        <v>844</v>
      </c>
      <c r="M39" s="561">
        <v>736</v>
      </c>
      <c r="N39" s="492">
        <v>674</v>
      </c>
      <c r="O39" s="503">
        <v>34</v>
      </c>
      <c r="P39" s="511">
        <v>24</v>
      </c>
      <c r="Q39" s="493">
        <v>96</v>
      </c>
      <c r="R39" s="486">
        <f t="shared" ref="R39:R40" si="11">P39*Q39/144</f>
        <v>16</v>
      </c>
      <c r="S39" s="504">
        <f t="shared" si="7"/>
        <v>120</v>
      </c>
    </row>
    <row r="40" spans="1:19" s="492" customFormat="1" ht="15" customHeight="1" x14ac:dyDescent="0.2">
      <c r="A40" s="497">
        <v>2626</v>
      </c>
      <c r="B40" s="437" t="s">
        <v>231</v>
      </c>
      <c r="C40" s="437" t="s">
        <v>591</v>
      </c>
      <c r="D40" s="499">
        <f t="shared" si="0"/>
        <v>470</v>
      </c>
      <c r="E40" s="510">
        <f t="shared" si="1"/>
        <v>508</v>
      </c>
      <c r="F40" s="502">
        <f t="shared" si="2"/>
        <v>549</v>
      </c>
      <c r="G40" s="502">
        <f t="shared" si="2"/>
        <v>507</v>
      </c>
      <c r="H40" s="570">
        <f t="shared" si="6"/>
        <v>22</v>
      </c>
      <c r="K40" s="503">
        <v>470</v>
      </c>
      <c r="L40" s="561">
        <v>508</v>
      </c>
      <c r="M40" s="561">
        <v>549</v>
      </c>
      <c r="N40" s="492">
        <v>507</v>
      </c>
      <c r="O40" s="503">
        <v>22</v>
      </c>
      <c r="P40" s="511">
        <v>30</v>
      </c>
      <c r="Q40" s="493">
        <v>30</v>
      </c>
      <c r="R40" s="486">
        <f t="shared" si="11"/>
        <v>6.25</v>
      </c>
      <c r="S40" s="504">
        <f t="shared" si="7"/>
        <v>60</v>
      </c>
    </row>
    <row r="41" spans="1:19" s="492" customFormat="1" ht="15" customHeight="1" x14ac:dyDescent="0.2">
      <c r="A41" s="497">
        <v>2630</v>
      </c>
      <c r="B41" s="498" t="s">
        <v>130</v>
      </c>
      <c r="C41" s="437" t="s">
        <v>592</v>
      </c>
      <c r="D41" s="499">
        <f t="shared" si="0"/>
        <v>505</v>
      </c>
      <c r="E41" s="499">
        <f t="shared" si="1"/>
        <v>547</v>
      </c>
      <c r="F41" s="500">
        <f t="shared" si="2"/>
        <v>562</v>
      </c>
      <c r="G41" s="500">
        <f t="shared" si="2"/>
        <v>518</v>
      </c>
      <c r="H41" s="570">
        <f t="shared" si="6"/>
        <v>22</v>
      </c>
      <c r="K41" s="503">
        <v>505</v>
      </c>
      <c r="L41" s="561">
        <v>547</v>
      </c>
      <c r="M41" s="561">
        <v>562</v>
      </c>
      <c r="N41" s="492">
        <v>518</v>
      </c>
      <c r="O41" s="503">
        <v>22</v>
      </c>
      <c r="P41" s="511">
        <v>30</v>
      </c>
      <c r="Q41" s="493">
        <v>36</v>
      </c>
      <c r="R41" s="486">
        <f t="shared" ref="R41:R59" si="12">P41*Q41/144</f>
        <v>7.5</v>
      </c>
      <c r="S41" s="504">
        <f t="shared" si="7"/>
        <v>66</v>
      </c>
    </row>
    <row r="42" spans="1:19" s="492" customFormat="1" ht="15" customHeight="1" x14ac:dyDescent="0.2">
      <c r="A42" s="497">
        <v>2636</v>
      </c>
      <c r="B42" s="437" t="s">
        <v>1052</v>
      </c>
      <c r="C42" s="437" t="s">
        <v>593</v>
      </c>
      <c r="D42" s="499">
        <f t="shared" si="0"/>
        <v>534</v>
      </c>
      <c r="E42" s="499">
        <f t="shared" si="1"/>
        <v>580</v>
      </c>
      <c r="F42" s="500">
        <f t="shared" si="2"/>
        <v>572</v>
      </c>
      <c r="G42" s="500">
        <f t="shared" si="2"/>
        <v>526</v>
      </c>
      <c r="H42" s="570">
        <f t="shared" si="6"/>
        <v>22</v>
      </c>
      <c r="K42" s="503">
        <v>534</v>
      </c>
      <c r="L42" s="561">
        <v>580</v>
      </c>
      <c r="M42" s="561">
        <v>572</v>
      </c>
      <c r="N42" s="492">
        <v>526</v>
      </c>
      <c r="O42" s="503">
        <v>22</v>
      </c>
      <c r="P42" s="511">
        <v>30</v>
      </c>
      <c r="Q42" s="493">
        <v>44</v>
      </c>
      <c r="R42" s="486">
        <f t="shared" si="12"/>
        <v>9.1666666666666696</v>
      </c>
      <c r="S42" s="504">
        <f t="shared" si="7"/>
        <v>74</v>
      </c>
    </row>
    <row r="43" spans="1:19" s="492" customFormat="1" ht="15" customHeight="1" x14ac:dyDescent="0.2">
      <c r="A43" s="497">
        <v>2640</v>
      </c>
      <c r="B43" s="498" t="s">
        <v>131</v>
      </c>
      <c r="C43" s="437" t="s">
        <v>594</v>
      </c>
      <c r="D43" s="499">
        <f t="shared" ref="D43:D74" si="13">$H$2*K43</f>
        <v>570</v>
      </c>
      <c r="E43" s="499">
        <f t="shared" si="1"/>
        <v>620</v>
      </c>
      <c r="F43" s="500">
        <f t="shared" si="2"/>
        <v>586</v>
      </c>
      <c r="G43" s="500">
        <f t="shared" si="2"/>
        <v>538</v>
      </c>
      <c r="H43" s="570">
        <f t="shared" si="6"/>
        <v>34</v>
      </c>
      <c r="K43" s="503">
        <v>570</v>
      </c>
      <c r="L43" s="561">
        <v>620</v>
      </c>
      <c r="M43" s="561">
        <v>586</v>
      </c>
      <c r="N43" s="492">
        <v>538</v>
      </c>
      <c r="O43" s="503">
        <v>34</v>
      </c>
      <c r="P43" s="511">
        <v>30</v>
      </c>
      <c r="Q43" s="493">
        <v>48</v>
      </c>
      <c r="R43" s="486">
        <f t="shared" si="12"/>
        <v>10</v>
      </c>
      <c r="S43" s="504">
        <f t="shared" si="7"/>
        <v>78</v>
      </c>
    </row>
    <row r="44" spans="1:19" s="492" customFormat="1" ht="15" customHeight="1" x14ac:dyDescent="0.2">
      <c r="A44" s="497">
        <v>2646</v>
      </c>
      <c r="B44" s="437" t="s">
        <v>1070</v>
      </c>
      <c r="C44" s="437" t="s">
        <v>1071</v>
      </c>
      <c r="D44" s="499">
        <f t="shared" si="13"/>
        <v>596</v>
      </c>
      <c r="E44" s="499">
        <f t="shared" si="1"/>
        <v>648</v>
      </c>
      <c r="F44" s="500">
        <f t="shared" si="2"/>
        <v>594</v>
      </c>
      <c r="G44" s="500">
        <f t="shared" si="2"/>
        <v>546</v>
      </c>
      <c r="H44" s="570">
        <f t="shared" si="6"/>
        <v>34</v>
      </c>
      <c r="K44" s="503">
        <v>596</v>
      </c>
      <c r="L44" s="561">
        <v>648</v>
      </c>
      <c r="M44" s="561">
        <v>594</v>
      </c>
      <c r="N44" s="492">
        <v>546</v>
      </c>
      <c r="O44" s="503">
        <v>34</v>
      </c>
      <c r="P44" s="511">
        <v>30</v>
      </c>
      <c r="Q44" s="493">
        <v>52</v>
      </c>
      <c r="R44" s="486">
        <f t="shared" si="12"/>
        <v>10.8333333333333</v>
      </c>
      <c r="S44" s="504">
        <f t="shared" si="7"/>
        <v>82</v>
      </c>
    </row>
    <row r="45" spans="1:19" s="492" customFormat="1" ht="15" customHeight="1" x14ac:dyDescent="0.2">
      <c r="A45" s="497">
        <v>2650</v>
      </c>
      <c r="B45" s="437" t="s">
        <v>1182</v>
      </c>
      <c r="C45" s="437" t="s">
        <v>1125</v>
      </c>
      <c r="D45" s="499">
        <f t="shared" si="13"/>
        <v>621</v>
      </c>
      <c r="E45" s="499">
        <f t="shared" si="1"/>
        <v>678</v>
      </c>
      <c r="F45" s="500">
        <f t="shared" si="2"/>
        <v>603</v>
      </c>
      <c r="G45" s="500">
        <f t="shared" si="2"/>
        <v>553</v>
      </c>
      <c r="H45" s="570">
        <f t="shared" si="6"/>
        <v>34</v>
      </c>
      <c r="K45" s="503">
        <v>621</v>
      </c>
      <c r="L45" s="561">
        <v>678</v>
      </c>
      <c r="M45" s="561">
        <v>603</v>
      </c>
      <c r="N45" s="492">
        <v>553</v>
      </c>
      <c r="O45" s="503">
        <v>34</v>
      </c>
      <c r="P45" s="511">
        <v>30</v>
      </c>
      <c r="Q45" s="493">
        <v>60</v>
      </c>
      <c r="R45" s="486">
        <f t="shared" si="12"/>
        <v>12.5</v>
      </c>
      <c r="S45" s="504">
        <f t="shared" si="7"/>
        <v>90</v>
      </c>
    </row>
    <row r="46" spans="1:19" s="492" customFormat="1" ht="15" customHeight="1" x14ac:dyDescent="0.2">
      <c r="A46" s="497">
        <v>2656</v>
      </c>
      <c r="B46" s="437" t="s">
        <v>133</v>
      </c>
      <c r="C46" s="437" t="s">
        <v>596</v>
      </c>
      <c r="D46" s="499">
        <f t="shared" si="13"/>
        <v>651</v>
      </c>
      <c r="E46" s="499">
        <f t="shared" si="1"/>
        <v>712</v>
      </c>
      <c r="F46" s="500">
        <f t="shared" si="2"/>
        <v>613</v>
      </c>
      <c r="G46" s="500">
        <f t="shared" si="2"/>
        <v>561</v>
      </c>
      <c r="H46" s="570">
        <f t="shared" si="6"/>
        <v>34</v>
      </c>
      <c r="K46" s="503">
        <v>651</v>
      </c>
      <c r="L46" s="561">
        <v>712</v>
      </c>
      <c r="M46" s="561">
        <v>613</v>
      </c>
      <c r="N46" s="492">
        <v>561</v>
      </c>
      <c r="O46" s="503">
        <v>34</v>
      </c>
      <c r="P46" s="511">
        <v>30</v>
      </c>
      <c r="Q46" s="493">
        <v>66</v>
      </c>
      <c r="R46" s="486">
        <f t="shared" si="12"/>
        <v>13.75</v>
      </c>
      <c r="S46" s="504">
        <f t="shared" si="7"/>
        <v>96</v>
      </c>
    </row>
    <row r="47" spans="1:19" s="492" customFormat="1" ht="15" customHeight="1" x14ac:dyDescent="0.2">
      <c r="A47" s="497">
        <v>2660</v>
      </c>
      <c r="B47" s="437" t="s">
        <v>134</v>
      </c>
      <c r="C47" s="437" t="s">
        <v>597</v>
      </c>
      <c r="D47" s="499">
        <f t="shared" si="13"/>
        <v>674</v>
      </c>
      <c r="E47" s="499">
        <f t="shared" si="1"/>
        <v>739</v>
      </c>
      <c r="F47" s="500">
        <f t="shared" si="2"/>
        <v>621</v>
      </c>
      <c r="G47" s="500">
        <f t="shared" si="2"/>
        <v>567</v>
      </c>
      <c r="H47" s="570">
        <f t="shared" si="6"/>
        <v>34</v>
      </c>
      <c r="K47" s="503">
        <v>674</v>
      </c>
      <c r="L47" s="561">
        <v>739</v>
      </c>
      <c r="M47" s="561">
        <v>621</v>
      </c>
      <c r="N47" s="492">
        <v>567</v>
      </c>
      <c r="O47" s="503">
        <v>34</v>
      </c>
      <c r="P47" s="511">
        <v>30</v>
      </c>
      <c r="Q47" s="493">
        <v>72</v>
      </c>
      <c r="R47" s="486">
        <f t="shared" si="12"/>
        <v>15</v>
      </c>
      <c r="S47" s="504">
        <f t="shared" si="7"/>
        <v>102</v>
      </c>
    </row>
    <row r="48" spans="1:19" s="492" customFormat="1" ht="15" customHeight="1" x14ac:dyDescent="0.2">
      <c r="A48" s="497">
        <v>2666</v>
      </c>
      <c r="B48" s="437" t="s">
        <v>526</v>
      </c>
      <c r="C48" s="437" t="s">
        <v>598</v>
      </c>
      <c r="D48" s="499">
        <f t="shared" si="13"/>
        <v>702</v>
      </c>
      <c r="E48" s="499">
        <f t="shared" si="1"/>
        <v>770</v>
      </c>
      <c r="F48" s="500">
        <f t="shared" si="2"/>
        <v>631</v>
      </c>
      <c r="G48" s="500">
        <f t="shared" si="2"/>
        <v>576</v>
      </c>
      <c r="H48" s="570">
        <f t="shared" si="6"/>
        <v>34</v>
      </c>
      <c r="K48" s="503">
        <v>702</v>
      </c>
      <c r="L48" s="561">
        <v>770</v>
      </c>
      <c r="M48" s="561">
        <v>631</v>
      </c>
      <c r="N48" s="492">
        <v>576</v>
      </c>
      <c r="O48" s="503">
        <v>34</v>
      </c>
      <c r="P48" s="511">
        <v>30</v>
      </c>
      <c r="Q48" s="493">
        <v>78</v>
      </c>
      <c r="R48" s="486">
        <f t="shared" si="12"/>
        <v>16.25</v>
      </c>
      <c r="S48" s="504">
        <f t="shared" si="7"/>
        <v>108</v>
      </c>
    </row>
    <row r="49" spans="1:19" s="492" customFormat="1" ht="15" customHeight="1" x14ac:dyDescent="0.2">
      <c r="A49" s="497">
        <v>2670</v>
      </c>
      <c r="B49" s="437" t="s">
        <v>439</v>
      </c>
      <c r="C49" s="437" t="s">
        <v>599</v>
      </c>
      <c r="D49" s="499">
        <f t="shared" si="13"/>
        <v>734</v>
      </c>
      <c r="E49" s="499">
        <f t="shared" si="1"/>
        <v>805</v>
      </c>
      <c r="F49" s="500">
        <f t="shared" si="2"/>
        <v>721</v>
      </c>
      <c r="G49" s="500">
        <f t="shared" si="2"/>
        <v>661</v>
      </c>
      <c r="H49" s="570">
        <f t="shared" si="6"/>
        <v>34</v>
      </c>
      <c r="K49" s="503">
        <v>734</v>
      </c>
      <c r="L49" s="561">
        <v>805</v>
      </c>
      <c r="M49" s="561">
        <v>721</v>
      </c>
      <c r="N49" s="492">
        <v>661</v>
      </c>
      <c r="O49" s="503">
        <v>34</v>
      </c>
      <c r="P49" s="511">
        <v>30</v>
      </c>
      <c r="Q49" s="493">
        <v>84</v>
      </c>
      <c r="R49" s="486">
        <f t="shared" si="12"/>
        <v>17.5</v>
      </c>
      <c r="S49" s="504">
        <f t="shared" si="7"/>
        <v>114</v>
      </c>
    </row>
    <row r="50" spans="1:19" s="492" customFormat="1" ht="15" customHeight="1" x14ac:dyDescent="0.2">
      <c r="A50" s="506">
        <v>2680</v>
      </c>
      <c r="B50" s="453" t="s">
        <v>522</v>
      </c>
      <c r="C50" s="453" t="s">
        <v>600</v>
      </c>
      <c r="D50" s="507">
        <f t="shared" si="13"/>
        <v>839</v>
      </c>
      <c r="E50" s="507">
        <f t="shared" si="1"/>
        <v>918</v>
      </c>
      <c r="F50" s="508">
        <f t="shared" si="2"/>
        <v>761</v>
      </c>
      <c r="G50" s="508">
        <f t="shared" si="2"/>
        <v>693</v>
      </c>
      <c r="H50" s="571">
        <f t="shared" ref="H50:H81" si="14">$H$2*O50</f>
        <v>42</v>
      </c>
      <c r="K50" s="503">
        <v>839</v>
      </c>
      <c r="L50" s="561">
        <v>918</v>
      </c>
      <c r="M50" s="561">
        <v>761</v>
      </c>
      <c r="N50" s="492">
        <v>693</v>
      </c>
      <c r="O50" s="503">
        <v>42</v>
      </c>
      <c r="P50" s="511">
        <v>30</v>
      </c>
      <c r="Q50" s="493">
        <v>96</v>
      </c>
      <c r="R50" s="486">
        <f t="shared" si="12"/>
        <v>20</v>
      </c>
      <c r="S50" s="504">
        <f t="shared" ref="S50:S72" si="15">P50+Q50</f>
        <v>126</v>
      </c>
    </row>
    <row r="51" spans="1:19" s="492" customFormat="1" ht="15" customHeight="1" x14ac:dyDescent="0.2">
      <c r="A51" s="497">
        <v>3026</v>
      </c>
      <c r="B51" s="437" t="s">
        <v>1104</v>
      </c>
      <c r="C51" s="437" t="s">
        <v>1108</v>
      </c>
      <c r="D51" s="499">
        <f t="shared" si="13"/>
        <v>513</v>
      </c>
      <c r="E51" s="499">
        <f t="shared" si="1"/>
        <v>555</v>
      </c>
      <c r="F51" s="499">
        <f t="shared" si="2"/>
        <v>563</v>
      </c>
      <c r="G51" s="499">
        <f t="shared" si="2"/>
        <v>519</v>
      </c>
      <c r="H51" s="570">
        <f t="shared" si="14"/>
        <v>22</v>
      </c>
      <c r="K51" s="503">
        <v>513</v>
      </c>
      <c r="L51" s="561">
        <v>555</v>
      </c>
      <c r="M51" s="561">
        <v>563</v>
      </c>
      <c r="N51" s="492">
        <v>519</v>
      </c>
      <c r="O51" s="503">
        <v>22</v>
      </c>
      <c r="P51" s="493">
        <v>36</v>
      </c>
      <c r="Q51" s="493">
        <v>30</v>
      </c>
      <c r="R51" s="486">
        <f t="shared" si="12"/>
        <v>7.5</v>
      </c>
      <c r="S51" s="504">
        <f t="shared" si="15"/>
        <v>66</v>
      </c>
    </row>
    <row r="52" spans="1:19" s="492" customFormat="1" ht="15" customHeight="1" x14ac:dyDescent="0.2">
      <c r="A52" s="497">
        <v>3030</v>
      </c>
      <c r="B52" s="498" t="s">
        <v>960</v>
      </c>
      <c r="C52" s="437" t="s">
        <v>962</v>
      </c>
      <c r="D52" s="499">
        <f t="shared" si="13"/>
        <v>557</v>
      </c>
      <c r="E52" s="499">
        <f t="shared" si="1"/>
        <v>603</v>
      </c>
      <c r="F52" s="499">
        <f t="shared" si="2"/>
        <v>578</v>
      </c>
      <c r="G52" s="499">
        <f t="shared" si="2"/>
        <v>531</v>
      </c>
      <c r="H52" s="570">
        <f t="shared" si="14"/>
        <v>22</v>
      </c>
      <c r="K52" s="503">
        <v>557</v>
      </c>
      <c r="L52" s="561">
        <v>603</v>
      </c>
      <c r="M52" s="561">
        <v>578</v>
      </c>
      <c r="N52" s="492">
        <v>531</v>
      </c>
      <c r="O52" s="503">
        <v>22</v>
      </c>
      <c r="P52" s="493">
        <v>36</v>
      </c>
      <c r="Q52" s="493">
        <v>36</v>
      </c>
      <c r="R52" s="486">
        <f t="shared" si="12"/>
        <v>9</v>
      </c>
      <c r="S52" s="504">
        <f t="shared" si="15"/>
        <v>72</v>
      </c>
    </row>
    <row r="53" spans="1:19" s="492" customFormat="1" ht="15" customHeight="1" x14ac:dyDescent="0.2">
      <c r="A53" s="497">
        <v>3036</v>
      </c>
      <c r="B53" s="437" t="s">
        <v>1105</v>
      </c>
      <c r="C53" s="437" t="s">
        <v>1109</v>
      </c>
      <c r="D53" s="499">
        <f t="shared" si="13"/>
        <v>585</v>
      </c>
      <c r="E53" s="499">
        <f t="shared" si="1"/>
        <v>635</v>
      </c>
      <c r="F53" s="499">
        <f t="shared" si="2"/>
        <v>590</v>
      </c>
      <c r="G53" s="499">
        <f t="shared" si="2"/>
        <v>542</v>
      </c>
      <c r="H53" s="570">
        <f t="shared" si="14"/>
        <v>34</v>
      </c>
      <c r="K53" s="503">
        <v>585</v>
      </c>
      <c r="L53" s="561">
        <v>635</v>
      </c>
      <c r="M53" s="561">
        <v>590</v>
      </c>
      <c r="N53" s="492">
        <v>542</v>
      </c>
      <c r="O53" s="503">
        <v>34</v>
      </c>
      <c r="P53" s="511">
        <v>36</v>
      </c>
      <c r="Q53" s="493">
        <v>38</v>
      </c>
      <c r="R53" s="486">
        <f t="shared" si="12"/>
        <v>9.5</v>
      </c>
      <c r="S53" s="504">
        <f t="shared" si="15"/>
        <v>74</v>
      </c>
    </row>
    <row r="54" spans="1:19" s="492" customFormat="1" ht="15" customHeight="1" x14ac:dyDescent="0.2">
      <c r="A54" s="497">
        <v>3040</v>
      </c>
      <c r="B54" s="498" t="s">
        <v>1106</v>
      </c>
      <c r="C54" s="437" t="s">
        <v>975</v>
      </c>
      <c r="D54" s="499">
        <f t="shared" si="13"/>
        <v>619</v>
      </c>
      <c r="E54" s="499">
        <f t="shared" si="1"/>
        <v>671</v>
      </c>
      <c r="F54" s="499">
        <f t="shared" si="2"/>
        <v>603</v>
      </c>
      <c r="G54" s="499">
        <f t="shared" si="2"/>
        <v>551</v>
      </c>
      <c r="H54" s="570">
        <f t="shared" si="14"/>
        <v>34</v>
      </c>
      <c r="K54" s="503">
        <v>619</v>
      </c>
      <c r="L54" s="561">
        <v>671</v>
      </c>
      <c r="M54" s="561">
        <v>603</v>
      </c>
      <c r="N54" s="492">
        <v>551</v>
      </c>
      <c r="O54" s="503">
        <v>34</v>
      </c>
      <c r="P54" s="493">
        <v>36</v>
      </c>
      <c r="Q54" s="493">
        <v>48</v>
      </c>
      <c r="R54" s="486">
        <f t="shared" si="12"/>
        <v>12</v>
      </c>
      <c r="S54" s="504">
        <f t="shared" si="15"/>
        <v>84</v>
      </c>
    </row>
    <row r="55" spans="1:19" s="492" customFormat="1" ht="15" customHeight="1" x14ac:dyDescent="0.2">
      <c r="A55" s="497">
        <v>3046</v>
      </c>
      <c r="B55" s="498" t="s">
        <v>1060</v>
      </c>
      <c r="C55" s="437" t="s">
        <v>985</v>
      </c>
      <c r="D55" s="499">
        <f t="shared" si="13"/>
        <v>643</v>
      </c>
      <c r="E55" s="499">
        <f t="shared" si="1"/>
        <v>700</v>
      </c>
      <c r="F55" s="499">
        <f t="shared" si="2"/>
        <v>612</v>
      </c>
      <c r="G55" s="499">
        <f t="shared" si="2"/>
        <v>561</v>
      </c>
      <c r="H55" s="570">
        <f t="shared" si="14"/>
        <v>34</v>
      </c>
      <c r="K55" s="503">
        <v>643</v>
      </c>
      <c r="L55" s="561">
        <v>700</v>
      </c>
      <c r="M55" s="561">
        <v>612</v>
      </c>
      <c r="N55" s="492">
        <v>561</v>
      </c>
      <c r="O55" s="503">
        <v>34</v>
      </c>
      <c r="P55" s="493">
        <v>36</v>
      </c>
      <c r="Q55" s="493">
        <v>54</v>
      </c>
      <c r="R55" s="486">
        <f t="shared" si="12"/>
        <v>13.5</v>
      </c>
      <c r="S55" s="504">
        <f t="shared" si="15"/>
        <v>90</v>
      </c>
    </row>
    <row r="56" spans="1:19" s="492" customFormat="1" ht="15" customHeight="1" x14ac:dyDescent="0.2">
      <c r="A56" s="497">
        <v>3050</v>
      </c>
      <c r="B56" s="437" t="s">
        <v>1061</v>
      </c>
      <c r="C56" s="437" t="s">
        <v>1021</v>
      </c>
      <c r="D56" s="499">
        <f t="shared" si="13"/>
        <v>682</v>
      </c>
      <c r="E56" s="499">
        <f t="shared" si="1"/>
        <v>743</v>
      </c>
      <c r="F56" s="499">
        <f t="shared" si="2"/>
        <v>623</v>
      </c>
      <c r="G56" s="499">
        <f t="shared" si="2"/>
        <v>569</v>
      </c>
      <c r="H56" s="570">
        <f t="shared" si="14"/>
        <v>34</v>
      </c>
      <c r="K56" s="503">
        <v>682</v>
      </c>
      <c r="L56" s="561">
        <v>743</v>
      </c>
      <c r="M56" s="561">
        <v>623</v>
      </c>
      <c r="N56" s="492">
        <v>569</v>
      </c>
      <c r="O56" s="503">
        <v>34</v>
      </c>
      <c r="P56" s="493">
        <v>36</v>
      </c>
      <c r="Q56" s="493">
        <v>60</v>
      </c>
      <c r="R56" s="486">
        <f t="shared" si="12"/>
        <v>15</v>
      </c>
      <c r="S56" s="504">
        <f t="shared" si="15"/>
        <v>96</v>
      </c>
    </row>
    <row r="57" spans="1:19" s="492" customFormat="1" ht="15" customHeight="1" x14ac:dyDescent="0.2">
      <c r="A57" s="497">
        <v>3056</v>
      </c>
      <c r="B57" s="498" t="s">
        <v>1062</v>
      </c>
      <c r="C57" s="437" t="s">
        <v>977</v>
      </c>
      <c r="D57" s="499">
        <f t="shared" si="13"/>
        <v>709</v>
      </c>
      <c r="E57" s="499">
        <f t="shared" si="1"/>
        <v>774</v>
      </c>
      <c r="F57" s="499">
        <f t="shared" si="2"/>
        <v>635</v>
      </c>
      <c r="G57" s="499">
        <f t="shared" si="2"/>
        <v>580</v>
      </c>
      <c r="H57" s="570">
        <f t="shared" si="14"/>
        <v>34</v>
      </c>
      <c r="K57" s="503">
        <v>709</v>
      </c>
      <c r="L57" s="561">
        <v>774</v>
      </c>
      <c r="M57" s="561">
        <v>635</v>
      </c>
      <c r="N57" s="492">
        <v>580</v>
      </c>
      <c r="O57" s="503">
        <v>34</v>
      </c>
      <c r="P57" s="493">
        <v>36</v>
      </c>
      <c r="Q57" s="493">
        <v>66</v>
      </c>
      <c r="R57" s="486">
        <f t="shared" si="12"/>
        <v>16.5</v>
      </c>
      <c r="S57" s="504">
        <f t="shared" si="15"/>
        <v>102</v>
      </c>
    </row>
    <row r="58" spans="1:19" s="492" customFormat="1" ht="15" customHeight="1" x14ac:dyDescent="0.2">
      <c r="A58" s="497">
        <v>3060</v>
      </c>
      <c r="B58" s="498" t="s">
        <v>1063</v>
      </c>
      <c r="C58" s="437" t="s">
        <v>978</v>
      </c>
      <c r="D58" s="499">
        <f t="shared" si="13"/>
        <v>732</v>
      </c>
      <c r="E58" s="499">
        <f t="shared" si="1"/>
        <v>800</v>
      </c>
      <c r="F58" s="499">
        <f t="shared" si="2"/>
        <v>642</v>
      </c>
      <c r="G58" s="499">
        <f t="shared" si="2"/>
        <v>585</v>
      </c>
      <c r="H58" s="570">
        <f t="shared" si="14"/>
        <v>34</v>
      </c>
      <c r="K58" s="503">
        <v>732</v>
      </c>
      <c r="L58" s="561">
        <v>800</v>
      </c>
      <c r="M58" s="561">
        <v>642</v>
      </c>
      <c r="N58" s="492">
        <v>585</v>
      </c>
      <c r="O58" s="503">
        <v>34</v>
      </c>
      <c r="P58" s="493">
        <v>36</v>
      </c>
      <c r="Q58" s="511">
        <v>72</v>
      </c>
      <c r="R58" s="486">
        <f t="shared" si="12"/>
        <v>18</v>
      </c>
      <c r="S58" s="504">
        <f t="shared" si="15"/>
        <v>108</v>
      </c>
    </row>
    <row r="59" spans="1:19" s="492" customFormat="1" ht="15" customHeight="1" x14ac:dyDescent="0.2">
      <c r="A59" s="497">
        <v>3066</v>
      </c>
      <c r="B59" s="498" t="s">
        <v>1107</v>
      </c>
      <c r="C59" s="437" t="s">
        <v>1110</v>
      </c>
      <c r="D59" s="499">
        <f t="shared" si="13"/>
        <v>754</v>
      </c>
      <c r="E59" s="499">
        <f t="shared" si="1"/>
        <v>825</v>
      </c>
      <c r="F59" s="499">
        <f t="shared" si="2"/>
        <v>734</v>
      </c>
      <c r="G59" s="499">
        <f t="shared" si="2"/>
        <v>671</v>
      </c>
      <c r="H59" s="570">
        <f t="shared" si="14"/>
        <v>34</v>
      </c>
      <c r="K59" s="503">
        <v>754</v>
      </c>
      <c r="L59" s="561">
        <v>825</v>
      </c>
      <c r="M59" s="561">
        <v>734</v>
      </c>
      <c r="N59" s="492">
        <v>671</v>
      </c>
      <c r="O59" s="503">
        <v>34</v>
      </c>
      <c r="P59" s="511">
        <v>36</v>
      </c>
      <c r="Q59" s="493">
        <v>78</v>
      </c>
      <c r="R59" s="486">
        <f t="shared" si="12"/>
        <v>19.5</v>
      </c>
      <c r="S59" s="504">
        <f t="shared" si="15"/>
        <v>114</v>
      </c>
    </row>
    <row r="60" spans="1:19" s="492" customFormat="1" ht="15" customHeight="1" x14ac:dyDescent="0.2">
      <c r="A60" s="342">
        <v>3070</v>
      </c>
      <c r="B60" s="498" t="s">
        <v>1065</v>
      </c>
      <c r="C60" s="437" t="s">
        <v>979</v>
      </c>
      <c r="D60" s="499">
        <f t="shared" si="13"/>
        <v>786</v>
      </c>
      <c r="E60" s="499">
        <f t="shared" si="1"/>
        <v>862</v>
      </c>
      <c r="F60" s="499">
        <f t="shared" si="2"/>
        <v>743</v>
      </c>
      <c r="G60" s="499">
        <f t="shared" si="2"/>
        <v>680</v>
      </c>
      <c r="H60" s="570">
        <f t="shared" si="14"/>
        <v>42</v>
      </c>
      <c r="K60" s="503">
        <v>786</v>
      </c>
      <c r="L60" s="561">
        <v>862</v>
      </c>
      <c r="M60" s="561">
        <v>743</v>
      </c>
      <c r="N60" s="492">
        <v>680</v>
      </c>
      <c r="O60" s="503">
        <v>42</v>
      </c>
      <c r="P60" s="511">
        <v>36</v>
      </c>
      <c r="Q60" s="493">
        <v>84</v>
      </c>
      <c r="R60" s="486">
        <f>P60*Q60/144</f>
        <v>21</v>
      </c>
      <c r="S60" s="504">
        <f t="shared" si="15"/>
        <v>120</v>
      </c>
    </row>
    <row r="61" spans="1:19" s="492" customFormat="1" ht="15" customHeight="1" x14ac:dyDescent="0.2">
      <c r="A61" s="506">
        <v>3080</v>
      </c>
      <c r="B61" s="453" t="s">
        <v>1066</v>
      </c>
      <c r="C61" s="453" t="s">
        <v>980</v>
      </c>
      <c r="D61" s="507">
        <f t="shared" si="13"/>
        <v>889</v>
      </c>
      <c r="E61" s="499">
        <f t="shared" si="1"/>
        <v>971</v>
      </c>
      <c r="F61" s="499">
        <f t="shared" si="2"/>
        <v>775</v>
      </c>
      <c r="G61" s="499">
        <f t="shared" si="2"/>
        <v>705</v>
      </c>
      <c r="H61" s="571">
        <f t="shared" si="14"/>
        <v>42</v>
      </c>
      <c r="K61" s="503">
        <v>889</v>
      </c>
      <c r="L61" s="561">
        <v>971</v>
      </c>
      <c r="M61" s="561">
        <v>775</v>
      </c>
      <c r="N61" s="492">
        <v>705</v>
      </c>
      <c r="O61" s="503">
        <v>42</v>
      </c>
      <c r="P61" s="511">
        <v>36</v>
      </c>
      <c r="Q61" s="493">
        <v>96</v>
      </c>
      <c r="R61" s="486">
        <f t="shared" ref="R61:R82" si="16">P61*Q61/144</f>
        <v>24</v>
      </c>
      <c r="S61" s="504">
        <f t="shared" si="15"/>
        <v>132</v>
      </c>
    </row>
    <row r="62" spans="1:19" s="492" customFormat="1" ht="15" customHeight="1" x14ac:dyDescent="0.2">
      <c r="A62" s="497">
        <v>3626</v>
      </c>
      <c r="B62" s="437" t="s">
        <v>552</v>
      </c>
      <c r="C62" s="437" t="s">
        <v>603</v>
      </c>
      <c r="D62" s="499">
        <f t="shared" si="13"/>
        <v>535</v>
      </c>
      <c r="E62" s="510">
        <f t="shared" si="1"/>
        <v>581</v>
      </c>
      <c r="F62" s="502">
        <f t="shared" si="2"/>
        <v>572</v>
      </c>
      <c r="G62" s="502">
        <f t="shared" si="2"/>
        <v>526</v>
      </c>
      <c r="H62" s="570">
        <f t="shared" si="14"/>
        <v>22</v>
      </c>
      <c r="K62" s="503">
        <v>535</v>
      </c>
      <c r="L62" s="561">
        <v>581</v>
      </c>
      <c r="M62" s="561">
        <v>572</v>
      </c>
      <c r="N62" s="492">
        <v>526</v>
      </c>
      <c r="O62" s="503">
        <v>22</v>
      </c>
      <c r="P62" s="493">
        <v>42</v>
      </c>
      <c r="Q62" s="493">
        <v>30</v>
      </c>
      <c r="R62" s="486">
        <f t="shared" ref="R62" si="17">P62*Q62/144</f>
        <v>8.75</v>
      </c>
      <c r="S62" s="504">
        <f t="shared" si="15"/>
        <v>72</v>
      </c>
    </row>
    <row r="63" spans="1:19" s="492" customFormat="1" ht="15" customHeight="1" x14ac:dyDescent="0.2">
      <c r="A63" s="497">
        <v>3630</v>
      </c>
      <c r="B63" s="498" t="s">
        <v>135</v>
      </c>
      <c r="C63" s="437" t="s">
        <v>604</v>
      </c>
      <c r="D63" s="499">
        <f t="shared" si="13"/>
        <v>585</v>
      </c>
      <c r="E63" s="499">
        <f t="shared" si="1"/>
        <v>635</v>
      </c>
      <c r="F63" s="500">
        <f t="shared" si="2"/>
        <v>590</v>
      </c>
      <c r="G63" s="500">
        <f t="shared" si="2"/>
        <v>542</v>
      </c>
      <c r="H63" s="570">
        <f t="shared" si="14"/>
        <v>34</v>
      </c>
      <c r="K63" s="503">
        <v>585</v>
      </c>
      <c r="L63" s="561">
        <v>635</v>
      </c>
      <c r="M63" s="561">
        <v>590</v>
      </c>
      <c r="N63" s="492">
        <v>542</v>
      </c>
      <c r="O63" s="503">
        <v>34</v>
      </c>
      <c r="P63" s="493">
        <v>42</v>
      </c>
      <c r="Q63" s="493">
        <v>36</v>
      </c>
      <c r="R63" s="486">
        <f t="shared" si="16"/>
        <v>10.5</v>
      </c>
      <c r="S63" s="504">
        <f t="shared" si="15"/>
        <v>78</v>
      </c>
    </row>
    <row r="64" spans="1:19" s="492" customFormat="1" ht="15" customHeight="1" x14ac:dyDescent="0.2">
      <c r="A64" s="497">
        <v>3636</v>
      </c>
      <c r="B64" s="437" t="s">
        <v>397</v>
      </c>
      <c r="C64" s="437" t="s">
        <v>605</v>
      </c>
      <c r="D64" s="499">
        <f t="shared" si="13"/>
        <v>634</v>
      </c>
      <c r="E64" s="499">
        <f t="shared" si="1"/>
        <v>686</v>
      </c>
      <c r="F64" s="500">
        <f t="shared" si="2"/>
        <v>607</v>
      </c>
      <c r="G64" s="500">
        <f t="shared" si="2"/>
        <v>555</v>
      </c>
      <c r="H64" s="570">
        <f t="shared" si="14"/>
        <v>34</v>
      </c>
      <c r="K64" s="503">
        <v>634</v>
      </c>
      <c r="L64" s="561">
        <v>686</v>
      </c>
      <c r="M64" s="561">
        <v>607</v>
      </c>
      <c r="N64" s="492">
        <v>555</v>
      </c>
      <c r="O64" s="503">
        <v>34</v>
      </c>
      <c r="P64" s="493">
        <v>42</v>
      </c>
      <c r="Q64" s="493">
        <v>44</v>
      </c>
      <c r="R64" s="486">
        <f t="shared" si="16"/>
        <v>12.8333333333333</v>
      </c>
      <c r="S64" s="504">
        <f t="shared" si="15"/>
        <v>86</v>
      </c>
    </row>
    <row r="65" spans="1:19" s="492" customFormat="1" ht="15" customHeight="1" x14ac:dyDescent="0.2">
      <c r="A65" s="497">
        <v>3640</v>
      </c>
      <c r="B65" s="498" t="s">
        <v>233</v>
      </c>
      <c r="C65" s="437" t="s">
        <v>606</v>
      </c>
      <c r="D65" s="499">
        <f t="shared" si="13"/>
        <v>663</v>
      </c>
      <c r="E65" s="499">
        <f t="shared" si="1"/>
        <v>720</v>
      </c>
      <c r="F65" s="500">
        <f t="shared" si="2"/>
        <v>620</v>
      </c>
      <c r="G65" s="500">
        <f t="shared" si="2"/>
        <v>566</v>
      </c>
      <c r="H65" s="570">
        <f t="shared" si="14"/>
        <v>34</v>
      </c>
      <c r="K65" s="503">
        <v>663</v>
      </c>
      <c r="L65" s="561">
        <v>720</v>
      </c>
      <c r="M65" s="561">
        <v>620</v>
      </c>
      <c r="N65" s="492">
        <v>566</v>
      </c>
      <c r="O65" s="503">
        <v>34</v>
      </c>
      <c r="P65" s="493">
        <v>42</v>
      </c>
      <c r="Q65" s="493">
        <v>48</v>
      </c>
      <c r="R65" s="486">
        <f t="shared" si="16"/>
        <v>14</v>
      </c>
      <c r="S65" s="504">
        <f t="shared" si="15"/>
        <v>90</v>
      </c>
    </row>
    <row r="66" spans="1:19" s="492" customFormat="1" ht="15" customHeight="1" x14ac:dyDescent="0.2">
      <c r="A66" s="497">
        <v>3646</v>
      </c>
      <c r="B66" s="498" t="s">
        <v>357</v>
      </c>
      <c r="C66" s="437" t="s">
        <v>607</v>
      </c>
      <c r="D66" s="499">
        <f t="shared" si="13"/>
        <v>690</v>
      </c>
      <c r="E66" s="499">
        <f t="shared" si="1"/>
        <v>751</v>
      </c>
      <c r="F66" s="500">
        <f t="shared" si="2"/>
        <v>628</v>
      </c>
      <c r="G66" s="500">
        <f t="shared" si="2"/>
        <v>573</v>
      </c>
      <c r="H66" s="570">
        <f t="shared" si="14"/>
        <v>34</v>
      </c>
      <c r="K66" s="503">
        <v>690</v>
      </c>
      <c r="L66" s="561">
        <v>751</v>
      </c>
      <c r="M66" s="561">
        <v>628</v>
      </c>
      <c r="N66" s="492">
        <v>573</v>
      </c>
      <c r="O66" s="503">
        <v>34</v>
      </c>
      <c r="P66" s="493">
        <v>42</v>
      </c>
      <c r="Q66" s="493">
        <v>54</v>
      </c>
      <c r="R66" s="486">
        <f t="shared" si="16"/>
        <v>15.75</v>
      </c>
      <c r="S66" s="504">
        <f t="shared" si="15"/>
        <v>96</v>
      </c>
    </row>
    <row r="67" spans="1:19" s="492" customFormat="1" ht="15" customHeight="1" x14ac:dyDescent="0.2">
      <c r="A67" s="497">
        <v>3650</v>
      </c>
      <c r="B67" s="437" t="s">
        <v>1183</v>
      </c>
      <c r="C67" s="437" t="s">
        <v>986</v>
      </c>
      <c r="D67" s="499">
        <f t="shared" si="13"/>
        <v>724</v>
      </c>
      <c r="E67" s="499">
        <f t="shared" si="1"/>
        <v>789</v>
      </c>
      <c r="F67" s="500">
        <f t="shared" si="2"/>
        <v>640</v>
      </c>
      <c r="G67" s="500">
        <f t="shared" si="2"/>
        <v>584</v>
      </c>
      <c r="H67" s="570">
        <f t="shared" si="14"/>
        <v>34</v>
      </c>
      <c r="K67" s="503">
        <v>724</v>
      </c>
      <c r="L67" s="561">
        <v>789</v>
      </c>
      <c r="M67" s="561">
        <v>640</v>
      </c>
      <c r="N67" s="492">
        <v>584</v>
      </c>
      <c r="O67" s="503">
        <v>34</v>
      </c>
      <c r="P67" s="493">
        <v>42</v>
      </c>
      <c r="Q67" s="493">
        <v>60</v>
      </c>
      <c r="R67" s="486">
        <f t="shared" si="16"/>
        <v>17.5</v>
      </c>
      <c r="S67" s="504">
        <f t="shared" si="15"/>
        <v>102</v>
      </c>
    </row>
    <row r="68" spans="1:19" s="492" customFormat="1" ht="15" customHeight="1" x14ac:dyDescent="0.2">
      <c r="A68" s="497">
        <v>3656</v>
      </c>
      <c r="B68" s="498" t="s">
        <v>279</v>
      </c>
      <c r="C68" s="437" t="s">
        <v>608</v>
      </c>
      <c r="D68" s="499">
        <f t="shared" si="13"/>
        <v>751</v>
      </c>
      <c r="E68" s="499">
        <f t="shared" si="1"/>
        <v>819</v>
      </c>
      <c r="F68" s="500">
        <f t="shared" si="2"/>
        <v>648</v>
      </c>
      <c r="G68" s="500">
        <f t="shared" si="2"/>
        <v>590</v>
      </c>
      <c r="H68" s="570">
        <f t="shared" si="14"/>
        <v>34</v>
      </c>
      <c r="K68" s="503">
        <v>751</v>
      </c>
      <c r="L68" s="561">
        <v>819</v>
      </c>
      <c r="M68" s="561">
        <v>648</v>
      </c>
      <c r="N68" s="492">
        <v>590</v>
      </c>
      <c r="O68" s="503">
        <v>34</v>
      </c>
      <c r="P68" s="493">
        <v>42</v>
      </c>
      <c r="Q68" s="493">
        <v>66</v>
      </c>
      <c r="R68" s="486">
        <f t="shared" si="16"/>
        <v>19.25</v>
      </c>
      <c r="S68" s="504">
        <f t="shared" si="15"/>
        <v>108</v>
      </c>
    </row>
    <row r="69" spans="1:19" s="492" customFormat="1" ht="15" customHeight="1" x14ac:dyDescent="0.2">
      <c r="A69" s="497">
        <v>3660</v>
      </c>
      <c r="B69" s="498" t="s">
        <v>136</v>
      </c>
      <c r="C69" s="437" t="s">
        <v>609</v>
      </c>
      <c r="D69" s="499">
        <f t="shared" si="13"/>
        <v>796</v>
      </c>
      <c r="E69" s="499">
        <f t="shared" si="1"/>
        <v>867</v>
      </c>
      <c r="F69" s="500">
        <f t="shared" si="2"/>
        <v>747</v>
      </c>
      <c r="G69" s="500">
        <f t="shared" si="2"/>
        <v>682</v>
      </c>
      <c r="H69" s="570">
        <f t="shared" si="14"/>
        <v>42</v>
      </c>
      <c r="K69" s="503">
        <v>796</v>
      </c>
      <c r="L69" s="561">
        <v>867</v>
      </c>
      <c r="M69" s="561">
        <v>747</v>
      </c>
      <c r="N69" s="492">
        <v>682</v>
      </c>
      <c r="O69" s="503">
        <v>42</v>
      </c>
      <c r="P69" s="493">
        <v>42</v>
      </c>
      <c r="Q69" s="493">
        <v>72</v>
      </c>
      <c r="R69" s="486">
        <f t="shared" si="16"/>
        <v>21</v>
      </c>
      <c r="S69" s="504">
        <f t="shared" si="15"/>
        <v>114</v>
      </c>
    </row>
    <row r="70" spans="1:19" s="492" customFormat="1" ht="15" customHeight="1" x14ac:dyDescent="0.2">
      <c r="A70" s="497">
        <v>3666</v>
      </c>
      <c r="B70" s="498" t="s">
        <v>525</v>
      </c>
      <c r="C70" s="437" t="s">
        <v>610</v>
      </c>
      <c r="D70" s="499">
        <f t="shared" si="13"/>
        <v>806</v>
      </c>
      <c r="E70" s="499">
        <f t="shared" si="1"/>
        <v>882</v>
      </c>
      <c r="F70" s="500">
        <f t="shared" si="2"/>
        <v>752</v>
      </c>
      <c r="G70" s="500">
        <f t="shared" si="2"/>
        <v>688</v>
      </c>
      <c r="H70" s="570">
        <f t="shared" si="14"/>
        <v>42</v>
      </c>
      <c r="K70" s="503">
        <v>806</v>
      </c>
      <c r="L70" s="561">
        <v>882</v>
      </c>
      <c r="M70" s="561">
        <v>752</v>
      </c>
      <c r="N70" s="492">
        <v>688</v>
      </c>
      <c r="O70" s="503">
        <v>42</v>
      </c>
      <c r="P70" s="493">
        <v>42</v>
      </c>
      <c r="Q70" s="493">
        <v>78</v>
      </c>
      <c r="R70" s="486">
        <f t="shared" si="16"/>
        <v>22.75</v>
      </c>
      <c r="S70" s="504">
        <f t="shared" si="15"/>
        <v>120</v>
      </c>
    </row>
    <row r="71" spans="1:19" s="492" customFormat="1" ht="15" customHeight="1" x14ac:dyDescent="0.2">
      <c r="A71" s="342">
        <v>3670</v>
      </c>
      <c r="B71" s="547" t="s">
        <v>440</v>
      </c>
      <c r="C71" s="558" t="s">
        <v>611</v>
      </c>
      <c r="D71" s="503">
        <f t="shared" si="13"/>
        <v>851</v>
      </c>
      <c r="E71" s="499">
        <f t="shared" si="1"/>
        <v>931</v>
      </c>
      <c r="F71" s="500">
        <f t="shared" si="2"/>
        <v>765</v>
      </c>
      <c r="G71" s="500">
        <f t="shared" si="2"/>
        <v>697</v>
      </c>
      <c r="H71" s="570">
        <f t="shared" si="14"/>
        <v>42</v>
      </c>
      <c r="K71" s="503">
        <v>851</v>
      </c>
      <c r="L71" s="561">
        <v>931</v>
      </c>
      <c r="M71" s="561">
        <v>765</v>
      </c>
      <c r="N71" s="492">
        <v>697</v>
      </c>
      <c r="O71" s="503">
        <v>42</v>
      </c>
      <c r="P71" s="493">
        <v>42</v>
      </c>
      <c r="Q71" s="493">
        <v>84</v>
      </c>
      <c r="R71" s="486">
        <f>P71*Q71/144</f>
        <v>24.5</v>
      </c>
      <c r="S71" s="504">
        <f t="shared" si="15"/>
        <v>126</v>
      </c>
    </row>
    <row r="72" spans="1:19" s="492" customFormat="1" ht="15" customHeight="1" x14ac:dyDescent="0.2">
      <c r="A72" s="343">
        <v>3680</v>
      </c>
      <c r="B72" s="453" t="s">
        <v>529</v>
      </c>
      <c r="C72" s="453" t="s">
        <v>612</v>
      </c>
      <c r="D72" s="507">
        <f t="shared" si="13"/>
        <v>972</v>
      </c>
      <c r="E72" s="507">
        <f t="shared" si="1"/>
        <v>1059</v>
      </c>
      <c r="F72" s="508">
        <f t="shared" si="2"/>
        <v>851</v>
      </c>
      <c r="G72" s="508">
        <f t="shared" si="2"/>
        <v>775</v>
      </c>
      <c r="H72" s="571">
        <f t="shared" si="14"/>
        <v>42</v>
      </c>
      <c r="K72" s="503">
        <v>972</v>
      </c>
      <c r="L72" s="561">
        <v>1059</v>
      </c>
      <c r="M72" s="561">
        <v>851</v>
      </c>
      <c r="N72" s="492">
        <v>775</v>
      </c>
      <c r="O72" s="503">
        <v>42</v>
      </c>
      <c r="P72" s="493">
        <v>42</v>
      </c>
      <c r="Q72" s="493">
        <v>96</v>
      </c>
      <c r="R72" s="486">
        <f t="shared" si="16"/>
        <v>28</v>
      </c>
      <c r="S72" s="504">
        <f t="shared" si="15"/>
        <v>138</v>
      </c>
    </row>
    <row r="73" spans="1:19" s="492" customFormat="1" ht="15" customHeight="1" x14ac:dyDescent="0.2">
      <c r="A73" s="497">
        <v>4026</v>
      </c>
      <c r="B73" s="437" t="s">
        <v>528</v>
      </c>
      <c r="C73" s="437" t="s">
        <v>613</v>
      </c>
      <c r="D73" s="499">
        <f t="shared" si="13"/>
        <v>576</v>
      </c>
      <c r="E73" s="499">
        <f t="shared" si="1"/>
        <v>626</v>
      </c>
      <c r="F73" s="499">
        <f t="shared" si="2"/>
        <v>588</v>
      </c>
      <c r="G73" s="499">
        <f t="shared" si="2"/>
        <v>539</v>
      </c>
      <c r="H73" s="570">
        <f t="shared" si="14"/>
        <v>34</v>
      </c>
      <c r="K73" s="503">
        <v>576</v>
      </c>
      <c r="L73" s="561">
        <v>626</v>
      </c>
      <c r="M73" s="561">
        <v>588</v>
      </c>
      <c r="N73" s="492">
        <v>539</v>
      </c>
      <c r="O73" s="503">
        <v>34</v>
      </c>
      <c r="P73" s="493">
        <v>48</v>
      </c>
      <c r="Q73" s="493">
        <v>30</v>
      </c>
      <c r="R73" s="486">
        <f t="shared" ref="R73" si="18">P73*Q73/144</f>
        <v>10</v>
      </c>
      <c r="S73" s="504">
        <f t="shared" ref="S73" si="19">P73+Q73</f>
        <v>78</v>
      </c>
    </row>
    <row r="74" spans="1:19" s="492" customFormat="1" ht="15" customHeight="1" x14ac:dyDescent="0.2">
      <c r="A74" s="497">
        <v>4030</v>
      </c>
      <c r="B74" s="498" t="s">
        <v>426</v>
      </c>
      <c r="C74" s="437" t="s">
        <v>614</v>
      </c>
      <c r="D74" s="499">
        <f t="shared" si="13"/>
        <v>635</v>
      </c>
      <c r="E74" s="499">
        <f t="shared" si="1"/>
        <v>688</v>
      </c>
      <c r="F74" s="499">
        <f t="shared" si="2"/>
        <v>608</v>
      </c>
      <c r="G74" s="499">
        <f t="shared" si="2"/>
        <v>555</v>
      </c>
      <c r="H74" s="570">
        <f t="shared" si="14"/>
        <v>34</v>
      </c>
      <c r="K74" s="503">
        <v>635</v>
      </c>
      <c r="L74" s="561">
        <v>688</v>
      </c>
      <c r="M74" s="561">
        <v>608</v>
      </c>
      <c r="N74" s="492">
        <v>555</v>
      </c>
      <c r="O74" s="503">
        <v>34</v>
      </c>
      <c r="P74" s="493">
        <v>48</v>
      </c>
      <c r="Q74" s="493">
        <v>36</v>
      </c>
      <c r="R74" s="486">
        <f t="shared" si="16"/>
        <v>12</v>
      </c>
      <c r="S74" s="504">
        <f t="shared" ref="S74:S85" si="20">P74+Q74</f>
        <v>84</v>
      </c>
    </row>
    <row r="75" spans="1:19" s="492" customFormat="1" ht="15" customHeight="1" x14ac:dyDescent="0.2">
      <c r="A75" s="497">
        <v>4036</v>
      </c>
      <c r="B75" s="437" t="s">
        <v>416</v>
      </c>
      <c r="C75" s="437" t="s">
        <v>615</v>
      </c>
      <c r="D75" s="499">
        <f t="shared" ref="D75:D88" si="21">$H$2*K75</f>
        <v>667</v>
      </c>
      <c r="E75" s="499">
        <f t="shared" ref="E75:E88" si="22">$H$2*L75</f>
        <v>724</v>
      </c>
      <c r="F75" s="499">
        <f t="shared" ref="F75:G88" si="23">$H$2*M75</f>
        <v>620</v>
      </c>
      <c r="G75" s="499">
        <f t="shared" si="23"/>
        <v>567</v>
      </c>
      <c r="H75" s="570">
        <f t="shared" si="14"/>
        <v>34</v>
      </c>
      <c r="K75" s="503">
        <v>667</v>
      </c>
      <c r="L75" s="561">
        <v>724</v>
      </c>
      <c r="M75" s="561">
        <v>620</v>
      </c>
      <c r="N75" s="492">
        <v>567</v>
      </c>
      <c r="O75" s="503">
        <v>34</v>
      </c>
      <c r="P75" s="493">
        <v>48</v>
      </c>
      <c r="Q75" s="493">
        <v>44</v>
      </c>
      <c r="R75" s="486">
        <f t="shared" si="16"/>
        <v>14.6666666666667</v>
      </c>
      <c r="S75" s="504">
        <f t="shared" si="20"/>
        <v>92</v>
      </c>
    </row>
    <row r="76" spans="1:19" s="492" customFormat="1" ht="15" customHeight="1" x14ac:dyDescent="0.2">
      <c r="A76" s="497">
        <v>4040</v>
      </c>
      <c r="B76" s="498" t="s">
        <v>138</v>
      </c>
      <c r="C76" s="437" t="s">
        <v>616</v>
      </c>
      <c r="D76" s="499">
        <f t="shared" si="21"/>
        <v>698</v>
      </c>
      <c r="E76" s="499">
        <f t="shared" si="22"/>
        <v>759</v>
      </c>
      <c r="F76" s="499">
        <f t="shared" si="23"/>
        <v>630</v>
      </c>
      <c r="G76" s="499">
        <f t="shared" si="23"/>
        <v>574</v>
      </c>
      <c r="H76" s="570">
        <f t="shared" si="14"/>
        <v>34</v>
      </c>
      <c r="K76" s="503">
        <v>698</v>
      </c>
      <c r="L76" s="561">
        <v>759</v>
      </c>
      <c r="M76" s="561">
        <v>630</v>
      </c>
      <c r="N76" s="492">
        <v>574</v>
      </c>
      <c r="O76" s="503">
        <v>34</v>
      </c>
      <c r="P76" s="493">
        <v>48</v>
      </c>
      <c r="Q76" s="493">
        <v>48</v>
      </c>
      <c r="R76" s="486">
        <f t="shared" si="16"/>
        <v>16</v>
      </c>
      <c r="S76" s="504">
        <f t="shared" si="20"/>
        <v>96</v>
      </c>
    </row>
    <row r="77" spans="1:19" s="492" customFormat="1" ht="15" customHeight="1" x14ac:dyDescent="0.2">
      <c r="A77" s="497">
        <v>4046</v>
      </c>
      <c r="B77" s="437" t="s">
        <v>309</v>
      </c>
      <c r="C77" s="437" t="s">
        <v>617</v>
      </c>
      <c r="D77" s="499">
        <f t="shared" si="21"/>
        <v>735</v>
      </c>
      <c r="E77" s="499">
        <f t="shared" si="22"/>
        <v>800</v>
      </c>
      <c r="F77" s="499">
        <f t="shared" si="23"/>
        <v>646</v>
      </c>
      <c r="G77" s="499">
        <f t="shared" si="23"/>
        <v>588</v>
      </c>
      <c r="H77" s="570">
        <f t="shared" si="14"/>
        <v>34</v>
      </c>
      <c r="K77" s="503">
        <v>735</v>
      </c>
      <c r="L77" s="561">
        <v>800</v>
      </c>
      <c r="M77" s="561">
        <v>646</v>
      </c>
      <c r="N77" s="492">
        <v>588</v>
      </c>
      <c r="O77" s="503">
        <v>34</v>
      </c>
      <c r="P77" s="493">
        <v>48</v>
      </c>
      <c r="Q77" s="493">
        <v>52</v>
      </c>
      <c r="R77" s="486">
        <f t="shared" si="16"/>
        <v>17.3333333333333</v>
      </c>
      <c r="S77" s="504">
        <f t="shared" si="20"/>
        <v>100</v>
      </c>
    </row>
    <row r="78" spans="1:19" s="492" customFormat="1" ht="15" customHeight="1" x14ac:dyDescent="0.2">
      <c r="A78" s="497">
        <v>4050</v>
      </c>
      <c r="B78" s="437" t="s">
        <v>1067</v>
      </c>
      <c r="C78" s="437" t="s">
        <v>883</v>
      </c>
      <c r="D78" s="499">
        <f t="shared" si="21"/>
        <v>775</v>
      </c>
      <c r="E78" s="499">
        <f t="shared" si="22"/>
        <v>843</v>
      </c>
      <c r="F78" s="499">
        <f t="shared" si="23"/>
        <v>657</v>
      </c>
      <c r="G78" s="499">
        <f t="shared" si="23"/>
        <v>597</v>
      </c>
      <c r="H78" s="570">
        <f t="shared" si="14"/>
        <v>42</v>
      </c>
      <c r="K78" s="503">
        <v>775</v>
      </c>
      <c r="L78" s="561">
        <v>843</v>
      </c>
      <c r="M78" s="561">
        <v>657</v>
      </c>
      <c r="N78" s="492">
        <v>597</v>
      </c>
      <c r="O78" s="503">
        <v>42</v>
      </c>
      <c r="P78" s="493">
        <v>48</v>
      </c>
      <c r="Q78" s="493">
        <v>54</v>
      </c>
      <c r="R78" s="486">
        <f t="shared" si="16"/>
        <v>18</v>
      </c>
      <c r="S78" s="504">
        <f t="shared" si="20"/>
        <v>102</v>
      </c>
    </row>
    <row r="79" spans="1:19" s="492" customFormat="1" ht="15" customHeight="1" x14ac:dyDescent="0.2">
      <c r="A79" s="497">
        <v>4056</v>
      </c>
      <c r="B79" s="437" t="s">
        <v>280</v>
      </c>
      <c r="C79" s="437" t="s">
        <v>618</v>
      </c>
      <c r="D79" s="499">
        <f t="shared" si="21"/>
        <v>808</v>
      </c>
      <c r="E79" s="499">
        <f t="shared" si="22"/>
        <v>879</v>
      </c>
      <c r="F79" s="499">
        <f t="shared" si="23"/>
        <v>751</v>
      </c>
      <c r="G79" s="499">
        <f t="shared" si="23"/>
        <v>686</v>
      </c>
      <c r="H79" s="570">
        <f t="shared" si="14"/>
        <v>42</v>
      </c>
      <c r="K79" s="503">
        <v>808</v>
      </c>
      <c r="L79" s="561">
        <v>879</v>
      </c>
      <c r="M79" s="561">
        <v>751</v>
      </c>
      <c r="N79" s="492">
        <v>686</v>
      </c>
      <c r="O79" s="503">
        <v>42</v>
      </c>
      <c r="P79" s="493">
        <v>48</v>
      </c>
      <c r="Q79" s="493">
        <v>66</v>
      </c>
      <c r="R79" s="486">
        <f t="shared" si="16"/>
        <v>22</v>
      </c>
      <c r="S79" s="504">
        <f t="shared" si="20"/>
        <v>114</v>
      </c>
    </row>
    <row r="80" spans="1:19" s="492" customFormat="1" ht="15" customHeight="1" x14ac:dyDescent="0.2">
      <c r="A80" s="497">
        <v>4060</v>
      </c>
      <c r="B80" s="437" t="s">
        <v>139</v>
      </c>
      <c r="C80" s="437" t="s">
        <v>619</v>
      </c>
      <c r="D80" s="499">
        <f t="shared" si="21"/>
        <v>839</v>
      </c>
      <c r="E80" s="499">
        <f t="shared" si="22"/>
        <v>914</v>
      </c>
      <c r="F80" s="499">
        <f t="shared" si="23"/>
        <v>762</v>
      </c>
      <c r="G80" s="499">
        <f t="shared" si="23"/>
        <v>696</v>
      </c>
      <c r="H80" s="570">
        <f t="shared" si="14"/>
        <v>42</v>
      </c>
      <c r="K80" s="503">
        <v>839</v>
      </c>
      <c r="L80" s="561">
        <v>914</v>
      </c>
      <c r="M80" s="561">
        <v>762</v>
      </c>
      <c r="N80" s="492">
        <v>696</v>
      </c>
      <c r="O80" s="503">
        <v>42</v>
      </c>
      <c r="P80" s="493">
        <v>48</v>
      </c>
      <c r="Q80" s="493">
        <v>72</v>
      </c>
      <c r="R80" s="486">
        <f t="shared" si="16"/>
        <v>24</v>
      </c>
      <c r="S80" s="504">
        <f t="shared" si="20"/>
        <v>120</v>
      </c>
    </row>
    <row r="81" spans="1:19" s="492" customFormat="1" ht="15" customHeight="1" x14ac:dyDescent="0.2">
      <c r="A81" s="497">
        <v>4066</v>
      </c>
      <c r="B81" s="437" t="s">
        <v>527</v>
      </c>
      <c r="C81" s="437" t="s">
        <v>620</v>
      </c>
      <c r="D81" s="499">
        <f t="shared" si="21"/>
        <v>875</v>
      </c>
      <c r="E81" s="499">
        <f t="shared" si="22"/>
        <v>955</v>
      </c>
      <c r="F81" s="499">
        <f t="shared" si="23"/>
        <v>774</v>
      </c>
      <c r="G81" s="499">
        <f t="shared" si="23"/>
        <v>705</v>
      </c>
      <c r="H81" s="570">
        <f t="shared" si="14"/>
        <v>42</v>
      </c>
      <c r="K81" s="503">
        <v>875</v>
      </c>
      <c r="L81" s="561">
        <v>955</v>
      </c>
      <c r="M81" s="561">
        <v>774</v>
      </c>
      <c r="N81" s="492">
        <v>705</v>
      </c>
      <c r="O81" s="503">
        <v>42</v>
      </c>
      <c r="P81" s="493">
        <v>48</v>
      </c>
      <c r="Q81" s="493">
        <v>78</v>
      </c>
      <c r="R81" s="486">
        <f t="shared" si="16"/>
        <v>26</v>
      </c>
      <c r="S81" s="504">
        <f t="shared" si="20"/>
        <v>126</v>
      </c>
    </row>
    <row r="82" spans="1:19" s="492" customFormat="1" ht="15" customHeight="1" x14ac:dyDescent="0.2">
      <c r="A82" s="497">
        <v>4070</v>
      </c>
      <c r="B82" s="437" t="s">
        <v>441</v>
      </c>
      <c r="C82" s="437" t="s">
        <v>621</v>
      </c>
      <c r="D82" s="499">
        <f t="shared" si="21"/>
        <v>923</v>
      </c>
      <c r="E82" s="499">
        <f t="shared" si="22"/>
        <v>1005</v>
      </c>
      <c r="F82" s="499">
        <f t="shared" si="23"/>
        <v>790</v>
      </c>
      <c r="G82" s="499">
        <f t="shared" si="23"/>
        <v>719</v>
      </c>
      <c r="H82" s="570">
        <f t="shared" ref="H82:H88" si="24">$H$2*O82</f>
        <v>42</v>
      </c>
      <c r="K82" s="503">
        <v>923</v>
      </c>
      <c r="L82" s="561">
        <v>1005</v>
      </c>
      <c r="M82" s="561">
        <v>790</v>
      </c>
      <c r="N82" s="492">
        <v>719</v>
      </c>
      <c r="O82" s="503">
        <v>42</v>
      </c>
      <c r="P82" s="493">
        <v>48</v>
      </c>
      <c r="Q82" s="493">
        <v>84</v>
      </c>
      <c r="R82" s="486">
        <f t="shared" si="16"/>
        <v>28</v>
      </c>
      <c r="S82" s="504">
        <f t="shared" si="20"/>
        <v>132</v>
      </c>
    </row>
    <row r="83" spans="1:19" s="492" customFormat="1" ht="15" customHeight="1" thickBot="1" x14ac:dyDescent="0.25">
      <c r="A83" s="580">
        <v>4080</v>
      </c>
      <c r="B83" s="582" t="s">
        <v>446</v>
      </c>
      <c r="C83" s="582" t="s">
        <v>622</v>
      </c>
      <c r="D83" s="583">
        <f t="shared" si="21"/>
        <v>1020</v>
      </c>
      <c r="E83" s="591">
        <f t="shared" si="22"/>
        <v>1110</v>
      </c>
      <c r="F83" s="591">
        <f t="shared" si="23"/>
        <v>860</v>
      </c>
      <c r="G83" s="591">
        <f t="shared" si="23"/>
        <v>782</v>
      </c>
      <c r="H83" s="584">
        <f t="shared" si="24"/>
        <v>42</v>
      </c>
      <c r="K83" s="503">
        <v>1020</v>
      </c>
      <c r="L83" s="561">
        <v>1110</v>
      </c>
      <c r="M83" s="561">
        <v>860</v>
      </c>
      <c r="N83" s="492">
        <v>782</v>
      </c>
      <c r="O83" s="503">
        <v>42</v>
      </c>
      <c r="P83" s="493">
        <v>48</v>
      </c>
      <c r="Q83" s="493">
        <v>96</v>
      </c>
      <c r="R83" s="486">
        <f t="shared" ref="R83:R88" si="25">P83*Q83/144</f>
        <v>32</v>
      </c>
      <c r="S83" s="504">
        <f t="shared" si="20"/>
        <v>144</v>
      </c>
    </row>
    <row r="84" spans="1:19" s="492" customFormat="1" ht="15" hidden="1" customHeight="1" x14ac:dyDescent="0.2">
      <c r="A84" s="553">
        <v>4666</v>
      </c>
      <c r="B84" s="437" t="s">
        <v>553</v>
      </c>
      <c r="C84" s="437" t="s">
        <v>623</v>
      </c>
      <c r="D84" s="499">
        <f t="shared" si="21"/>
        <v>729</v>
      </c>
      <c r="E84" s="499">
        <f t="shared" si="22"/>
        <v>790</v>
      </c>
      <c r="F84" s="499">
        <f t="shared" si="23"/>
        <v>790</v>
      </c>
      <c r="G84" s="499"/>
      <c r="H84" s="570">
        <f t="shared" si="24"/>
        <v>31</v>
      </c>
      <c r="K84" s="503">
        <v>729</v>
      </c>
      <c r="L84" s="561">
        <v>790</v>
      </c>
      <c r="M84" s="5">
        <f t="shared" ref="M84:M88" si="26">L84-I84</f>
        <v>790</v>
      </c>
      <c r="N84" s="492">
        <v>589</v>
      </c>
      <c r="O84" s="503">
        <v>31</v>
      </c>
      <c r="P84" s="493">
        <v>54</v>
      </c>
      <c r="Q84" s="493">
        <v>78</v>
      </c>
      <c r="R84" s="486">
        <f t="shared" si="25"/>
        <v>29.25</v>
      </c>
      <c r="S84" s="504">
        <f t="shared" si="20"/>
        <v>132</v>
      </c>
    </row>
    <row r="85" spans="1:19" s="492" customFormat="1" ht="15" hidden="1" customHeight="1" x14ac:dyDescent="0.2">
      <c r="A85" s="553">
        <v>4670</v>
      </c>
      <c r="B85" s="437" t="s">
        <v>554</v>
      </c>
      <c r="C85" s="437" t="s">
        <v>624</v>
      </c>
      <c r="D85" s="499">
        <f t="shared" si="21"/>
        <v>769</v>
      </c>
      <c r="E85" s="499">
        <f t="shared" si="22"/>
        <v>833</v>
      </c>
      <c r="F85" s="499">
        <f t="shared" si="23"/>
        <v>833</v>
      </c>
      <c r="G85" s="499"/>
      <c r="H85" s="570">
        <f t="shared" si="24"/>
        <v>31</v>
      </c>
      <c r="K85" s="503">
        <v>769</v>
      </c>
      <c r="L85" s="561">
        <v>833</v>
      </c>
      <c r="M85" s="5">
        <f t="shared" si="26"/>
        <v>833</v>
      </c>
      <c r="N85" s="492">
        <v>595</v>
      </c>
      <c r="O85" s="503">
        <v>31</v>
      </c>
      <c r="P85" s="493">
        <v>54</v>
      </c>
      <c r="Q85" s="493">
        <v>84</v>
      </c>
      <c r="R85" s="486">
        <f t="shared" si="25"/>
        <v>31.5</v>
      </c>
      <c r="S85" s="504">
        <f t="shared" si="20"/>
        <v>138</v>
      </c>
    </row>
    <row r="86" spans="1:19" s="492" customFormat="1" ht="15" hidden="1" customHeight="1" x14ac:dyDescent="0.2">
      <c r="A86" s="553">
        <v>4680</v>
      </c>
      <c r="B86" s="437" t="s">
        <v>448</v>
      </c>
      <c r="C86" s="437" t="s">
        <v>625</v>
      </c>
      <c r="D86" s="499">
        <f t="shared" si="21"/>
        <v>849</v>
      </c>
      <c r="E86" s="499">
        <f t="shared" si="22"/>
        <v>919</v>
      </c>
      <c r="F86" s="499">
        <f t="shared" si="23"/>
        <v>919</v>
      </c>
      <c r="G86" s="499"/>
      <c r="H86" s="570">
        <f t="shared" si="24"/>
        <v>31</v>
      </c>
      <c r="K86" s="503">
        <v>849</v>
      </c>
      <c r="L86" s="561">
        <v>919</v>
      </c>
      <c r="M86" s="5">
        <f t="shared" si="26"/>
        <v>919</v>
      </c>
      <c r="N86" s="492">
        <v>607</v>
      </c>
      <c r="O86" s="503">
        <v>31</v>
      </c>
      <c r="P86" s="493">
        <v>54</v>
      </c>
      <c r="Q86" s="493">
        <v>96</v>
      </c>
      <c r="R86" s="486">
        <f t="shared" si="25"/>
        <v>36</v>
      </c>
      <c r="S86" s="504">
        <f t="shared" ref="S86:S88" si="27">P86+Q86</f>
        <v>150</v>
      </c>
    </row>
    <row r="87" spans="1:19" s="492" customFormat="1" ht="15" hidden="1" customHeight="1" x14ac:dyDescent="0.2">
      <c r="A87" s="553">
        <v>4690</v>
      </c>
      <c r="B87" s="437" t="s">
        <v>555</v>
      </c>
      <c r="C87" s="437" t="s">
        <v>626</v>
      </c>
      <c r="D87" s="499">
        <f t="shared" si="21"/>
        <v>955</v>
      </c>
      <c r="E87" s="499">
        <f t="shared" si="22"/>
        <v>1030</v>
      </c>
      <c r="F87" s="499">
        <f t="shared" si="23"/>
        <v>1030</v>
      </c>
      <c r="G87" s="499"/>
      <c r="H87" s="570">
        <f t="shared" si="24"/>
        <v>31</v>
      </c>
      <c r="K87" s="503">
        <v>955</v>
      </c>
      <c r="L87" s="561">
        <v>1030</v>
      </c>
      <c r="M87" s="5">
        <f t="shared" si="26"/>
        <v>1030</v>
      </c>
      <c r="N87" s="492">
        <v>638</v>
      </c>
      <c r="O87" s="503">
        <v>31</v>
      </c>
      <c r="P87" s="493">
        <v>54</v>
      </c>
      <c r="Q87" s="493">
        <v>108</v>
      </c>
      <c r="R87" s="486">
        <f t="shared" si="25"/>
        <v>40.5</v>
      </c>
      <c r="S87" s="504">
        <f t="shared" si="27"/>
        <v>162</v>
      </c>
    </row>
    <row r="88" spans="1:19" s="492" customFormat="1" ht="15" hidden="1" customHeight="1" thickBot="1" x14ac:dyDescent="0.25">
      <c r="A88" s="555">
        <v>46100</v>
      </c>
      <c r="B88" s="551" t="s">
        <v>556</v>
      </c>
      <c r="C88" s="551" t="s">
        <v>627</v>
      </c>
      <c r="D88" s="552">
        <f t="shared" si="21"/>
        <v>1073</v>
      </c>
      <c r="E88" s="552">
        <f t="shared" si="22"/>
        <v>1154</v>
      </c>
      <c r="F88" s="499">
        <f t="shared" si="23"/>
        <v>1154</v>
      </c>
      <c r="G88" s="499"/>
      <c r="H88" s="573">
        <f t="shared" si="24"/>
        <v>31</v>
      </c>
      <c r="K88" s="503">
        <v>1073</v>
      </c>
      <c r="L88" s="561">
        <v>1154</v>
      </c>
      <c r="M88" s="5">
        <f t="shared" si="26"/>
        <v>1154</v>
      </c>
      <c r="N88" s="492">
        <v>671</v>
      </c>
      <c r="O88" s="503">
        <v>31</v>
      </c>
      <c r="P88" s="493">
        <v>54</v>
      </c>
      <c r="Q88" s="493">
        <v>120</v>
      </c>
      <c r="R88" s="486">
        <f t="shared" si="25"/>
        <v>45</v>
      </c>
      <c r="S88" s="504">
        <f t="shared" si="27"/>
        <v>174</v>
      </c>
    </row>
    <row r="89" spans="1:19" s="492" customFormat="1" ht="12.75" customHeight="1" thickBot="1" x14ac:dyDescent="0.25">
      <c r="A89" s="513"/>
      <c r="B89" s="514"/>
      <c r="C89" s="514"/>
      <c r="D89" s="514"/>
      <c r="E89" s="514"/>
      <c r="F89" s="514"/>
      <c r="G89" s="514"/>
      <c r="H89" s="515"/>
      <c r="I89" s="512"/>
      <c r="J89" s="512"/>
      <c r="K89" s="516"/>
      <c r="L89" s="516"/>
      <c r="M89" s="516"/>
      <c r="O89" s="512"/>
      <c r="P89" s="486"/>
      <c r="Q89" s="501"/>
      <c r="R89" s="501"/>
      <c r="S89" s="504"/>
    </row>
    <row r="90" spans="1:19" s="492" customFormat="1" ht="12.75" customHeight="1" x14ac:dyDescent="0.2">
      <c r="A90" s="513"/>
      <c r="B90" s="741" t="s">
        <v>424</v>
      </c>
      <c r="C90" s="565" t="s">
        <v>841</v>
      </c>
      <c r="D90" s="566"/>
      <c r="E90" s="566"/>
      <c r="F90" s="602"/>
      <c r="G90" s="602"/>
      <c r="H90" s="567"/>
      <c r="I90" s="512"/>
      <c r="J90" s="512"/>
      <c r="K90" s="516"/>
      <c r="L90" s="516"/>
      <c r="M90" s="516"/>
      <c r="O90" s="512"/>
      <c r="P90" s="486"/>
      <c r="Q90" s="501"/>
      <c r="R90" s="501"/>
      <c r="S90" s="504"/>
    </row>
    <row r="91" spans="1:19" s="492" customFormat="1" ht="12.75" customHeight="1" x14ac:dyDescent="0.2">
      <c r="A91" s="513"/>
      <c r="B91" s="742"/>
      <c r="C91" s="559" t="s">
        <v>879</v>
      </c>
      <c r="D91" s="520"/>
      <c r="E91" s="520"/>
      <c r="F91" s="520"/>
      <c r="G91" s="520"/>
      <c r="H91" s="568"/>
      <c r="I91" s="512"/>
      <c r="J91" s="512"/>
      <c r="K91" s="516"/>
      <c r="L91" s="516"/>
      <c r="M91" s="516"/>
      <c r="O91" s="512"/>
      <c r="P91" s="486"/>
      <c r="Q91" s="501"/>
      <c r="R91" s="501"/>
      <c r="S91" s="504"/>
    </row>
    <row r="92" spans="1:19" s="492" customFormat="1" ht="13.5" customHeight="1" thickBot="1" x14ac:dyDescent="0.25">
      <c r="A92" s="513"/>
      <c r="B92" s="743"/>
      <c r="C92" s="560" t="s">
        <v>842</v>
      </c>
      <c r="D92" s="522"/>
      <c r="E92" s="522"/>
      <c r="F92" s="603"/>
      <c r="G92" s="603"/>
      <c r="H92" s="569"/>
      <c r="I92" s="512"/>
      <c r="J92" s="512"/>
      <c r="K92" s="516"/>
      <c r="L92" s="516"/>
      <c r="M92" s="516"/>
      <c r="O92" s="512"/>
      <c r="P92" s="486"/>
      <c r="Q92" s="501"/>
      <c r="R92" s="501"/>
      <c r="S92" s="504"/>
    </row>
    <row r="93" spans="1:19" s="492" customFormat="1" ht="13.5" customHeight="1" x14ac:dyDescent="0.2">
      <c r="A93" s="513"/>
      <c r="B93" s="514"/>
      <c r="C93" s="579"/>
      <c r="D93" s="520"/>
      <c r="E93" s="520"/>
      <c r="F93" s="520"/>
      <c r="G93" s="520"/>
      <c r="I93" s="512"/>
      <c r="J93" s="512"/>
      <c r="K93" s="516"/>
      <c r="L93" s="516"/>
      <c r="M93" s="516"/>
      <c r="O93" s="512"/>
      <c r="P93" s="486"/>
      <c r="Q93" s="501"/>
      <c r="R93" s="501"/>
      <c r="S93" s="504"/>
    </row>
    <row r="94" spans="1:19" s="492" customFormat="1" ht="13.5" customHeight="1" x14ac:dyDescent="0.2">
      <c r="A94" s="335" t="s">
        <v>533</v>
      </c>
      <c r="B94" s="514"/>
      <c r="C94" s="514"/>
      <c r="D94" s="520"/>
      <c r="E94" s="520"/>
      <c r="F94" s="520"/>
      <c r="G94" s="520"/>
      <c r="H94" s="515"/>
      <c r="I94" s="512"/>
      <c r="J94" s="512"/>
      <c r="K94" s="516"/>
      <c r="L94" s="516"/>
      <c r="M94" s="516"/>
      <c r="O94" s="512"/>
      <c r="P94" s="486"/>
      <c r="Q94" s="501"/>
      <c r="R94" s="501"/>
      <c r="S94" s="504"/>
    </row>
    <row r="95" spans="1:19" s="492" customFormat="1" ht="13.5" customHeight="1" x14ac:dyDescent="0.2">
      <c r="A95" s="335" t="s">
        <v>1142</v>
      </c>
      <c r="B95" s="514"/>
      <c r="C95" s="514"/>
      <c r="D95" s="520"/>
      <c r="E95" s="520"/>
      <c r="F95" s="520"/>
      <c r="G95" s="520"/>
      <c r="H95" s="515"/>
      <c r="I95" s="512"/>
      <c r="J95" s="512"/>
      <c r="K95" s="516"/>
      <c r="L95" s="516"/>
      <c r="M95" s="516"/>
      <c r="O95" s="512"/>
      <c r="P95" s="486"/>
      <c r="Q95" s="501"/>
      <c r="R95" s="501"/>
      <c r="S95" s="504"/>
    </row>
    <row r="96" spans="1:19" s="492" customFormat="1" ht="13.5" customHeight="1" x14ac:dyDescent="0.2">
      <c r="A96" s="335" t="s">
        <v>1095</v>
      </c>
      <c r="B96" s="514"/>
      <c r="C96" s="514"/>
      <c r="D96" s="520"/>
      <c r="E96" s="520"/>
      <c r="F96" s="520"/>
      <c r="G96" s="520"/>
      <c r="H96" s="515"/>
      <c r="I96" s="512"/>
      <c r="J96" s="512"/>
      <c r="K96" s="516"/>
      <c r="L96" s="516"/>
      <c r="M96" s="516"/>
      <c r="O96" s="512"/>
      <c r="P96" s="486"/>
      <c r="Q96" s="501"/>
      <c r="R96" s="501"/>
      <c r="S96" s="504"/>
    </row>
    <row r="97" spans="1:19" s="492" customFormat="1" ht="13.5" customHeight="1" x14ac:dyDescent="0.2">
      <c r="A97" s="335"/>
      <c r="B97" s="514"/>
      <c r="C97" s="514"/>
      <c r="D97" s="520"/>
      <c r="E97" s="520"/>
      <c r="F97" s="520"/>
      <c r="G97" s="520"/>
      <c r="H97" s="515"/>
      <c r="I97" s="512"/>
      <c r="J97" s="512"/>
      <c r="K97" s="516"/>
      <c r="L97" s="516"/>
      <c r="M97" s="516"/>
      <c r="O97" s="512"/>
      <c r="P97" s="486"/>
      <c r="Q97" s="501"/>
      <c r="R97" s="501"/>
      <c r="S97" s="504"/>
    </row>
    <row r="98" spans="1:19" s="525" customFormat="1" ht="15" customHeight="1" x14ac:dyDescent="0.25">
      <c r="A98" s="531" t="s">
        <v>49</v>
      </c>
      <c r="B98" s="527"/>
      <c r="C98" s="527"/>
      <c r="E98" s="605" t="s">
        <v>244</v>
      </c>
      <c r="G98" s="533"/>
      <c r="J98" s="528"/>
      <c r="K98" s="528"/>
      <c r="L98" s="528"/>
      <c r="N98" s="524"/>
      <c r="P98" s="526"/>
      <c r="Q98" s="526"/>
    </row>
    <row r="99" spans="1:19" s="525" customFormat="1" ht="15" customHeight="1" x14ac:dyDescent="0.25">
      <c r="A99" s="523" t="str">
        <f>Constant!A2</f>
        <v>Fin Removal Charge</v>
      </c>
      <c r="B99" s="527"/>
      <c r="C99" s="527"/>
      <c r="E99" s="720">
        <f>Constant!B2*$H$2</f>
        <v>21</v>
      </c>
      <c r="F99" s="721" t="str">
        <f>Constant!C2</f>
        <v>Per Window</v>
      </c>
      <c r="J99" s="528"/>
      <c r="K99" s="528"/>
      <c r="L99" s="528"/>
      <c r="N99" s="524"/>
      <c r="P99" s="526"/>
      <c r="Q99" s="526"/>
    </row>
    <row r="100" spans="1:19" s="525" customFormat="1" ht="15" customHeight="1" x14ac:dyDescent="0.25">
      <c r="A100" s="523" t="str">
        <f>Constant!A3</f>
        <v>Argon Enhanced*</v>
      </c>
      <c r="B100" s="524"/>
      <c r="C100" s="524"/>
      <c r="E100" s="720">
        <f>Constant!B3*$H$2</f>
        <v>1.89</v>
      </c>
      <c r="F100" s="721" t="str">
        <f>Constant!C3</f>
        <v>Per Square Ft.</v>
      </c>
      <c r="J100" s="528"/>
      <c r="K100" s="528"/>
      <c r="L100" s="528"/>
      <c r="N100" s="524"/>
      <c r="P100" s="526"/>
      <c r="Q100" s="526"/>
    </row>
    <row r="101" spans="1:19" s="525" customFormat="1" ht="15" customHeight="1" x14ac:dyDescent="0.25">
      <c r="A101" s="523" t="str">
        <f>Constant!A4</f>
        <v>Adobe Adder</v>
      </c>
      <c r="B101" s="524"/>
      <c r="C101" s="524"/>
      <c r="E101" s="720">
        <f>Constant!B4*$H$2</f>
        <v>14</v>
      </c>
      <c r="F101" s="721" t="str">
        <f>Constant!C4</f>
        <v>Per Window</v>
      </c>
      <c r="J101" s="528"/>
      <c r="K101" s="528"/>
      <c r="L101" s="528"/>
      <c r="N101" s="524"/>
      <c r="P101" s="526"/>
      <c r="Q101" s="526"/>
    </row>
    <row r="102" spans="1:19" s="525" customFormat="1" ht="15" customHeight="1" x14ac:dyDescent="0.25">
      <c r="A102" s="523" t="str">
        <f>Constant!A5</f>
        <v>High Head Bead(White or Adobe)</v>
      </c>
      <c r="B102" s="524"/>
      <c r="C102" s="524"/>
      <c r="E102" s="720">
        <f>Constant!B5*$H$2</f>
        <v>1.89</v>
      </c>
      <c r="F102" s="721" t="str">
        <f>Constant!C5</f>
        <v>Per Lineal Ft.</v>
      </c>
      <c r="J102" s="528"/>
      <c r="K102" s="528"/>
      <c r="L102" s="528"/>
      <c r="N102" s="524"/>
      <c r="P102" s="526"/>
      <c r="Q102" s="526"/>
    </row>
    <row r="103" spans="1:19" s="525" customFormat="1" ht="15" customHeight="1" x14ac:dyDescent="0.25">
      <c r="A103" s="523" t="str">
        <f>Constant!A6</f>
        <v>Glass - Clear Glass Deduct per piece of glass</v>
      </c>
      <c r="B103" s="524"/>
      <c r="C103" s="524"/>
      <c r="E103" s="720">
        <f>Constant!B6*$H$2</f>
        <v>-1.28</v>
      </c>
      <c r="F103" s="721" t="str">
        <f>Constant!C6</f>
        <v>Per Square Ft.</v>
      </c>
      <c r="J103" s="528"/>
      <c r="K103" s="528"/>
      <c r="L103" s="528"/>
      <c r="N103" s="524"/>
      <c r="P103" s="526"/>
      <c r="Q103" s="526"/>
    </row>
    <row r="104" spans="1:19" s="525" customFormat="1" ht="16.5" customHeight="1" x14ac:dyDescent="0.25">
      <c r="A104" s="523" t="str">
        <f>Constant!A7</f>
        <v>Glass - DSB - Clear Tempered</v>
      </c>
      <c r="B104" s="524"/>
      <c r="C104" s="524"/>
      <c r="E104" s="720">
        <f>Constant!B7*$H$2</f>
        <v>17.600000000000001</v>
      </c>
      <c r="F104" s="721" t="str">
        <f>Constant!C7</f>
        <v>Per Square Ft.</v>
      </c>
      <c r="J104" s="528"/>
      <c r="K104" s="528"/>
      <c r="L104" s="528"/>
      <c r="N104" s="524"/>
      <c r="P104" s="526"/>
      <c r="Q104" s="526"/>
    </row>
    <row r="105" spans="1:19" s="525" customFormat="1" ht="15" customHeight="1" x14ac:dyDescent="0.25">
      <c r="A105" s="523" t="str">
        <f>Constant!A8</f>
        <v>Glass - DSB - Obscure</v>
      </c>
      <c r="B105" s="524"/>
      <c r="C105" s="524"/>
      <c r="E105" s="720">
        <f>Constant!B8*$H$2</f>
        <v>2.3199999999999998</v>
      </c>
      <c r="F105" s="721" t="str">
        <f>Constant!C8</f>
        <v>Per Square Ft.</v>
      </c>
      <c r="G105" s="599"/>
      <c r="J105" s="528"/>
      <c r="K105" s="528"/>
      <c r="L105" s="528"/>
      <c r="N105" s="524"/>
      <c r="P105" s="526"/>
      <c r="Q105" s="526"/>
    </row>
    <row r="106" spans="1:19" s="525" customFormat="1" ht="15" customHeight="1" x14ac:dyDescent="0.25">
      <c r="A106" s="523" t="str">
        <f>Constant!A9</f>
        <v>Glass - DSB - Obscure/Tempered</v>
      </c>
      <c r="B106" s="524"/>
      <c r="C106" s="524"/>
      <c r="E106" s="720">
        <f>Constant!B9*$H$2</f>
        <v>32.93</v>
      </c>
      <c r="F106" s="721" t="str">
        <f>Constant!C9</f>
        <v>Per Square Ft.</v>
      </c>
      <c r="J106" s="528"/>
      <c r="K106" s="528"/>
      <c r="L106" s="528"/>
      <c r="N106" s="524"/>
      <c r="P106" s="526"/>
      <c r="Q106" s="526"/>
    </row>
    <row r="107" spans="1:19" s="525" customFormat="1" ht="15" customHeight="1" x14ac:dyDescent="0.25">
      <c r="A107" s="523" t="str">
        <f>Constant!A10</f>
        <v>Glass - DSB - Loe/Obscure</v>
      </c>
      <c r="B107" s="524"/>
      <c r="C107" s="524"/>
      <c r="E107" s="720">
        <f>Constant!B10*$H$2</f>
        <v>3.6</v>
      </c>
      <c r="F107" s="721" t="str">
        <f>Constant!C10</f>
        <v>Per Square Ft.</v>
      </c>
      <c r="G107" s="599"/>
      <c r="J107" s="528"/>
      <c r="K107" s="528"/>
      <c r="L107" s="528"/>
      <c r="N107" s="524"/>
      <c r="P107" s="526"/>
      <c r="Q107" s="526"/>
    </row>
    <row r="108" spans="1:19" s="525" customFormat="1" ht="15" customHeight="1" x14ac:dyDescent="0.25">
      <c r="A108" s="523" t="str">
        <f>Constant!A11</f>
        <v>Glass - DSB - Loe/Tempered</v>
      </c>
      <c r="B108" s="524"/>
      <c r="C108" s="524"/>
      <c r="E108" s="720">
        <f>Constant!B11*$H$2</f>
        <v>20.41</v>
      </c>
      <c r="F108" s="721" t="str">
        <f>Constant!C11</f>
        <v>Per Square Ft.</v>
      </c>
      <c r="J108" s="528"/>
      <c r="K108" s="528"/>
      <c r="L108" s="528"/>
      <c r="N108" s="524"/>
      <c r="P108" s="526"/>
      <c r="Q108" s="526"/>
    </row>
    <row r="109" spans="1:19" s="525" customFormat="1" ht="15" customHeight="1" x14ac:dyDescent="0.25">
      <c r="A109" s="523" t="str">
        <f>Constant!A12</f>
        <v>Glass - DSB - Loe/Obs/Tempered</v>
      </c>
      <c r="B109" s="524"/>
      <c r="C109" s="524"/>
      <c r="E109" s="720">
        <f>Constant!B12*$H$2</f>
        <v>35.729999999999997</v>
      </c>
      <c r="F109" s="721" t="str">
        <f>Constant!C12</f>
        <v>Per Square Ft.</v>
      </c>
      <c r="J109" s="528"/>
      <c r="K109" s="528"/>
      <c r="L109" s="528"/>
      <c r="N109" s="524"/>
      <c r="P109" s="526"/>
      <c r="Q109" s="526"/>
    </row>
    <row r="110" spans="1:19" s="525" customFormat="1" ht="15" customHeight="1" x14ac:dyDescent="0.25">
      <c r="A110" s="523" t="str">
        <f>Constant!A13</f>
        <v>Glass - DSB - Loe366</v>
      </c>
      <c r="B110" s="524"/>
      <c r="C110" s="524"/>
      <c r="E110" s="720">
        <f>Constant!B13*$H$2</f>
        <v>3.86</v>
      </c>
      <c r="F110" s="721" t="str">
        <f>Constant!C13</f>
        <v>Per Square Ft.</v>
      </c>
      <c r="J110" s="528"/>
      <c r="K110" s="528"/>
      <c r="L110" s="528"/>
      <c r="N110" s="524"/>
      <c r="P110" s="526"/>
      <c r="Q110" s="526"/>
    </row>
    <row r="111" spans="1:19" s="525" customFormat="1" ht="15" customHeight="1" x14ac:dyDescent="0.25">
      <c r="A111" s="523" t="str">
        <f>Constant!A14</f>
        <v>Glass - DSB - Loe366/Obscure</v>
      </c>
      <c r="B111" s="524"/>
      <c r="C111" s="524"/>
      <c r="E111" s="720">
        <f>Constant!B14*$H$2</f>
        <v>6.18</v>
      </c>
      <c r="F111" s="721" t="str">
        <f>Constant!C14</f>
        <v>Per Square Ft.</v>
      </c>
      <c r="G111" s="599"/>
      <c r="J111" s="528"/>
      <c r="K111" s="528"/>
      <c r="L111" s="528"/>
      <c r="N111" s="524"/>
      <c r="P111" s="526"/>
      <c r="Q111" s="526"/>
    </row>
    <row r="112" spans="1:19" s="525" customFormat="1" ht="15" customHeight="1" x14ac:dyDescent="0.25">
      <c r="A112" s="523" t="str">
        <f>Constant!A15</f>
        <v>Glass - DSB - Loe366/Obscure/Tempered</v>
      </c>
      <c r="B112" s="524"/>
      <c r="C112" s="524"/>
      <c r="E112" s="720">
        <f>Constant!B15*$H$2</f>
        <v>39.81</v>
      </c>
      <c r="F112" s="721" t="str">
        <f>Constant!C15</f>
        <v>Per Square Ft.</v>
      </c>
      <c r="J112" s="528"/>
      <c r="K112" s="528"/>
      <c r="L112" s="528"/>
      <c r="N112" s="524"/>
      <c r="P112" s="526"/>
      <c r="Q112" s="526"/>
    </row>
    <row r="113" spans="1:17" s="525" customFormat="1" ht="15" customHeight="1" x14ac:dyDescent="0.25">
      <c r="A113" s="523" t="str">
        <f>Constant!A16</f>
        <v>Glass - DSB - Loe366/Tempered</v>
      </c>
      <c r="B113" s="524"/>
      <c r="C113" s="524"/>
      <c r="E113" s="720">
        <f>Constant!B16*$H$2</f>
        <v>24.49</v>
      </c>
      <c r="F113" s="721" t="str">
        <f>Constant!C16</f>
        <v>Per Square Ft.</v>
      </c>
      <c r="J113" s="528"/>
      <c r="K113" s="528"/>
      <c r="L113" s="528"/>
      <c r="N113" s="524"/>
      <c r="P113" s="526"/>
      <c r="Q113" s="526"/>
    </row>
    <row r="114" spans="1:17" s="525" customFormat="1" ht="15" customHeight="1" x14ac:dyDescent="0.25">
      <c r="A114" s="523" t="str">
        <f>Constant!A17</f>
        <v>Glass - DSB - Loe340</v>
      </c>
      <c r="B114" s="524"/>
      <c r="C114" s="524"/>
      <c r="E114" s="720">
        <f>Constant!B17*$H$2</f>
        <v>4.54</v>
      </c>
      <c r="F114" s="721" t="str">
        <f>Constant!C17</f>
        <v>Per Square Ft.</v>
      </c>
      <c r="J114" s="528"/>
      <c r="K114" s="528"/>
      <c r="L114" s="528"/>
      <c r="N114" s="524"/>
      <c r="P114" s="526"/>
      <c r="Q114" s="526"/>
    </row>
    <row r="115" spans="1:17" s="525" customFormat="1" ht="15" customHeight="1" x14ac:dyDescent="0.25">
      <c r="A115" s="523" t="str">
        <f>Constant!A18</f>
        <v>Glass - DSB - Loe340/Obscure</v>
      </c>
      <c r="B115" s="524"/>
      <c r="C115" s="524"/>
      <c r="E115" s="720">
        <f>Constant!B18*$H$2</f>
        <v>6.86</v>
      </c>
      <c r="F115" s="721" t="str">
        <f>Constant!C18</f>
        <v>Per Square Ft.</v>
      </c>
      <c r="G115" s="599"/>
      <c r="J115" s="528"/>
      <c r="K115" s="528"/>
      <c r="L115" s="528"/>
      <c r="N115" s="524"/>
      <c r="P115" s="526"/>
      <c r="Q115" s="526"/>
    </row>
    <row r="116" spans="1:17" s="525" customFormat="1" ht="15" customHeight="1" x14ac:dyDescent="0.25">
      <c r="A116" s="523" t="str">
        <f>Constant!A19</f>
        <v>Glass - DSB - Loe340/Obscure/Tempered</v>
      </c>
      <c r="B116" s="524"/>
      <c r="C116" s="524"/>
      <c r="E116" s="720">
        <f>Constant!B19*$H$2</f>
        <v>40.49</v>
      </c>
      <c r="F116" s="721" t="str">
        <f>Constant!C19</f>
        <v>Per Square Ft.</v>
      </c>
      <c r="J116" s="528"/>
      <c r="K116" s="528"/>
      <c r="L116" s="528"/>
      <c r="N116" s="524"/>
      <c r="P116" s="526"/>
      <c r="Q116" s="526"/>
    </row>
    <row r="117" spans="1:17" s="525" customFormat="1" ht="15" customHeight="1" x14ac:dyDescent="0.25">
      <c r="A117" s="523" t="str">
        <f>Constant!A20</f>
        <v>Glass - DSB - Loe340/Tempered</v>
      </c>
      <c r="B117" s="524"/>
      <c r="C117" s="524"/>
      <c r="E117" s="720">
        <f>Constant!B20*$H$2</f>
        <v>25.16</v>
      </c>
      <c r="F117" s="721" t="str">
        <f>Constant!C20</f>
        <v>Per Square Ft.</v>
      </c>
      <c r="J117" s="528"/>
      <c r="K117" s="528"/>
      <c r="L117" s="528"/>
      <c r="N117" s="524"/>
      <c r="P117" s="526"/>
      <c r="Q117" s="526"/>
    </row>
    <row r="118" spans="1:17" s="525" customFormat="1" ht="15" customHeight="1" x14ac:dyDescent="0.25">
      <c r="A118" s="523" t="str">
        <f>Constant!A21</f>
        <v>Glass - 3/16 - Clear</v>
      </c>
      <c r="B118" s="524"/>
      <c r="C118" s="524"/>
      <c r="E118" s="720">
        <f>Constant!B21*$H$2</f>
        <v>5.64</v>
      </c>
      <c r="F118" s="721" t="str">
        <f>Constant!C21</f>
        <v>Per Square Ft.</v>
      </c>
      <c r="J118" s="528"/>
      <c r="K118" s="528"/>
      <c r="L118" s="528"/>
      <c r="N118" s="524"/>
      <c r="P118" s="526"/>
      <c r="Q118" s="526"/>
    </row>
    <row r="119" spans="1:17" s="525" customFormat="1" ht="15" customHeight="1" x14ac:dyDescent="0.25">
      <c r="A119" s="523" t="str">
        <f>Constant!A22</f>
        <v>Glass - 3/16 - Clear/Tempered</v>
      </c>
      <c r="B119" s="524"/>
      <c r="C119" s="524"/>
      <c r="E119" s="720">
        <f>Constant!B22*$H$2</f>
        <v>25.19</v>
      </c>
      <c r="F119" s="721" t="str">
        <f>Constant!C22</f>
        <v>Per Square Ft.</v>
      </c>
      <c r="J119" s="528"/>
      <c r="K119" s="528"/>
      <c r="L119" s="528"/>
      <c r="N119" s="524"/>
      <c r="P119" s="526"/>
      <c r="Q119" s="526"/>
    </row>
    <row r="120" spans="1:17" s="525" customFormat="1" ht="15" customHeight="1" x14ac:dyDescent="0.25">
      <c r="A120" s="523" t="str">
        <f>Constant!A23</f>
        <v>Glass - 3/16 - Loe</v>
      </c>
      <c r="B120" s="524"/>
      <c r="C120" s="524"/>
      <c r="E120" s="720">
        <f>Constant!B23*$H$2</f>
        <v>10.8</v>
      </c>
      <c r="F120" s="721" t="str">
        <f>Constant!C23</f>
        <v>Per Square Ft.</v>
      </c>
      <c r="J120" s="528"/>
      <c r="K120" s="528"/>
      <c r="L120" s="528"/>
      <c r="N120" s="524"/>
      <c r="P120" s="526"/>
      <c r="Q120" s="526"/>
    </row>
    <row r="121" spans="1:17" s="525" customFormat="1" ht="15" customHeight="1" x14ac:dyDescent="0.25">
      <c r="A121" s="523" t="str">
        <f>Constant!A24</f>
        <v>Glass - 3/16 - Loe/Tempered</v>
      </c>
      <c r="B121" s="524"/>
      <c r="C121" s="524"/>
      <c r="E121" s="720">
        <f>Constant!B24*$H$2</f>
        <v>30.9</v>
      </c>
      <c r="F121" s="721" t="str">
        <f>Constant!C24</f>
        <v>Per Square Ft.</v>
      </c>
      <c r="J121" s="528"/>
      <c r="K121" s="528"/>
      <c r="L121" s="528"/>
      <c r="N121" s="524"/>
      <c r="P121" s="526"/>
      <c r="Q121" s="526"/>
    </row>
    <row r="122" spans="1:17" s="525" customFormat="1" ht="15" customHeight="1" x14ac:dyDescent="0.25">
      <c r="A122" s="523" t="str">
        <f>Constant!A25</f>
        <v>Glass - 3/16 - Loe/Obscure</v>
      </c>
      <c r="B122" s="524"/>
      <c r="C122" s="524"/>
      <c r="E122" s="720">
        <f>Constant!B25*$H$2</f>
        <v>23.13</v>
      </c>
      <c r="F122" s="721" t="str">
        <f>Constant!C25</f>
        <v>Per Square Ft.</v>
      </c>
      <c r="J122" s="528"/>
      <c r="K122" s="528"/>
      <c r="L122" s="528"/>
      <c r="N122" s="524"/>
      <c r="P122" s="526"/>
      <c r="Q122" s="526"/>
    </row>
    <row r="123" spans="1:17" s="525" customFormat="1" ht="15" customHeight="1" x14ac:dyDescent="0.25">
      <c r="A123" s="523" t="str">
        <f>Constant!A26</f>
        <v>Glass - 3/16 - Loe/Obscure/Tempered</v>
      </c>
      <c r="B123" s="524"/>
      <c r="C123" s="524"/>
      <c r="E123" s="720">
        <f>Constant!B26*$H$2</f>
        <v>43.83</v>
      </c>
      <c r="F123" s="721" t="str">
        <f>Constant!C26</f>
        <v>Per Square Ft.</v>
      </c>
      <c r="J123" s="528"/>
      <c r="K123" s="528"/>
      <c r="L123" s="528"/>
      <c r="N123" s="524"/>
      <c r="P123" s="526"/>
      <c r="Q123" s="526"/>
    </row>
    <row r="124" spans="1:17" s="525" customFormat="1" ht="15" customHeight="1" x14ac:dyDescent="0.25">
      <c r="A124" s="523" t="str">
        <f>Constant!A27</f>
        <v>Glass - 3/16 - Obscure</v>
      </c>
      <c r="B124" s="524"/>
      <c r="C124" s="524"/>
      <c r="E124" s="720">
        <f>Constant!B27*$H$2</f>
        <v>17.97</v>
      </c>
      <c r="F124" s="721" t="str">
        <f>Constant!C27</f>
        <v>Per Square Ft.</v>
      </c>
      <c r="J124" s="528"/>
      <c r="K124" s="528"/>
      <c r="L124" s="528"/>
      <c r="N124" s="524"/>
      <c r="P124" s="526"/>
      <c r="Q124" s="526"/>
    </row>
    <row r="125" spans="1:17" s="525" customFormat="1" ht="15" customHeight="1" x14ac:dyDescent="0.25">
      <c r="A125" s="523" t="str">
        <f>Constant!A28</f>
        <v>Glass - 3/16 - Obscure/Tempered</v>
      </c>
      <c r="B125" s="524"/>
      <c r="C125" s="524"/>
      <c r="E125" s="720">
        <f>Constant!B28*$H$2</f>
        <v>38.08</v>
      </c>
      <c r="F125" s="721" t="str">
        <f>Constant!C28</f>
        <v>Per Square Ft.</v>
      </c>
      <c r="J125" s="528"/>
      <c r="K125" s="528"/>
      <c r="L125" s="528"/>
      <c r="N125" s="524"/>
      <c r="P125" s="526"/>
      <c r="Q125" s="526"/>
    </row>
    <row r="126" spans="1:17" s="525" customFormat="1" ht="15" customHeight="1" x14ac:dyDescent="0.25">
      <c r="A126" s="523" t="str">
        <f>Constant!A29</f>
        <v>Glass - 3/16 - Loe366</v>
      </c>
      <c r="B126" s="524"/>
      <c r="C126" s="524"/>
      <c r="E126" s="720">
        <f>Constant!B29*$H$2</f>
        <v>11.14</v>
      </c>
      <c r="F126" s="721" t="str">
        <f>Constant!C29</f>
        <v>Per Square Ft.</v>
      </c>
      <c r="J126" s="528"/>
      <c r="K126" s="528"/>
      <c r="L126" s="528"/>
      <c r="N126" s="524"/>
      <c r="P126" s="526"/>
      <c r="Q126" s="526"/>
    </row>
    <row r="127" spans="1:17" s="525" customFormat="1" ht="15" customHeight="1" x14ac:dyDescent="0.25">
      <c r="A127" s="523" t="str">
        <f>Constant!A30</f>
        <v>Glass - 3/16 - Loe366/Tempered</v>
      </c>
      <c r="B127" s="524"/>
      <c r="C127" s="524"/>
      <c r="E127" s="720">
        <f>Constant!B30*$H$2</f>
        <v>31.89</v>
      </c>
      <c r="F127" s="721" t="str">
        <f>Constant!C30</f>
        <v>Per Square Ft.</v>
      </c>
      <c r="J127" s="528"/>
      <c r="K127" s="528"/>
      <c r="L127" s="528"/>
      <c r="N127" s="524"/>
      <c r="P127" s="526"/>
      <c r="Q127" s="526"/>
    </row>
    <row r="128" spans="1:17" s="525" customFormat="1" ht="15" customHeight="1" x14ac:dyDescent="0.25">
      <c r="A128" s="523" t="str">
        <f>Constant!A31</f>
        <v>Glass - 3/16 - Loe366/Obscure</v>
      </c>
      <c r="B128" s="524"/>
      <c r="C128" s="524"/>
      <c r="E128" s="720">
        <f>Constant!B31*$H$2</f>
        <v>23.46</v>
      </c>
      <c r="F128" s="721" t="str">
        <f>Constant!C31</f>
        <v>Per Square Ft.</v>
      </c>
      <c r="J128" s="528"/>
      <c r="K128" s="528"/>
      <c r="L128" s="528"/>
      <c r="N128" s="524"/>
      <c r="P128" s="526"/>
      <c r="Q128" s="526"/>
    </row>
    <row r="129" spans="1:17" s="525" customFormat="1" ht="15" customHeight="1" x14ac:dyDescent="0.25">
      <c r="A129" s="523" t="str">
        <f>Constant!A32</f>
        <v>Glass - 3/16 - Loe366/Obscure/Tempered</v>
      </c>
      <c r="B129" s="524"/>
      <c r="C129" s="524"/>
      <c r="E129" s="720">
        <f>Constant!B32*$H$2</f>
        <v>44.78</v>
      </c>
      <c r="F129" s="721" t="str">
        <f>Constant!C32</f>
        <v>Per Square Ft.</v>
      </c>
      <c r="J129" s="528"/>
      <c r="K129" s="528"/>
      <c r="L129" s="528"/>
      <c r="N129" s="524"/>
      <c r="P129" s="526"/>
      <c r="Q129" s="526"/>
    </row>
    <row r="130" spans="1:17" s="525" customFormat="1" ht="15" customHeight="1" x14ac:dyDescent="0.25">
      <c r="A130" s="523" t="str">
        <f>Constant!A33</f>
        <v>Glass - 3/16 - Loe340</v>
      </c>
      <c r="B130" s="524"/>
      <c r="C130" s="524"/>
      <c r="E130" s="720">
        <f>Constant!B33*$H$2</f>
        <v>11.81</v>
      </c>
      <c r="F130" s="721" t="str">
        <f>Constant!C33</f>
        <v>Per Square Ft.</v>
      </c>
      <c r="J130" s="528"/>
      <c r="K130" s="528"/>
      <c r="L130" s="528"/>
      <c r="N130" s="524"/>
      <c r="P130" s="526"/>
      <c r="Q130" s="526"/>
    </row>
    <row r="131" spans="1:17" s="525" customFormat="1" ht="15" customHeight="1" x14ac:dyDescent="0.25">
      <c r="A131" s="523" t="str">
        <f>Constant!A34</f>
        <v>Glass - 3/16 - Loe340/Tempered</v>
      </c>
      <c r="B131" s="524"/>
      <c r="C131" s="524"/>
      <c r="E131" s="720">
        <f>Constant!B34*$H$2</f>
        <v>32.56</v>
      </c>
      <c r="F131" s="721" t="str">
        <f>Constant!C34</f>
        <v>Per Square Ft.</v>
      </c>
      <c r="J131" s="528"/>
      <c r="K131" s="528"/>
      <c r="L131" s="528"/>
      <c r="N131" s="524"/>
      <c r="P131" s="526"/>
      <c r="Q131" s="526"/>
    </row>
    <row r="132" spans="1:17" s="525" customFormat="1" ht="15" customHeight="1" x14ac:dyDescent="0.25">
      <c r="A132" s="523" t="str">
        <f>Constant!A35</f>
        <v>Glass - 3/16 - Loe340/Obscure</v>
      </c>
      <c r="B132" s="524"/>
      <c r="C132" s="524"/>
      <c r="E132" s="720">
        <f>Constant!B35*$H$2</f>
        <v>24.14</v>
      </c>
      <c r="F132" s="721" t="str">
        <f>Constant!C35</f>
        <v>Per Square Ft.</v>
      </c>
      <c r="J132" s="528"/>
      <c r="K132" s="528"/>
      <c r="L132" s="528"/>
      <c r="N132" s="524"/>
      <c r="P132" s="526"/>
      <c r="Q132" s="526"/>
    </row>
    <row r="133" spans="1:17" s="525" customFormat="1" ht="15" customHeight="1" x14ac:dyDescent="0.25">
      <c r="A133" s="523" t="str">
        <f>Constant!A36</f>
        <v>Glass - 3/16 - Loe340/Obscure/Tempered</v>
      </c>
      <c r="B133" s="524"/>
      <c r="C133" s="524"/>
      <c r="E133" s="720">
        <f>Constant!B36*$H$2</f>
        <v>45.45</v>
      </c>
      <c r="F133" s="721" t="str">
        <f>Constant!C36</f>
        <v>Per Square Ft.</v>
      </c>
      <c r="J133" s="528"/>
      <c r="K133" s="528"/>
      <c r="L133" s="528"/>
      <c r="N133" s="524"/>
      <c r="P133" s="526"/>
      <c r="Q133" s="526"/>
    </row>
    <row r="134" spans="1:17" s="525" customFormat="1" ht="15" customHeight="1" x14ac:dyDescent="0.25">
      <c r="A134" s="523" t="str">
        <f>Constant!A37</f>
        <v>Screen Adder (Char-Alum or Clarity)</v>
      </c>
      <c r="B134" s="524"/>
      <c r="C134" s="524"/>
      <c r="E134" s="720">
        <f>Constant!B37*$H$2</f>
        <v>8.51</v>
      </c>
      <c r="F134" s="721" t="str">
        <f>Constant!C37</f>
        <v>Per Square Ft.</v>
      </c>
      <c r="J134" s="528"/>
      <c r="K134" s="528"/>
      <c r="L134" s="528"/>
      <c r="N134" s="524"/>
      <c r="P134" s="526"/>
      <c r="Q134" s="526"/>
    </row>
    <row r="135" spans="1:17" s="525" customFormat="1" ht="15" customHeight="1" x14ac:dyDescent="0.25">
      <c r="A135" s="523" t="str">
        <f>Constant!A38</f>
        <v>Spacer Upgrade</v>
      </c>
      <c r="B135" s="524"/>
      <c r="C135" s="524"/>
      <c r="E135" s="720">
        <f>Constant!B38*$H$2</f>
        <v>6.48</v>
      </c>
      <c r="F135" s="721" t="str">
        <f>Constant!C38</f>
        <v>Per Square Ft.</v>
      </c>
      <c r="J135" s="528"/>
      <c r="K135" s="528"/>
      <c r="L135" s="528"/>
      <c r="N135" s="524"/>
      <c r="P135" s="526"/>
      <c r="Q135" s="526"/>
    </row>
    <row r="136" spans="1:17" s="525" customFormat="1" ht="15" customHeight="1" x14ac:dyDescent="0.25">
      <c r="A136" s="523" t="str">
        <f>Constant!A39</f>
        <v>Glass Breakage Warranty</v>
      </c>
      <c r="B136" s="524"/>
      <c r="C136" s="524"/>
      <c r="E136" s="720">
        <f>Constant!B39*$H$2</f>
        <v>1.49</v>
      </c>
      <c r="F136" s="721" t="str">
        <f>Constant!C39</f>
        <v>Per Square Ft.</v>
      </c>
      <c r="J136" s="528"/>
      <c r="K136" s="528"/>
      <c r="L136" s="528"/>
      <c r="N136" s="524"/>
      <c r="P136" s="526"/>
      <c r="Q136" s="526"/>
    </row>
    <row r="137" spans="1:17" s="525" customFormat="1" ht="15" customHeight="1" x14ac:dyDescent="0.25">
      <c r="A137" s="523" t="str">
        <f>Constant!A40</f>
        <v>Factory Applied WOCD</v>
      </c>
      <c r="B137" s="524"/>
      <c r="C137" s="524"/>
      <c r="E137" s="720">
        <f>Constant!B40*$H$2</f>
        <v>13</v>
      </c>
      <c r="F137" s="721" t="str">
        <f>Constant!C40</f>
        <v>Per Window</v>
      </c>
      <c r="J137" s="528"/>
      <c r="K137" s="528"/>
      <c r="L137" s="528"/>
      <c r="N137" s="524"/>
      <c r="P137" s="526"/>
      <c r="Q137" s="526"/>
    </row>
    <row r="138" spans="1:17" s="525" customFormat="1" ht="15" customHeight="1" x14ac:dyDescent="0.25">
      <c r="A138" s="523" t="str">
        <f>Constant!A41</f>
        <v>Plastic Film Applied - Inside or Outside</v>
      </c>
      <c r="B138" s="524"/>
      <c r="C138" s="524"/>
      <c r="E138" s="720">
        <f>Constant!B41*$H$2</f>
        <v>33</v>
      </c>
      <c r="F138" s="721" t="str">
        <f>Constant!C41</f>
        <v>Per Window</v>
      </c>
      <c r="J138" s="528"/>
      <c r="K138" s="528"/>
      <c r="L138" s="528"/>
      <c r="N138" s="524"/>
      <c r="P138" s="526"/>
      <c r="Q138" s="526"/>
    </row>
    <row r="139" spans="1:17" s="525" customFormat="1" ht="15" customHeight="1" x14ac:dyDescent="0.25">
      <c r="A139" s="523" t="str">
        <f>Constant!A42</f>
        <v>Plastic Film Applied - Inside and Outside</v>
      </c>
      <c r="B139" s="524"/>
      <c r="C139" s="524"/>
      <c r="E139" s="720">
        <f>Constant!B42*$H$2</f>
        <v>44</v>
      </c>
      <c r="F139" s="721" t="str">
        <f>Constant!C42</f>
        <v>Per Window</v>
      </c>
      <c r="J139" s="528"/>
      <c r="K139" s="528"/>
      <c r="L139" s="528"/>
      <c r="N139" s="524"/>
      <c r="P139" s="526"/>
      <c r="Q139" s="526"/>
    </row>
    <row r="140" spans="1:17" s="525" customFormat="1" ht="15" customHeight="1" x14ac:dyDescent="0.25">
      <c r="A140" s="523" t="str">
        <f>Constant!A43</f>
        <v>Flat Grid Charge</v>
      </c>
      <c r="B140" s="524"/>
      <c r="C140" s="524"/>
      <c r="E140" s="720">
        <f>Constant!B43*$H$2</f>
        <v>6.55</v>
      </c>
      <c r="F140" s="721" t="str">
        <f>Constant!C43</f>
        <v>Per Square Ft.</v>
      </c>
      <c r="J140" s="528"/>
      <c r="K140" s="528"/>
      <c r="L140" s="528"/>
      <c r="N140" s="524"/>
      <c r="P140" s="526"/>
      <c r="Q140" s="526"/>
    </row>
    <row r="141" spans="1:17" s="525" customFormat="1" ht="14.25" customHeight="1" x14ac:dyDescent="0.25">
      <c r="A141" s="523" t="str">
        <f>Constant!A44</f>
        <v>Two-Tone Flat Grid Charge</v>
      </c>
      <c r="B141" s="524"/>
      <c r="C141" s="524"/>
      <c r="E141" s="720">
        <f>Constant!B44*$H$2</f>
        <v>17.02</v>
      </c>
      <c r="F141" s="721" t="str">
        <f>Constant!C44</f>
        <v>Per Square Ft.</v>
      </c>
      <c r="J141" s="528"/>
      <c r="K141" s="528"/>
      <c r="L141" s="528"/>
      <c r="N141" s="524"/>
      <c r="P141" s="526"/>
      <c r="Q141" s="526"/>
    </row>
    <row r="142" spans="1:17" s="525" customFormat="1" ht="15" customHeight="1" x14ac:dyDescent="0.25">
      <c r="A142" s="523" t="str">
        <f>Constant!A45</f>
        <v>Sculptured Grid Charge</v>
      </c>
      <c r="B142" s="524"/>
      <c r="C142" s="524"/>
      <c r="E142" s="720">
        <f>Constant!B45*$H$2</f>
        <v>17.02</v>
      </c>
      <c r="F142" s="721" t="str">
        <f>Constant!C45</f>
        <v>Per Square Ft.</v>
      </c>
      <c r="J142" s="528"/>
      <c r="K142" s="528"/>
      <c r="L142" s="528"/>
      <c r="N142" s="524"/>
      <c r="P142" s="526"/>
      <c r="Q142" s="526"/>
    </row>
    <row r="143" spans="1:17" s="525" customFormat="1" ht="15" customHeight="1" x14ac:dyDescent="0.25">
      <c r="A143" s="523" t="str">
        <f>Constant!A46</f>
        <v>Two-Tone Sculptured Grid Charge</v>
      </c>
      <c r="B143" s="524"/>
      <c r="C143" s="524"/>
      <c r="E143" s="720">
        <f>Constant!B46*$H$2</f>
        <v>34.06</v>
      </c>
      <c r="F143" s="721" t="str">
        <f>Constant!C46</f>
        <v>Per Square Ft.</v>
      </c>
      <c r="J143" s="528"/>
      <c r="K143" s="528"/>
      <c r="L143" s="528"/>
      <c r="N143" s="524"/>
      <c r="P143" s="526"/>
      <c r="Q143" s="526"/>
    </row>
    <row r="144" spans="1:17" s="525" customFormat="1" ht="15" customHeight="1" x14ac:dyDescent="0.25">
      <c r="A144" s="523" t="str">
        <f>Constant!A47</f>
        <v>Simulated Divided Lite Grid Charge</v>
      </c>
      <c r="B144" s="524"/>
      <c r="C144" s="524"/>
      <c r="E144" s="720">
        <f>Constant!B47*$H$2</f>
        <v>21.8</v>
      </c>
      <c r="F144" s="721" t="str">
        <f>Constant!C47</f>
        <v>Per Square Ft.</v>
      </c>
      <c r="G144" s="684" t="s">
        <v>1208</v>
      </c>
      <c r="J144" s="528"/>
      <c r="K144" s="528"/>
      <c r="L144" s="528"/>
      <c r="N144" s="524"/>
      <c r="P144" s="526"/>
      <c r="Q144" s="526"/>
    </row>
    <row r="145" spans="1:19" s="525" customFormat="1" ht="15" customHeight="1" x14ac:dyDescent="0.25">
      <c r="A145" s="523" t="str">
        <f>Constant!A48</f>
        <v>Simulated Divided Lite Painted Grid Charge</v>
      </c>
      <c r="B145" s="524"/>
      <c r="C145" s="524"/>
      <c r="E145" s="720">
        <f>Constant!B48*$H$2</f>
        <v>27.51</v>
      </c>
      <c r="F145" s="721" t="str">
        <f>Constant!C48</f>
        <v>Per Square Ft.</v>
      </c>
      <c r="G145" s="684" t="s">
        <v>1208</v>
      </c>
      <c r="J145" s="528"/>
      <c r="K145" s="528"/>
      <c r="L145" s="528"/>
      <c r="N145" s="524"/>
      <c r="P145" s="526"/>
      <c r="Q145" s="526"/>
    </row>
    <row r="146" spans="1:19" s="525" customFormat="1" ht="15" customHeight="1" x14ac:dyDescent="0.25">
      <c r="A146" s="523" t="str">
        <f>Constant!A49</f>
        <v>2 1/8" SDL Bar</v>
      </c>
      <c r="B146" s="524"/>
      <c r="C146" s="524"/>
      <c r="E146" s="720">
        <f>Constant!B49*$H$2</f>
        <v>102</v>
      </c>
      <c r="F146" s="721" t="str">
        <f>Constant!C49</f>
        <v>Per Bar</v>
      </c>
      <c r="J146" s="528"/>
      <c r="K146" s="528"/>
      <c r="L146" s="528"/>
      <c r="N146" s="524"/>
      <c r="P146" s="526"/>
      <c r="Q146" s="526"/>
    </row>
    <row r="147" spans="1:19" s="525" customFormat="1" ht="15" customHeight="1" x14ac:dyDescent="0.25">
      <c r="A147" s="523" t="str">
        <f>Constant!A52</f>
        <v>Combination Unit Charge</v>
      </c>
      <c r="B147" s="535"/>
      <c r="C147" s="535"/>
      <c r="D147" s="535"/>
      <c r="E147" s="720">
        <f>Constant!B52*$H$2</f>
        <v>154</v>
      </c>
      <c r="F147" s="721" t="str">
        <f>Constant!C52</f>
        <v>Combination Charge</v>
      </c>
      <c r="J147" s="528"/>
      <c r="K147" s="528"/>
      <c r="L147" s="528"/>
      <c r="N147" s="524"/>
      <c r="P147" s="526"/>
      <c r="Q147" s="526"/>
    </row>
    <row r="148" spans="1:19" s="525" customFormat="1" ht="15" customHeight="1" x14ac:dyDescent="0.25">
      <c r="A148" s="523" t="str">
        <f>Constant!A53</f>
        <v>Tariff</v>
      </c>
      <c r="B148" s="535"/>
      <c r="C148" s="535"/>
      <c r="D148" s="535"/>
      <c r="E148" s="720">
        <f>Constant!B53*$H$2</f>
        <v>6.24</v>
      </c>
      <c r="F148" s="721" t="str">
        <f>Constant!C53</f>
        <v>Per Unit</v>
      </c>
      <c r="J148" s="528"/>
      <c r="K148" s="528"/>
      <c r="L148" s="528"/>
      <c r="N148" s="524"/>
      <c r="P148" s="526"/>
      <c r="Q148" s="526"/>
    </row>
    <row r="149" spans="1:19" s="535" customFormat="1" ht="15" customHeight="1" x14ac:dyDescent="0.25">
      <c r="A149" s="523"/>
      <c r="G149" s="537"/>
      <c r="J149" s="528"/>
      <c r="K149" s="528"/>
      <c r="L149" s="528"/>
      <c r="N149" s="524"/>
      <c r="P149" s="536"/>
    </row>
    <row r="150" spans="1:19" s="535" customFormat="1" ht="15" customHeight="1" x14ac:dyDescent="0.25">
      <c r="A150" s="596" t="str">
        <f>Constant!A55</f>
        <v>**If Ordering a Extended Trapazoid (Price would be this page + 2 Gable Charges of $107.00)</v>
      </c>
      <c r="H150" s="537"/>
      <c r="K150" s="528"/>
      <c r="L150" s="528"/>
      <c r="M150" s="528"/>
      <c r="O150" s="524"/>
      <c r="Q150" s="536"/>
    </row>
    <row r="151" spans="1:19" s="535" customFormat="1" ht="15" customHeight="1" x14ac:dyDescent="0.25">
      <c r="A151" s="596" t="str">
        <f>Constant!A56</f>
        <v>**If Ordering a Extended Pentagon (Price would be this page + 3 Gable Charges of $107.00)</v>
      </c>
      <c r="H151" s="537"/>
      <c r="K151" s="528"/>
      <c r="L151" s="528"/>
      <c r="M151" s="528"/>
      <c r="O151" s="524"/>
      <c r="Q151" s="536"/>
    </row>
    <row r="152" spans="1:19" s="535" customFormat="1" ht="15" customHeight="1" thickBot="1" x14ac:dyDescent="0.3">
      <c r="A152" s="523"/>
    </row>
    <row r="153" spans="1:19" s="535" customFormat="1" ht="15" customHeight="1" x14ac:dyDescent="0.25">
      <c r="A153" s="711" t="str">
        <f>Constant!A59</f>
        <v>* Suggested rough opening based on butt type drywall installation - add 1/2" to exact width dimension - add 1/2" to exact height dimension.</v>
      </c>
      <c r="B153" s="712"/>
      <c r="C153" s="712"/>
      <c r="D153" s="713"/>
      <c r="E153" s="713"/>
      <c r="F153" s="713"/>
      <c r="G153" s="713"/>
      <c r="H153" s="714"/>
      <c r="I153" s="715"/>
      <c r="K153" s="528"/>
      <c r="L153" s="528"/>
      <c r="M153" s="528"/>
      <c r="O153" s="524"/>
    </row>
    <row r="154" spans="1:19" s="535" customFormat="1" ht="15" customHeight="1" x14ac:dyDescent="0.25">
      <c r="A154" s="523" t="str">
        <f>Constant!A60</f>
        <v>* Grids are between Glass and can not be removed or added.</v>
      </c>
      <c r="B154" s="539"/>
      <c r="C154" s="539"/>
      <c r="D154" s="538"/>
      <c r="E154" s="538"/>
      <c r="F154" s="538"/>
      <c r="G154" s="538"/>
      <c r="H154" s="529"/>
      <c r="K154" s="528"/>
      <c r="L154" s="528"/>
      <c r="M154" s="528"/>
      <c r="O154" s="524"/>
    </row>
    <row r="155" spans="1:19" s="535" customFormat="1" ht="15" customHeight="1" x14ac:dyDescent="0.25">
      <c r="A155" s="523" t="str">
        <f>Constant!A61</f>
        <v>** Argon Enhanced Available Only In Combination W/ Low E Glass.</v>
      </c>
      <c r="B155" s="539"/>
      <c r="C155" s="539"/>
      <c r="D155" s="538"/>
      <c r="E155" s="538"/>
      <c r="F155" s="538"/>
      <c r="G155" s="538"/>
      <c r="H155" s="529"/>
      <c r="K155" s="528"/>
      <c r="L155" s="528"/>
      <c r="M155" s="528"/>
      <c r="O155" s="524"/>
    </row>
    <row r="156" spans="1:19" s="535" customFormat="1" ht="15" customHeight="1" x14ac:dyDescent="0.25">
      <c r="A156" s="523" t="str">
        <f>Constant!A62</f>
        <v>Subject to change without notice.</v>
      </c>
      <c r="B156" s="539"/>
      <c r="C156" s="539"/>
      <c r="D156" s="538"/>
      <c r="E156" s="538"/>
      <c r="F156" s="538"/>
      <c r="G156" s="538"/>
      <c r="H156" s="529"/>
      <c r="K156" s="528"/>
      <c r="L156" s="528"/>
      <c r="M156" s="528"/>
      <c r="O156" s="524"/>
    </row>
    <row r="157" spans="1:19" s="529" customFormat="1" ht="15" customHeight="1" x14ac:dyDescent="0.25">
      <c r="A157" s="523" t="str">
        <f>Constant!A63</f>
        <v>When changing the multiplier, please make sure that you have entered the correct number from your multiplier sheet.</v>
      </c>
      <c r="B157" s="526"/>
      <c r="C157" s="526"/>
      <c r="D157" s="526"/>
      <c r="E157" s="526"/>
      <c r="F157" s="526"/>
      <c r="G157" s="526"/>
      <c r="H157" s="526"/>
      <c r="K157" s="528"/>
      <c r="L157" s="528"/>
      <c r="M157" s="528"/>
      <c r="O157" s="524"/>
    </row>
    <row r="158" spans="1:19" s="529" customFormat="1" ht="15" customHeight="1" x14ac:dyDescent="0.25">
      <c r="A158" s="523" t="str">
        <f>Constant!A64</f>
        <v>Match the product code number and the multiplier number.  We can not be responsible for mistakes in pricing.</v>
      </c>
      <c r="B158" s="535"/>
      <c r="C158" s="535"/>
      <c r="D158" s="535"/>
      <c r="E158" s="535"/>
      <c r="F158" s="535"/>
      <c r="G158" s="535"/>
      <c r="H158" s="535"/>
      <c r="I158" s="540"/>
      <c r="J158" s="540"/>
      <c r="K158" s="528"/>
      <c r="L158" s="528"/>
      <c r="M158" s="528"/>
      <c r="O158" s="524"/>
    </row>
    <row r="159" spans="1:19" s="529" customFormat="1" ht="15" customHeight="1" thickBot="1" x14ac:dyDescent="0.3">
      <c r="A159" s="716" t="str">
        <f>Constant!A65</f>
        <v>If you have any questions contact your local sales person or customer service department.</v>
      </c>
      <c r="B159" s="717"/>
      <c r="C159" s="717"/>
      <c r="D159" s="717"/>
      <c r="E159" s="717"/>
      <c r="F159" s="717"/>
      <c r="G159" s="717"/>
      <c r="H159" s="718"/>
      <c r="I159" s="719"/>
      <c r="J159" s="540"/>
    </row>
    <row r="160" spans="1:19" s="487" customFormat="1" ht="14.25" customHeight="1" x14ac:dyDescent="0.25">
      <c r="A160" s="523"/>
      <c r="B160" s="517"/>
      <c r="C160" s="517"/>
      <c r="D160" s="517"/>
      <c r="E160" s="517"/>
      <c r="F160" s="517"/>
      <c r="G160" s="517"/>
      <c r="H160" s="517"/>
      <c r="P160" s="541"/>
      <c r="Q160" s="541"/>
      <c r="R160" s="541"/>
      <c r="S160" s="541"/>
    </row>
    <row r="161" spans="1:19" ht="13.5" customHeight="1" x14ac:dyDescent="0.25">
      <c r="A161" s="523"/>
      <c r="B161" s="517"/>
      <c r="C161" s="517"/>
      <c r="D161" s="517"/>
      <c r="E161" s="517"/>
      <c r="F161" s="517"/>
      <c r="G161" s="517"/>
      <c r="H161" s="517"/>
      <c r="P161" s="517"/>
      <c r="Q161" s="517"/>
      <c r="R161" s="542"/>
      <c r="S161" s="517"/>
    </row>
    <row r="162" spans="1:19" ht="13.5" customHeight="1" x14ac:dyDescent="0.25">
      <c r="A162" s="543"/>
      <c r="B162" s="517"/>
      <c r="C162" s="517"/>
      <c r="D162" s="517"/>
      <c r="E162" s="517"/>
      <c r="F162" s="517"/>
      <c r="G162" s="517"/>
      <c r="H162" s="542"/>
      <c r="P162" s="517"/>
      <c r="Q162" s="517"/>
      <c r="R162" s="517"/>
      <c r="S162" s="517"/>
    </row>
    <row r="163" spans="1:19" ht="13.5" customHeight="1" x14ac:dyDescent="0.25">
      <c r="A163" s="504"/>
      <c r="B163" s="517"/>
      <c r="C163" s="517"/>
      <c r="D163" s="517"/>
      <c r="E163" s="517"/>
      <c r="F163" s="517"/>
      <c r="G163" s="517"/>
      <c r="H163" s="517"/>
      <c r="P163" s="517"/>
      <c r="Q163" s="517"/>
      <c r="R163" s="517"/>
      <c r="S163" s="517"/>
    </row>
    <row r="164" spans="1:19" x14ac:dyDescent="0.25">
      <c r="P164" s="517"/>
      <c r="Q164" s="517"/>
      <c r="R164" s="517"/>
      <c r="S164" s="517"/>
    </row>
    <row r="165" spans="1:19" x14ac:dyDescent="0.25">
      <c r="P165" s="517"/>
      <c r="Q165" s="517"/>
      <c r="R165" s="517"/>
      <c r="S165" s="517"/>
    </row>
    <row r="166" spans="1:19" x14ac:dyDescent="0.25">
      <c r="P166" s="517"/>
      <c r="Q166" s="517"/>
      <c r="R166" s="517"/>
      <c r="S166" s="517"/>
    </row>
    <row r="167" spans="1:19" x14ac:dyDescent="0.25">
      <c r="P167" s="517"/>
      <c r="Q167" s="517"/>
      <c r="R167" s="517"/>
      <c r="S167" s="517"/>
    </row>
    <row r="168" spans="1:19" x14ac:dyDescent="0.25">
      <c r="P168" s="517"/>
      <c r="Q168" s="517"/>
      <c r="R168" s="517"/>
      <c r="S168" s="517"/>
    </row>
    <row r="169" spans="1:19" x14ac:dyDescent="0.25">
      <c r="P169" s="517"/>
      <c r="Q169" s="517"/>
      <c r="R169" s="517"/>
      <c r="S169" s="517"/>
    </row>
    <row r="170" spans="1:19" x14ac:dyDescent="0.25">
      <c r="P170" s="517"/>
      <c r="Q170" s="517"/>
      <c r="R170" s="517"/>
      <c r="S170" s="517"/>
    </row>
    <row r="171" spans="1:19" x14ac:dyDescent="0.25">
      <c r="P171" s="517"/>
      <c r="Q171" s="517"/>
      <c r="R171" s="517"/>
      <c r="S171" s="517"/>
    </row>
    <row r="172" spans="1:19" x14ac:dyDescent="0.25">
      <c r="P172" s="517"/>
      <c r="Q172" s="517"/>
      <c r="R172" s="517"/>
      <c r="S172" s="517"/>
    </row>
    <row r="173" spans="1:19" x14ac:dyDescent="0.25">
      <c r="P173" s="517"/>
      <c r="Q173" s="517"/>
      <c r="R173" s="517"/>
      <c r="S173" s="517"/>
    </row>
    <row r="174" spans="1:19" x14ac:dyDescent="0.25">
      <c r="P174" s="517"/>
      <c r="Q174" s="517"/>
      <c r="R174" s="517"/>
      <c r="S174" s="517"/>
    </row>
    <row r="175" spans="1:19" x14ac:dyDescent="0.25">
      <c r="P175" s="517"/>
      <c r="Q175" s="517"/>
      <c r="R175" s="517"/>
      <c r="S175" s="517"/>
    </row>
    <row r="176" spans="1:19" x14ac:dyDescent="0.25">
      <c r="P176" s="517"/>
      <c r="Q176" s="517"/>
      <c r="R176" s="517"/>
      <c r="S176" s="517"/>
    </row>
    <row r="177" spans="16:19" x14ac:dyDescent="0.25">
      <c r="P177" s="517"/>
      <c r="Q177" s="517"/>
      <c r="R177" s="517"/>
      <c r="S177" s="517"/>
    </row>
    <row r="178" spans="16:19" x14ac:dyDescent="0.25">
      <c r="P178" s="517"/>
      <c r="Q178" s="517"/>
      <c r="R178" s="517"/>
      <c r="S178" s="517"/>
    </row>
    <row r="179" spans="16:19" x14ac:dyDescent="0.25">
      <c r="P179" s="517"/>
      <c r="Q179" s="517"/>
      <c r="R179" s="517"/>
      <c r="S179" s="517"/>
    </row>
    <row r="180" spans="16:19" x14ac:dyDescent="0.25">
      <c r="P180" s="517"/>
      <c r="Q180" s="517"/>
      <c r="R180" s="517"/>
      <c r="S180" s="517"/>
    </row>
    <row r="181" spans="16:19" x14ac:dyDescent="0.25">
      <c r="P181" s="517"/>
      <c r="Q181" s="517"/>
      <c r="R181" s="517"/>
      <c r="S181" s="517"/>
    </row>
    <row r="182" spans="16:19" x14ac:dyDescent="0.25">
      <c r="P182" s="517"/>
      <c r="Q182" s="517"/>
      <c r="R182" s="517"/>
      <c r="S182" s="517"/>
    </row>
    <row r="183" spans="16:19" x14ac:dyDescent="0.25">
      <c r="P183" s="517"/>
      <c r="Q183" s="517"/>
      <c r="R183" s="517"/>
      <c r="S183" s="517"/>
    </row>
    <row r="184" spans="16:19" x14ac:dyDescent="0.25">
      <c r="P184" s="517"/>
      <c r="Q184" s="517"/>
      <c r="R184" s="517"/>
      <c r="S184" s="517"/>
    </row>
    <row r="185" spans="16:19" x14ac:dyDescent="0.25">
      <c r="P185" s="517"/>
      <c r="Q185" s="517"/>
      <c r="R185" s="517"/>
      <c r="S185" s="517"/>
    </row>
    <row r="186" spans="16:19" x14ac:dyDescent="0.25">
      <c r="P186" s="517"/>
      <c r="Q186" s="517"/>
      <c r="R186" s="517"/>
      <c r="S186" s="517"/>
    </row>
    <row r="187" spans="16:19" x14ac:dyDescent="0.25">
      <c r="P187" s="517"/>
      <c r="Q187" s="517"/>
      <c r="R187" s="517"/>
      <c r="S187" s="517"/>
    </row>
    <row r="188" spans="16:19" x14ac:dyDescent="0.25">
      <c r="P188" s="517"/>
      <c r="Q188" s="517"/>
      <c r="R188" s="517"/>
      <c r="S188" s="517"/>
    </row>
    <row r="189" spans="16:19" x14ac:dyDescent="0.25">
      <c r="P189" s="517"/>
      <c r="Q189" s="517"/>
      <c r="R189" s="517"/>
      <c r="S189" s="517"/>
    </row>
    <row r="190" spans="16:19" x14ac:dyDescent="0.25">
      <c r="P190" s="517"/>
      <c r="Q190" s="517"/>
      <c r="R190" s="517"/>
      <c r="S190" s="517"/>
    </row>
    <row r="191" spans="16:19" x14ac:dyDescent="0.25">
      <c r="P191" s="517"/>
      <c r="Q191" s="517"/>
      <c r="R191" s="517"/>
      <c r="S191" s="517"/>
    </row>
    <row r="192" spans="16:19" x14ac:dyDescent="0.25">
      <c r="P192" s="517"/>
      <c r="Q192" s="517"/>
      <c r="R192" s="517"/>
      <c r="S192" s="517"/>
    </row>
    <row r="193" spans="16:19" x14ac:dyDescent="0.25">
      <c r="P193" s="517"/>
      <c r="Q193" s="517"/>
      <c r="R193" s="517"/>
      <c r="S193" s="517"/>
    </row>
    <row r="194" spans="16:19" x14ac:dyDescent="0.25">
      <c r="P194" s="517"/>
      <c r="Q194" s="517"/>
      <c r="R194" s="517"/>
      <c r="S194" s="517"/>
    </row>
    <row r="195" spans="16:19" x14ac:dyDescent="0.25">
      <c r="P195" s="517"/>
      <c r="Q195" s="517"/>
      <c r="R195" s="517"/>
      <c r="S195" s="517"/>
    </row>
    <row r="196" spans="16:19" x14ac:dyDescent="0.25">
      <c r="P196" s="517"/>
      <c r="Q196" s="517"/>
      <c r="R196" s="517"/>
      <c r="S196" s="517"/>
    </row>
    <row r="197" spans="16:19" x14ac:dyDescent="0.25">
      <c r="P197" s="517"/>
      <c r="Q197" s="517"/>
      <c r="R197" s="517"/>
      <c r="S197" s="517"/>
    </row>
    <row r="198" spans="16:19" x14ac:dyDescent="0.25">
      <c r="P198" s="517"/>
      <c r="Q198" s="517"/>
      <c r="R198" s="517"/>
      <c r="S198" s="517"/>
    </row>
    <row r="199" spans="16:19" x14ac:dyDescent="0.25">
      <c r="P199" s="517"/>
      <c r="Q199" s="517"/>
      <c r="R199" s="517"/>
      <c r="S199" s="517"/>
    </row>
    <row r="200" spans="16:19" x14ac:dyDescent="0.25">
      <c r="P200" s="517"/>
      <c r="Q200" s="517"/>
      <c r="R200" s="517"/>
      <c r="S200" s="517"/>
    </row>
    <row r="201" spans="16:19" x14ac:dyDescent="0.25">
      <c r="P201" s="517"/>
      <c r="Q201" s="517"/>
      <c r="R201" s="517"/>
      <c r="S201" s="517"/>
    </row>
    <row r="202" spans="16:19" x14ac:dyDescent="0.25">
      <c r="P202" s="517"/>
      <c r="Q202" s="517"/>
      <c r="R202" s="517"/>
      <c r="S202" s="517"/>
    </row>
    <row r="203" spans="16:19" x14ac:dyDescent="0.25">
      <c r="P203" s="517"/>
      <c r="Q203" s="517"/>
      <c r="R203" s="517"/>
      <c r="S203" s="517"/>
    </row>
    <row r="204" spans="16:19" x14ac:dyDescent="0.25">
      <c r="P204" s="517"/>
      <c r="Q204" s="517"/>
      <c r="R204" s="517"/>
      <c r="S204" s="517"/>
    </row>
    <row r="205" spans="16:19" x14ac:dyDescent="0.25">
      <c r="P205" s="517"/>
      <c r="Q205" s="517"/>
      <c r="R205" s="517"/>
      <c r="S205" s="517"/>
    </row>
    <row r="206" spans="16:19" x14ac:dyDescent="0.25">
      <c r="P206" s="517"/>
      <c r="Q206" s="517"/>
      <c r="R206" s="517"/>
      <c r="S206" s="517"/>
    </row>
    <row r="207" spans="16:19" x14ac:dyDescent="0.25">
      <c r="P207" s="517"/>
      <c r="Q207" s="517"/>
      <c r="R207" s="517"/>
      <c r="S207" s="517"/>
    </row>
    <row r="208" spans="16:19" x14ac:dyDescent="0.25">
      <c r="P208" s="517"/>
      <c r="Q208" s="517"/>
      <c r="R208" s="517"/>
      <c r="S208" s="517"/>
    </row>
    <row r="209" spans="16:19" x14ac:dyDescent="0.25">
      <c r="P209" s="517"/>
      <c r="Q209" s="517"/>
      <c r="R209" s="517"/>
      <c r="S209" s="517"/>
    </row>
    <row r="210" spans="16:19" x14ac:dyDescent="0.25">
      <c r="P210" s="517"/>
      <c r="Q210" s="517"/>
      <c r="R210" s="517"/>
      <c r="S210" s="517"/>
    </row>
    <row r="211" spans="16:19" x14ac:dyDescent="0.25">
      <c r="P211" s="517"/>
      <c r="Q211" s="517"/>
      <c r="R211" s="517"/>
      <c r="S211" s="517"/>
    </row>
    <row r="212" spans="16:19" x14ac:dyDescent="0.25">
      <c r="P212" s="517"/>
      <c r="Q212" s="517"/>
      <c r="R212" s="517"/>
      <c r="S212" s="517"/>
    </row>
    <row r="213" spans="16:19" x14ac:dyDescent="0.25">
      <c r="P213" s="517"/>
      <c r="Q213" s="517"/>
      <c r="R213" s="517"/>
      <c r="S213" s="517"/>
    </row>
    <row r="214" spans="16:19" x14ac:dyDescent="0.25">
      <c r="P214" s="517"/>
      <c r="Q214" s="517"/>
      <c r="R214" s="517"/>
      <c r="S214" s="517"/>
    </row>
    <row r="215" spans="16:19" x14ac:dyDescent="0.25">
      <c r="P215" s="517"/>
      <c r="Q215" s="517"/>
      <c r="R215" s="517"/>
      <c r="S215" s="517"/>
    </row>
    <row r="216" spans="16:19" x14ac:dyDescent="0.25">
      <c r="P216" s="517"/>
      <c r="Q216" s="517"/>
      <c r="R216" s="517"/>
      <c r="S216" s="517"/>
    </row>
    <row r="217" spans="16:19" x14ac:dyDescent="0.25">
      <c r="P217" s="517"/>
      <c r="Q217" s="517"/>
      <c r="R217" s="517"/>
      <c r="S217" s="517"/>
    </row>
    <row r="218" spans="16:19" x14ac:dyDescent="0.25">
      <c r="P218" s="517"/>
      <c r="Q218" s="517"/>
      <c r="R218" s="517"/>
      <c r="S218" s="517"/>
    </row>
    <row r="219" spans="16:19" x14ac:dyDescent="0.25">
      <c r="P219" s="517"/>
      <c r="Q219" s="517"/>
      <c r="R219" s="517"/>
      <c r="S219" s="517"/>
    </row>
    <row r="220" spans="16:19" x14ac:dyDescent="0.25">
      <c r="P220" s="517"/>
      <c r="Q220" s="517"/>
      <c r="R220" s="517"/>
      <c r="S220" s="517"/>
    </row>
    <row r="221" spans="16:19" x14ac:dyDescent="0.25">
      <c r="P221" s="517"/>
      <c r="Q221" s="517"/>
      <c r="R221" s="517"/>
      <c r="S221" s="517"/>
    </row>
    <row r="222" spans="16:19" x14ac:dyDescent="0.25">
      <c r="P222" s="517"/>
      <c r="Q222" s="517"/>
      <c r="R222" s="517"/>
      <c r="S222" s="517"/>
    </row>
    <row r="223" spans="16:19" x14ac:dyDescent="0.25">
      <c r="P223" s="517"/>
      <c r="Q223" s="517"/>
      <c r="R223" s="517"/>
      <c r="S223" s="517"/>
    </row>
    <row r="224" spans="16:19" x14ac:dyDescent="0.25">
      <c r="P224" s="517"/>
      <c r="Q224" s="517"/>
      <c r="R224" s="517"/>
      <c r="S224" s="517"/>
    </row>
    <row r="225" spans="16:19" x14ac:dyDescent="0.25">
      <c r="P225" s="517"/>
      <c r="Q225" s="517"/>
      <c r="R225" s="517"/>
      <c r="S225" s="517"/>
    </row>
    <row r="226" spans="16:19" x14ac:dyDescent="0.25">
      <c r="P226" s="517"/>
      <c r="Q226" s="517"/>
      <c r="R226" s="517"/>
      <c r="S226" s="517"/>
    </row>
    <row r="227" spans="16:19" x14ac:dyDescent="0.25">
      <c r="P227" s="517"/>
      <c r="Q227" s="517"/>
      <c r="R227" s="517"/>
      <c r="S227" s="517"/>
    </row>
    <row r="228" spans="16:19" x14ac:dyDescent="0.25">
      <c r="P228" s="517"/>
      <c r="Q228" s="517"/>
      <c r="R228" s="517"/>
      <c r="S228" s="517"/>
    </row>
    <row r="229" spans="16:19" x14ac:dyDescent="0.25">
      <c r="P229" s="517"/>
      <c r="Q229" s="517"/>
      <c r="R229" s="517"/>
      <c r="S229" s="517"/>
    </row>
    <row r="230" spans="16:19" x14ac:dyDescent="0.25">
      <c r="P230" s="517"/>
      <c r="Q230" s="517"/>
      <c r="R230" s="517"/>
      <c r="S230" s="517"/>
    </row>
    <row r="231" spans="16:19" x14ac:dyDescent="0.25">
      <c r="P231" s="517"/>
      <c r="Q231" s="517"/>
      <c r="R231" s="517"/>
      <c r="S231" s="517"/>
    </row>
    <row r="232" spans="16:19" x14ac:dyDescent="0.25">
      <c r="P232" s="517"/>
      <c r="Q232" s="517"/>
      <c r="R232" s="517"/>
      <c r="S232" s="517"/>
    </row>
    <row r="233" spans="16:19" x14ac:dyDescent="0.25">
      <c r="P233" s="517"/>
      <c r="Q233" s="517"/>
      <c r="R233" s="517"/>
      <c r="S233" s="517"/>
    </row>
    <row r="234" spans="16:19" x14ac:dyDescent="0.25">
      <c r="P234" s="517"/>
      <c r="Q234" s="517"/>
      <c r="R234" s="517"/>
      <c r="S234" s="517"/>
    </row>
    <row r="235" spans="16:19" x14ac:dyDescent="0.25">
      <c r="P235" s="517"/>
      <c r="Q235" s="517"/>
      <c r="R235" s="517"/>
      <c r="S235" s="517"/>
    </row>
    <row r="236" spans="16:19" x14ac:dyDescent="0.25">
      <c r="P236" s="517"/>
      <c r="Q236" s="517"/>
      <c r="R236" s="517"/>
      <c r="S236" s="517"/>
    </row>
    <row r="237" spans="16:19" x14ac:dyDescent="0.25">
      <c r="P237" s="517"/>
      <c r="Q237" s="517"/>
      <c r="R237" s="517"/>
      <c r="S237" s="517"/>
    </row>
    <row r="238" spans="16:19" x14ac:dyDescent="0.25">
      <c r="P238" s="517"/>
      <c r="Q238" s="517"/>
      <c r="R238" s="517"/>
      <c r="S238" s="517"/>
    </row>
    <row r="239" spans="16:19" x14ac:dyDescent="0.25">
      <c r="P239" s="517"/>
      <c r="Q239" s="517"/>
      <c r="R239" s="517"/>
      <c r="S239" s="517"/>
    </row>
    <row r="240" spans="16:19" x14ac:dyDescent="0.25">
      <c r="P240" s="517"/>
      <c r="Q240" s="517"/>
      <c r="R240" s="517"/>
      <c r="S240" s="517"/>
    </row>
    <row r="241" spans="16:19" x14ac:dyDescent="0.25">
      <c r="P241" s="517"/>
      <c r="Q241" s="517"/>
      <c r="R241" s="517"/>
      <c r="S241" s="517"/>
    </row>
    <row r="242" spans="16:19" x14ac:dyDescent="0.25">
      <c r="P242" s="517"/>
      <c r="Q242" s="517"/>
      <c r="R242" s="517"/>
      <c r="S242" s="517"/>
    </row>
    <row r="243" spans="16:19" x14ac:dyDescent="0.25">
      <c r="P243" s="517"/>
      <c r="Q243" s="517"/>
      <c r="R243" s="517"/>
      <c r="S243" s="517"/>
    </row>
    <row r="244" spans="16:19" x14ac:dyDescent="0.25">
      <c r="P244" s="517"/>
      <c r="Q244" s="517"/>
      <c r="R244" s="517"/>
      <c r="S244" s="517"/>
    </row>
    <row r="245" spans="16:19" x14ac:dyDescent="0.25">
      <c r="P245" s="517"/>
      <c r="Q245" s="517"/>
      <c r="R245" s="517"/>
      <c r="S245" s="517"/>
    </row>
    <row r="246" spans="16:19" x14ac:dyDescent="0.25">
      <c r="P246" s="517"/>
      <c r="Q246" s="517"/>
      <c r="R246" s="517"/>
      <c r="S246" s="517"/>
    </row>
    <row r="247" spans="16:19" x14ac:dyDescent="0.25">
      <c r="P247" s="517"/>
      <c r="Q247" s="517"/>
      <c r="R247" s="517"/>
      <c r="S247" s="517"/>
    </row>
    <row r="248" spans="16:19" x14ac:dyDescent="0.25">
      <c r="P248" s="517"/>
      <c r="Q248" s="517"/>
      <c r="R248" s="517"/>
      <c r="S248" s="517"/>
    </row>
    <row r="249" spans="16:19" x14ac:dyDescent="0.25">
      <c r="P249" s="517"/>
      <c r="Q249" s="517"/>
      <c r="R249" s="517"/>
      <c r="S249" s="517"/>
    </row>
    <row r="250" spans="16:19" x14ac:dyDescent="0.25">
      <c r="P250" s="517"/>
      <c r="Q250" s="517"/>
      <c r="R250" s="517"/>
      <c r="S250" s="517"/>
    </row>
    <row r="251" spans="16:19" x14ac:dyDescent="0.25">
      <c r="P251" s="517"/>
      <c r="Q251" s="517"/>
      <c r="R251" s="517"/>
      <c r="S251" s="517"/>
    </row>
    <row r="252" spans="16:19" x14ac:dyDescent="0.25">
      <c r="P252" s="517"/>
      <c r="Q252" s="517"/>
      <c r="R252" s="517"/>
      <c r="S252" s="517"/>
    </row>
    <row r="253" spans="16:19" x14ac:dyDescent="0.25">
      <c r="P253" s="517"/>
      <c r="Q253" s="517"/>
      <c r="R253" s="517"/>
      <c r="S253" s="517"/>
    </row>
    <row r="254" spans="16:19" x14ac:dyDescent="0.25">
      <c r="P254" s="517"/>
      <c r="Q254" s="517"/>
      <c r="R254" s="517"/>
      <c r="S254" s="517"/>
    </row>
    <row r="255" spans="16:19" x14ac:dyDescent="0.25">
      <c r="P255" s="517"/>
      <c r="Q255" s="517"/>
      <c r="R255" s="517"/>
      <c r="S255" s="517"/>
    </row>
    <row r="256" spans="16:19" x14ac:dyDescent="0.25">
      <c r="P256" s="517"/>
      <c r="Q256" s="517"/>
      <c r="R256" s="517"/>
      <c r="S256" s="517"/>
    </row>
    <row r="257" spans="16:19" x14ac:dyDescent="0.25">
      <c r="P257" s="517"/>
      <c r="Q257" s="517"/>
      <c r="R257" s="517"/>
      <c r="S257" s="517"/>
    </row>
    <row r="258" spans="16:19" x14ac:dyDescent="0.25">
      <c r="P258" s="517"/>
      <c r="Q258" s="517"/>
      <c r="R258" s="517"/>
      <c r="S258" s="517"/>
    </row>
    <row r="259" spans="16:19" x14ac:dyDescent="0.25">
      <c r="P259" s="517"/>
      <c r="Q259" s="517"/>
      <c r="R259" s="517"/>
      <c r="S259" s="517"/>
    </row>
    <row r="260" spans="16:19" x14ac:dyDescent="0.25">
      <c r="P260" s="517"/>
      <c r="Q260" s="517"/>
      <c r="R260" s="517"/>
      <c r="S260" s="517"/>
    </row>
    <row r="261" spans="16:19" x14ac:dyDescent="0.25">
      <c r="P261" s="517"/>
      <c r="Q261" s="517"/>
      <c r="R261" s="517"/>
      <c r="S261" s="517"/>
    </row>
    <row r="262" spans="16:19" x14ac:dyDescent="0.25">
      <c r="P262" s="517"/>
      <c r="Q262" s="517"/>
      <c r="R262" s="517"/>
      <c r="S262" s="517"/>
    </row>
    <row r="263" spans="16:19" x14ac:dyDescent="0.25">
      <c r="P263" s="517"/>
      <c r="Q263" s="517"/>
      <c r="R263" s="517"/>
      <c r="S263" s="517"/>
    </row>
    <row r="264" spans="16:19" x14ac:dyDescent="0.25">
      <c r="P264" s="517"/>
      <c r="Q264" s="517"/>
      <c r="R264" s="517"/>
      <c r="S264" s="517"/>
    </row>
    <row r="265" spans="16:19" x14ac:dyDescent="0.25">
      <c r="P265" s="517"/>
      <c r="Q265" s="517"/>
      <c r="R265" s="517"/>
      <c r="S265" s="517"/>
    </row>
    <row r="266" spans="16:19" x14ac:dyDescent="0.25">
      <c r="P266" s="517"/>
      <c r="Q266" s="517"/>
      <c r="R266" s="517"/>
      <c r="S266" s="517"/>
    </row>
    <row r="267" spans="16:19" x14ac:dyDescent="0.25">
      <c r="P267" s="517"/>
      <c r="Q267" s="517"/>
      <c r="R267" s="517"/>
      <c r="S267" s="517"/>
    </row>
    <row r="268" spans="16:19" x14ac:dyDescent="0.25">
      <c r="P268" s="517"/>
      <c r="Q268" s="517"/>
      <c r="R268" s="517"/>
      <c r="S268" s="517"/>
    </row>
    <row r="269" spans="16:19" x14ac:dyDescent="0.25">
      <c r="P269" s="517"/>
      <c r="Q269" s="517"/>
      <c r="R269" s="517"/>
      <c r="S269" s="517"/>
    </row>
    <row r="270" spans="16:19" x14ac:dyDescent="0.25">
      <c r="P270" s="517"/>
      <c r="Q270" s="517"/>
      <c r="R270" s="517"/>
      <c r="S270" s="517"/>
    </row>
    <row r="271" spans="16:19" x14ac:dyDescent="0.25">
      <c r="P271" s="517"/>
      <c r="Q271" s="517"/>
      <c r="R271" s="517"/>
      <c r="S271" s="517"/>
    </row>
    <row r="272" spans="16:19" x14ac:dyDescent="0.25">
      <c r="P272" s="517"/>
      <c r="Q272" s="517"/>
      <c r="R272" s="517"/>
      <c r="S272" s="517"/>
    </row>
    <row r="273" spans="16:19" x14ac:dyDescent="0.25">
      <c r="P273" s="517"/>
      <c r="Q273" s="517"/>
      <c r="R273" s="517"/>
      <c r="S273" s="517"/>
    </row>
    <row r="274" spans="16:19" x14ac:dyDescent="0.25">
      <c r="P274" s="517"/>
      <c r="Q274" s="517"/>
      <c r="R274" s="517"/>
      <c r="S274" s="517"/>
    </row>
    <row r="275" spans="16:19" x14ac:dyDescent="0.25">
      <c r="P275" s="517"/>
      <c r="Q275" s="517"/>
      <c r="R275" s="517"/>
      <c r="S275" s="517"/>
    </row>
    <row r="276" spans="16:19" x14ac:dyDescent="0.25">
      <c r="P276" s="517"/>
      <c r="Q276" s="517"/>
      <c r="R276" s="517"/>
      <c r="S276" s="517"/>
    </row>
    <row r="277" spans="16:19" x14ac:dyDescent="0.25">
      <c r="P277" s="517"/>
      <c r="Q277" s="517"/>
      <c r="R277" s="517"/>
      <c r="S277" s="517"/>
    </row>
    <row r="278" spans="16:19" x14ac:dyDescent="0.25">
      <c r="P278" s="517"/>
      <c r="Q278" s="517"/>
      <c r="R278" s="517"/>
      <c r="S278" s="517"/>
    </row>
    <row r="279" spans="16:19" x14ac:dyDescent="0.25">
      <c r="P279" s="517"/>
      <c r="Q279" s="517"/>
      <c r="R279" s="517"/>
      <c r="S279" s="517"/>
    </row>
    <row r="280" spans="16:19" x14ac:dyDescent="0.25">
      <c r="P280" s="517"/>
      <c r="Q280" s="517"/>
      <c r="R280" s="517"/>
      <c r="S280" s="517"/>
    </row>
    <row r="281" spans="16:19" x14ac:dyDescent="0.25">
      <c r="P281" s="517"/>
      <c r="Q281" s="517"/>
      <c r="R281" s="517"/>
      <c r="S281" s="517"/>
    </row>
    <row r="282" spans="16:19" x14ac:dyDescent="0.25">
      <c r="P282" s="517"/>
      <c r="Q282" s="517"/>
      <c r="R282" s="517"/>
      <c r="S282" s="517"/>
    </row>
    <row r="283" spans="16:19" x14ac:dyDescent="0.25">
      <c r="P283" s="517"/>
      <c r="Q283" s="517"/>
      <c r="R283" s="517"/>
      <c r="S283" s="517"/>
    </row>
    <row r="284" spans="16:19" x14ac:dyDescent="0.25">
      <c r="P284" s="517"/>
      <c r="Q284" s="517"/>
      <c r="R284" s="517"/>
      <c r="S284" s="517"/>
    </row>
    <row r="285" spans="16:19" x14ac:dyDescent="0.25">
      <c r="P285" s="517"/>
      <c r="Q285" s="517"/>
      <c r="R285" s="517"/>
      <c r="S285" s="517"/>
    </row>
    <row r="286" spans="16:19" x14ac:dyDescent="0.25">
      <c r="P286" s="517"/>
      <c r="Q286" s="517"/>
      <c r="R286" s="517"/>
      <c r="S286" s="517"/>
    </row>
    <row r="287" spans="16:19" x14ac:dyDescent="0.25">
      <c r="P287" s="517"/>
      <c r="Q287" s="517"/>
      <c r="R287" s="517"/>
      <c r="S287" s="517"/>
    </row>
    <row r="288" spans="16:19" x14ac:dyDescent="0.25">
      <c r="P288" s="517"/>
      <c r="Q288" s="517"/>
      <c r="R288" s="517"/>
      <c r="S288" s="517"/>
    </row>
    <row r="289" spans="16:19" x14ac:dyDescent="0.25">
      <c r="P289" s="517"/>
      <c r="Q289" s="517"/>
      <c r="R289" s="517"/>
      <c r="S289" s="517"/>
    </row>
    <row r="290" spans="16:19" x14ac:dyDescent="0.25">
      <c r="P290" s="517"/>
      <c r="Q290" s="517"/>
      <c r="R290" s="517"/>
      <c r="S290" s="517"/>
    </row>
    <row r="291" spans="16:19" x14ac:dyDescent="0.25">
      <c r="P291" s="517"/>
      <c r="Q291" s="517"/>
      <c r="R291" s="517"/>
      <c r="S291" s="517"/>
    </row>
    <row r="292" spans="16:19" x14ac:dyDescent="0.25">
      <c r="P292" s="517"/>
      <c r="Q292" s="517"/>
      <c r="R292" s="517"/>
      <c r="S292" s="517"/>
    </row>
    <row r="293" spans="16:19" x14ac:dyDescent="0.25">
      <c r="P293" s="517"/>
      <c r="Q293" s="517"/>
      <c r="R293" s="517"/>
      <c r="S293" s="517"/>
    </row>
    <row r="294" spans="16:19" x14ac:dyDescent="0.25">
      <c r="P294" s="517"/>
      <c r="Q294" s="517"/>
      <c r="R294" s="517"/>
      <c r="S294" s="517"/>
    </row>
    <row r="295" spans="16:19" x14ac:dyDescent="0.25">
      <c r="P295" s="517"/>
      <c r="Q295" s="517"/>
      <c r="R295" s="517"/>
      <c r="S295" s="517"/>
    </row>
    <row r="296" spans="16:19" x14ac:dyDescent="0.25">
      <c r="P296" s="517"/>
      <c r="Q296" s="517"/>
      <c r="R296" s="517"/>
      <c r="S296" s="517"/>
    </row>
    <row r="297" spans="16:19" x14ac:dyDescent="0.25">
      <c r="P297" s="517"/>
      <c r="Q297" s="517"/>
      <c r="R297" s="517"/>
      <c r="S297" s="517"/>
    </row>
    <row r="298" spans="16:19" x14ac:dyDescent="0.25">
      <c r="P298" s="517"/>
      <c r="Q298" s="517"/>
      <c r="R298" s="517"/>
      <c r="S298" s="517"/>
    </row>
    <row r="299" spans="16:19" x14ac:dyDescent="0.25">
      <c r="P299" s="517"/>
      <c r="Q299" s="517"/>
      <c r="R299" s="517"/>
      <c r="S299" s="517"/>
    </row>
    <row r="300" spans="16:19" x14ac:dyDescent="0.25">
      <c r="P300" s="517"/>
      <c r="Q300" s="517"/>
      <c r="R300" s="517"/>
      <c r="S300" s="517"/>
    </row>
    <row r="301" spans="16:19" x14ac:dyDescent="0.25">
      <c r="P301" s="517"/>
      <c r="Q301" s="517"/>
      <c r="R301" s="517"/>
      <c r="S301" s="517"/>
    </row>
    <row r="302" spans="16:19" x14ac:dyDescent="0.25">
      <c r="P302" s="517"/>
      <c r="Q302" s="517"/>
      <c r="R302" s="517"/>
      <c r="S302" s="517"/>
    </row>
    <row r="303" spans="16:19" x14ac:dyDescent="0.25">
      <c r="P303" s="517"/>
      <c r="Q303" s="517"/>
      <c r="R303" s="517"/>
      <c r="S303" s="517"/>
    </row>
    <row r="304" spans="16:19" x14ac:dyDescent="0.25">
      <c r="P304" s="517"/>
      <c r="Q304" s="517"/>
      <c r="R304" s="517"/>
      <c r="S304" s="517"/>
    </row>
    <row r="305" spans="16:19" x14ac:dyDescent="0.25">
      <c r="P305" s="517"/>
      <c r="Q305" s="517"/>
      <c r="R305" s="517"/>
      <c r="S305" s="517"/>
    </row>
    <row r="306" spans="16:19" x14ac:dyDescent="0.25">
      <c r="P306" s="517"/>
      <c r="Q306" s="517"/>
      <c r="R306" s="517"/>
      <c r="S306" s="517"/>
    </row>
    <row r="307" spans="16:19" x14ac:dyDescent="0.25">
      <c r="P307" s="517"/>
      <c r="Q307" s="517"/>
      <c r="R307" s="517"/>
      <c r="S307" s="517"/>
    </row>
    <row r="308" spans="16:19" x14ac:dyDescent="0.25">
      <c r="P308" s="517"/>
      <c r="Q308" s="517"/>
      <c r="R308" s="517"/>
      <c r="S308" s="517"/>
    </row>
    <row r="309" spans="16:19" x14ac:dyDescent="0.25">
      <c r="P309" s="517"/>
      <c r="Q309" s="517"/>
      <c r="R309" s="517"/>
      <c r="S309" s="517"/>
    </row>
    <row r="310" spans="16:19" x14ac:dyDescent="0.25">
      <c r="P310" s="517"/>
      <c r="Q310" s="517"/>
      <c r="R310" s="517"/>
      <c r="S310" s="517"/>
    </row>
    <row r="311" spans="16:19" x14ac:dyDescent="0.25">
      <c r="P311" s="517"/>
      <c r="Q311" s="517"/>
      <c r="R311" s="517"/>
      <c r="S311" s="517"/>
    </row>
    <row r="312" spans="16:19" x14ac:dyDescent="0.25">
      <c r="P312" s="517"/>
      <c r="Q312" s="517"/>
      <c r="R312" s="517"/>
      <c r="S312" s="517"/>
    </row>
    <row r="313" spans="16:19" x14ac:dyDescent="0.25">
      <c r="P313" s="517"/>
      <c r="Q313" s="517"/>
      <c r="R313" s="517"/>
      <c r="S313" s="517"/>
    </row>
    <row r="314" spans="16:19" x14ac:dyDescent="0.25">
      <c r="P314" s="517"/>
      <c r="Q314" s="517"/>
      <c r="R314" s="517"/>
      <c r="S314" s="517"/>
    </row>
    <row r="315" spans="16:19" x14ac:dyDescent="0.25">
      <c r="P315" s="517"/>
      <c r="Q315" s="517"/>
      <c r="R315" s="517"/>
      <c r="S315" s="517"/>
    </row>
    <row r="316" spans="16:19" x14ac:dyDescent="0.25">
      <c r="P316" s="517"/>
      <c r="Q316" s="517"/>
      <c r="R316" s="517"/>
      <c r="S316" s="517"/>
    </row>
    <row r="317" spans="16:19" x14ac:dyDescent="0.25">
      <c r="P317" s="517"/>
      <c r="Q317" s="517"/>
      <c r="R317" s="517"/>
      <c r="S317" s="517"/>
    </row>
    <row r="318" spans="16:19" x14ac:dyDescent="0.25">
      <c r="P318" s="517"/>
      <c r="Q318" s="517"/>
      <c r="R318" s="517"/>
      <c r="S318" s="517"/>
    </row>
    <row r="319" spans="16:19" x14ac:dyDescent="0.25">
      <c r="P319" s="517"/>
      <c r="Q319" s="517"/>
      <c r="R319" s="517"/>
      <c r="S319" s="517"/>
    </row>
    <row r="320" spans="16:19" x14ac:dyDescent="0.25">
      <c r="P320" s="517"/>
      <c r="Q320" s="517"/>
      <c r="R320" s="517"/>
      <c r="S320" s="517"/>
    </row>
    <row r="321" spans="16:19" x14ac:dyDescent="0.25">
      <c r="P321" s="517"/>
      <c r="Q321" s="517"/>
      <c r="R321" s="517"/>
      <c r="S321" s="517"/>
    </row>
    <row r="322" spans="16:19" x14ac:dyDescent="0.25">
      <c r="P322" s="517"/>
      <c r="Q322" s="517"/>
      <c r="R322" s="517"/>
      <c r="S322" s="517"/>
    </row>
    <row r="323" spans="16:19" x14ac:dyDescent="0.25">
      <c r="P323" s="517"/>
      <c r="Q323" s="517"/>
      <c r="R323" s="517"/>
      <c r="S323" s="517"/>
    </row>
    <row r="324" spans="16:19" x14ac:dyDescent="0.25">
      <c r="P324" s="517"/>
      <c r="Q324" s="517"/>
      <c r="R324" s="517"/>
      <c r="S324" s="517"/>
    </row>
    <row r="325" spans="16:19" x14ac:dyDescent="0.25">
      <c r="P325" s="517"/>
      <c r="Q325" s="517"/>
      <c r="R325" s="517"/>
      <c r="S325" s="517"/>
    </row>
    <row r="326" spans="16:19" x14ac:dyDescent="0.25">
      <c r="P326" s="517"/>
      <c r="Q326" s="517"/>
      <c r="R326" s="517"/>
      <c r="S326" s="517"/>
    </row>
    <row r="327" spans="16:19" x14ac:dyDescent="0.25">
      <c r="P327" s="517"/>
      <c r="Q327" s="517"/>
      <c r="R327" s="517"/>
      <c r="S327" s="517"/>
    </row>
    <row r="328" spans="16:19" x14ac:dyDescent="0.25">
      <c r="P328" s="517"/>
      <c r="Q328" s="517"/>
      <c r="R328" s="517"/>
      <c r="S328" s="517"/>
    </row>
    <row r="329" spans="16:19" x14ac:dyDescent="0.25">
      <c r="P329" s="517"/>
      <c r="Q329" s="517"/>
      <c r="R329" s="517"/>
      <c r="S329" s="517"/>
    </row>
    <row r="330" spans="16:19" x14ac:dyDescent="0.25">
      <c r="P330" s="517"/>
      <c r="Q330" s="517"/>
      <c r="R330" s="517"/>
      <c r="S330" s="517"/>
    </row>
    <row r="331" spans="16:19" x14ac:dyDescent="0.25">
      <c r="P331" s="517"/>
      <c r="Q331" s="517"/>
      <c r="R331" s="517"/>
      <c r="S331" s="517"/>
    </row>
    <row r="332" spans="16:19" x14ac:dyDescent="0.25">
      <c r="P332" s="517"/>
      <c r="Q332" s="517"/>
      <c r="R332" s="517"/>
      <c r="S332" s="517"/>
    </row>
    <row r="333" spans="16:19" x14ac:dyDescent="0.25">
      <c r="P333" s="517"/>
      <c r="Q333" s="517"/>
      <c r="R333" s="517"/>
      <c r="S333" s="517"/>
    </row>
    <row r="334" spans="16:19" x14ac:dyDescent="0.25">
      <c r="P334" s="517"/>
      <c r="Q334" s="517"/>
      <c r="R334" s="517"/>
      <c r="S334" s="517"/>
    </row>
    <row r="335" spans="16:19" x14ac:dyDescent="0.25">
      <c r="P335" s="517"/>
      <c r="Q335" s="517"/>
      <c r="R335" s="517"/>
      <c r="S335" s="517"/>
    </row>
    <row r="336" spans="16:19" x14ac:dyDescent="0.25">
      <c r="P336" s="517"/>
      <c r="Q336" s="517"/>
      <c r="R336" s="517"/>
      <c r="S336" s="517"/>
    </row>
    <row r="337" spans="16:19" x14ac:dyDescent="0.25">
      <c r="P337" s="517"/>
      <c r="Q337" s="517"/>
      <c r="R337" s="517"/>
      <c r="S337" s="517"/>
    </row>
    <row r="338" spans="16:19" x14ac:dyDescent="0.25">
      <c r="P338" s="517"/>
      <c r="Q338" s="517"/>
      <c r="R338" s="517"/>
      <c r="S338" s="517"/>
    </row>
    <row r="339" spans="16:19" x14ac:dyDescent="0.25">
      <c r="P339" s="517"/>
      <c r="Q339" s="517"/>
      <c r="R339" s="517"/>
      <c r="S339" s="517"/>
    </row>
    <row r="340" spans="16:19" x14ac:dyDescent="0.25">
      <c r="P340" s="517"/>
      <c r="Q340" s="517"/>
      <c r="R340" s="517"/>
      <c r="S340" s="517"/>
    </row>
    <row r="341" spans="16:19" x14ac:dyDescent="0.25">
      <c r="P341" s="517"/>
      <c r="Q341" s="517"/>
      <c r="R341" s="517"/>
      <c r="S341" s="517"/>
    </row>
    <row r="342" spans="16:19" x14ac:dyDescent="0.25">
      <c r="P342" s="517"/>
      <c r="Q342" s="517"/>
      <c r="R342" s="517"/>
      <c r="S342" s="517"/>
    </row>
    <row r="343" spans="16:19" x14ac:dyDescent="0.25">
      <c r="P343" s="517"/>
      <c r="Q343" s="517"/>
      <c r="R343" s="517"/>
      <c r="S343" s="517"/>
    </row>
    <row r="344" spans="16:19" x14ac:dyDescent="0.25">
      <c r="P344" s="517"/>
      <c r="Q344" s="517"/>
      <c r="R344" s="517"/>
      <c r="S344" s="517"/>
    </row>
    <row r="345" spans="16:19" x14ac:dyDescent="0.25">
      <c r="P345" s="517"/>
      <c r="Q345" s="517"/>
      <c r="R345" s="517"/>
      <c r="S345" s="517"/>
    </row>
    <row r="346" spans="16:19" x14ac:dyDescent="0.25">
      <c r="P346" s="517"/>
      <c r="Q346" s="517"/>
      <c r="R346" s="517"/>
      <c r="S346" s="517"/>
    </row>
    <row r="347" spans="16:19" x14ac:dyDescent="0.25">
      <c r="P347" s="517"/>
      <c r="Q347" s="517"/>
      <c r="R347" s="517"/>
      <c r="S347" s="517"/>
    </row>
    <row r="348" spans="16:19" x14ac:dyDescent="0.25">
      <c r="P348" s="517"/>
      <c r="Q348" s="517"/>
      <c r="R348" s="517"/>
      <c r="S348" s="517"/>
    </row>
    <row r="349" spans="16:19" x14ac:dyDescent="0.25">
      <c r="P349" s="517"/>
      <c r="Q349" s="517"/>
      <c r="R349" s="517"/>
      <c r="S349" s="517"/>
    </row>
    <row r="350" spans="16:19" x14ac:dyDescent="0.25">
      <c r="P350" s="517"/>
      <c r="Q350" s="517"/>
      <c r="R350" s="517"/>
      <c r="S350" s="517"/>
    </row>
    <row r="351" spans="16:19" x14ac:dyDescent="0.25">
      <c r="P351" s="517"/>
      <c r="Q351" s="517"/>
      <c r="R351" s="517"/>
      <c r="S351" s="517"/>
    </row>
    <row r="352" spans="16:19" x14ac:dyDescent="0.25">
      <c r="P352" s="517"/>
      <c r="Q352" s="517"/>
      <c r="R352" s="517"/>
      <c r="S352" s="517"/>
    </row>
    <row r="353" spans="16:19" x14ac:dyDescent="0.25">
      <c r="P353" s="517"/>
      <c r="Q353" s="517"/>
      <c r="R353" s="517"/>
      <c r="S353" s="517"/>
    </row>
    <row r="354" spans="16:19" x14ac:dyDescent="0.25">
      <c r="P354" s="517"/>
      <c r="Q354" s="517"/>
      <c r="R354" s="517"/>
      <c r="S354" s="517"/>
    </row>
    <row r="355" spans="16:19" x14ac:dyDescent="0.25">
      <c r="P355" s="517"/>
      <c r="Q355" s="517"/>
      <c r="R355" s="517"/>
      <c r="S355" s="517"/>
    </row>
    <row r="356" spans="16:19" x14ac:dyDescent="0.25">
      <c r="P356" s="517"/>
      <c r="Q356" s="517"/>
      <c r="R356" s="517"/>
      <c r="S356" s="517"/>
    </row>
    <row r="357" spans="16:19" x14ac:dyDescent="0.25">
      <c r="P357" s="517"/>
      <c r="Q357" s="517"/>
      <c r="R357" s="517"/>
      <c r="S357" s="517"/>
    </row>
    <row r="358" spans="16:19" x14ac:dyDescent="0.25">
      <c r="P358" s="517"/>
      <c r="Q358" s="517"/>
      <c r="R358" s="517"/>
      <c r="S358" s="517"/>
    </row>
    <row r="359" spans="16:19" x14ac:dyDescent="0.25">
      <c r="P359" s="517"/>
      <c r="Q359" s="517"/>
      <c r="R359" s="517"/>
      <c r="S359" s="517"/>
    </row>
    <row r="360" spans="16:19" x14ac:dyDescent="0.25">
      <c r="P360" s="517"/>
      <c r="Q360" s="517"/>
      <c r="R360" s="517"/>
      <c r="S360" s="517"/>
    </row>
    <row r="361" spans="16:19" x14ac:dyDescent="0.25">
      <c r="P361" s="517"/>
      <c r="Q361" s="517"/>
      <c r="R361" s="517"/>
      <c r="S361" s="517"/>
    </row>
    <row r="362" spans="16:19" x14ac:dyDescent="0.25">
      <c r="P362" s="517"/>
      <c r="Q362" s="517"/>
      <c r="R362" s="517"/>
      <c r="S362" s="517"/>
    </row>
    <row r="363" spans="16:19" x14ac:dyDescent="0.25">
      <c r="P363" s="517"/>
      <c r="Q363" s="517"/>
      <c r="R363" s="517"/>
      <c r="S363" s="517"/>
    </row>
    <row r="364" spans="16:19" x14ac:dyDescent="0.25">
      <c r="P364" s="517"/>
      <c r="Q364" s="517"/>
      <c r="R364" s="517"/>
      <c r="S364" s="517"/>
    </row>
    <row r="365" spans="16:19" x14ac:dyDescent="0.25">
      <c r="P365" s="517"/>
      <c r="Q365" s="517"/>
      <c r="R365" s="517"/>
      <c r="S365" s="517"/>
    </row>
    <row r="366" spans="16:19" x14ac:dyDescent="0.25">
      <c r="P366" s="517"/>
      <c r="Q366" s="517"/>
      <c r="R366" s="517"/>
      <c r="S366" s="517"/>
    </row>
    <row r="367" spans="16:19" x14ac:dyDescent="0.25">
      <c r="P367" s="517"/>
      <c r="Q367" s="517"/>
      <c r="R367" s="517"/>
      <c r="S367" s="517"/>
    </row>
    <row r="368" spans="16:19" x14ac:dyDescent="0.25">
      <c r="P368" s="517"/>
      <c r="Q368" s="517"/>
      <c r="R368" s="517"/>
      <c r="S368" s="517"/>
    </row>
    <row r="369" spans="16:19" x14ac:dyDescent="0.25">
      <c r="P369" s="517"/>
      <c r="Q369" s="517"/>
      <c r="R369" s="517"/>
      <c r="S369" s="517"/>
    </row>
    <row r="370" spans="16:19" x14ac:dyDescent="0.25">
      <c r="P370" s="517"/>
      <c r="Q370" s="517"/>
      <c r="R370" s="517"/>
      <c r="S370" s="517"/>
    </row>
    <row r="371" spans="16:19" x14ac:dyDescent="0.25">
      <c r="P371" s="517"/>
      <c r="Q371" s="517"/>
      <c r="R371" s="517"/>
      <c r="S371" s="517"/>
    </row>
    <row r="372" spans="16:19" x14ac:dyDescent="0.25">
      <c r="P372" s="517"/>
      <c r="Q372" s="517"/>
      <c r="R372" s="517"/>
      <c r="S372" s="517"/>
    </row>
    <row r="373" spans="16:19" x14ac:dyDescent="0.25">
      <c r="P373" s="517"/>
      <c r="Q373" s="517"/>
      <c r="R373" s="517"/>
      <c r="S373" s="517"/>
    </row>
    <row r="374" spans="16:19" x14ac:dyDescent="0.25">
      <c r="P374" s="517"/>
      <c r="Q374" s="517"/>
      <c r="R374" s="517"/>
      <c r="S374" s="517"/>
    </row>
    <row r="375" spans="16:19" x14ac:dyDescent="0.25">
      <c r="P375" s="517"/>
      <c r="Q375" s="517"/>
      <c r="R375" s="517"/>
      <c r="S375" s="517"/>
    </row>
    <row r="376" spans="16:19" x14ac:dyDescent="0.25">
      <c r="P376" s="517"/>
      <c r="Q376" s="517"/>
      <c r="R376" s="517"/>
      <c r="S376" s="517"/>
    </row>
    <row r="377" spans="16:19" x14ac:dyDescent="0.25">
      <c r="P377" s="517"/>
      <c r="Q377" s="517"/>
      <c r="R377" s="517"/>
      <c r="S377" s="517"/>
    </row>
    <row r="378" spans="16:19" x14ac:dyDescent="0.25">
      <c r="P378" s="517"/>
      <c r="Q378" s="517"/>
      <c r="R378" s="517"/>
      <c r="S378" s="517"/>
    </row>
    <row r="379" spans="16:19" x14ac:dyDescent="0.25">
      <c r="P379" s="517"/>
      <c r="Q379" s="517"/>
      <c r="R379" s="517"/>
      <c r="S379" s="517"/>
    </row>
    <row r="380" spans="16:19" x14ac:dyDescent="0.25">
      <c r="P380" s="517"/>
      <c r="Q380" s="517"/>
      <c r="R380" s="517"/>
      <c r="S380" s="517"/>
    </row>
    <row r="381" spans="16:19" x14ac:dyDescent="0.25">
      <c r="P381" s="517"/>
      <c r="Q381" s="517"/>
      <c r="R381" s="517"/>
      <c r="S381" s="517"/>
    </row>
    <row r="382" spans="16:19" x14ac:dyDescent="0.25">
      <c r="P382" s="517"/>
      <c r="Q382" s="517"/>
      <c r="R382" s="517"/>
      <c r="S382" s="517"/>
    </row>
    <row r="383" spans="16:19" x14ac:dyDescent="0.25">
      <c r="P383" s="517"/>
      <c r="Q383" s="517"/>
      <c r="R383" s="517"/>
      <c r="S383" s="517"/>
    </row>
    <row r="384" spans="16:19" x14ac:dyDescent="0.25">
      <c r="P384" s="517"/>
      <c r="Q384" s="517"/>
      <c r="R384" s="517"/>
      <c r="S384" s="517"/>
    </row>
    <row r="385" spans="16:19" x14ac:dyDescent="0.25">
      <c r="P385" s="517"/>
      <c r="Q385" s="517"/>
      <c r="R385" s="517"/>
      <c r="S385" s="517"/>
    </row>
    <row r="386" spans="16:19" x14ac:dyDescent="0.25">
      <c r="P386" s="517"/>
      <c r="Q386" s="517"/>
      <c r="R386" s="517"/>
      <c r="S386" s="517"/>
    </row>
    <row r="387" spans="16:19" x14ac:dyDescent="0.25">
      <c r="P387" s="517"/>
      <c r="Q387" s="517"/>
      <c r="R387" s="517"/>
      <c r="S387" s="517"/>
    </row>
    <row r="388" spans="16:19" x14ac:dyDescent="0.25">
      <c r="P388" s="517"/>
      <c r="Q388" s="517"/>
      <c r="R388" s="517"/>
      <c r="S388" s="517"/>
    </row>
    <row r="389" spans="16:19" x14ac:dyDescent="0.25">
      <c r="P389" s="517"/>
      <c r="Q389" s="517"/>
      <c r="R389" s="517"/>
      <c r="S389" s="517"/>
    </row>
    <row r="390" spans="16:19" x14ac:dyDescent="0.25">
      <c r="P390" s="517"/>
      <c r="Q390" s="517"/>
      <c r="R390" s="517"/>
      <c r="S390" s="517"/>
    </row>
    <row r="391" spans="16:19" x14ac:dyDescent="0.25">
      <c r="P391" s="517"/>
      <c r="Q391" s="517"/>
      <c r="R391" s="517"/>
      <c r="S391" s="517"/>
    </row>
    <row r="392" spans="16:19" x14ac:dyDescent="0.25">
      <c r="P392" s="517"/>
      <c r="Q392" s="517"/>
      <c r="R392" s="517"/>
      <c r="S392" s="517"/>
    </row>
    <row r="393" spans="16:19" x14ac:dyDescent="0.25">
      <c r="P393" s="517"/>
      <c r="Q393" s="517"/>
      <c r="R393" s="517"/>
      <c r="S393" s="517"/>
    </row>
    <row r="394" spans="16:19" x14ac:dyDescent="0.25">
      <c r="P394" s="517"/>
      <c r="Q394" s="517"/>
      <c r="R394" s="517"/>
      <c r="S394" s="517"/>
    </row>
    <row r="395" spans="16:19" x14ac:dyDescent="0.25">
      <c r="P395" s="517"/>
      <c r="Q395" s="517"/>
      <c r="R395" s="517"/>
      <c r="S395" s="517"/>
    </row>
    <row r="396" spans="16:19" x14ac:dyDescent="0.25">
      <c r="P396" s="517"/>
      <c r="Q396" s="517"/>
      <c r="R396" s="517"/>
      <c r="S396" s="517"/>
    </row>
    <row r="397" spans="16:19" x14ac:dyDescent="0.25">
      <c r="P397" s="517"/>
      <c r="Q397" s="517"/>
      <c r="R397" s="517"/>
      <c r="S397" s="517"/>
    </row>
    <row r="398" spans="16:19" x14ac:dyDescent="0.25">
      <c r="P398" s="517"/>
      <c r="Q398" s="517"/>
      <c r="R398" s="517"/>
      <c r="S398" s="517"/>
    </row>
    <row r="399" spans="16:19" x14ac:dyDescent="0.25">
      <c r="P399" s="517"/>
      <c r="Q399" s="517"/>
      <c r="R399" s="517"/>
      <c r="S399" s="517"/>
    </row>
    <row r="400" spans="16:19" x14ac:dyDescent="0.25">
      <c r="P400" s="517"/>
      <c r="Q400" s="517"/>
      <c r="R400" s="517"/>
      <c r="S400" s="517"/>
    </row>
    <row r="401" spans="16:19" x14ac:dyDescent="0.25">
      <c r="P401" s="517"/>
      <c r="Q401" s="517"/>
      <c r="R401" s="517"/>
      <c r="S401" s="517"/>
    </row>
    <row r="402" spans="16:19" x14ac:dyDescent="0.25">
      <c r="P402" s="517"/>
      <c r="Q402" s="517"/>
      <c r="R402" s="517"/>
      <c r="S402" s="517"/>
    </row>
    <row r="403" spans="16:19" x14ac:dyDescent="0.25">
      <c r="P403" s="517"/>
      <c r="Q403" s="517"/>
      <c r="R403" s="517"/>
      <c r="S403" s="517"/>
    </row>
    <row r="404" spans="16:19" x14ac:dyDescent="0.25">
      <c r="P404" s="517"/>
      <c r="Q404" s="517"/>
      <c r="R404" s="517"/>
      <c r="S404" s="517"/>
    </row>
    <row r="405" spans="16:19" x14ac:dyDescent="0.25">
      <c r="P405" s="517"/>
      <c r="Q405" s="517"/>
      <c r="R405" s="517"/>
      <c r="S405" s="517"/>
    </row>
    <row r="406" spans="16:19" x14ac:dyDescent="0.25">
      <c r="P406" s="517"/>
      <c r="Q406" s="517"/>
      <c r="R406" s="517"/>
      <c r="S406" s="517"/>
    </row>
    <row r="407" spans="16:19" x14ac:dyDescent="0.25">
      <c r="P407" s="517"/>
      <c r="Q407" s="517"/>
      <c r="R407" s="517"/>
      <c r="S407" s="517"/>
    </row>
    <row r="408" spans="16:19" x14ac:dyDescent="0.25">
      <c r="P408" s="517"/>
      <c r="Q408" s="517"/>
      <c r="R408" s="517"/>
      <c r="S408" s="517"/>
    </row>
    <row r="409" spans="16:19" x14ac:dyDescent="0.25">
      <c r="P409" s="517"/>
      <c r="Q409" s="517"/>
      <c r="R409" s="517"/>
      <c r="S409" s="517"/>
    </row>
    <row r="410" spans="16:19" x14ac:dyDescent="0.25">
      <c r="P410" s="517"/>
      <c r="Q410" s="517"/>
      <c r="R410" s="517"/>
      <c r="S410" s="517"/>
    </row>
    <row r="411" spans="16:19" x14ac:dyDescent="0.25">
      <c r="P411" s="517"/>
      <c r="Q411" s="517"/>
      <c r="R411" s="517"/>
      <c r="S411" s="517"/>
    </row>
    <row r="412" spans="16:19" x14ac:dyDescent="0.25">
      <c r="P412" s="517"/>
      <c r="Q412" s="517"/>
      <c r="R412" s="517"/>
      <c r="S412" s="517"/>
    </row>
    <row r="413" spans="16:19" x14ac:dyDescent="0.25">
      <c r="P413" s="517"/>
      <c r="Q413" s="517"/>
      <c r="R413" s="517"/>
      <c r="S413" s="517"/>
    </row>
    <row r="414" spans="16:19" x14ac:dyDescent="0.25">
      <c r="P414" s="517"/>
      <c r="Q414" s="517"/>
      <c r="R414" s="517"/>
      <c r="S414" s="517"/>
    </row>
    <row r="415" spans="16:19" x14ac:dyDescent="0.25">
      <c r="P415" s="517"/>
      <c r="Q415" s="517"/>
      <c r="R415" s="517"/>
      <c r="S415" s="517"/>
    </row>
    <row r="416" spans="16:19" x14ac:dyDescent="0.25">
      <c r="P416" s="517"/>
      <c r="Q416" s="517"/>
      <c r="R416" s="517"/>
      <c r="S416" s="517"/>
    </row>
    <row r="417" spans="16:19" x14ac:dyDescent="0.25">
      <c r="P417" s="517"/>
      <c r="Q417" s="517"/>
      <c r="R417" s="517"/>
      <c r="S417" s="517"/>
    </row>
    <row r="418" spans="16:19" x14ac:dyDescent="0.25">
      <c r="P418" s="517"/>
      <c r="Q418" s="517"/>
      <c r="R418" s="517"/>
      <c r="S418" s="517"/>
    </row>
    <row r="419" spans="16:19" x14ac:dyDescent="0.25">
      <c r="P419" s="517"/>
      <c r="Q419" s="517"/>
      <c r="R419" s="517"/>
      <c r="S419" s="517"/>
    </row>
    <row r="420" spans="16:19" x14ac:dyDescent="0.25">
      <c r="P420" s="517"/>
      <c r="Q420" s="517"/>
      <c r="R420" s="517"/>
      <c r="S420" s="517"/>
    </row>
    <row r="421" spans="16:19" x14ac:dyDescent="0.25">
      <c r="P421" s="517"/>
      <c r="Q421" s="517"/>
      <c r="R421" s="517"/>
      <c r="S421" s="517"/>
    </row>
    <row r="422" spans="16:19" x14ac:dyDescent="0.25">
      <c r="P422" s="517"/>
      <c r="Q422" s="517"/>
      <c r="R422" s="517"/>
      <c r="S422" s="517"/>
    </row>
    <row r="423" spans="16:19" x14ac:dyDescent="0.25">
      <c r="P423" s="517"/>
      <c r="Q423" s="517"/>
      <c r="R423" s="517"/>
      <c r="S423" s="517"/>
    </row>
    <row r="424" spans="16:19" x14ac:dyDescent="0.25">
      <c r="P424" s="517"/>
      <c r="Q424" s="517"/>
      <c r="R424" s="517"/>
      <c r="S424" s="517"/>
    </row>
    <row r="425" spans="16:19" x14ac:dyDescent="0.25">
      <c r="P425" s="517"/>
      <c r="Q425" s="517"/>
      <c r="R425" s="517"/>
      <c r="S425" s="517"/>
    </row>
    <row r="426" spans="16:19" x14ac:dyDescent="0.25">
      <c r="P426" s="517"/>
      <c r="Q426" s="517"/>
      <c r="R426" s="517"/>
      <c r="S426" s="517"/>
    </row>
    <row r="427" spans="16:19" x14ac:dyDescent="0.25">
      <c r="P427" s="517"/>
      <c r="Q427" s="517"/>
      <c r="R427" s="517"/>
      <c r="S427" s="517"/>
    </row>
    <row r="428" spans="16:19" x14ac:dyDescent="0.25">
      <c r="P428" s="517"/>
      <c r="Q428" s="517"/>
      <c r="R428" s="517"/>
      <c r="S428" s="517"/>
    </row>
    <row r="429" spans="16:19" x14ac:dyDescent="0.25">
      <c r="P429" s="517"/>
      <c r="Q429" s="517"/>
      <c r="R429" s="517"/>
      <c r="S429" s="517"/>
    </row>
    <row r="430" spans="16:19" x14ac:dyDescent="0.25">
      <c r="P430" s="517"/>
      <c r="Q430" s="517"/>
      <c r="R430" s="517"/>
      <c r="S430" s="517"/>
    </row>
    <row r="431" spans="16:19" x14ac:dyDescent="0.25">
      <c r="P431" s="517"/>
      <c r="Q431" s="517"/>
      <c r="R431" s="517"/>
      <c r="S431" s="517"/>
    </row>
    <row r="432" spans="16:19" x14ac:dyDescent="0.25">
      <c r="P432" s="517"/>
      <c r="Q432" s="517"/>
      <c r="R432" s="517"/>
      <c r="S432" s="517"/>
    </row>
    <row r="433" spans="16:19" x14ac:dyDescent="0.25">
      <c r="P433" s="517"/>
      <c r="Q433" s="517"/>
      <c r="R433" s="517"/>
      <c r="S433" s="517"/>
    </row>
    <row r="434" spans="16:19" x14ac:dyDescent="0.25">
      <c r="P434" s="517"/>
      <c r="Q434" s="517"/>
      <c r="R434" s="517"/>
      <c r="S434" s="517"/>
    </row>
    <row r="435" spans="16:19" x14ac:dyDescent="0.25">
      <c r="P435" s="517"/>
      <c r="Q435" s="517"/>
      <c r="R435" s="517"/>
      <c r="S435" s="517"/>
    </row>
    <row r="436" spans="16:19" x14ac:dyDescent="0.25">
      <c r="P436" s="517"/>
      <c r="Q436" s="517"/>
      <c r="R436" s="517"/>
      <c r="S436" s="517"/>
    </row>
    <row r="437" spans="16:19" x14ac:dyDescent="0.25">
      <c r="P437" s="517"/>
      <c r="Q437" s="517"/>
      <c r="R437" s="517"/>
      <c r="S437" s="517"/>
    </row>
    <row r="438" spans="16:19" x14ac:dyDescent="0.25">
      <c r="P438" s="517"/>
      <c r="Q438" s="517"/>
      <c r="R438" s="517"/>
      <c r="S438" s="517"/>
    </row>
    <row r="439" spans="16:19" x14ac:dyDescent="0.25">
      <c r="P439" s="517"/>
      <c r="Q439" s="517"/>
      <c r="R439" s="517"/>
      <c r="S439" s="517"/>
    </row>
    <row r="440" spans="16:19" x14ac:dyDescent="0.25">
      <c r="P440" s="517"/>
      <c r="Q440" s="517"/>
      <c r="R440" s="517"/>
      <c r="S440" s="517"/>
    </row>
    <row r="441" spans="16:19" x14ac:dyDescent="0.25">
      <c r="P441" s="517"/>
      <c r="Q441" s="517"/>
      <c r="R441" s="517"/>
      <c r="S441" s="517"/>
    </row>
    <row r="442" spans="16:19" x14ac:dyDescent="0.25">
      <c r="P442" s="517"/>
      <c r="Q442" s="517"/>
      <c r="R442" s="517"/>
      <c r="S442" s="517"/>
    </row>
    <row r="443" spans="16:19" x14ac:dyDescent="0.25">
      <c r="P443" s="517"/>
      <c r="Q443" s="517"/>
      <c r="R443" s="517"/>
      <c r="S443" s="517"/>
    </row>
    <row r="444" spans="16:19" x14ac:dyDescent="0.25">
      <c r="P444" s="517"/>
      <c r="Q444" s="517"/>
      <c r="R444" s="517"/>
      <c r="S444" s="517"/>
    </row>
    <row r="445" spans="16:19" x14ac:dyDescent="0.25">
      <c r="P445" s="517"/>
      <c r="Q445" s="517"/>
      <c r="R445" s="517"/>
      <c r="S445" s="517"/>
    </row>
    <row r="446" spans="16:19" x14ac:dyDescent="0.25">
      <c r="P446" s="517"/>
      <c r="Q446" s="517"/>
      <c r="R446" s="517"/>
      <c r="S446" s="517"/>
    </row>
    <row r="447" spans="16:19" x14ac:dyDescent="0.25">
      <c r="P447" s="517"/>
      <c r="Q447" s="517"/>
      <c r="R447" s="517"/>
      <c r="S447" s="517"/>
    </row>
    <row r="448" spans="16:19" x14ac:dyDescent="0.25">
      <c r="P448" s="517"/>
      <c r="Q448" s="517"/>
      <c r="R448" s="517"/>
      <c r="S448" s="517"/>
    </row>
    <row r="449" spans="16:19" x14ac:dyDescent="0.25">
      <c r="P449" s="517"/>
      <c r="Q449" s="517"/>
      <c r="R449" s="517"/>
      <c r="S449" s="517"/>
    </row>
    <row r="450" spans="16:19" x14ac:dyDescent="0.25">
      <c r="P450" s="517"/>
      <c r="Q450" s="517"/>
      <c r="R450" s="517"/>
      <c r="S450" s="517"/>
    </row>
    <row r="451" spans="16:19" x14ac:dyDescent="0.25">
      <c r="P451" s="517"/>
      <c r="Q451" s="517"/>
      <c r="R451" s="517"/>
      <c r="S451" s="517"/>
    </row>
    <row r="452" spans="16:19" x14ac:dyDescent="0.25">
      <c r="P452" s="517"/>
      <c r="Q452" s="517"/>
      <c r="R452" s="517"/>
      <c r="S452" s="517"/>
    </row>
    <row r="453" spans="16:19" x14ac:dyDescent="0.25">
      <c r="P453" s="517"/>
      <c r="Q453" s="517"/>
      <c r="R453" s="517"/>
      <c r="S453" s="517"/>
    </row>
    <row r="454" spans="16:19" x14ac:dyDescent="0.25">
      <c r="P454" s="517"/>
      <c r="Q454" s="517"/>
      <c r="R454" s="517"/>
      <c r="S454" s="517"/>
    </row>
    <row r="455" spans="16:19" x14ac:dyDescent="0.25">
      <c r="P455" s="517"/>
      <c r="Q455" s="517"/>
      <c r="R455" s="517"/>
      <c r="S455" s="517"/>
    </row>
    <row r="456" spans="16:19" x14ac:dyDescent="0.25">
      <c r="P456" s="517"/>
      <c r="Q456" s="517"/>
      <c r="R456" s="517"/>
      <c r="S456" s="517"/>
    </row>
    <row r="457" spans="16:19" x14ac:dyDescent="0.25">
      <c r="P457" s="517"/>
      <c r="Q457" s="517"/>
      <c r="R457" s="517"/>
      <c r="S457" s="517"/>
    </row>
    <row r="458" spans="16:19" x14ac:dyDescent="0.25">
      <c r="P458" s="517"/>
      <c r="Q458" s="517"/>
      <c r="R458" s="517"/>
      <c r="S458" s="517"/>
    </row>
    <row r="459" spans="16:19" x14ac:dyDescent="0.25">
      <c r="P459" s="517"/>
      <c r="Q459" s="517"/>
      <c r="R459" s="517"/>
      <c r="S459" s="517"/>
    </row>
    <row r="460" spans="16:19" x14ac:dyDescent="0.25">
      <c r="P460" s="517"/>
      <c r="Q460" s="517"/>
      <c r="R460" s="517"/>
      <c r="S460" s="517"/>
    </row>
    <row r="461" spans="16:19" x14ac:dyDescent="0.25">
      <c r="P461" s="517"/>
      <c r="Q461" s="517"/>
      <c r="R461" s="517"/>
      <c r="S461" s="517"/>
    </row>
    <row r="462" spans="16:19" x14ac:dyDescent="0.25">
      <c r="P462" s="517"/>
      <c r="Q462" s="517"/>
      <c r="R462" s="517"/>
      <c r="S462" s="517"/>
    </row>
    <row r="463" spans="16:19" x14ac:dyDescent="0.25">
      <c r="P463" s="517"/>
      <c r="Q463" s="517"/>
      <c r="R463" s="517"/>
      <c r="S463" s="517"/>
    </row>
    <row r="464" spans="16:19" x14ac:dyDescent="0.25">
      <c r="P464" s="517"/>
      <c r="Q464" s="517"/>
      <c r="R464" s="517"/>
      <c r="S464" s="517"/>
    </row>
    <row r="465" spans="16:19" x14ac:dyDescent="0.25">
      <c r="P465" s="517"/>
      <c r="Q465" s="517"/>
      <c r="R465" s="517"/>
      <c r="S465" s="517"/>
    </row>
    <row r="466" spans="16:19" x14ac:dyDescent="0.25">
      <c r="P466" s="517"/>
      <c r="Q466" s="517"/>
      <c r="R466" s="517"/>
      <c r="S466" s="517"/>
    </row>
    <row r="467" spans="16:19" x14ac:dyDescent="0.25">
      <c r="P467" s="517"/>
      <c r="Q467" s="517"/>
      <c r="R467" s="517"/>
      <c r="S467" s="517"/>
    </row>
    <row r="468" spans="16:19" x14ac:dyDescent="0.25">
      <c r="P468" s="517"/>
      <c r="Q468" s="517"/>
      <c r="R468" s="517"/>
      <c r="S468" s="517"/>
    </row>
    <row r="469" spans="16:19" x14ac:dyDescent="0.25">
      <c r="P469" s="517"/>
      <c r="Q469" s="517"/>
      <c r="R469" s="517"/>
      <c r="S469" s="517"/>
    </row>
    <row r="470" spans="16:19" x14ac:dyDescent="0.25">
      <c r="P470" s="517"/>
      <c r="Q470" s="517"/>
      <c r="R470" s="517"/>
      <c r="S470" s="517"/>
    </row>
    <row r="471" spans="16:19" x14ac:dyDescent="0.25">
      <c r="P471" s="517"/>
      <c r="Q471" s="517"/>
      <c r="R471" s="517"/>
      <c r="S471" s="517"/>
    </row>
    <row r="472" spans="16:19" x14ac:dyDescent="0.25">
      <c r="P472" s="517"/>
      <c r="Q472" s="517"/>
      <c r="R472" s="517"/>
      <c r="S472" s="517"/>
    </row>
    <row r="473" spans="16:19" x14ac:dyDescent="0.25">
      <c r="P473" s="517"/>
      <c r="Q473" s="517"/>
      <c r="R473" s="517"/>
      <c r="S473" s="517"/>
    </row>
    <row r="474" spans="16:19" x14ac:dyDescent="0.25">
      <c r="P474" s="517"/>
      <c r="Q474" s="517"/>
      <c r="R474" s="517"/>
      <c r="S474" s="517"/>
    </row>
    <row r="475" spans="16:19" x14ac:dyDescent="0.25">
      <c r="P475" s="517"/>
      <c r="Q475" s="517"/>
      <c r="R475" s="517"/>
      <c r="S475" s="517"/>
    </row>
    <row r="476" spans="16:19" x14ac:dyDescent="0.25">
      <c r="P476" s="517"/>
      <c r="Q476" s="517"/>
      <c r="R476" s="517"/>
      <c r="S476" s="517"/>
    </row>
    <row r="477" spans="16:19" x14ac:dyDescent="0.25">
      <c r="P477" s="517"/>
      <c r="Q477" s="517"/>
      <c r="R477" s="517"/>
      <c r="S477" s="517"/>
    </row>
    <row r="478" spans="16:19" x14ac:dyDescent="0.25">
      <c r="P478" s="517"/>
      <c r="Q478" s="517"/>
      <c r="R478" s="517"/>
      <c r="S478" s="517"/>
    </row>
    <row r="479" spans="16:19" x14ac:dyDescent="0.25">
      <c r="P479" s="517"/>
      <c r="Q479" s="517"/>
      <c r="R479" s="517"/>
      <c r="S479" s="517"/>
    </row>
    <row r="480" spans="16:19" x14ac:dyDescent="0.25">
      <c r="P480" s="517"/>
      <c r="Q480" s="517"/>
      <c r="R480" s="517"/>
      <c r="S480" s="517"/>
    </row>
    <row r="481" spans="16:19" x14ac:dyDescent="0.25">
      <c r="P481" s="517"/>
      <c r="Q481" s="517"/>
      <c r="R481" s="517"/>
      <c r="S481" s="517"/>
    </row>
    <row r="482" spans="16:19" x14ac:dyDescent="0.25">
      <c r="P482" s="517"/>
      <c r="Q482" s="517"/>
      <c r="R482" s="517"/>
      <c r="S482" s="517"/>
    </row>
    <row r="483" spans="16:19" x14ac:dyDescent="0.25">
      <c r="P483" s="517"/>
      <c r="Q483" s="517"/>
      <c r="R483" s="517"/>
      <c r="S483" s="517"/>
    </row>
    <row r="484" spans="16:19" x14ac:dyDescent="0.25">
      <c r="P484" s="517"/>
      <c r="Q484" s="517"/>
      <c r="R484" s="517"/>
      <c r="S484" s="517"/>
    </row>
    <row r="485" spans="16:19" x14ac:dyDescent="0.25">
      <c r="P485" s="517"/>
      <c r="Q485" s="517"/>
      <c r="R485" s="517"/>
      <c r="S485" s="517"/>
    </row>
    <row r="486" spans="16:19" x14ac:dyDescent="0.25">
      <c r="P486" s="517"/>
      <c r="Q486" s="517"/>
      <c r="R486" s="517"/>
      <c r="S486" s="517"/>
    </row>
    <row r="487" spans="16:19" x14ac:dyDescent="0.25">
      <c r="P487" s="517"/>
      <c r="Q487" s="517"/>
      <c r="R487" s="517"/>
      <c r="S487" s="517"/>
    </row>
    <row r="488" spans="16:19" x14ac:dyDescent="0.25">
      <c r="P488" s="517"/>
      <c r="Q488" s="517"/>
      <c r="R488" s="517"/>
      <c r="S488" s="517"/>
    </row>
    <row r="489" spans="16:19" x14ac:dyDescent="0.25">
      <c r="P489" s="517"/>
      <c r="Q489" s="517"/>
      <c r="R489" s="517"/>
      <c r="S489" s="517"/>
    </row>
    <row r="490" spans="16:19" x14ac:dyDescent="0.25">
      <c r="P490" s="517"/>
      <c r="Q490" s="517"/>
      <c r="R490" s="517"/>
      <c r="S490" s="517"/>
    </row>
    <row r="491" spans="16:19" x14ac:dyDescent="0.25">
      <c r="P491" s="517"/>
      <c r="Q491" s="517"/>
      <c r="R491" s="517"/>
      <c r="S491" s="517"/>
    </row>
    <row r="492" spans="16:19" x14ac:dyDescent="0.25">
      <c r="P492" s="517"/>
      <c r="Q492" s="517"/>
      <c r="R492" s="517"/>
      <c r="S492" s="517"/>
    </row>
    <row r="493" spans="16:19" x14ac:dyDescent="0.25">
      <c r="P493" s="517"/>
      <c r="Q493" s="517"/>
      <c r="R493" s="517"/>
      <c r="S493" s="517"/>
    </row>
    <row r="494" spans="16:19" x14ac:dyDescent="0.25">
      <c r="P494" s="517"/>
      <c r="Q494" s="517"/>
      <c r="R494" s="517"/>
      <c r="S494" s="517"/>
    </row>
    <row r="495" spans="16:19" x14ac:dyDescent="0.25">
      <c r="P495" s="517"/>
      <c r="Q495" s="517"/>
      <c r="R495" s="517"/>
      <c r="S495" s="517"/>
    </row>
    <row r="496" spans="16:19" x14ac:dyDescent="0.25">
      <c r="P496" s="517"/>
      <c r="Q496" s="517"/>
      <c r="R496" s="517"/>
      <c r="S496" s="517"/>
    </row>
    <row r="497" spans="16:19" x14ac:dyDescent="0.25">
      <c r="P497" s="517"/>
      <c r="Q497" s="517"/>
      <c r="R497" s="517"/>
      <c r="S497" s="517"/>
    </row>
    <row r="498" spans="16:19" x14ac:dyDescent="0.25">
      <c r="P498" s="517"/>
      <c r="Q498" s="517"/>
      <c r="R498" s="517"/>
      <c r="S498" s="517"/>
    </row>
    <row r="499" spans="16:19" x14ac:dyDescent="0.25">
      <c r="P499" s="517"/>
      <c r="Q499" s="517"/>
      <c r="R499" s="517"/>
      <c r="S499" s="517"/>
    </row>
    <row r="500" spans="16:19" x14ac:dyDescent="0.25">
      <c r="P500" s="517"/>
      <c r="Q500" s="517"/>
      <c r="R500" s="517"/>
      <c r="S500" s="517"/>
    </row>
    <row r="501" spans="16:19" x14ac:dyDescent="0.25">
      <c r="P501" s="517"/>
      <c r="Q501" s="517"/>
      <c r="R501" s="517"/>
      <c r="S501" s="517"/>
    </row>
    <row r="502" spans="16:19" x14ac:dyDescent="0.25">
      <c r="P502" s="517"/>
      <c r="Q502" s="517"/>
      <c r="R502" s="517"/>
      <c r="S502" s="517"/>
    </row>
    <row r="503" spans="16:19" x14ac:dyDescent="0.25">
      <c r="P503" s="517"/>
      <c r="Q503" s="517"/>
      <c r="R503" s="517"/>
      <c r="S503" s="517"/>
    </row>
    <row r="504" spans="16:19" x14ac:dyDescent="0.25">
      <c r="P504" s="517"/>
      <c r="Q504" s="517"/>
      <c r="R504" s="517"/>
      <c r="S504" s="517"/>
    </row>
    <row r="505" spans="16:19" x14ac:dyDescent="0.25">
      <c r="P505" s="517"/>
      <c r="Q505" s="517"/>
      <c r="R505" s="517"/>
      <c r="S505" s="517"/>
    </row>
    <row r="506" spans="16:19" x14ac:dyDescent="0.25">
      <c r="P506" s="517"/>
      <c r="Q506" s="517"/>
      <c r="R506" s="517"/>
      <c r="S506" s="517"/>
    </row>
    <row r="507" spans="16:19" x14ac:dyDescent="0.25">
      <c r="P507" s="517"/>
      <c r="Q507" s="517"/>
      <c r="R507" s="517"/>
      <c r="S507" s="517"/>
    </row>
    <row r="508" spans="16:19" x14ac:dyDescent="0.25">
      <c r="P508" s="517"/>
      <c r="Q508" s="517"/>
      <c r="R508" s="517"/>
      <c r="S508" s="517"/>
    </row>
    <row r="509" spans="16:19" x14ac:dyDescent="0.25">
      <c r="P509" s="517"/>
      <c r="Q509" s="517"/>
      <c r="R509" s="517"/>
      <c r="S509" s="517"/>
    </row>
    <row r="510" spans="16:19" x14ac:dyDescent="0.25">
      <c r="P510" s="517"/>
      <c r="Q510" s="517"/>
      <c r="R510" s="517"/>
      <c r="S510" s="517"/>
    </row>
    <row r="511" spans="16:19" x14ac:dyDescent="0.25">
      <c r="P511" s="517"/>
      <c r="Q511" s="517"/>
      <c r="R511" s="517"/>
      <c r="S511" s="517"/>
    </row>
    <row r="512" spans="16:19" x14ac:dyDescent="0.25">
      <c r="P512" s="517"/>
      <c r="Q512" s="517"/>
      <c r="R512" s="517"/>
      <c r="S512" s="517"/>
    </row>
    <row r="513" spans="16:19" x14ac:dyDescent="0.25">
      <c r="P513" s="517"/>
      <c r="Q513" s="517"/>
      <c r="R513" s="517"/>
      <c r="S513" s="517"/>
    </row>
    <row r="514" spans="16:19" x14ac:dyDescent="0.25">
      <c r="P514" s="517"/>
      <c r="Q514" s="517"/>
      <c r="R514" s="517"/>
      <c r="S514" s="517"/>
    </row>
    <row r="515" spans="16:19" x14ac:dyDescent="0.25">
      <c r="P515" s="517"/>
      <c r="Q515" s="517"/>
      <c r="R515" s="517"/>
      <c r="S515" s="517"/>
    </row>
    <row r="516" spans="16:19" x14ac:dyDescent="0.25">
      <c r="P516" s="517"/>
      <c r="Q516" s="517"/>
      <c r="R516" s="517"/>
      <c r="S516" s="517"/>
    </row>
    <row r="517" spans="16:19" x14ac:dyDescent="0.25">
      <c r="P517" s="517"/>
      <c r="Q517" s="517"/>
      <c r="R517" s="517"/>
      <c r="S517" s="517"/>
    </row>
    <row r="518" spans="16:19" x14ac:dyDescent="0.25">
      <c r="P518" s="517"/>
      <c r="Q518" s="517"/>
      <c r="R518" s="517"/>
      <c r="S518" s="517"/>
    </row>
    <row r="519" spans="16:19" x14ac:dyDescent="0.25">
      <c r="P519" s="517"/>
      <c r="Q519" s="517"/>
      <c r="R519" s="517"/>
      <c r="S519" s="517"/>
    </row>
    <row r="520" spans="16:19" x14ac:dyDescent="0.25">
      <c r="P520" s="517"/>
      <c r="Q520" s="517"/>
      <c r="R520" s="517"/>
      <c r="S520" s="517"/>
    </row>
    <row r="521" spans="16:19" x14ac:dyDescent="0.25">
      <c r="P521" s="517"/>
      <c r="Q521" s="517"/>
      <c r="R521" s="517"/>
      <c r="S521" s="517"/>
    </row>
    <row r="522" spans="16:19" x14ac:dyDescent="0.25">
      <c r="P522" s="517"/>
      <c r="Q522" s="517"/>
      <c r="R522" s="517"/>
      <c r="S522" s="517"/>
    </row>
    <row r="523" spans="16:19" x14ac:dyDescent="0.25">
      <c r="P523" s="517"/>
      <c r="Q523" s="517"/>
      <c r="R523" s="517"/>
      <c r="S523" s="517"/>
    </row>
    <row r="524" spans="16:19" x14ac:dyDescent="0.25">
      <c r="P524" s="517"/>
      <c r="Q524" s="517"/>
      <c r="R524" s="517"/>
      <c r="S524" s="517"/>
    </row>
    <row r="525" spans="16:19" x14ac:dyDescent="0.25">
      <c r="P525" s="517"/>
      <c r="Q525" s="517"/>
      <c r="R525" s="517"/>
      <c r="S525" s="517"/>
    </row>
    <row r="526" spans="16:19" x14ac:dyDescent="0.25">
      <c r="P526" s="517"/>
      <c r="Q526" s="517"/>
      <c r="R526" s="517"/>
      <c r="S526" s="517"/>
    </row>
    <row r="527" spans="16:19" x14ac:dyDescent="0.25">
      <c r="P527" s="517"/>
      <c r="Q527" s="517"/>
      <c r="R527" s="517"/>
      <c r="S527" s="517"/>
    </row>
    <row r="528" spans="16:19" x14ac:dyDescent="0.25">
      <c r="P528" s="517"/>
      <c r="Q528" s="517"/>
      <c r="R528" s="517"/>
      <c r="S528" s="517"/>
    </row>
    <row r="529" spans="16:19" x14ac:dyDescent="0.25">
      <c r="P529" s="517"/>
      <c r="Q529" s="517"/>
      <c r="R529" s="517"/>
      <c r="S529" s="517"/>
    </row>
    <row r="530" spans="16:19" x14ac:dyDescent="0.25">
      <c r="P530" s="517"/>
      <c r="Q530" s="517"/>
      <c r="R530" s="517"/>
      <c r="S530" s="517"/>
    </row>
    <row r="531" spans="16:19" x14ac:dyDescent="0.25">
      <c r="P531" s="517"/>
      <c r="Q531" s="517"/>
      <c r="R531" s="517"/>
      <c r="S531" s="517"/>
    </row>
    <row r="532" spans="16:19" x14ac:dyDescent="0.25">
      <c r="P532" s="517"/>
      <c r="Q532" s="517"/>
      <c r="R532" s="517"/>
      <c r="S532" s="517"/>
    </row>
    <row r="533" spans="16:19" x14ac:dyDescent="0.25">
      <c r="P533" s="517"/>
      <c r="Q533" s="517"/>
      <c r="R533" s="517"/>
      <c r="S533" s="517"/>
    </row>
    <row r="534" spans="16:19" x14ac:dyDescent="0.25">
      <c r="P534" s="517"/>
      <c r="Q534" s="517"/>
      <c r="R534" s="517"/>
      <c r="S534" s="517"/>
    </row>
    <row r="535" spans="16:19" x14ac:dyDescent="0.25">
      <c r="P535" s="517"/>
      <c r="Q535" s="517"/>
      <c r="R535" s="517"/>
      <c r="S535" s="517"/>
    </row>
    <row r="536" spans="16:19" x14ac:dyDescent="0.25">
      <c r="P536" s="517"/>
      <c r="Q536" s="517"/>
      <c r="R536" s="517"/>
      <c r="S536" s="517"/>
    </row>
    <row r="537" spans="16:19" x14ac:dyDescent="0.25">
      <c r="P537" s="517"/>
      <c r="Q537" s="517"/>
      <c r="R537" s="517"/>
      <c r="S537" s="517"/>
    </row>
    <row r="538" spans="16:19" x14ac:dyDescent="0.25">
      <c r="P538" s="517"/>
      <c r="Q538" s="517"/>
      <c r="R538" s="517"/>
      <c r="S538" s="517"/>
    </row>
    <row r="539" spans="16:19" x14ac:dyDescent="0.25">
      <c r="P539" s="517"/>
      <c r="Q539" s="517"/>
      <c r="R539" s="517"/>
      <c r="S539" s="517"/>
    </row>
    <row r="540" spans="16:19" x14ac:dyDescent="0.25">
      <c r="P540" s="517"/>
      <c r="Q540" s="517"/>
      <c r="R540" s="517"/>
      <c r="S540" s="517"/>
    </row>
    <row r="541" spans="16:19" x14ac:dyDescent="0.25">
      <c r="P541" s="517"/>
      <c r="Q541" s="517"/>
      <c r="R541" s="517"/>
      <c r="S541" s="517"/>
    </row>
    <row r="542" spans="16:19" x14ac:dyDescent="0.25">
      <c r="P542" s="517"/>
      <c r="Q542" s="517"/>
      <c r="R542" s="517"/>
      <c r="S542" s="517"/>
    </row>
    <row r="543" spans="16:19" x14ac:dyDescent="0.25">
      <c r="P543" s="517"/>
      <c r="Q543" s="517"/>
      <c r="R543" s="517"/>
      <c r="S543" s="517"/>
    </row>
    <row r="544" spans="16:19" x14ac:dyDescent="0.25">
      <c r="P544" s="517"/>
      <c r="Q544" s="517"/>
      <c r="R544" s="517"/>
      <c r="S544" s="517"/>
    </row>
    <row r="545" spans="16:19" x14ac:dyDescent="0.25">
      <c r="P545" s="517"/>
      <c r="Q545" s="517"/>
      <c r="R545" s="517"/>
      <c r="S545" s="517"/>
    </row>
    <row r="546" spans="16:19" x14ac:dyDescent="0.25">
      <c r="P546" s="517"/>
      <c r="Q546" s="517"/>
      <c r="R546" s="517"/>
      <c r="S546" s="517"/>
    </row>
    <row r="547" spans="16:19" x14ac:dyDescent="0.25">
      <c r="P547" s="517"/>
      <c r="Q547" s="517"/>
      <c r="R547" s="517"/>
      <c r="S547" s="517"/>
    </row>
    <row r="548" spans="16:19" x14ac:dyDescent="0.25">
      <c r="P548" s="517"/>
      <c r="Q548" s="517"/>
      <c r="R548" s="517"/>
      <c r="S548" s="517"/>
    </row>
    <row r="549" spans="16:19" x14ac:dyDescent="0.25">
      <c r="P549" s="517"/>
      <c r="Q549" s="517"/>
      <c r="R549" s="517"/>
      <c r="S549" s="517"/>
    </row>
    <row r="550" spans="16:19" x14ac:dyDescent="0.25">
      <c r="P550" s="517"/>
      <c r="Q550" s="517"/>
      <c r="R550" s="517"/>
      <c r="S550" s="517"/>
    </row>
    <row r="551" spans="16:19" x14ac:dyDescent="0.25">
      <c r="P551" s="517"/>
      <c r="Q551" s="517"/>
      <c r="R551" s="517"/>
      <c r="S551" s="517"/>
    </row>
    <row r="552" spans="16:19" x14ac:dyDescent="0.25">
      <c r="P552" s="517"/>
      <c r="Q552" s="517"/>
      <c r="R552" s="517"/>
      <c r="S552" s="517"/>
    </row>
    <row r="553" spans="16:19" x14ac:dyDescent="0.25">
      <c r="P553" s="517"/>
      <c r="Q553" s="517"/>
      <c r="R553" s="517"/>
      <c r="S553" s="517"/>
    </row>
    <row r="554" spans="16:19" x14ac:dyDescent="0.25">
      <c r="P554" s="517"/>
      <c r="Q554" s="517"/>
      <c r="R554" s="517"/>
      <c r="S554" s="517"/>
    </row>
    <row r="555" spans="16:19" x14ac:dyDescent="0.25">
      <c r="P555" s="517"/>
      <c r="Q555" s="517"/>
      <c r="R555" s="517"/>
      <c r="S555" s="517"/>
    </row>
    <row r="556" spans="16:19" x14ac:dyDescent="0.25">
      <c r="P556" s="517"/>
      <c r="Q556" s="517"/>
      <c r="R556" s="517"/>
      <c r="S556" s="517"/>
    </row>
    <row r="557" spans="16:19" x14ac:dyDescent="0.25">
      <c r="P557" s="517"/>
      <c r="Q557" s="517"/>
      <c r="R557" s="517"/>
      <c r="S557" s="517"/>
    </row>
    <row r="558" spans="16:19" x14ac:dyDescent="0.25">
      <c r="P558" s="517"/>
      <c r="Q558" s="517"/>
      <c r="R558" s="517"/>
      <c r="S558" s="517"/>
    </row>
    <row r="559" spans="16:19" x14ac:dyDescent="0.25">
      <c r="P559" s="517"/>
      <c r="Q559" s="517"/>
      <c r="R559" s="517"/>
      <c r="S559" s="517"/>
    </row>
    <row r="560" spans="16:19" x14ac:dyDescent="0.25">
      <c r="P560" s="517"/>
      <c r="Q560" s="517"/>
      <c r="R560" s="517"/>
      <c r="S560" s="517"/>
    </row>
    <row r="561" spans="16:19" x14ac:dyDescent="0.25">
      <c r="P561" s="517"/>
      <c r="Q561" s="517"/>
      <c r="R561" s="517"/>
      <c r="S561" s="517"/>
    </row>
    <row r="562" spans="16:19" x14ac:dyDescent="0.25">
      <c r="P562" s="517"/>
      <c r="Q562" s="517"/>
      <c r="R562" s="517"/>
      <c r="S562" s="517"/>
    </row>
    <row r="563" spans="16:19" x14ac:dyDescent="0.25">
      <c r="P563" s="517"/>
      <c r="Q563" s="517"/>
      <c r="R563" s="517"/>
      <c r="S563" s="517"/>
    </row>
    <row r="564" spans="16:19" x14ac:dyDescent="0.25">
      <c r="P564" s="517"/>
      <c r="Q564" s="517"/>
      <c r="R564" s="517"/>
      <c r="S564" s="517"/>
    </row>
    <row r="565" spans="16:19" x14ac:dyDescent="0.25">
      <c r="P565" s="517"/>
      <c r="Q565" s="517"/>
      <c r="R565" s="517"/>
      <c r="S565" s="517"/>
    </row>
    <row r="566" spans="16:19" x14ac:dyDescent="0.25">
      <c r="P566" s="517"/>
      <c r="Q566" s="517"/>
      <c r="R566" s="517"/>
      <c r="S566" s="517"/>
    </row>
    <row r="567" spans="16:19" x14ac:dyDescent="0.25">
      <c r="P567" s="517"/>
      <c r="Q567" s="517"/>
      <c r="R567" s="517"/>
      <c r="S567" s="517"/>
    </row>
    <row r="568" spans="16:19" x14ac:dyDescent="0.25">
      <c r="P568" s="517"/>
      <c r="Q568" s="517"/>
      <c r="R568" s="517"/>
      <c r="S568" s="517"/>
    </row>
    <row r="569" spans="16:19" x14ac:dyDescent="0.25">
      <c r="P569" s="517"/>
      <c r="Q569" s="517"/>
      <c r="R569" s="517"/>
      <c r="S569" s="517"/>
    </row>
    <row r="570" spans="16:19" x14ac:dyDescent="0.25">
      <c r="P570" s="517"/>
      <c r="Q570" s="517"/>
      <c r="R570" s="517"/>
      <c r="S570" s="517"/>
    </row>
    <row r="571" spans="16:19" x14ac:dyDescent="0.25">
      <c r="P571" s="517"/>
      <c r="Q571" s="517"/>
      <c r="R571" s="517"/>
      <c r="S571" s="517"/>
    </row>
    <row r="572" spans="16:19" x14ac:dyDescent="0.25">
      <c r="P572" s="517"/>
      <c r="Q572" s="517"/>
      <c r="R572" s="517"/>
      <c r="S572" s="517"/>
    </row>
    <row r="573" spans="16:19" x14ac:dyDescent="0.25">
      <c r="P573" s="517"/>
      <c r="Q573" s="517"/>
      <c r="R573" s="517"/>
      <c r="S573" s="517"/>
    </row>
    <row r="574" spans="16:19" x14ac:dyDescent="0.25">
      <c r="P574" s="517"/>
      <c r="Q574" s="517"/>
      <c r="R574" s="517"/>
      <c r="S574" s="517"/>
    </row>
  </sheetData>
  <sheetProtection algorithmName="SHA-512" hashValue="dpFjMHXkuva64EoDZokkn6d74Se31M0rURTSs/PVhUSThMfEsmDOunvAudVcmzRz/yG4Kw3p9wefLZL4uJFI/A==" saltValue="iNAjTlEbctInjQF1/Bs9IA==" spinCount="100000" sheet="1" objects="1" scenarios="1"/>
  <mergeCells count="12">
    <mergeCell ref="H5:H9"/>
    <mergeCell ref="A4:G4"/>
    <mergeCell ref="B90:B92"/>
    <mergeCell ref="A1:G1"/>
    <mergeCell ref="A2:G3"/>
    <mergeCell ref="A5:A9"/>
    <mergeCell ref="B5:B9"/>
    <mergeCell ref="C5:C9"/>
    <mergeCell ref="D5:D9"/>
    <mergeCell ref="E5:E9"/>
    <mergeCell ref="F5:F9"/>
    <mergeCell ref="G5:G9"/>
  </mergeCells>
  <phoneticPr fontId="0" type="noConversion"/>
  <printOptions horizontalCentered="1" gridLinesSet="0"/>
  <pageMargins left="0" right="0" top="0.25" bottom="0.25" header="0.25" footer="0.25"/>
  <pageSetup scale="88" fitToHeight="0" orientation="portrait" r:id="rId1"/>
  <headerFooter alignWithMargins="0">
    <oddFooter xml:space="preserve">&amp;LEFFECTIVE DATE: 11/1/16&amp;C
</oddFooter>
  </headerFooter>
  <rowBreaks count="3" manualBreakCount="3">
    <brk id="50" max="7" man="1"/>
    <brk id="97" max="7" man="1"/>
    <brk id="133" max="7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AB70"/>
  <sheetViews>
    <sheetView workbookViewId="0"/>
  </sheetViews>
  <sheetFormatPr defaultRowHeight="12.75" x14ac:dyDescent="0.2"/>
  <cols>
    <col min="1" max="1" width="10.28515625" customWidth="1"/>
    <col min="2" max="2" width="17.140625" customWidth="1"/>
    <col min="3" max="4" width="8.7109375" customWidth="1"/>
    <col min="5" max="6" width="0" hidden="1" customWidth="1"/>
    <col min="7" max="7" width="8" customWidth="1"/>
    <col min="8" max="8" width="8.85546875" customWidth="1"/>
    <col min="9" max="9" width="9.85546875" customWidth="1"/>
    <col min="10" max="12" width="7.7109375" customWidth="1"/>
    <col min="13" max="13" width="8" customWidth="1"/>
    <col min="14" max="14" width="7.28515625" customWidth="1"/>
    <col min="15" max="15" width="8.7109375" customWidth="1"/>
    <col min="16" max="16" width="6.85546875" customWidth="1"/>
    <col min="17" max="17" width="7.42578125" customWidth="1"/>
    <col min="18" max="18" width="8.85546875" customWidth="1"/>
    <col min="19" max="19" width="9.5703125" customWidth="1"/>
    <col min="20" max="20" width="7.42578125" customWidth="1"/>
    <col min="21" max="21" width="11.28515625" customWidth="1"/>
    <col min="22" max="66" width="0" hidden="1" customWidth="1"/>
  </cols>
  <sheetData>
    <row r="1" spans="1:28" ht="12.75" customHeight="1" x14ac:dyDescent="0.2">
      <c r="I1" s="959" t="s">
        <v>269</v>
      </c>
      <c r="J1" s="960"/>
      <c r="K1" s="960"/>
      <c r="L1" s="960"/>
      <c r="M1" s="960"/>
      <c r="N1" s="960"/>
      <c r="O1" s="960"/>
      <c r="P1" s="961"/>
      <c r="AA1" t="s">
        <v>242</v>
      </c>
    </row>
    <row r="2" spans="1:28" ht="12.75" customHeight="1" x14ac:dyDescent="0.2">
      <c r="I2" s="960"/>
      <c r="J2" s="960"/>
      <c r="K2" s="960"/>
      <c r="L2" s="960"/>
      <c r="M2" s="960"/>
      <c r="N2" s="960"/>
      <c r="O2" s="960"/>
      <c r="P2" s="961"/>
      <c r="S2" s="956" t="s">
        <v>72</v>
      </c>
      <c r="T2" s="957"/>
      <c r="U2" s="957"/>
    </row>
    <row r="3" spans="1:28" ht="12.75" customHeight="1" x14ac:dyDescent="0.2">
      <c r="I3" s="961"/>
      <c r="J3" s="961"/>
      <c r="K3" s="961"/>
      <c r="L3" s="961"/>
      <c r="M3" s="961"/>
      <c r="N3" s="961"/>
      <c r="O3" s="961"/>
      <c r="P3" s="961"/>
      <c r="S3" s="958"/>
      <c r="T3" s="957"/>
      <c r="U3" s="957"/>
    </row>
    <row r="4" spans="1:28" ht="19.5" x14ac:dyDescent="0.3">
      <c r="J4" s="19"/>
      <c r="K4" s="19"/>
      <c r="L4" s="19"/>
      <c r="M4" s="19"/>
      <c r="U4" s="46">
        <v>1</v>
      </c>
    </row>
    <row r="5" spans="1:28" ht="20.25" thickBot="1" x14ac:dyDescent="0.35">
      <c r="I5" s="19" t="s">
        <v>96</v>
      </c>
      <c r="J5" s="19"/>
      <c r="K5" s="19"/>
      <c r="L5" s="19"/>
      <c r="M5" s="962"/>
      <c r="N5" s="963"/>
      <c r="O5" s="963"/>
      <c r="P5" s="963"/>
      <c r="Q5" s="963"/>
      <c r="R5" s="963"/>
      <c r="T5" t="s">
        <v>98</v>
      </c>
    </row>
    <row r="6" spans="1:28" x14ac:dyDescent="0.2">
      <c r="T6" t="s">
        <v>99</v>
      </c>
    </row>
    <row r="7" spans="1:28" ht="20.25" thickBot="1" x14ac:dyDescent="0.35">
      <c r="J7" s="20" t="s">
        <v>97</v>
      </c>
      <c r="K7" s="20"/>
      <c r="L7" s="20"/>
      <c r="M7" s="964"/>
      <c r="N7" s="965"/>
      <c r="O7" s="965"/>
      <c r="P7" s="965"/>
      <c r="Q7" s="965"/>
      <c r="R7" s="965"/>
    </row>
    <row r="8" spans="1:28" ht="18" customHeight="1" thickBot="1" x14ac:dyDescent="0.3">
      <c r="A8" s="966" t="s">
        <v>91</v>
      </c>
      <c r="B8" s="967"/>
      <c r="C8" s="967"/>
      <c r="D8" s="967"/>
      <c r="E8" s="374"/>
      <c r="F8" s="374"/>
      <c r="G8" s="375"/>
      <c r="H8" s="376" t="s">
        <v>102</v>
      </c>
      <c r="I8" s="377"/>
      <c r="J8" s="377"/>
      <c r="K8" s="377"/>
      <c r="L8" s="377"/>
      <c r="M8" s="377"/>
      <c r="N8" s="377"/>
      <c r="O8" s="377"/>
      <c r="P8" s="377"/>
      <c r="Q8" s="378"/>
      <c r="R8" s="379"/>
      <c r="S8" s="380"/>
      <c r="T8" s="381"/>
      <c r="U8" s="382"/>
    </row>
    <row r="9" spans="1:28" ht="15.75" customHeight="1" x14ac:dyDescent="0.25">
      <c r="A9" s="9" t="s">
        <v>90</v>
      </c>
      <c r="B9" s="950"/>
      <c r="C9" s="12"/>
      <c r="D9" s="12"/>
      <c r="E9" s="3"/>
      <c r="F9" s="10"/>
      <c r="G9" s="372"/>
      <c r="H9" s="952" t="s">
        <v>413</v>
      </c>
      <c r="I9" s="953"/>
      <c r="J9" s="12"/>
      <c r="K9" s="12"/>
      <c r="L9" s="12"/>
      <c r="M9" s="37" t="s">
        <v>62</v>
      </c>
      <c r="N9" s="12"/>
      <c r="O9" s="12" t="s">
        <v>32</v>
      </c>
      <c r="P9" s="13" t="s">
        <v>235</v>
      </c>
      <c r="Q9" s="373"/>
      <c r="R9" s="975" t="s">
        <v>112</v>
      </c>
      <c r="S9" s="22"/>
      <c r="T9" s="23"/>
      <c r="V9" s="21"/>
    </row>
    <row r="10" spans="1:28" ht="15.75" customHeight="1" x14ac:dyDescent="0.25">
      <c r="A10" s="8" t="s">
        <v>42</v>
      </c>
      <c r="B10" s="950"/>
      <c r="C10" s="11"/>
      <c r="D10" s="12" t="s">
        <v>3</v>
      </c>
      <c r="E10" s="2"/>
      <c r="F10" s="1"/>
      <c r="G10" s="14"/>
      <c r="H10" s="860" t="s">
        <v>414</v>
      </c>
      <c r="I10" s="847"/>
      <c r="J10" s="15"/>
      <c r="K10" s="15"/>
      <c r="L10" s="15"/>
      <c r="M10" s="37" t="s">
        <v>63</v>
      </c>
      <c r="N10" s="15"/>
      <c r="O10" s="15" t="s">
        <v>33</v>
      </c>
      <c r="P10" s="16" t="s">
        <v>236</v>
      </c>
      <c r="Q10" s="4"/>
      <c r="R10" s="976"/>
      <c r="S10" s="22"/>
      <c r="T10" s="23"/>
      <c r="V10" s="21"/>
      <c r="X10" s="5" t="s">
        <v>106</v>
      </c>
      <c r="Y10" s="5"/>
      <c r="Z10" s="5" t="s">
        <v>107</v>
      </c>
    </row>
    <row r="11" spans="1:28" ht="15.75" x14ac:dyDescent="0.25">
      <c r="A11" s="7" t="s">
        <v>43</v>
      </c>
      <c r="B11" s="951"/>
      <c r="C11" s="11"/>
      <c r="D11" s="11" t="s">
        <v>9</v>
      </c>
      <c r="E11" s="2"/>
      <c r="F11" s="1"/>
      <c r="G11" s="14"/>
      <c r="H11" s="954"/>
      <c r="I11" s="955"/>
      <c r="J11" s="15" t="s">
        <v>418</v>
      </c>
      <c r="K11" s="15" t="s">
        <v>6</v>
      </c>
      <c r="L11" s="15" t="s">
        <v>6</v>
      </c>
      <c r="M11" s="38" t="s">
        <v>61</v>
      </c>
      <c r="N11" s="15"/>
      <c r="O11" s="15" t="s">
        <v>34</v>
      </c>
      <c r="P11" s="16" t="s">
        <v>36</v>
      </c>
      <c r="Q11" s="4"/>
      <c r="R11" s="976"/>
      <c r="S11" s="22"/>
      <c r="T11" s="23"/>
      <c r="V11" s="21"/>
      <c r="X11" s="5" t="s">
        <v>104</v>
      </c>
      <c r="Y11" s="5" t="s">
        <v>106</v>
      </c>
      <c r="Z11" s="5" t="s">
        <v>108</v>
      </c>
    </row>
    <row r="12" spans="1:28" ht="15.75" x14ac:dyDescent="0.25">
      <c r="A12" s="24" t="s">
        <v>7</v>
      </c>
      <c r="B12" s="11" t="s">
        <v>2</v>
      </c>
      <c r="C12" s="11" t="s">
        <v>3</v>
      </c>
      <c r="D12" s="11" t="s">
        <v>28</v>
      </c>
      <c r="E12" s="2"/>
      <c r="F12" s="1"/>
      <c r="G12" s="14" t="s">
        <v>232</v>
      </c>
      <c r="H12" s="329" t="s">
        <v>30</v>
      </c>
      <c r="I12" s="330"/>
      <c r="J12" s="15" t="s">
        <v>5</v>
      </c>
      <c r="K12" s="15" t="s">
        <v>5</v>
      </c>
      <c r="L12" s="15" t="s">
        <v>68</v>
      </c>
      <c r="M12" s="15"/>
      <c r="N12" s="15" t="s">
        <v>6</v>
      </c>
      <c r="O12" s="15" t="s">
        <v>35</v>
      </c>
      <c r="P12" s="16" t="s">
        <v>39</v>
      </c>
      <c r="Q12" s="17" t="s">
        <v>37</v>
      </c>
      <c r="R12" s="976"/>
      <c r="S12" s="22" t="s">
        <v>92</v>
      </c>
      <c r="T12" s="23" t="s">
        <v>101</v>
      </c>
      <c r="U12" s="6" t="s">
        <v>94</v>
      </c>
      <c r="V12" s="21"/>
      <c r="X12" s="5" t="s">
        <v>86</v>
      </c>
      <c r="Y12" s="5" t="s">
        <v>83</v>
      </c>
      <c r="Z12" s="5" t="s">
        <v>106</v>
      </c>
      <c r="AB12" t="s">
        <v>47</v>
      </c>
    </row>
    <row r="13" spans="1:28" ht="16.5" thickBot="1" x14ac:dyDescent="0.3">
      <c r="A13" s="25" t="s">
        <v>44</v>
      </c>
      <c r="B13" s="26" t="s">
        <v>8</v>
      </c>
      <c r="C13" s="26" t="s">
        <v>9</v>
      </c>
      <c r="D13" s="27" t="s">
        <v>10</v>
      </c>
      <c r="E13" s="28" t="s">
        <v>10</v>
      </c>
      <c r="F13" s="29" t="s">
        <v>11</v>
      </c>
      <c r="G13" s="30" t="s">
        <v>12</v>
      </c>
      <c r="H13" s="383" t="s">
        <v>29</v>
      </c>
      <c r="I13" s="383" t="s">
        <v>31</v>
      </c>
      <c r="J13" s="31" t="s">
        <v>13</v>
      </c>
      <c r="K13" s="31" t="s">
        <v>13</v>
      </c>
      <c r="L13" s="31" t="s">
        <v>5</v>
      </c>
      <c r="M13" s="31" t="s">
        <v>14</v>
      </c>
      <c r="N13" s="31" t="s">
        <v>13</v>
      </c>
      <c r="O13" s="31" t="s">
        <v>13</v>
      </c>
      <c r="P13" s="32" t="s">
        <v>40</v>
      </c>
      <c r="Q13" s="33" t="s">
        <v>38</v>
      </c>
      <c r="R13" s="977"/>
      <c r="S13" s="34" t="s">
        <v>93</v>
      </c>
      <c r="T13" s="35" t="s">
        <v>100</v>
      </c>
      <c r="U13" s="36" t="s">
        <v>95</v>
      </c>
      <c r="V13" s="21"/>
      <c r="X13" s="5" t="s">
        <v>105</v>
      </c>
      <c r="Y13" s="5" t="s">
        <v>105</v>
      </c>
      <c r="Z13" s="5" t="s">
        <v>109</v>
      </c>
      <c r="AB13" t="s">
        <v>105</v>
      </c>
    </row>
    <row r="14" spans="1:28" ht="2.25" customHeight="1" thickTop="1" x14ac:dyDescent="0.2">
      <c r="V14" s="21"/>
    </row>
    <row r="15" spans="1:28" ht="18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2"/>
      <c r="S15" s="39">
        <f>SUM(Z15,AB15,H15:Q15)</f>
        <v>0</v>
      </c>
      <c r="T15" s="45"/>
      <c r="U15" s="51">
        <f>SUM(S15*T15)</f>
        <v>0</v>
      </c>
      <c r="V15" s="21"/>
      <c r="X15" s="5">
        <v>10</v>
      </c>
      <c r="Y15" s="5">
        <v>13.33</v>
      </c>
      <c r="Z15" s="5">
        <f>IF(R15="TW",X15,IF(R15="ST",X15,IF(R15="TR",Y15,0)))*SH!$H$2</f>
        <v>0</v>
      </c>
      <c r="AA15" s="5"/>
      <c r="AB15" s="5">
        <f>SUM(C15:G15)*$U$4</f>
        <v>0</v>
      </c>
    </row>
    <row r="16" spans="1:28" ht="18" customHeight="1" x14ac:dyDescent="0.2">
      <c r="A16" s="44" t="s">
        <v>103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52"/>
      <c r="S16" s="52"/>
      <c r="T16" s="52"/>
      <c r="V16" s="21"/>
    </row>
    <row r="17" spans="1:28" ht="18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2"/>
      <c r="S17" s="39">
        <f>SUM(Z17,AB17,H17:Q17)</f>
        <v>0</v>
      </c>
      <c r="T17" s="45"/>
      <c r="U17" s="51">
        <f>SUM(S17*T17)</f>
        <v>0</v>
      </c>
      <c r="V17" s="21"/>
      <c r="X17" s="5">
        <v>10</v>
      </c>
      <c r="Y17" s="5">
        <v>13.33</v>
      </c>
      <c r="Z17" s="5">
        <f>IF(R17="TW",X17,IF(R17="ST",X17,IF(R17="TR",Y17,0)))*SH!$H$2</f>
        <v>0</v>
      </c>
      <c r="AA17" s="5"/>
      <c r="AB17" s="5">
        <f>SUM(C17:G17)*$U$4</f>
        <v>0</v>
      </c>
    </row>
    <row r="18" spans="1:28" ht="18" customHeight="1" x14ac:dyDescent="0.2">
      <c r="A18" s="44" t="s">
        <v>103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52"/>
      <c r="S18" s="52"/>
      <c r="T18" s="52"/>
      <c r="V18" s="21"/>
    </row>
    <row r="19" spans="1:28" ht="18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  <c r="R19" s="42"/>
      <c r="S19" s="39">
        <f>SUM(Z19,AB19,H19:Q19)</f>
        <v>0</v>
      </c>
      <c r="T19" s="45"/>
      <c r="U19" s="51">
        <f>SUM(S19*T19)</f>
        <v>0</v>
      </c>
      <c r="V19" s="21"/>
      <c r="X19" s="5">
        <v>10</v>
      </c>
      <c r="Y19" s="5">
        <v>13.33</v>
      </c>
      <c r="Z19" s="5">
        <f>IF(R19="TW",X19,IF(R19="ST",X19,IF(R19="TR",Y19,0)))*SH!$H$2</f>
        <v>0</v>
      </c>
      <c r="AA19" s="5"/>
      <c r="AB19" s="5">
        <f>SUM(C19:G19)*$U$4</f>
        <v>0</v>
      </c>
    </row>
    <row r="20" spans="1:28" ht="18" customHeight="1" x14ac:dyDescent="0.2">
      <c r="A20" s="44" t="s">
        <v>103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52"/>
      <c r="S20" s="52"/>
      <c r="T20" s="52"/>
      <c r="V20" s="21"/>
    </row>
    <row r="21" spans="1:28" ht="18" customHeight="1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42"/>
      <c r="S21" s="39">
        <f>SUM(Z21,AB21,H21:Q21)</f>
        <v>0</v>
      </c>
      <c r="T21" s="45"/>
      <c r="U21" s="51">
        <f>SUM(S21*T21)</f>
        <v>0</v>
      </c>
      <c r="V21" s="21"/>
      <c r="X21" s="5">
        <v>10</v>
      </c>
      <c r="Y21" s="5">
        <v>13.33</v>
      </c>
      <c r="Z21" s="5">
        <f>IF(R21="TW",X21,IF(R21="ST",X21,IF(R21="TR",Y21,0)))*SH!$H$2</f>
        <v>0</v>
      </c>
      <c r="AA21" s="5"/>
      <c r="AB21" s="5">
        <f>SUM(C21:G21)*$U$4</f>
        <v>0</v>
      </c>
    </row>
    <row r="22" spans="1:28" ht="18" customHeight="1" x14ac:dyDescent="0.2">
      <c r="A22" s="44" t="s">
        <v>103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52"/>
      <c r="S22" s="52"/>
      <c r="T22" s="52"/>
      <c r="V22" s="21"/>
    </row>
    <row r="23" spans="1:28" ht="18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2"/>
      <c r="S23" s="39">
        <f>SUM(Z23,AB23,H23:Q23)</f>
        <v>0</v>
      </c>
      <c r="T23" s="45"/>
      <c r="U23" s="51">
        <f>SUM(S23*T23)</f>
        <v>0</v>
      </c>
      <c r="V23" s="21"/>
      <c r="X23" s="5">
        <v>10</v>
      </c>
      <c r="Y23" s="5">
        <v>13.33</v>
      </c>
      <c r="Z23" s="5">
        <f>IF(R23="TW",X23,IF(R23="ST",X23,IF(R23="TR",Y23,0)))*SH!$H$2</f>
        <v>0</v>
      </c>
      <c r="AA23" s="5"/>
      <c r="AB23" s="5">
        <f>SUM(C23:G23)*$U$4</f>
        <v>0</v>
      </c>
    </row>
    <row r="24" spans="1:28" ht="18" customHeight="1" x14ac:dyDescent="0.2">
      <c r="A24" s="44" t="s">
        <v>103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52"/>
      <c r="S24" s="52"/>
      <c r="T24" s="52"/>
      <c r="V24" s="21"/>
    </row>
    <row r="25" spans="1:28" ht="18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  <c r="R25" s="42"/>
      <c r="S25" s="39">
        <f>SUM(Z25,AB25,H25:Q25)</f>
        <v>0</v>
      </c>
      <c r="T25" s="45"/>
      <c r="U25" s="51">
        <f>SUM(S25*T25)</f>
        <v>0</v>
      </c>
      <c r="V25" s="21"/>
      <c r="X25" s="5">
        <v>10</v>
      </c>
      <c r="Y25" s="5">
        <v>13.33</v>
      </c>
      <c r="Z25" s="5">
        <f>IF(R25="TW",X25,IF(R25="ST",X25,IF(R25="TR",Y25,0)))*SH!$H$2</f>
        <v>0</v>
      </c>
      <c r="AA25" s="5"/>
      <c r="AB25" s="5">
        <f>SUM(C25:G25)*$U$4</f>
        <v>0</v>
      </c>
    </row>
    <row r="26" spans="1:28" ht="18" customHeight="1" x14ac:dyDescent="0.2">
      <c r="A26" s="44" t="s">
        <v>103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52"/>
      <c r="S26" s="52"/>
      <c r="T26" s="52"/>
      <c r="V26" s="21"/>
    </row>
    <row r="27" spans="1:28" ht="18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  <c r="R27" s="42"/>
      <c r="S27" s="39">
        <f>SUM(Z27,AB27,H27:Q27)</f>
        <v>0</v>
      </c>
      <c r="T27" s="45"/>
      <c r="U27" s="51">
        <f>SUM(S27*T27)</f>
        <v>0</v>
      </c>
      <c r="V27" s="21"/>
      <c r="X27" s="5">
        <v>10</v>
      </c>
      <c r="Y27" s="5">
        <v>13.33</v>
      </c>
      <c r="Z27" s="5">
        <f>IF(R27="TW",X27,IF(R27="ST",X27,IF(R27="TR",Y27,0)))*SH!$H$2</f>
        <v>0</v>
      </c>
      <c r="AA27" s="5"/>
      <c r="AB27" s="5">
        <f>SUM(C27:G27)*$U$4</f>
        <v>0</v>
      </c>
    </row>
    <row r="28" spans="1:28" ht="18" customHeight="1" x14ac:dyDescent="0.2">
      <c r="A28" s="44" t="s">
        <v>103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52"/>
      <c r="S28" s="52"/>
      <c r="T28" s="52"/>
      <c r="V28" s="21"/>
    </row>
    <row r="29" spans="1:28" ht="18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2"/>
      <c r="S29" s="39">
        <f>SUM(Z29,AB29,H29:Q29)</f>
        <v>0</v>
      </c>
      <c r="T29" s="45"/>
      <c r="U29" s="51">
        <f>SUM(S29*T29)</f>
        <v>0</v>
      </c>
      <c r="V29" s="21"/>
      <c r="X29" s="5">
        <v>10</v>
      </c>
      <c r="Y29" s="5">
        <v>13.33</v>
      </c>
      <c r="Z29" s="5">
        <f>IF(R29="TW",X29,IF(R29="ST",X29,IF(R29="TR",Y29,0)))*SH!$H$2</f>
        <v>0</v>
      </c>
      <c r="AA29" s="5"/>
      <c r="AB29" s="5">
        <f>SUM(C29:G29)*$U$4</f>
        <v>0</v>
      </c>
    </row>
    <row r="30" spans="1:28" ht="18" customHeight="1" x14ac:dyDescent="0.2">
      <c r="A30" s="44" t="s">
        <v>103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52"/>
      <c r="S30" s="52"/>
      <c r="T30" s="52"/>
      <c r="V30" s="21"/>
    </row>
    <row r="31" spans="1:28" ht="18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2"/>
      <c r="S31" s="39">
        <f>SUM(Z31,AB31,H31:Q31)</f>
        <v>0</v>
      </c>
      <c r="T31" s="45"/>
      <c r="U31" s="51">
        <f>SUM(S31*T31)</f>
        <v>0</v>
      </c>
      <c r="V31" s="21"/>
      <c r="X31" s="5">
        <v>10</v>
      </c>
      <c r="Y31" s="5">
        <v>13.33</v>
      </c>
      <c r="Z31" s="5">
        <f>IF(R31="TW",X31,IF(R31="ST",X31,IF(R31="TR",Y31,0)))*SH!$H$2</f>
        <v>0</v>
      </c>
      <c r="AA31" s="5"/>
      <c r="AB31" s="5">
        <f>SUM(C31:G31)*$U$4</f>
        <v>0</v>
      </c>
    </row>
    <row r="32" spans="1:28" ht="18" customHeight="1" x14ac:dyDescent="0.2">
      <c r="A32" s="44" t="s">
        <v>103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52"/>
      <c r="S32" s="52"/>
      <c r="T32" s="52"/>
      <c r="V32" s="21"/>
    </row>
    <row r="33" spans="1:28" ht="18" customHeight="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2"/>
      <c r="S33" s="39">
        <f>SUM(Z33,AB33,H33:Q33)</f>
        <v>0</v>
      </c>
      <c r="T33" s="45"/>
      <c r="U33" s="51">
        <f>SUM(S33*T33)</f>
        <v>0</v>
      </c>
      <c r="V33" s="21"/>
      <c r="X33" s="5">
        <v>10</v>
      </c>
      <c r="Y33" s="5">
        <v>13.33</v>
      </c>
      <c r="Z33" s="5">
        <f>IF(R33="TW",X33,IF(R33="ST",X33,IF(R33="TR",Y33,0)))*SH!$H$2</f>
        <v>0</v>
      </c>
      <c r="AA33" s="5"/>
      <c r="AB33" s="5">
        <f>SUM(C33:G33)*$U$4</f>
        <v>0</v>
      </c>
    </row>
    <row r="34" spans="1:28" ht="18" customHeight="1" x14ac:dyDescent="0.2">
      <c r="A34" s="44" t="s">
        <v>103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52"/>
      <c r="S34" s="52"/>
      <c r="T34" s="52"/>
      <c r="V34" s="21"/>
    </row>
    <row r="35" spans="1:28" ht="18" customHeight="1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2"/>
      <c r="S35" s="39">
        <f>SUM(Z35,AB35,H35:Q35)</f>
        <v>0</v>
      </c>
      <c r="T35" s="45"/>
      <c r="U35" s="51">
        <f>SUM(S35*T35)</f>
        <v>0</v>
      </c>
      <c r="V35" s="21"/>
      <c r="X35" s="5">
        <v>10</v>
      </c>
      <c r="Y35" s="5">
        <v>13.33</v>
      </c>
      <c r="Z35" s="5">
        <f>IF(R35="TW",X35,IF(R35="ST",X35,IF(R35="TR",Y35,0)))*SH!$H$2</f>
        <v>0</v>
      </c>
      <c r="AA35" s="5"/>
      <c r="AB35" s="5">
        <f>SUM(C35:G35)*$U$4</f>
        <v>0</v>
      </c>
    </row>
    <row r="36" spans="1:28" ht="18" customHeight="1" x14ac:dyDescent="0.2">
      <c r="A36" s="44" t="s">
        <v>103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52"/>
      <c r="S36" s="52"/>
      <c r="T36" s="52"/>
      <c r="V36" s="21"/>
    </row>
    <row r="37" spans="1:28" ht="18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2"/>
      <c r="S37" s="39">
        <f>SUM(Z37,AB37,H37:Q37)</f>
        <v>0</v>
      </c>
      <c r="T37" s="45"/>
      <c r="U37" s="51">
        <f>SUM(S37*T37)</f>
        <v>0</v>
      </c>
      <c r="V37" s="21"/>
      <c r="X37" s="5">
        <v>10</v>
      </c>
      <c r="Y37" s="5">
        <v>13.33</v>
      </c>
      <c r="Z37" s="5">
        <f>IF(R37="TW",X37,IF(R37="ST",X37,IF(R37="TR",Y37,0)))*SH!$H$2</f>
        <v>0</v>
      </c>
      <c r="AA37" s="5"/>
      <c r="AB37" s="5">
        <f>SUM(C37:G37)*$U$4</f>
        <v>0</v>
      </c>
    </row>
    <row r="38" spans="1:28" ht="18" customHeight="1" x14ac:dyDescent="0.2">
      <c r="A38" s="44" t="s">
        <v>103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52"/>
      <c r="S38" s="52"/>
      <c r="T38" s="52"/>
      <c r="V38" s="21"/>
    </row>
    <row r="39" spans="1:28" ht="18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2"/>
      <c r="S39" s="39">
        <f>SUM(Z39,AB39,H39:Q39)</f>
        <v>0</v>
      </c>
      <c r="T39" s="45"/>
      <c r="U39" s="51">
        <f>SUM(S39*T39)</f>
        <v>0</v>
      </c>
      <c r="V39" s="21"/>
      <c r="X39" s="5">
        <v>10</v>
      </c>
      <c r="Y39" s="5">
        <v>13.33</v>
      </c>
      <c r="Z39" s="5">
        <f>IF(R39="TW",X39,IF(R39="ST",X39,IF(R39="TR",Y39,0)))*SH!$H$2</f>
        <v>0</v>
      </c>
      <c r="AA39" s="5"/>
      <c r="AB39" s="5">
        <f>SUM(C39:G39)*$U$4</f>
        <v>0</v>
      </c>
    </row>
    <row r="40" spans="1:28" ht="18" customHeight="1" x14ac:dyDescent="0.2">
      <c r="A40" s="44" t="s">
        <v>103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52"/>
      <c r="S40" s="52"/>
      <c r="T40" s="52"/>
      <c r="V40" s="21"/>
    </row>
    <row r="41" spans="1:28" ht="18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2"/>
      <c r="S41" s="39">
        <f>SUM(Z41,AB41,H41:Q41)</f>
        <v>0</v>
      </c>
      <c r="T41" s="45"/>
      <c r="U41" s="51">
        <f>SUM(S41*T41)</f>
        <v>0</v>
      </c>
      <c r="V41" s="21"/>
      <c r="X41" s="5">
        <v>10</v>
      </c>
      <c r="Y41" s="5">
        <v>13.33</v>
      </c>
      <c r="Z41" s="5">
        <f>IF(R41="TW",X41,IF(R41="ST",X41,IF(R41="TR",Y41,0)))*SH!$H$2</f>
        <v>0</v>
      </c>
      <c r="AA41" s="5"/>
      <c r="AB41" s="5">
        <f>SUM(C41:G41)*$U$4</f>
        <v>0</v>
      </c>
    </row>
    <row r="42" spans="1:28" ht="18" customHeight="1" x14ac:dyDescent="0.2">
      <c r="A42" s="44" t="s">
        <v>103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52"/>
      <c r="S42" s="52"/>
      <c r="T42" s="52"/>
      <c r="V42" s="21"/>
    </row>
    <row r="43" spans="1:28" ht="18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2"/>
      <c r="S43" s="39">
        <f>SUM(Z43,AB43,H43:Q43)</f>
        <v>0</v>
      </c>
      <c r="T43" s="45"/>
      <c r="U43" s="51">
        <f>SUM(S43*T43)</f>
        <v>0</v>
      </c>
      <c r="V43" s="21"/>
      <c r="X43" s="5">
        <v>10</v>
      </c>
      <c r="Y43" s="5">
        <v>13.33</v>
      </c>
      <c r="Z43" s="5">
        <f>IF(R43="TW",X43,IF(R43="ST",X43,IF(R43="TR",Y43,0)))*SH!$H$2</f>
        <v>0</v>
      </c>
      <c r="AA43" s="5"/>
      <c r="AB43" s="5">
        <f>SUM(C43:G43)*$U$4</f>
        <v>0</v>
      </c>
    </row>
    <row r="44" spans="1:28" ht="18" customHeight="1" x14ac:dyDescent="0.2">
      <c r="A44" s="44" t="s">
        <v>103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52"/>
      <c r="S44" s="52"/>
      <c r="T44" s="52"/>
      <c r="V44" s="21"/>
    </row>
    <row r="45" spans="1:28" ht="18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2"/>
      <c r="S45" s="39">
        <f>SUM(Z45,AB45,H45:Q45)</f>
        <v>0</v>
      </c>
      <c r="T45" s="45"/>
      <c r="U45" s="51">
        <f>SUM(S45*T45)</f>
        <v>0</v>
      </c>
      <c r="V45" s="21"/>
      <c r="X45" s="5">
        <v>10</v>
      </c>
      <c r="Y45" s="5">
        <v>13.33</v>
      </c>
      <c r="Z45" s="5">
        <f>IF(R45="TW",X45,IF(R45="ST",X45,IF(R45="TR",Y45,0)))*SH!$H$2</f>
        <v>0</v>
      </c>
      <c r="AA45" s="5"/>
      <c r="AB45" s="5">
        <f>SUM(C45:G45)*$U$4</f>
        <v>0</v>
      </c>
    </row>
    <row r="46" spans="1:28" ht="18" customHeight="1" x14ac:dyDescent="0.2">
      <c r="A46" s="44" t="s">
        <v>103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52"/>
      <c r="S46" s="52"/>
      <c r="T46" s="52"/>
      <c r="V46" s="21"/>
    </row>
    <row r="47" spans="1:28" ht="18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2"/>
      <c r="S47" s="39">
        <f>SUM(Z47,AB47,H47:Q47)</f>
        <v>0</v>
      </c>
      <c r="T47" s="45"/>
      <c r="U47" s="51">
        <f>SUM(S47*T47)</f>
        <v>0</v>
      </c>
      <c r="V47" s="21"/>
      <c r="X47" s="5">
        <v>10</v>
      </c>
      <c r="Y47" s="5">
        <v>13.33</v>
      </c>
      <c r="Z47" s="5">
        <f>IF(R47="TW",X47,IF(R47="ST",X47,IF(R47="TR",Y47,0)))*SH!$H$2</f>
        <v>0</v>
      </c>
      <c r="AA47" s="5"/>
      <c r="AB47" s="5">
        <f>SUM(C47:G47)*$U$4</f>
        <v>0</v>
      </c>
    </row>
    <row r="48" spans="1:28" ht="18" customHeight="1" x14ac:dyDescent="0.2">
      <c r="A48" s="44" t="s">
        <v>103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52"/>
      <c r="S48" s="52"/>
      <c r="T48" s="52"/>
      <c r="V48" s="21"/>
    </row>
    <row r="49" spans="1:28" ht="18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2"/>
      <c r="S49" s="39">
        <f>SUM(Z49,AB49,H49:Q49)</f>
        <v>0</v>
      </c>
      <c r="T49" s="45"/>
      <c r="U49" s="51">
        <f>SUM(S49*T49)</f>
        <v>0</v>
      </c>
      <c r="V49" s="21"/>
      <c r="X49" s="5">
        <v>10</v>
      </c>
      <c r="Y49" s="5">
        <v>13.33</v>
      </c>
      <c r="Z49" s="5">
        <f>IF(R49="TW",X49,IF(R49="ST",X49,IF(R49="TR",Y49,0)))*SH!$H$2</f>
        <v>0</v>
      </c>
      <c r="AA49" s="5"/>
      <c r="AB49" s="5">
        <f>SUM(C49:G49)*$U$4</f>
        <v>0</v>
      </c>
    </row>
    <row r="50" spans="1:28" ht="18" customHeight="1" x14ac:dyDescent="0.2">
      <c r="A50" s="44" t="s">
        <v>103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52"/>
      <c r="S50" s="52"/>
      <c r="T50" s="52"/>
      <c r="V50" s="21"/>
    </row>
    <row r="51" spans="1:28" ht="18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2"/>
      <c r="S51" s="39">
        <f>SUM(Z51,AB51,H51:Q51)</f>
        <v>0</v>
      </c>
      <c r="T51" s="45"/>
      <c r="U51" s="51">
        <f>SUM(S51*T51)</f>
        <v>0</v>
      </c>
      <c r="V51" s="21"/>
      <c r="X51" s="5">
        <v>10</v>
      </c>
      <c r="Y51" s="5">
        <v>13.33</v>
      </c>
      <c r="Z51" s="5">
        <f>IF(R51="TW",X51,IF(R51="ST",X51,IF(R51="TR",Y51,0)))*SH!$H$2</f>
        <v>0</v>
      </c>
      <c r="AA51" s="5"/>
      <c r="AB51" s="5">
        <f>SUM(C51:G51)*$U$4</f>
        <v>0</v>
      </c>
    </row>
    <row r="52" spans="1:28" ht="18" customHeight="1" x14ac:dyDescent="0.2">
      <c r="A52" s="44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52"/>
      <c r="S52" s="52"/>
      <c r="T52" s="52"/>
      <c r="V52" s="21"/>
    </row>
    <row r="53" spans="1:28" ht="18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2"/>
      <c r="S53" s="39">
        <f>SUM(Z53,AB53,H53:Q53)</f>
        <v>0</v>
      </c>
      <c r="T53" s="45"/>
      <c r="U53" s="51">
        <f>SUM(S53*T53)</f>
        <v>0</v>
      </c>
      <c r="V53" s="21"/>
      <c r="X53" s="5">
        <v>10</v>
      </c>
      <c r="Y53" s="5">
        <v>13.33</v>
      </c>
      <c r="Z53" s="5">
        <f>IF(R53="TW",X53,IF(R53="ST",X53,IF(R53="TR",Y53,0)))*SH!$H$2</f>
        <v>0</v>
      </c>
      <c r="AA53" s="5"/>
      <c r="AB53" s="5">
        <f>SUM(C53:G53)*$U$4</f>
        <v>0</v>
      </c>
    </row>
    <row r="54" spans="1:28" ht="18" customHeight="1" x14ac:dyDescent="0.2">
      <c r="A54" s="44" t="s">
        <v>103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52"/>
      <c r="S54" s="52"/>
      <c r="T54" s="52"/>
      <c r="V54" s="21"/>
    </row>
    <row r="55" spans="1:28" ht="18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2"/>
      <c r="S55" s="39">
        <f>SUM(Z55,AB55,H55:Q55)</f>
        <v>0</v>
      </c>
      <c r="T55" s="45"/>
      <c r="U55" s="51">
        <f>SUM(S55*T55)</f>
        <v>0</v>
      </c>
      <c r="V55" s="21"/>
      <c r="X55" s="5">
        <v>10</v>
      </c>
      <c r="Y55" s="5">
        <v>13.33</v>
      </c>
      <c r="Z55" s="5">
        <f>IF(R55="TW",X55,IF(R55="ST",X55,IF(R55="TR",Y55,0)))*SH!$H$2</f>
        <v>0</v>
      </c>
      <c r="AA55" s="5"/>
      <c r="AB55" s="5">
        <f>SUM(C55:G55)*$U$4</f>
        <v>0</v>
      </c>
    </row>
    <row r="56" spans="1:28" ht="18" customHeight="1" x14ac:dyDescent="0.2">
      <c r="A56" s="44" t="s">
        <v>103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52"/>
      <c r="S56" s="52"/>
      <c r="T56" s="52"/>
      <c r="V56" s="21"/>
    </row>
    <row r="57" spans="1:28" ht="18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2"/>
      <c r="S57" s="39">
        <f>SUM(Z57,AB57,H57:Q57)</f>
        <v>0</v>
      </c>
      <c r="T57" s="45"/>
      <c r="U57" s="51">
        <f>SUM(S57*T57)</f>
        <v>0</v>
      </c>
      <c r="V57" s="21"/>
      <c r="X57" s="5">
        <v>10</v>
      </c>
      <c r="Y57" s="5">
        <v>13.33</v>
      </c>
      <c r="Z57" s="5">
        <f>IF(R57="TW",X57,IF(R57="ST",X57,IF(R57="TR",Y57,0)))*SH!$H$2</f>
        <v>0</v>
      </c>
      <c r="AA57" s="5"/>
      <c r="AB57" s="5">
        <f>SUM(C57:G57)*$U$4</f>
        <v>0</v>
      </c>
    </row>
    <row r="58" spans="1:28" ht="18" customHeight="1" x14ac:dyDescent="0.2">
      <c r="A58" s="44" t="s">
        <v>103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52"/>
      <c r="S58" s="52"/>
      <c r="T58" s="52"/>
      <c r="V58" s="21"/>
    </row>
    <row r="59" spans="1:28" ht="18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2"/>
      <c r="S59" s="39">
        <f>SUM(Z59,AB59,H59:Q59)</f>
        <v>0</v>
      </c>
      <c r="T59" s="45"/>
      <c r="U59" s="51">
        <f>SUM(S59*T59)</f>
        <v>0</v>
      </c>
      <c r="V59" s="21"/>
      <c r="X59" s="5">
        <v>10</v>
      </c>
      <c r="Y59" s="5">
        <v>13.33</v>
      </c>
      <c r="Z59" s="5">
        <f>IF(R59="TW",X59,IF(R59="ST",X59,IF(R59="TR",Y59,0)))*SH!$H$2</f>
        <v>0</v>
      </c>
      <c r="AA59" s="5"/>
      <c r="AB59" s="5">
        <f>SUM(C59:G59)*$U$4</f>
        <v>0</v>
      </c>
    </row>
    <row r="60" spans="1:28" ht="18" customHeight="1" x14ac:dyDescent="0.2">
      <c r="A60" s="44" t="s">
        <v>103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52"/>
      <c r="S60" s="52"/>
      <c r="T60" s="52"/>
      <c r="V60" s="21"/>
    </row>
    <row r="61" spans="1:28" ht="18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2"/>
      <c r="S61" s="39">
        <f>SUM(Z61,AB61,H61:Q61)</f>
        <v>0</v>
      </c>
      <c r="T61" s="45"/>
      <c r="U61" s="51">
        <f>SUM(S61*T61)</f>
        <v>0</v>
      </c>
      <c r="V61" s="21"/>
      <c r="X61" s="5">
        <v>10</v>
      </c>
      <c r="Y61" s="5">
        <v>13.33</v>
      </c>
      <c r="Z61" s="5">
        <f>IF(R61="TW",X61,IF(R61="ST",X61,IF(R61="TR",Y61,0)))*SH!$H$2</f>
        <v>0</v>
      </c>
      <c r="AA61" s="5"/>
      <c r="AB61" s="5">
        <f>SUM(C61:G61)*$U$4</f>
        <v>0</v>
      </c>
    </row>
    <row r="62" spans="1:28" ht="18" customHeight="1" x14ac:dyDescent="0.2">
      <c r="A62" s="44" t="s">
        <v>103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52"/>
      <c r="S62" s="52"/>
      <c r="T62" s="52"/>
      <c r="V62" s="21"/>
    </row>
    <row r="63" spans="1:28" ht="18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2"/>
      <c r="S63" s="39">
        <f>SUM(Z63,AB63,H63:Q63)</f>
        <v>0</v>
      </c>
      <c r="T63" s="45"/>
      <c r="U63" s="51">
        <f>SUM(S63*T63)</f>
        <v>0</v>
      </c>
      <c r="V63" s="21"/>
      <c r="X63" s="5">
        <v>10</v>
      </c>
      <c r="Y63" s="5">
        <v>13.33</v>
      </c>
      <c r="Z63" s="5">
        <f>IF(R63="TW",X63,IF(R63="ST",X63,IF(R63="TR",Y63,0)))*SH!$H$2</f>
        <v>0</v>
      </c>
      <c r="AA63" s="5"/>
      <c r="AB63" s="5">
        <f>SUM(C63:G63)*$U$4</f>
        <v>0</v>
      </c>
    </row>
    <row r="64" spans="1:28" ht="18" customHeight="1" x14ac:dyDescent="0.2">
      <c r="A64" s="44" t="s">
        <v>103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52"/>
      <c r="S64" s="52"/>
      <c r="T64" s="52"/>
      <c r="V64" s="21"/>
    </row>
    <row r="65" spans="1:28" ht="18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2"/>
      <c r="S65" s="39">
        <f>SUM(Z65,AB65,H65:Q65)</f>
        <v>0</v>
      </c>
      <c r="T65" s="45"/>
      <c r="U65" s="51">
        <f>SUM(S65*T65)</f>
        <v>0</v>
      </c>
      <c r="V65" s="21"/>
      <c r="X65" s="5">
        <v>10</v>
      </c>
      <c r="Y65" s="5">
        <v>13.33</v>
      </c>
      <c r="Z65" s="5">
        <f>IF(R65="TW",X65,IF(R65="ST",X65,IF(R65="TR",Y65,0)))*SH!$H$2</f>
        <v>0</v>
      </c>
      <c r="AA65" s="5"/>
      <c r="AB65" s="5">
        <f>SUM(C65:G65)*$U$4</f>
        <v>0</v>
      </c>
    </row>
    <row r="66" spans="1:28" ht="18" customHeight="1" x14ac:dyDescent="0.2">
      <c r="A66" s="44" t="s">
        <v>103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52"/>
      <c r="S66" s="52"/>
      <c r="T66" s="52"/>
      <c r="V66" s="21"/>
    </row>
    <row r="67" spans="1:28" ht="18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2"/>
      <c r="S67" s="39">
        <f>SUM(Z67,AB67,H67:Q67)</f>
        <v>0</v>
      </c>
      <c r="T67" s="45"/>
      <c r="U67" s="51">
        <f>SUM(S67*T67)</f>
        <v>0</v>
      </c>
      <c r="V67" s="21"/>
      <c r="X67" s="5">
        <v>10</v>
      </c>
      <c r="Y67" s="5">
        <v>13.33</v>
      </c>
      <c r="Z67" s="5">
        <f>IF(R67="TW",X67,IF(R67="ST",X67,IF(R67="TR",Y67,0)))*SH!$H$2</f>
        <v>0</v>
      </c>
      <c r="AA67" s="5"/>
      <c r="AB67" s="5">
        <f>SUM(C67:G67)*$U$4</f>
        <v>0</v>
      </c>
    </row>
    <row r="68" spans="1:28" ht="18" customHeight="1" thickBot="1" x14ac:dyDescent="0.25">
      <c r="A68" s="47" t="s">
        <v>103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53"/>
      <c r="S68" s="53"/>
      <c r="T68" s="53"/>
      <c r="U68" s="18"/>
      <c r="V68" s="21"/>
    </row>
    <row r="69" spans="1:28" ht="19.5" x14ac:dyDescent="0.35">
      <c r="A69" s="50"/>
      <c r="B69" s="49" t="s">
        <v>110</v>
      </c>
      <c r="C69" s="968"/>
      <c r="D69" s="968"/>
      <c r="R69" s="969" t="s">
        <v>111</v>
      </c>
      <c r="S69" s="969"/>
      <c r="T69" s="971">
        <f>SUM(U15+U17+U19+U21+U23+U25+U27+U29+U31+U33+U35+U37+U39+U41+U43+U45+U47+U49+U51+U53+U55+U57+U59+U61+U63+U65+U67)+C69</f>
        <v>0</v>
      </c>
      <c r="U69" s="972"/>
    </row>
    <row r="70" spans="1:28" ht="13.5" thickBot="1" x14ac:dyDescent="0.25">
      <c r="R70" s="970"/>
      <c r="S70" s="970"/>
      <c r="T70" s="973"/>
      <c r="U70" s="974"/>
    </row>
  </sheetData>
  <mergeCells count="13">
    <mergeCell ref="C69:D69"/>
    <mergeCell ref="R69:S70"/>
    <mergeCell ref="T69:U70"/>
    <mergeCell ref="R9:R13"/>
    <mergeCell ref="H10:I10"/>
    <mergeCell ref="B9:B11"/>
    <mergeCell ref="H9:I9"/>
    <mergeCell ref="H11:I11"/>
    <mergeCell ref="S2:U3"/>
    <mergeCell ref="I1:P3"/>
    <mergeCell ref="M5:R5"/>
    <mergeCell ref="M7:R7"/>
    <mergeCell ref="A8:D8"/>
  </mergeCells>
  <phoneticPr fontId="0" type="noConversion"/>
  <printOptions horizontalCentered="1"/>
  <pageMargins left="0" right="0" top="0.5" bottom="0.5" header="0.5" footer="0.25"/>
  <pageSetup scale="62" fitToHeight="0" orientation="portrait" r:id="rId1"/>
  <headerFooter alignWithMargins="0">
    <oddFooter>&amp;LEFFECTIVE DATE: 12/06/04&amp;R3500-9</oddFooter>
  </headerFooter>
  <colBreaks count="1" manualBreakCount="1">
    <brk id="2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pageSetUpPr fitToPage="1"/>
  </sheetPr>
  <dimension ref="A1:AU61"/>
  <sheetViews>
    <sheetView workbookViewId="0">
      <selection sqref="A1:I1"/>
    </sheetView>
  </sheetViews>
  <sheetFormatPr defaultRowHeight="12.75" x14ac:dyDescent="0.2"/>
  <cols>
    <col min="1" max="1" width="2.7109375" style="117" customWidth="1"/>
    <col min="2" max="2" width="51" style="117" customWidth="1"/>
    <col min="3" max="3" width="10.42578125" style="117" customWidth="1"/>
    <col min="4" max="4" width="11.28515625" style="117" customWidth="1"/>
    <col min="5" max="5" width="11" style="117" customWidth="1"/>
    <col min="6" max="6" width="15" style="117" customWidth="1"/>
    <col min="7" max="7" width="3" style="117" customWidth="1"/>
    <col min="8" max="8" width="10.42578125" style="117" customWidth="1"/>
    <col min="9" max="9" width="23.7109375" style="117" customWidth="1"/>
    <col min="10" max="10" width="9.7109375" style="117" customWidth="1"/>
    <col min="11" max="47" width="9.140625" style="117" hidden="1" customWidth="1"/>
    <col min="48" max="54" width="9.140625" style="117" customWidth="1"/>
    <col min="55" max="16384" width="9.140625" style="117"/>
  </cols>
  <sheetData>
    <row r="1" spans="1:27" ht="27.75" customHeight="1" x14ac:dyDescent="0.25">
      <c r="A1" s="775" t="s">
        <v>334</v>
      </c>
      <c r="B1" s="776"/>
      <c r="C1" s="776"/>
      <c r="D1" s="776"/>
      <c r="E1" s="776"/>
      <c r="F1" s="776"/>
      <c r="G1" s="776"/>
      <c r="H1" s="776"/>
      <c r="I1" s="777"/>
      <c r="J1" s="289">
        <v>3500</v>
      </c>
      <c r="K1" s="107"/>
      <c r="L1" s="107"/>
      <c r="M1" s="107"/>
      <c r="N1" s="107"/>
      <c r="O1" s="107"/>
      <c r="P1" s="107"/>
      <c r="Q1" s="107"/>
      <c r="R1" s="107"/>
      <c r="S1" s="107"/>
      <c r="T1" s="107"/>
      <c r="AA1" s="117" t="s">
        <v>315</v>
      </c>
    </row>
    <row r="2" spans="1:27" ht="27.75" customHeight="1" x14ac:dyDescent="0.35">
      <c r="A2" s="778" t="s">
        <v>335</v>
      </c>
      <c r="B2" s="779"/>
      <c r="C2" s="779"/>
      <c r="D2" s="779"/>
      <c r="E2" s="779"/>
      <c r="F2" s="779"/>
      <c r="G2" s="779"/>
      <c r="H2" s="779"/>
      <c r="I2" s="780"/>
      <c r="J2" s="245">
        <v>1</v>
      </c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7" ht="27.75" customHeight="1" x14ac:dyDescent="0.3">
      <c r="A3" s="781" t="s">
        <v>419</v>
      </c>
      <c r="B3" s="782"/>
      <c r="C3" s="782"/>
      <c r="D3" s="782"/>
      <c r="E3" s="782"/>
      <c r="F3" s="782"/>
      <c r="G3" s="782"/>
      <c r="H3" s="782"/>
      <c r="I3" s="783"/>
      <c r="J3" s="289">
        <v>465</v>
      </c>
      <c r="K3" s="107"/>
      <c r="L3" s="277"/>
      <c r="M3" s="277"/>
      <c r="N3" s="277"/>
      <c r="O3" s="277"/>
      <c r="P3" s="107"/>
      <c r="Q3" s="107"/>
      <c r="R3" s="107"/>
      <c r="S3" s="107"/>
      <c r="T3" s="107"/>
    </row>
    <row r="4" spans="1:27" x14ac:dyDescent="0.2">
      <c r="A4" s="107"/>
      <c r="B4" s="107"/>
      <c r="C4" s="279"/>
      <c r="D4" s="279"/>
      <c r="E4" s="279"/>
      <c r="F4" s="279"/>
      <c r="G4" s="279"/>
      <c r="H4" s="279"/>
      <c r="I4" s="279"/>
      <c r="J4" s="279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7" x14ac:dyDescent="0.2">
      <c r="A5" s="107"/>
      <c r="B5" s="107"/>
      <c r="C5" s="279"/>
      <c r="D5" s="279"/>
      <c r="E5" s="279"/>
      <c r="F5" s="279"/>
      <c r="G5" s="279"/>
      <c r="H5" s="279"/>
      <c r="I5" s="279"/>
      <c r="J5" s="279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spans="1:27" ht="15.75" x14ac:dyDescent="0.25">
      <c r="A6" s="107"/>
      <c r="B6" s="107"/>
      <c r="C6" s="290" t="s">
        <v>3</v>
      </c>
      <c r="D6" s="290" t="s">
        <v>28</v>
      </c>
      <c r="E6" s="279"/>
      <c r="F6" s="279"/>
      <c r="G6" s="279"/>
      <c r="H6" s="279"/>
      <c r="I6" s="279"/>
      <c r="J6" s="279"/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spans="1:27" ht="15.75" x14ac:dyDescent="0.25">
      <c r="A7" s="291"/>
      <c r="B7" s="292" t="s">
        <v>44</v>
      </c>
      <c r="C7" s="293" t="s">
        <v>9</v>
      </c>
      <c r="D7" s="293" t="s">
        <v>10</v>
      </c>
      <c r="E7" s="293" t="s">
        <v>12</v>
      </c>
      <c r="F7" s="774"/>
      <c r="G7" s="774"/>
      <c r="H7" s="774"/>
      <c r="I7" s="774"/>
      <c r="J7" s="774"/>
      <c r="K7" s="278"/>
      <c r="L7" s="278"/>
      <c r="M7" s="278" t="s">
        <v>16</v>
      </c>
      <c r="N7" s="278" t="s">
        <v>316</v>
      </c>
      <c r="O7" s="278" t="s">
        <v>317</v>
      </c>
      <c r="P7" s="278" t="s">
        <v>318</v>
      </c>
      <c r="Q7" s="278"/>
      <c r="R7" s="278"/>
      <c r="S7" s="278"/>
      <c r="T7" s="278"/>
    </row>
    <row r="8" spans="1:27" ht="15" x14ac:dyDescent="0.25">
      <c r="A8" s="107"/>
      <c r="B8" s="294" t="s">
        <v>319</v>
      </c>
      <c r="C8" s="295">
        <f t="shared" ref="C8:C16" si="0">$J$2*N8</f>
        <v>116.92</v>
      </c>
      <c r="D8" s="295">
        <f t="shared" ref="D8:D16" si="1">$J$2*O8</f>
        <v>126.67</v>
      </c>
      <c r="E8" s="295">
        <f t="shared" ref="E8:E16" si="2">$J$2*P8</f>
        <v>6.31</v>
      </c>
      <c r="F8" s="768" t="s">
        <v>320</v>
      </c>
      <c r="G8" s="769"/>
      <c r="H8" s="769"/>
      <c r="I8" s="769"/>
      <c r="J8" s="770"/>
      <c r="K8" s="107"/>
      <c r="L8" s="107"/>
      <c r="M8" s="107"/>
      <c r="N8" s="277">
        <v>116.92</v>
      </c>
      <c r="O8" s="107">
        <v>126.67</v>
      </c>
      <c r="P8" s="107">
        <v>6.31</v>
      </c>
      <c r="Q8" s="107"/>
      <c r="R8" s="107"/>
      <c r="S8" s="107"/>
      <c r="T8" s="107"/>
    </row>
    <row r="9" spans="1:27" ht="15" x14ac:dyDescent="0.25">
      <c r="A9" s="107"/>
      <c r="B9" s="294" t="s">
        <v>321</v>
      </c>
      <c r="C9" s="295">
        <f t="shared" si="0"/>
        <v>136.08000000000001</v>
      </c>
      <c r="D9" s="295">
        <f t="shared" si="1"/>
        <v>147.44</v>
      </c>
      <c r="E9" s="295">
        <f t="shared" si="2"/>
        <v>7.35</v>
      </c>
      <c r="F9" s="296" t="s">
        <v>338</v>
      </c>
      <c r="G9" s="279"/>
      <c r="H9" s="279"/>
      <c r="I9" s="297" t="s">
        <v>322</v>
      </c>
      <c r="J9" s="298"/>
      <c r="K9" s="107"/>
      <c r="L9" s="107"/>
      <c r="M9" s="107"/>
      <c r="N9" s="277">
        <v>136.08000000000001</v>
      </c>
      <c r="O9" s="107">
        <v>147.44</v>
      </c>
      <c r="P9" s="107">
        <v>7.35</v>
      </c>
      <c r="Q9" s="107"/>
      <c r="R9" s="107"/>
      <c r="S9" s="107"/>
      <c r="T9" s="107"/>
    </row>
    <row r="10" spans="1:27" ht="15" x14ac:dyDescent="0.25">
      <c r="A10" s="107"/>
      <c r="B10" s="294" t="s">
        <v>323</v>
      </c>
      <c r="C10" s="295">
        <f t="shared" si="0"/>
        <v>155.25</v>
      </c>
      <c r="D10" s="295">
        <f t="shared" si="1"/>
        <v>168.21</v>
      </c>
      <c r="E10" s="295">
        <f t="shared" si="2"/>
        <v>8.3800000000000008</v>
      </c>
      <c r="F10" s="296" t="s">
        <v>324</v>
      </c>
      <c r="G10" s="279"/>
      <c r="H10" s="279"/>
      <c r="I10" s="297" t="s">
        <v>339</v>
      </c>
      <c r="J10" s="298"/>
      <c r="K10" s="107"/>
      <c r="L10" s="107"/>
      <c r="M10" s="107"/>
      <c r="N10" s="277">
        <v>155.25</v>
      </c>
      <c r="O10" s="107">
        <v>168.21</v>
      </c>
      <c r="P10" s="107">
        <v>8.3800000000000008</v>
      </c>
      <c r="Q10" s="107"/>
      <c r="R10" s="107"/>
      <c r="S10" s="107"/>
      <c r="T10" s="107"/>
    </row>
    <row r="11" spans="1:27" ht="15" x14ac:dyDescent="0.25">
      <c r="A11" s="107"/>
      <c r="B11" s="294" t="s">
        <v>325</v>
      </c>
      <c r="C11" s="295">
        <f t="shared" si="0"/>
        <v>174.42</v>
      </c>
      <c r="D11" s="295">
        <f t="shared" si="1"/>
        <v>188.98</v>
      </c>
      <c r="E11" s="295">
        <f t="shared" si="2"/>
        <v>9.42</v>
      </c>
      <c r="F11" s="394"/>
      <c r="G11" s="395"/>
      <c r="H11" s="395"/>
      <c r="I11" s="299" t="s">
        <v>340</v>
      </c>
      <c r="J11" s="300"/>
      <c r="K11" s="107"/>
      <c r="L11" s="107"/>
      <c r="M11" s="107"/>
      <c r="N11" s="277">
        <v>174.42</v>
      </c>
      <c r="O11" s="277">
        <v>188.98</v>
      </c>
      <c r="P11" s="277">
        <v>9.42</v>
      </c>
      <c r="Q11" s="107"/>
      <c r="R11" s="107"/>
      <c r="S11" s="107"/>
      <c r="T11" s="107"/>
    </row>
    <row r="12" spans="1:27" ht="15" x14ac:dyDescent="0.25">
      <c r="A12" s="107"/>
      <c r="B12" s="294" t="s">
        <v>326</v>
      </c>
      <c r="C12" s="295">
        <f t="shared" si="0"/>
        <v>193.58</v>
      </c>
      <c r="D12" s="295">
        <f t="shared" si="1"/>
        <v>209.75</v>
      </c>
      <c r="E12" s="295">
        <f t="shared" si="2"/>
        <v>10.45</v>
      </c>
      <c r="F12" s="301"/>
      <c r="G12" s="279"/>
      <c r="H12" s="279"/>
      <c r="I12" s="279"/>
      <c r="J12" s="279"/>
      <c r="K12" s="107"/>
      <c r="L12" s="107"/>
      <c r="M12" s="107"/>
      <c r="N12" s="277">
        <v>193.58</v>
      </c>
      <c r="O12" s="107">
        <v>209.75</v>
      </c>
      <c r="P12" s="107">
        <v>10.45</v>
      </c>
      <c r="Q12" s="107"/>
      <c r="R12" s="107"/>
      <c r="S12" s="107"/>
      <c r="T12" s="107"/>
    </row>
    <row r="13" spans="1:27" ht="15" x14ac:dyDescent="0.25">
      <c r="A13" s="107"/>
      <c r="B13" s="294" t="s">
        <v>327</v>
      </c>
      <c r="C13" s="295">
        <f t="shared" si="0"/>
        <v>212.75</v>
      </c>
      <c r="D13" s="295">
        <f t="shared" si="1"/>
        <v>230.51</v>
      </c>
      <c r="E13" s="295">
        <f t="shared" si="2"/>
        <v>11.49</v>
      </c>
      <c r="F13" s="301"/>
      <c r="G13" s="279"/>
      <c r="H13" s="279"/>
      <c r="I13" s="279"/>
      <c r="J13" s="279"/>
      <c r="K13" s="107"/>
      <c r="L13" s="107"/>
      <c r="M13" s="107"/>
      <c r="N13" s="277">
        <v>212.75</v>
      </c>
      <c r="O13" s="107">
        <v>230.51</v>
      </c>
      <c r="P13" s="107">
        <v>11.49</v>
      </c>
      <c r="Q13" s="107"/>
      <c r="R13" s="107"/>
      <c r="S13" s="107"/>
      <c r="T13" s="107"/>
    </row>
    <row r="14" spans="1:27" ht="15" x14ac:dyDescent="0.25">
      <c r="A14" s="107"/>
      <c r="B14" s="294" t="s">
        <v>328</v>
      </c>
      <c r="C14" s="295">
        <f t="shared" si="0"/>
        <v>231.92</v>
      </c>
      <c r="D14" s="295">
        <f t="shared" si="1"/>
        <v>251.28</v>
      </c>
      <c r="E14" s="295">
        <f t="shared" si="2"/>
        <v>12.52</v>
      </c>
      <c r="F14" s="771" t="s">
        <v>329</v>
      </c>
      <c r="G14" s="772"/>
      <c r="H14" s="772"/>
      <c r="I14" s="773"/>
      <c r="J14" s="279"/>
      <c r="K14" s="107"/>
      <c r="L14" s="107"/>
      <c r="M14" s="107"/>
      <c r="N14" s="277">
        <v>231.92</v>
      </c>
      <c r="O14" s="107">
        <v>251.28</v>
      </c>
      <c r="P14" s="107">
        <v>12.52</v>
      </c>
      <c r="Q14" s="107"/>
      <c r="R14" s="107"/>
      <c r="S14" s="107"/>
      <c r="T14" s="107"/>
    </row>
    <row r="15" spans="1:27" ht="15" x14ac:dyDescent="0.25">
      <c r="A15" s="107"/>
      <c r="B15" s="294" t="s">
        <v>336</v>
      </c>
      <c r="C15" s="295">
        <f t="shared" si="0"/>
        <v>251.08</v>
      </c>
      <c r="D15" s="295">
        <f t="shared" si="1"/>
        <v>272.04000000000002</v>
      </c>
      <c r="E15" s="295">
        <f t="shared" si="2"/>
        <v>13.56</v>
      </c>
      <c r="F15" s="388" t="s">
        <v>330</v>
      </c>
      <c r="G15" s="302"/>
      <c r="H15" s="302"/>
      <c r="I15" s="389" t="s">
        <v>331</v>
      </c>
      <c r="J15" s="295"/>
      <c r="K15" s="107" t="s">
        <v>16</v>
      </c>
      <c r="L15" s="107"/>
      <c r="M15" s="107"/>
      <c r="N15" s="277">
        <v>251.08</v>
      </c>
      <c r="O15" s="107">
        <v>272.04000000000002</v>
      </c>
      <c r="P15" s="107">
        <v>13.56</v>
      </c>
      <c r="Q15" s="107"/>
      <c r="R15" s="107"/>
      <c r="S15" s="107"/>
      <c r="T15" s="107"/>
    </row>
    <row r="16" spans="1:27" ht="15" x14ac:dyDescent="0.25">
      <c r="A16" s="107"/>
      <c r="B16" s="294" t="s">
        <v>337</v>
      </c>
      <c r="C16" s="295">
        <f t="shared" si="0"/>
        <v>273</v>
      </c>
      <c r="D16" s="295">
        <f t="shared" si="1"/>
        <v>293.55</v>
      </c>
      <c r="E16" s="295">
        <f t="shared" si="2"/>
        <v>14.63</v>
      </c>
      <c r="F16" s="303"/>
      <c r="G16" s="281"/>
      <c r="H16" s="280"/>
      <c r="I16" s="281"/>
      <c r="J16" s="295"/>
      <c r="K16" s="107"/>
      <c r="L16" s="107"/>
      <c r="M16" s="107"/>
      <c r="N16" s="277">
        <v>273</v>
      </c>
      <c r="O16" s="107">
        <v>293.55</v>
      </c>
      <c r="P16" s="107">
        <v>14.63</v>
      </c>
      <c r="Q16" s="107"/>
      <c r="R16" s="107"/>
      <c r="S16" s="107"/>
      <c r="T16" s="107"/>
    </row>
    <row r="17" spans="1:20" ht="14.25" x14ac:dyDescent="0.2">
      <c r="A17" s="107"/>
      <c r="B17" s="280"/>
      <c r="C17" s="295"/>
      <c r="D17" s="295"/>
      <c r="E17" s="295"/>
      <c r="F17" s="303"/>
      <c r="G17" s="281"/>
      <c r="H17" s="280"/>
      <c r="N17" s="277"/>
      <c r="O17" s="107"/>
      <c r="P17" s="107"/>
      <c r="Q17" s="107"/>
      <c r="R17" s="107"/>
      <c r="S17" s="107"/>
      <c r="T17" s="107"/>
    </row>
    <row r="18" spans="1:20" x14ac:dyDescent="0.2">
      <c r="A18" s="107"/>
      <c r="B18" s="107"/>
      <c r="C18" s="279"/>
      <c r="D18" s="279"/>
      <c r="E18" s="279"/>
      <c r="F18" s="297"/>
      <c r="G18" s="279"/>
      <c r="H18" s="279"/>
      <c r="N18" s="107"/>
      <c r="O18" s="107"/>
      <c r="P18" s="279"/>
      <c r="Q18" s="279"/>
      <c r="R18" s="107"/>
      <c r="S18" s="107"/>
      <c r="T18" s="107"/>
    </row>
    <row r="19" spans="1:20" ht="15" x14ac:dyDescent="0.25">
      <c r="A19" s="304" t="s">
        <v>332</v>
      </c>
      <c r="B19" s="305"/>
      <c r="C19" s="306"/>
      <c r="D19" s="305"/>
      <c r="E19" s="305"/>
      <c r="G19" s="281"/>
      <c r="H19" s="107"/>
      <c r="N19" s="280"/>
      <c r="O19" s="280"/>
      <c r="P19" s="280"/>
      <c r="Q19" s="280"/>
      <c r="R19" s="280"/>
      <c r="S19" s="280"/>
      <c r="T19" s="280"/>
    </row>
    <row r="20" spans="1:20" ht="15" x14ac:dyDescent="0.25">
      <c r="A20" s="304"/>
      <c r="B20" s="308"/>
      <c r="C20" s="309"/>
      <c r="D20" s="308"/>
      <c r="E20" s="308"/>
      <c r="G20" s="281"/>
      <c r="H20" s="107"/>
      <c r="N20" s="280"/>
      <c r="O20" s="280"/>
      <c r="P20" s="280"/>
      <c r="Q20" s="280"/>
      <c r="R20" s="280"/>
      <c r="S20" s="280"/>
      <c r="T20" s="280"/>
    </row>
    <row r="21" spans="1:20" ht="15" x14ac:dyDescent="0.25">
      <c r="A21" s="304"/>
      <c r="B21" s="308" t="str">
        <f>Constant!A2</f>
        <v>Fin Removal Charge</v>
      </c>
      <c r="C21" s="310">
        <f>Constant!B2</f>
        <v>21</v>
      </c>
      <c r="D21" s="308" t="str">
        <f>Constant!C2</f>
        <v>Per Window</v>
      </c>
      <c r="E21" s="308"/>
      <c r="G21" s="281"/>
      <c r="H21" s="107"/>
      <c r="I21" s="307"/>
      <c r="J21" s="307"/>
      <c r="K21" s="280"/>
      <c r="L21" s="280"/>
      <c r="M21" s="280"/>
      <c r="N21" s="280"/>
      <c r="O21" s="280"/>
      <c r="P21" s="280"/>
      <c r="Q21" s="280"/>
      <c r="R21" s="280"/>
      <c r="S21" s="280"/>
      <c r="T21" s="280"/>
    </row>
    <row r="22" spans="1:20" ht="15" x14ac:dyDescent="0.25">
      <c r="A22" s="304"/>
      <c r="B22" s="308" t="str">
        <f>Constant!A4</f>
        <v>Adobe Adder</v>
      </c>
      <c r="C22" s="310">
        <f>Constant!B4</f>
        <v>14</v>
      </c>
      <c r="D22" s="308" t="str">
        <f>Constant!C4</f>
        <v>Per Window</v>
      </c>
      <c r="E22" s="308"/>
      <c r="K22" s="280"/>
      <c r="L22" s="280"/>
      <c r="M22" s="280"/>
      <c r="N22" s="280"/>
      <c r="O22" s="280"/>
      <c r="P22" s="280"/>
      <c r="Q22" s="280"/>
      <c r="R22" s="280"/>
      <c r="S22" s="280"/>
      <c r="T22" s="280"/>
    </row>
    <row r="23" spans="1:20" ht="15" x14ac:dyDescent="0.25">
      <c r="A23" s="304"/>
      <c r="B23" s="308" t="str">
        <f>Constant!A31</f>
        <v>Glass - 3/16 - Loe366/Obscure</v>
      </c>
      <c r="C23" s="345">
        <f>Constant!B31*$J$2</f>
        <v>23.46</v>
      </c>
      <c r="D23" s="308" t="str">
        <f>Constant!C31</f>
        <v>Per Square Ft.</v>
      </c>
      <c r="E23" s="308"/>
      <c r="K23" s="280"/>
      <c r="L23" s="280"/>
      <c r="M23" s="280"/>
      <c r="N23" s="280"/>
      <c r="O23" s="280"/>
      <c r="P23" s="280"/>
      <c r="Q23" s="280"/>
      <c r="R23" s="280"/>
      <c r="S23" s="280"/>
      <c r="T23" s="280"/>
    </row>
    <row r="24" spans="1:20" ht="15" x14ac:dyDescent="0.25">
      <c r="A24" s="304"/>
      <c r="B24" s="308" t="str">
        <f>Constant!A32</f>
        <v>Glass - 3/16 - Loe366/Obscure/Tempered</v>
      </c>
      <c r="C24" s="345">
        <f>Constant!B32*$J$2</f>
        <v>44.78</v>
      </c>
      <c r="D24" s="308" t="str">
        <f>Constant!C32</f>
        <v>Per Square Ft.</v>
      </c>
      <c r="E24" s="308"/>
      <c r="K24" s="280"/>
      <c r="L24" s="280"/>
      <c r="M24" s="280"/>
      <c r="N24" s="280"/>
      <c r="O24" s="280"/>
      <c r="P24" s="280"/>
      <c r="Q24" s="280"/>
      <c r="R24" s="280"/>
      <c r="S24" s="280"/>
      <c r="T24" s="280"/>
    </row>
    <row r="25" spans="1:20" ht="15" x14ac:dyDescent="0.25">
      <c r="A25" s="305"/>
      <c r="B25" s="308" t="str">
        <f>Constant!A33</f>
        <v>Glass - 3/16 - Loe340</v>
      </c>
      <c r="C25" s="345">
        <f>Constant!B33*$J$2</f>
        <v>11.81</v>
      </c>
      <c r="D25" s="308" t="str">
        <f>Constant!C33</f>
        <v>Per Square Ft.</v>
      </c>
      <c r="E25" s="308"/>
      <c r="K25" s="280"/>
      <c r="L25" s="280"/>
      <c r="M25" s="280"/>
      <c r="N25" s="280"/>
      <c r="O25" s="280"/>
      <c r="P25" s="280"/>
      <c r="Q25" s="280"/>
      <c r="R25" s="280"/>
      <c r="S25" s="280"/>
      <c r="T25" s="280"/>
    </row>
    <row r="26" spans="1:20" ht="15" x14ac:dyDescent="0.25">
      <c r="A26" s="305"/>
      <c r="B26" s="308" t="str">
        <f>Constant!A34</f>
        <v>Glass - 3/16 - Loe340/Tempered</v>
      </c>
      <c r="C26" s="310">
        <f>Constant!B34</f>
        <v>32.56</v>
      </c>
      <c r="D26" s="308" t="str">
        <f>Constant!C34</f>
        <v>Per Square Ft.</v>
      </c>
      <c r="E26" s="308"/>
      <c r="K26" s="280"/>
      <c r="L26" s="280"/>
      <c r="M26" s="280"/>
      <c r="N26" s="280"/>
      <c r="O26" s="280"/>
      <c r="P26" s="280"/>
      <c r="Q26" s="280"/>
      <c r="R26" s="280"/>
      <c r="S26" s="280"/>
      <c r="T26" s="280"/>
    </row>
    <row r="27" spans="1:20" ht="15" x14ac:dyDescent="0.25">
      <c r="A27" s="304"/>
      <c r="B27" s="308" t="str">
        <f>Constant!A36</f>
        <v>Glass - 3/16 - Loe340/Obscure/Tempered</v>
      </c>
      <c r="C27" s="345">
        <f>Constant!B36*$J$2</f>
        <v>45.45</v>
      </c>
      <c r="D27" s="308" t="str">
        <f>Constant!C36</f>
        <v>Per Square Ft.</v>
      </c>
      <c r="E27" s="308"/>
      <c r="K27" s="280"/>
      <c r="L27" s="280"/>
      <c r="M27" s="280"/>
      <c r="N27" s="280"/>
      <c r="O27" s="280"/>
      <c r="P27" s="280"/>
      <c r="Q27" s="280"/>
      <c r="R27" s="280"/>
      <c r="S27" s="280"/>
      <c r="T27" s="280"/>
    </row>
    <row r="28" spans="1:20" ht="15" x14ac:dyDescent="0.25">
      <c r="A28" s="304"/>
      <c r="B28" s="308" t="str">
        <f>Constant!A37</f>
        <v>Screen Adder (Char-Alum or Clarity)</v>
      </c>
      <c r="C28" s="345">
        <f>Constant!B37*$J$2</f>
        <v>8.51</v>
      </c>
      <c r="D28" s="308" t="str">
        <f>Constant!C37</f>
        <v>Per Square Ft.</v>
      </c>
      <c r="E28" s="346"/>
      <c r="F28" s="418" t="s">
        <v>341</v>
      </c>
      <c r="G28" s="116"/>
      <c r="H28" s="116"/>
      <c r="I28" s="116"/>
      <c r="J28" s="312"/>
      <c r="K28" s="280"/>
      <c r="L28" s="280"/>
      <c r="M28" s="280"/>
      <c r="N28" s="280">
        <v>50</v>
      </c>
      <c r="O28" s="280"/>
      <c r="P28" s="280"/>
      <c r="Q28" s="280"/>
      <c r="R28" s="280"/>
      <c r="S28" s="280"/>
      <c r="T28" s="280"/>
    </row>
    <row r="29" spans="1:20" ht="15" x14ac:dyDescent="0.25">
      <c r="A29" s="304"/>
      <c r="B29" s="308" t="str">
        <f>Constant!A38</f>
        <v>Spacer Upgrade</v>
      </c>
      <c r="C29" s="345">
        <f>Constant!B38*$J$2</f>
        <v>6.48</v>
      </c>
      <c r="D29" s="308" t="str">
        <f>Constant!C38</f>
        <v>Per Square Ft.</v>
      </c>
      <c r="E29" s="346"/>
      <c r="F29" s="390" t="s">
        <v>343</v>
      </c>
      <c r="J29" s="313"/>
      <c r="K29" s="280"/>
      <c r="L29" s="280"/>
      <c r="M29" s="280"/>
      <c r="N29" s="280"/>
      <c r="O29" s="280"/>
      <c r="P29" s="280"/>
      <c r="Q29" s="280"/>
      <c r="R29" s="280"/>
      <c r="S29" s="280"/>
      <c r="T29" s="280"/>
    </row>
    <row r="30" spans="1:20" ht="15" x14ac:dyDescent="0.25">
      <c r="A30" s="304"/>
      <c r="B30" s="308" t="str">
        <f>Constant!A39</f>
        <v>Glass Breakage Warranty</v>
      </c>
      <c r="C30" s="345">
        <f>Constant!B39*$J$2</f>
        <v>1.49</v>
      </c>
      <c r="D30" s="308" t="str">
        <f>Constant!C39</f>
        <v>Per Square Ft.</v>
      </c>
      <c r="E30" s="347"/>
      <c r="F30" s="390" t="s">
        <v>342</v>
      </c>
      <c r="J30" s="313"/>
      <c r="K30" s="280"/>
      <c r="L30" s="280"/>
      <c r="M30" s="280"/>
      <c r="N30" s="280"/>
      <c r="O30" s="280"/>
      <c r="P30" s="280"/>
      <c r="Q30" s="280"/>
      <c r="R30" s="280"/>
      <c r="S30" s="280"/>
      <c r="T30" s="280"/>
    </row>
    <row r="31" spans="1:20" ht="15" x14ac:dyDescent="0.25">
      <c r="A31" s="304"/>
      <c r="B31" s="308" t="str">
        <f>Constant!A40</f>
        <v>Factory Applied WOCD</v>
      </c>
      <c r="C31" s="345">
        <f>Constant!B40*$J$2</f>
        <v>13</v>
      </c>
      <c r="D31" s="308" t="str">
        <f>Constant!C40</f>
        <v>Per Window</v>
      </c>
      <c r="F31" s="391" t="s">
        <v>344</v>
      </c>
      <c r="G31" s="234"/>
      <c r="H31" s="234"/>
      <c r="I31" s="234"/>
      <c r="J31" s="314"/>
      <c r="K31" s="280"/>
      <c r="L31" s="280"/>
      <c r="M31" s="280"/>
      <c r="N31" s="280"/>
      <c r="O31" s="280"/>
      <c r="P31" s="280"/>
      <c r="Q31" s="280"/>
      <c r="R31" s="280"/>
      <c r="S31" s="280"/>
      <c r="T31" s="280"/>
    </row>
    <row r="32" spans="1:20" ht="15" x14ac:dyDescent="0.25">
      <c r="A32" s="304"/>
      <c r="B32" s="308" t="str">
        <f>Constant!A41</f>
        <v>Plastic Film Applied - Inside or Outside</v>
      </c>
      <c r="C32" s="345">
        <f>Constant!B41*$J$2</f>
        <v>33</v>
      </c>
      <c r="D32" s="308" t="str">
        <f>Constant!C41</f>
        <v>Per Window</v>
      </c>
      <c r="K32" s="280"/>
      <c r="L32" s="280"/>
      <c r="M32" s="280"/>
      <c r="N32" s="280"/>
      <c r="O32" s="280"/>
      <c r="P32" s="280"/>
      <c r="Q32" s="280"/>
      <c r="R32" s="280"/>
      <c r="S32" s="280"/>
      <c r="T32" s="280"/>
    </row>
    <row r="33" spans="1:20" ht="15" x14ac:dyDescent="0.25">
      <c r="A33" s="304"/>
      <c r="B33" s="308" t="str">
        <f>Constant!A44</f>
        <v>Two-Tone Flat Grid Charge</v>
      </c>
      <c r="C33" s="345">
        <f>Constant!B44*$J$2</f>
        <v>17.02</v>
      </c>
      <c r="D33" s="308" t="str">
        <f>Constant!C44</f>
        <v>Per Square Ft.</v>
      </c>
      <c r="F33" s="315" t="s">
        <v>333</v>
      </c>
      <c r="G33" s="116"/>
      <c r="H33" s="116"/>
      <c r="I33" s="116"/>
      <c r="J33" s="344"/>
      <c r="K33" s="280"/>
      <c r="L33" s="280"/>
      <c r="M33" s="280"/>
      <c r="N33" s="280"/>
      <c r="O33" s="280"/>
      <c r="P33" s="280"/>
      <c r="Q33" s="280"/>
      <c r="R33" s="280"/>
      <c r="S33" s="280"/>
      <c r="T33" s="280"/>
    </row>
    <row r="34" spans="1:20" ht="15" x14ac:dyDescent="0.25">
      <c r="A34" s="304"/>
      <c r="B34" s="308" t="str">
        <f>Constant!A45</f>
        <v>Sculptured Grid Charge</v>
      </c>
      <c r="C34" s="345">
        <f>Constant!B45*$J$2</f>
        <v>17.02</v>
      </c>
      <c r="D34" s="308" t="str">
        <f>Constant!C45</f>
        <v>Per Square Ft.</v>
      </c>
      <c r="F34" s="392" t="s">
        <v>345</v>
      </c>
      <c r="G34" s="281"/>
      <c r="H34" s="107"/>
      <c r="I34" s="307"/>
      <c r="J34" s="316"/>
      <c r="K34" s="280"/>
      <c r="L34" s="280"/>
      <c r="M34" s="280"/>
      <c r="N34" s="280"/>
      <c r="O34" s="280"/>
      <c r="P34" s="280"/>
      <c r="Q34" s="280"/>
      <c r="R34" s="280"/>
      <c r="S34" s="280"/>
      <c r="T34" s="280"/>
    </row>
    <row r="35" spans="1:20" ht="15" x14ac:dyDescent="0.25">
      <c r="A35" s="304"/>
      <c r="B35" s="308" t="str">
        <f>Constant!A46</f>
        <v>Two-Tone Sculptured Grid Charge</v>
      </c>
      <c r="C35" s="345">
        <f>Constant!B46*$J$2</f>
        <v>34.06</v>
      </c>
      <c r="D35" s="308" t="str">
        <f>Constant!C46</f>
        <v>Per Square Ft.</v>
      </c>
      <c r="F35" s="392" t="s">
        <v>346</v>
      </c>
      <c r="G35" s="281"/>
      <c r="H35" s="107"/>
      <c r="I35" s="307"/>
      <c r="J35" s="316"/>
      <c r="K35" s="280"/>
      <c r="L35" s="280"/>
      <c r="M35" s="280"/>
      <c r="N35" s="280"/>
      <c r="O35" s="280"/>
      <c r="P35" s="280"/>
      <c r="Q35" s="280"/>
      <c r="R35" s="280"/>
      <c r="S35" s="280"/>
      <c r="T35" s="280"/>
    </row>
    <row r="36" spans="1:20" ht="15" x14ac:dyDescent="0.25">
      <c r="A36" s="304"/>
      <c r="B36" s="308" t="str">
        <f>Constant!A47</f>
        <v>Simulated Divided Lite Grid Charge</v>
      </c>
      <c r="C36" s="345">
        <f>Constant!B47*$J$2</f>
        <v>21.8</v>
      </c>
      <c r="D36" s="308" t="str">
        <f>Constant!C47</f>
        <v>Per Square Ft.</v>
      </c>
      <c r="F36" s="393" t="s">
        <v>347</v>
      </c>
      <c r="G36" s="302"/>
      <c r="H36" s="317"/>
      <c r="I36" s="318"/>
      <c r="J36" s="319"/>
      <c r="K36" s="280"/>
      <c r="L36" s="280"/>
      <c r="M36" s="280"/>
      <c r="N36" s="280"/>
      <c r="O36" s="280"/>
      <c r="P36" s="280"/>
      <c r="Q36" s="280"/>
      <c r="R36" s="280"/>
      <c r="S36" s="280"/>
      <c r="T36" s="280"/>
    </row>
    <row r="37" spans="1:20" ht="15" x14ac:dyDescent="0.25">
      <c r="A37" s="304"/>
      <c r="B37" s="308" t="str">
        <f>Constant!A48</f>
        <v>Simulated Divided Lite Painted Grid Charge</v>
      </c>
      <c r="C37" s="345">
        <f>Constant!B48*$J$2</f>
        <v>27.51</v>
      </c>
      <c r="D37" s="308" t="str">
        <f>Constant!C48</f>
        <v>Per Square Ft.</v>
      </c>
      <c r="F37" s="414"/>
      <c r="G37" s="281"/>
      <c r="H37" s="107"/>
      <c r="I37" s="307"/>
      <c r="J37" s="307"/>
      <c r="K37" s="280"/>
      <c r="L37" s="280"/>
      <c r="M37" s="280"/>
      <c r="N37" s="280"/>
      <c r="O37" s="280"/>
      <c r="P37" s="280"/>
      <c r="Q37" s="280"/>
      <c r="R37" s="280"/>
      <c r="S37" s="280"/>
      <c r="T37" s="280"/>
    </row>
    <row r="38" spans="1:20" ht="15" x14ac:dyDescent="0.25">
      <c r="A38" s="304"/>
      <c r="B38" s="308" t="str">
        <f>Constant!A49</f>
        <v>2 1/8" SDL Bar</v>
      </c>
      <c r="C38" s="345">
        <f>Constant!B49*$J$2</f>
        <v>102</v>
      </c>
      <c r="D38" s="308" t="str">
        <f>Constant!C49</f>
        <v>Per Bar</v>
      </c>
      <c r="F38" s="414"/>
      <c r="G38" s="281"/>
      <c r="H38" s="107"/>
      <c r="I38" s="307"/>
      <c r="J38" s="307"/>
      <c r="K38" s="280"/>
      <c r="L38" s="280"/>
      <c r="M38" s="280"/>
      <c r="N38" s="280"/>
      <c r="O38" s="280"/>
      <c r="P38" s="280"/>
      <c r="Q38" s="280"/>
      <c r="R38" s="280"/>
      <c r="S38" s="280"/>
      <c r="T38" s="280"/>
    </row>
    <row r="39" spans="1:20" ht="15" x14ac:dyDescent="0.25">
      <c r="A39" s="304"/>
      <c r="B39" s="308" t="str">
        <f>Constant!A50</f>
        <v>Upgraded Handle</v>
      </c>
      <c r="C39" s="345">
        <f>Constant!B50*$J$2</f>
        <v>61</v>
      </c>
      <c r="D39" s="305" t="str">
        <f>Constant!C50</f>
        <v>Per Window</v>
      </c>
      <c r="F39" s="414"/>
      <c r="G39" s="281"/>
      <c r="H39" s="107"/>
      <c r="I39" s="307"/>
      <c r="J39" s="307"/>
      <c r="K39" s="280"/>
      <c r="L39" s="280"/>
      <c r="M39" s="280"/>
      <c r="N39" s="280"/>
      <c r="O39" s="280"/>
      <c r="P39" s="280"/>
      <c r="Q39" s="280"/>
      <c r="R39" s="280"/>
      <c r="S39" s="280"/>
      <c r="T39" s="280"/>
    </row>
    <row r="40" spans="1:20" ht="15" x14ac:dyDescent="0.25">
      <c r="A40" s="304"/>
      <c r="B40" s="224" t="str">
        <f>Constant!A9</f>
        <v>Glass - DSB - Obscure/Tempered</v>
      </c>
      <c r="C40" s="322">
        <f>Constant!B9*$J$2</f>
        <v>32.93</v>
      </c>
      <c r="D40" s="224" t="str">
        <f>Constant!C9</f>
        <v>Per Square Ft.</v>
      </c>
      <c r="F40" s="414"/>
      <c r="G40" s="281"/>
      <c r="H40" s="107"/>
      <c r="I40" s="307"/>
      <c r="J40" s="307"/>
      <c r="K40" s="280"/>
      <c r="L40" s="280"/>
      <c r="M40" s="280"/>
      <c r="N40" s="280"/>
      <c r="O40" s="280"/>
      <c r="P40" s="280"/>
      <c r="Q40" s="280"/>
      <c r="R40" s="280"/>
      <c r="S40" s="280"/>
      <c r="T40" s="280"/>
    </row>
    <row r="41" spans="1:20" ht="15" x14ac:dyDescent="0.25">
      <c r="A41" s="304"/>
      <c r="B41" s="224" t="str">
        <f>Constant!A10</f>
        <v>Glass - DSB - Loe/Obscure</v>
      </c>
      <c r="C41" s="322">
        <f>Constant!B10*$J$2</f>
        <v>3.6</v>
      </c>
      <c r="D41" s="224" t="str">
        <f>Constant!C10</f>
        <v>Per Square Ft.</v>
      </c>
      <c r="K41" s="280"/>
      <c r="L41" s="280"/>
      <c r="M41" s="280"/>
      <c r="N41" s="280"/>
      <c r="O41" s="280"/>
      <c r="P41" s="280"/>
      <c r="Q41" s="280"/>
      <c r="R41" s="280"/>
      <c r="S41" s="280"/>
      <c r="T41" s="280"/>
    </row>
    <row r="42" spans="1:20" ht="14.25" x14ac:dyDescent="0.2">
      <c r="A42" s="107"/>
      <c r="B42" s="280" t="str">
        <f>Constant!A15</f>
        <v>Glass - DSB - Loe366/Obscure/Tempered</v>
      </c>
      <c r="C42" s="320">
        <f>Constant!B15*$J$2</f>
        <v>39.81</v>
      </c>
      <c r="D42" s="280" t="str">
        <f>Constant!C15</f>
        <v>Per Square Ft.</v>
      </c>
      <c r="E42" s="308"/>
      <c r="K42" s="280"/>
      <c r="L42" s="280"/>
      <c r="M42" s="280"/>
      <c r="N42" s="280"/>
      <c r="O42" s="280"/>
      <c r="P42" s="280"/>
      <c r="Q42" s="280"/>
      <c r="R42" s="280"/>
      <c r="S42" s="280"/>
      <c r="T42" s="280"/>
    </row>
    <row r="43" spans="1:20" ht="14.25" x14ac:dyDescent="0.2">
      <c r="A43" s="107"/>
      <c r="B43" s="280" t="str">
        <f>Constant!A16</f>
        <v>Glass - DSB - Loe366/Tempered</v>
      </c>
      <c r="C43" s="320">
        <f>Constant!B16*$J$2</f>
        <v>24.49</v>
      </c>
      <c r="D43" s="280" t="str">
        <f>Constant!C16</f>
        <v>Per Square Ft.</v>
      </c>
      <c r="E43" s="308"/>
      <c r="F43" s="295"/>
      <c r="G43" s="281"/>
      <c r="H43" s="281"/>
      <c r="I43" s="281"/>
      <c r="J43" s="281"/>
      <c r="K43" s="280"/>
      <c r="L43" s="280"/>
      <c r="M43" s="280"/>
      <c r="N43" s="280"/>
      <c r="O43" s="280"/>
      <c r="P43" s="280"/>
      <c r="Q43" s="280"/>
      <c r="R43" s="280"/>
      <c r="S43" s="280"/>
      <c r="T43" s="280"/>
    </row>
    <row r="44" spans="1:20" ht="15" x14ac:dyDescent="0.2">
      <c r="A44" s="285"/>
      <c r="B44" s="308" t="str">
        <f>Constant!A18</f>
        <v>Glass - DSB - Loe340/Obscure</v>
      </c>
      <c r="C44" s="345">
        <f>Constant!B18*$J$2</f>
        <v>6.86</v>
      </c>
      <c r="D44" s="308" t="str">
        <f>Constant!C18</f>
        <v>Per Square Ft.</v>
      </c>
      <c r="E44" s="308"/>
      <c r="F44" s="321"/>
      <c r="G44" s="321"/>
      <c r="H44" s="321"/>
      <c r="I44" s="321"/>
      <c r="J44" s="321"/>
      <c r="K44" s="280"/>
      <c r="L44" s="280"/>
      <c r="M44" s="280"/>
      <c r="N44" s="280">
        <v>50</v>
      </c>
      <c r="O44" s="280"/>
      <c r="P44" s="280"/>
      <c r="Q44" s="280"/>
      <c r="R44" s="280"/>
      <c r="S44" s="280"/>
      <c r="T44" s="280"/>
    </row>
    <row r="45" spans="1:20" ht="14.25" x14ac:dyDescent="0.2">
      <c r="B45" s="308" t="str">
        <f>Constant!A19</f>
        <v>Glass - DSB - Loe340/Obscure/Tempered</v>
      </c>
      <c r="C45" s="345">
        <f>Constant!B19*$J$2</f>
        <v>40.49</v>
      </c>
      <c r="D45" s="308" t="str">
        <f>Constant!C19</f>
        <v>Per Square Ft.</v>
      </c>
      <c r="E45" s="308"/>
      <c r="G45" s="321"/>
      <c r="H45" s="321"/>
      <c r="I45" s="321"/>
      <c r="J45" s="321"/>
      <c r="K45" s="107"/>
      <c r="L45" s="107"/>
      <c r="M45" s="107"/>
      <c r="N45" s="107"/>
      <c r="O45" s="107"/>
      <c r="P45" s="107"/>
      <c r="Q45" s="281">
        <v>0.04</v>
      </c>
      <c r="R45" s="107"/>
      <c r="S45" s="107"/>
      <c r="T45" s="107"/>
    </row>
    <row r="46" spans="1:20" ht="15" x14ac:dyDescent="0.2">
      <c r="B46" s="308" t="str">
        <f>Constant!A20</f>
        <v>Glass - DSB - Loe340/Tempered</v>
      </c>
      <c r="C46" s="345">
        <f>Constant!B20*$J$2</f>
        <v>25.16</v>
      </c>
      <c r="D46" s="308" t="str">
        <f>Constant!C20</f>
        <v>Per Square Ft.</v>
      </c>
      <c r="E46" s="308"/>
      <c r="F46" s="323"/>
      <c r="G46" s="120"/>
      <c r="H46" s="120"/>
      <c r="I46" s="120"/>
      <c r="J46" s="120"/>
      <c r="K46" s="282"/>
      <c r="L46" s="282"/>
      <c r="M46" s="282"/>
      <c r="N46" s="282"/>
      <c r="O46" s="283"/>
      <c r="P46" s="283"/>
      <c r="Q46" s="284">
        <v>0.1</v>
      </c>
      <c r="R46" s="283"/>
      <c r="S46" s="283"/>
      <c r="T46" s="285"/>
    </row>
    <row r="47" spans="1:20" ht="15" x14ac:dyDescent="0.2">
      <c r="B47" s="308" t="str">
        <f>Constant!A21</f>
        <v>Glass - 3/16 - Clear</v>
      </c>
      <c r="C47" s="345">
        <f>Constant!B21*$J$2</f>
        <v>5.64</v>
      </c>
      <c r="D47" s="308" t="str">
        <f>Constant!C21</f>
        <v>Per Square Ft.</v>
      </c>
      <c r="E47" s="308"/>
      <c r="F47" s="321"/>
      <c r="G47" s="120"/>
      <c r="H47" s="120"/>
      <c r="I47" s="120"/>
      <c r="J47" s="120"/>
      <c r="K47" s="282"/>
      <c r="L47" s="282"/>
      <c r="M47" s="282"/>
      <c r="N47" s="282"/>
      <c r="O47" s="283"/>
      <c r="P47" s="283"/>
      <c r="Q47" s="284"/>
      <c r="R47" s="283"/>
      <c r="S47" s="283"/>
      <c r="T47" s="285"/>
    </row>
    <row r="48" spans="1:20" ht="15.75" x14ac:dyDescent="0.25">
      <c r="A48" s="285"/>
      <c r="B48" s="280" t="str">
        <f>Constant!A55</f>
        <v>**If Ordering a Extended Trapazoid (Price would be this page + 2 Gable Charges of $107.00)</v>
      </c>
      <c r="C48" s="320">
        <f>Constant!B55*$J$2</f>
        <v>0</v>
      </c>
      <c r="D48" s="280">
        <f>Constant!C55</f>
        <v>0</v>
      </c>
      <c r="E48" s="294"/>
      <c r="F48" s="120"/>
      <c r="G48" s="120"/>
      <c r="H48" s="120"/>
      <c r="I48" s="120"/>
      <c r="J48" s="120"/>
      <c r="K48" s="282"/>
      <c r="L48" s="282"/>
      <c r="M48" s="282"/>
      <c r="N48" s="282">
        <v>85</v>
      </c>
      <c r="O48" s="283"/>
      <c r="P48" s="283"/>
      <c r="Q48" s="284"/>
      <c r="R48" s="283"/>
      <c r="S48" s="283"/>
      <c r="T48" s="285"/>
    </row>
    <row r="49" spans="1:20" ht="15.75" x14ac:dyDescent="0.25">
      <c r="A49" s="120"/>
      <c r="B49" s="280" t="str">
        <f>Constant!A56</f>
        <v>**If Ordering a Extended Pentagon (Price would be this page + 3 Gable Charges of $107.00)</v>
      </c>
      <c r="C49" s="320">
        <f>Constant!B56*$J$2</f>
        <v>0</v>
      </c>
      <c r="D49" s="280">
        <f>Constant!C56</f>
        <v>0</v>
      </c>
      <c r="E49" s="294"/>
      <c r="F49" s="120"/>
      <c r="G49" s="120"/>
      <c r="H49" s="120"/>
      <c r="I49" s="120"/>
      <c r="J49" s="120"/>
      <c r="K49" s="120"/>
      <c r="L49" s="282"/>
      <c r="M49" s="282"/>
      <c r="N49" s="282">
        <f>0.38*1.04</f>
        <v>0.3952</v>
      </c>
      <c r="O49" s="282"/>
      <c r="P49" s="282"/>
      <c r="Q49" s="282"/>
      <c r="R49" s="282"/>
      <c r="S49" s="282"/>
      <c r="T49" s="282"/>
    </row>
    <row r="50" spans="1:20" ht="15" x14ac:dyDescent="0.2">
      <c r="A50" s="120"/>
      <c r="B50" s="308" t="str">
        <f>Constant!A53</f>
        <v>Tariff</v>
      </c>
      <c r="C50" s="310">
        <f>Constant!B53</f>
        <v>6.24</v>
      </c>
      <c r="D50" s="308" t="str">
        <f>Constant!C53</f>
        <v>Per Unit</v>
      </c>
      <c r="E50" s="308"/>
      <c r="F50" s="120"/>
      <c r="G50" s="120"/>
      <c r="H50" s="120"/>
      <c r="I50" s="120"/>
      <c r="J50" s="120"/>
      <c r="K50" s="120"/>
      <c r="L50" s="282"/>
      <c r="M50" s="282"/>
      <c r="N50" s="282"/>
      <c r="O50" s="282"/>
      <c r="P50" s="282"/>
      <c r="Q50" s="282"/>
      <c r="R50" s="282"/>
      <c r="S50" s="282"/>
      <c r="T50" s="282"/>
    </row>
    <row r="51" spans="1:20" ht="14.25" x14ac:dyDescent="0.2">
      <c r="B51" s="227" t="str">
        <f>Constant!A59</f>
        <v>* Suggested rough opening based on butt type drywall installation - add 1/2" to exact width dimension - add 1/2" to exact height dimension.</v>
      </c>
      <c r="C51" s="322">
        <f>Constant!B59*$J$2</f>
        <v>0</v>
      </c>
      <c r="D51" s="224">
        <f>Constant!C59</f>
        <v>0</v>
      </c>
      <c r="E51" s="308"/>
      <c r="F51" s="325"/>
      <c r="G51" s="325"/>
      <c r="H51" s="286"/>
      <c r="I51" s="286"/>
      <c r="J51" s="286"/>
    </row>
    <row r="52" spans="1:20" ht="15" x14ac:dyDescent="0.2">
      <c r="B52" s="224" t="str">
        <f>Constant!A61</f>
        <v>** Argon Enhanced Available Only In Combination W/ Low E Glass.</v>
      </c>
      <c r="C52" s="324">
        <f>Constant!B61</f>
        <v>0</v>
      </c>
      <c r="D52" s="224">
        <f>Constant!C61</f>
        <v>0</v>
      </c>
      <c r="E52" s="120"/>
      <c r="F52" s="325"/>
      <c r="G52" s="325"/>
      <c r="H52" s="286"/>
      <c r="I52" s="286"/>
      <c r="J52" s="286"/>
    </row>
    <row r="53" spans="1:20" ht="15" x14ac:dyDescent="0.2">
      <c r="B53" s="227" t="str">
        <f>Constant!A60</f>
        <v>* Grids are between Glass and can not be removed or added.</v>
      </c>
      <c r="C53" s="345">
        <f>Constant!B60*$J$2</f>
        <v>0</v>
      </c>
      <c r="D53" s="308">
        <f>Constant!C60</f>
        <v>0</v>
      </c>
      <c r="E53" s="120"/>
      <c r="F53" s="325"/>
      <c r="G53" s="325"/>
      <c r="H53" s="286"/>
      <c r="I53" s="286"/>
      <c r="J53" s="286"/>
    </row>
    <row r="54" spans="1:20" ht="15" x14ac:dyDescent="0.2">
      <c r="B54" s="308" t="str">
        <f>Constant!A24</f>
        <v>Glass - 3/16 - Loe/Tempered</v>
      </c>
      <c r="C54" s="345">
        <f>Constant!B24*$J$2</f>
        <v>30.9</v>
      </c>
      <c r="D54" s="308" t="str">
        <f>Constant!C24</f>
        <v>Per Square Ft.</v>
      </c>
      <c r="E54" s="120"/>
      <c r="F54" s="325"/>
      <c r="G54" s="325"/>
      <c r="H54" s="286"/>
      <c r="I54" s="286"/>
      <c r="J54" s="286"/>
    </row>
    <row r="55" spans="1:20" ht="15" x14ac:dyDescent="0.2">
      <c r="B55" s="308" t="str">
        <f>Constant!A25</f>
        <v>Glass - 3/16 - Loe/Obscure</v>
      </c>
      <c r="C55" s="345">
        <f>Constant!B25*$J$2</f>
        <v>23.13</v>
      </c>
      <c r="D55" s="308" t="str">
        <f>Constant!C25</f>
        <v>Per Square Ft.</v>
      </c>
      <c r="E55" s="120"/>
      <c r="F55" s="325"/>
      <c r="G55" s="325"/>
      <c r="H55" s="286"/>
      <c r="I55" s="286"/>
      <c r="J55" s="286"/>
    </row>
    <row r="56" spans="1:20" ht="15" x14ac:dyDescent="0.2">
      <c r="B56" s="308"/>
      <c r="C56" s="311"/>
      <c r="D56" s="308"/>
      <c r="E56" s="120"/>
      <c r="F56" s="325"/>
      <c r="G56" s="325"/>
      <c r="H56" s="286"/>
      <c r="I56" s="286"/>
      <c r="J56" s="286"/>
    </row>
    <row r="57" spans="1:20" ht="15.75" thickBot="1" x14ac:dyDescent="0.25">
      <c r="B57" s="308"/>
      <c r="C57" s="311"/>
      <c r="D57" s="308"/>
      <c r="E57" s="120"/>
      <c r="F57" s="325"/>
      <c r="G57" s="325"/>
      <c r="H57" s="286"/>
      <c r="I57" s="286"/>
      <c r="J57" s="286"/>
    </row>
    <row r="58" spans="1:20" ht="14.25" x14ac:dyDescent="0.2">
      <c r="A58" s="396" t="s">
        <v>22</v>
      </c>
      <c r="B58" s="396"/>
      <c r="C58" s="396"/>
      <c r="D58" s="396"/>
      <c r="E58" s="396"/>
      <c r="F58" s="397"/>
      <c r="G58" s="397"/>
      <c r="H58" s="396"/>
      <c r="I58" s="396"/>
      <c r="J58" s="396"/>
    </row>
    <row r="59" spans="1:20" s="288" customFormat="1" ht="14.25" x14ac:dyDescent="0.2">
      <c r="A59" s="286" t="s">
        <v>45</v>
      </c>
      <c r="B59" s="286"/>
      <c r="C59" s="286"/>
      <c r="D59" s="286"/>
      <c r="E59" s="286"/>
      <c r="F59" s="325"/>
      <c r="G59" s="325"/>
      <c r="H59" s="286"/>
      <c r="I59" s="286"/>
      <c r="J59" s="286"/>
      <c r="K59" s="286"/>
      <c r="L59" s="286"/>
      <c r="M59" s="286"/>
      <c r="N59" s="287"/>
      <c r="O59" s="286"/>
      <c r="P59" s="286"/>
    </row>
    <row r="60" spans="1:20" s="288" customFormat="1" ht="15" thickBot="1" x14ac:dyDescent="0.25">
      <c r="A60" s="326" t="s">
        <v>23</v>
      </c>
      <c r="B60" s="326"/>
      <c r="C60" s="326"/>
      <c r="D60" s="326"/>
      <c r="E60" s="326"/>
      <c r="F60" s="213"/>
      <c r="G60" s="213"/>
      <c r="H60" s="213"/>
      <c r="I60" s="213"/>
      <c r="J60" s="213"/>
      <c r="K60" s="286"/>
      <c r="L60" s="286"/>
      <c r="M60" s="286"/>
      <c r="N60" s="287"/>
      <c r="O60" s="286"/>
      <c r="P60" s="286"/>
    </row>
    <row r="61" spans="1:20" s="288" customFormat="1" ht="15" thickTop="1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286"/>
      <c r="L61" s="286"/>
      <c r="M61" s="286"/>
      <c r="N61" s="287"/>
      <c r="O61" s="286"/>
      <c r="P61" s="286"/>
    </row>
  </sheetData>
  <sheetProtection password="CA51" sheet="1"/>
  <mergeCells count="6">
    <mergeCell ref="F8:J8"/>
    <mergeCell ref="F14:I14"/>
    <mergeCell ref="F7:J7"/>
    <mergeCell ref="A1:I1"/>
    <mergeCell ref="A2:I2"/>
    <mergeCell ref="A3:I3"/>
  </mergeCells>
  <phoneticPr fontId="0" type="noConversion"/>
  <printOptions horizontalCentered="1"/>
  <pageMargins left="0" right="0" top="0.25" bottom="0.5" header="0.5" footer="0.5"/>
  <pageSetup scale="71" orientation="portrait" r:id="rId1"/>
  <headerFooter alignWithMargins="0">
    <oddFooter>&amp;LEFFECTIVE DATE 04/02/2012&amp;R3500-2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DDFB-C667-46F1-847E-7E2A713F9C35}">
  <dimension ref="A1:T499"/>
  <sheetViews>
    <sheetView showGridLines="0" showRowColHeaders="0" zoomScale="90" zoomScaleNormal="90" workbookViewId="0">
      <pane ySplit="9" topLeftCell="A10" activePane="bottomLeft" state="frozen"/>
      <selection sqref="A1:G1"/>
      <selection pane="bottomLeft" activeCell="H1" sqref="H1"/>
    </sheetView>
  </sheetViews>
  <sheetFormatPr defaultColWidth="16.140625" defaultRowHeight="15.75" x14ac:dyDescent="0.25"/>
  <cols>
    <col min="1" max="1" width="7.85546875" style="544" customWidth="1"/>
    <col min="2" max="2" width="17.5703125" style="483" customWidth="1"/>
    <col min="3" max="3" width="19" style="483" customWidth="1"/>
    <col min="4" max="4" width="12.7109375" style="483" customWidth="1"/>
    <col min="5" max="6" width="15.28515625" style="483" customWidth="1"/>
    <col min="7" max="7" width="16.42578125" style="483" customWidth="1"/>
    <col min="8" max="8" width="15.5703125" style="483" customWidth="1"/>
    <col min="9" max="9" width="11" style="483" customWidth="1"/>
    <col min="10" max="10" width="11" style="483" hidden="1" customWidth="1"/>
    <col min="11" max="11" width="19.28515625" style="483" hidden="1" customWidth="1"/>
    <col min="12" max="15" width="19.28515625" style="563" hidden="1" customWidth="1"/>
    <col min="16" max="16" width="15.28515625" style="483" hidden="1" customWidth="1"/>
    <col min="17" max="17" width="7.28515625" style="483" hidden="1" customWidth="1"/>
    <col min="18" max="18" width="9.5703125" style="483" hidden="1" customWidth="1"/>
    <col min="19" max="19" width="10.85546875" style="483" hidden="1" customWidth="1"/>
    <col min="20" max="20" width="16.140625" style="483" customWidth="1"/>
    <col min="21" max="16384" width="16.140625" style="483"/>
  </cols>
  <sheetData>
    <row r="1" spans="1:20" ht="22.5" customHeight="1" x14ac:dyDescent="0.4">
      <c r="A1" s="744" t="s">
        <v>1209</v>
      </c>
      <c r="B1" s="745"/>
      <c r="C1" s="745"/>
      <c r="D1" s="745"/>
      <c r="E1" s="745"/>
      <c r="F1" s="745"/>
      <c r="G1" s="746"/>
      <c r="H1" s="481" t="s">
        <v>1014</v>
      </c>
      <c r="P1" s="483" t="s">
        <v>241</v>
      </c>
    </row>
    <row r="2" spans="1:20" ht="22.5" customHeight="1" x14ac:dyDescent="0.25">
      <c r="A2" s="747" t="s">
        <v>1013</v>
      </c>
      <c r="B2" s="748"/>
      <c r="C2" s="748"/>
      <c r="D2" s="748"/>
      <c r="E2" s="748"/>
      <c r="F2" s="748"/>
      <c r="G2" s="749"/>
      <c r="H2" s="484">
        <v>1</v>
      </c>
    </row>
    <row r="3" spans="1:20" ht="22.5" customHeight="1" thickBot="1" x14ac:dyDescent="0.3">
      <c r="A3" s="750"/>
      <c r="B3" s="751"/>
      <c r="C3" s="751"/>
      <c r="D3" s="751"/>
      <c r="E3" s="751"/>
      <c r="F3" s="751"/>
      <c r="G3" s="752"/>
      <c r="H3" s="652">
        <v>172</v>
      </c>
      <c r="K3" s="486"/>
      <c r="L3" s="486"/>
      <c r="M3" s="486"/>
      <c r="N3" s="486"/>
      <c r="O3" s="486"/>
      <c r="P3" s="486"/>
      <c r="Q3" s="486"/>
      <c r="R3" s="486"/>
      <c r="S3" s="486"/>
      <c r="T3" s="486"/>
    </row>
    <row r="4" spans="1:20" s="487" customFormat="1" ht="16.5" thickBot="1" x14ac:dyDescent="0.3">
      <c r="A4" s="810" t="s">
        <v>544</v>
      </c>
      <c r="B4" s="811"/>
      <c r="C4" s="811"/>
      <c r="D4" s="811"/>
      <c r="E4" s="811"/>
      <c r="F4" s="811"/>
      <c r="G4" s="811"/>
      <c r="H4" s="653"/>
      <c r="K4" s="488"/>
      <c r="L4" s="488"/>
      <c r="M4" s="488"/>
      <c r="N4" s="488"/>
      <c r="O4" s="488"/>
      <c r="P4" s="489"/>
      <c r="Q4" s="488"/>
      <c r="R4" s="488"/>
      <c r="S4" s="488"/>
      <c r="T4" s="488"/>
    </row>
    <row r="5" spans="1:20" s="487" customFormat="1" ht="15.75" customHeight="1" x14ac:dyDescent="0.25">
      <c r="A5" s="807" t="s">
        <v>7</v>
      </c>
      <c r="B5" s="792" t="s">
        <v>560</v>
      </c>
      <c r="C5" s="795" t="s">
        <v>1168</v>
      </c>
      <c r="D5" s="798" t="s">
        <v>308</v>
      </c>
      <c r="E5" s="801" t="s">
        <v>1161</v>
      </c>
      <c r="F5" s="801" t="s">
        <v>1162</v>
      </c>
      <c r="G5" s="801" t="s">
        <v>1163</v>
      </c>
      <c r="H5" s="804" t="s">
        <v>545</v>
      </c>
      <c r="K5" s="488"/>
      <c r="L5" s="488"/>
      <c r="M5" s="488"/>
      <c r="N5" s="488"/>
      <c r="O5" s="488"/>
      <c r="P5" s="488"/>
      <c r="Q5" s="488"/>
      <c r="R5" s="488"/>
      <c r="S5" s="488"/>
      <c r="T5" s="488"/>
    </row>
    <row r="6" spans="1:20" s="492" customFormat="1" ht="15" customHeight="1" x14ac:dyDescent="0.2">
      <c r="A6" s="808"/>
      <c r="B6" s="793"/>
      <c r="C6" s="796"/>
      <c r="D6" s="799"/>
      <c r="E6" s="802"/>
      <c r="F6" s="802"/>
      <c r="G6" s="802"/>
      <c r="H6" s="805"/>
      <c r="K6" s="486"/>
      <c r="L6" s="486"/>
      <c r="M6" s="486"/>
      <c r="N6" s="486"/>
      <c r="O6" s="486"/>
      <c r="P6" s="486"/>
      <c r="Q6" s="486"/>
      <c r="R6" s="488"/>
      <c r="S6" s="486"/>
      <c r="T6" s="486"/>
    </row>
    <row r="7" spans="1:20" s="492" customFormat="1" ht="15" customHeight="1" x14ac:dyDescent="0.2">
      <c r="A7" s="808"/>
      <c r="B7" s="793"/>
      <c r="C7" s="796"/>
      <c r="D7" s="799"/>
      <c r="E7" s="802"/>
      <c r="F7" s="802"/>
      <c r="G7" s="802"/>
      <c r="H7" s="805"/>
      <c r="K7" s="486"/>
      <c r="L7" s="486"/>
      <c r="M7" s="486"/>
      <c r="N7" s="486"/>
      <c r="O7" s="486"/>
      <c r="P7" s="486"/>
      <c r="Q7" s="486"/>
      <c r="R7" s="486"/>
      <c r="S7" s="486"/>
      <c r="T7" s="486"/>
    </row>
    <row r="8" spans="1:20" s="492" customFormat="1" ht="15" customHeight="1" x14ac:dyDescent="0.2">
      <c r="A8" s="808"/>
      <c r="B8" s="793"/>
      <c r="C8" s="796"/>
      <c r="D8" s="799"/>
      <c r="E8" s="802"/>
      <c r="F8" s="802"/>
      <c r="G8" s="802"/>
      <c r="H8" s="805"/>
      <c r="J8" s="791" t="s">
        <v>1152</v>
      </c>
      <c r="K8" s="486"/>
      <c r="L8" s="416" t="s">
        <v>558</v>
      </c>
      <c r="M8" s="416" t="s">
        <v>1123</v>
      </c>
      <c r="N8" s="416" t="s">
        <v>1149</v>
      </c>
      <c r="O8" s="416" t="s">
        <v>1025</v>
      </c>
      <c r="P8" s="790" t="s">
        <v>1150</v>
      </c>
      <c r="Q8" s="790"/>
      <c r="R8" s="790"/>
      <c r="S8" s="790"/>
      <c r="T8" s="486"/>
    </row>
    <row r="9" spans="1:20" s="492" customFormat="1" ht="15" customHeight="1" thickBot="1" x14ac:dyDescent="0.25">
      <c r="A9" s="809"/>
      <c r="B9" s="794"/>
      <c r="C9" s="797"/>
      <c r="D9" s="800"/>
      <c r="E9" s="803"/>
      <c r="F9" s="803"/>
      <c r="G9" s="803"/>
      <c r="H9" s="806"/>
      <c r="J9" s="791"/>
      <c r="K9" s="416" t="s">
        <v>308</v>
      </c>
      <c r="L9" s="416" t="s">
        <v>559</v>
      </c>
      <c r="M9" s="416"/>
      <c r="N9" s="416"/>
      <c r="O9" s="416"/>
      <c r="P9" s="416" t="s">
        <v>57</v>
      </c>
      <c r="Q9" s="416" t="s">
        <v>58</v>
      </c>
      <c r="R9" s="416" t="s">
        <v>517</v>
      </c>
      <c r="S9" s="416" t="s">
        <v>546</v>
      </c>
      <c r="T9" s="486"/>
    </row>
    <row r="10" spans="1:20" s="492" customFormat="1" ht="15" customHeight="1" x14ac:dyDescent="0.2">
      <c r="A10" s="497"/>
      <c r="B10" s="437" t="s">
        <v>1054</v>
      </c>
      <c r="C10" s="437" t="s">
        <v>1015</v>
      </c>
      <c r="D10" s="499">
        <f t="shared" ref="D10:D30" si="0">$H$2*K10</f>
        <v>1386</v>
      </c>
      <c r="E10" s="499">
        <f t="shared" ref="E10:G30" si="1">$H$2*L10</f>
        <v>1433</v>
      </c>
      <c r="F10" s="499">
        <f t="shared" si="1"/>
        <v>586</v>
      </c>
      <c r="G10" s="499">
        <f t="shared" si="1"/>
        <v>538</v>
      </c>
      <c r="H10" s="570">
        <f t="shared" ref="H10:H30" si="2">$H$2*O10</f>
        <v>22</v>
      </c>
      <c r="J10" s="618">
        <v>2640</v>
      </c>
      <c r="K10" s="503">
        <v>1386</v>
      </c>
      <c r="L10">
        <v>1433</v>
      </c>
      <c r="M10">
        <v>586</v>
      </c>
      <c r="N10">
        <v>538</v>
      </c>
      <c r="O10">
        <v>22</v>
      </c>
      <c r="P10" s="511">
        <v>30</v>
      </c>
      <c r="Q10" s="493">
        <v>30</v>
      </c>
      <c r="R10" s="486">
        <f t="shared" ref="R10:R19" si="3">P10*Q10/144</f>
        <v>6.25</v>
      </c>
      <c r="S10" s="504">
        <f t="shared" ref="S10:S19" si="4">P10+Q10</f>
        <v>60</v>
      </c>
    </row>
    <row r="11" spans="1:20" s="492" customFormat="1" ht="15" customHeight="1" x14ac:dyDescent="0.2">
      <c r="A11" s="497"/>
      <c r="B11" s="437" t="s">
        <v>1055</v>
      </c>
      <c r="C11" s="437" t="s">
        <v>1016</v>
      </c>
      <c r="D11" s="499">
        <f t="shared" si="0"/>
        <v>1429</v>
      </c>
      <c r="E11" s="499">
        <f t="shared" si="1"/>
        <v>1480</v>
      </c>
      <c r="F11" s="499">
        <f t="shared" si="1"/>
        <v>594</v>
      </c>
      <c r="G11" s="499">
        <f t="shared" si="1"/>
        <v>546</v>
      </c>
      <c r="H11" s="570">
        <f t="shared" si="2"/>
        <v>22</v>
      </c>
      <c r="J11" s="618">
        <v>2646</v>
      </c>
      <c r="K11" s="503">
        <v>1429</v>
      </c>
      <c r="L11">
        <v>1480</v>
      </c>
      <c r="M11">
        <v>594</v>
      </c>
      <c r="N11">
        <v>546</v>
      </c>
      <c r="O11">
        <v>22</v>
      </c>
      <c r="P11" s="511">
        <v>30</v>
      </c>
      <c r="Q11" s="493">
        <v>36</v>
      </c>
      <c r="R11" s="486">
        <f t="shared" si="3"/>
        <v>7.5</v>
      </c>
      <c r="S11" s="504">
        <f t="shared" si="4"/>
        <v>66</v>
      </c>
    </row>
    <row r="12" spans="1:20" s="492" customFormat="1" ht="15" customHeight="1" x14ac:dyDescent="0.2">
      <c r="A12" s="497"/>
      <c r="B12" s="437" t="s">
        <v>1056</v>
      </c>
      <c r="C12" s="437" t="s">
        <v>1017</v>
      </c>
      <c r="D12" s="499">
        <f t="shared" si="0"/>
        <v>1457</v>
      </c>
      <c r="E12" s="499">
        <f t="shared" si="1"/>
        <v>1512</v>
      </c>
      <c r="F12" s="499">
        <f t="shared" si="1"/>
        <v>603</v>
      </c>
      <c r="G12" s="499">
        <f t="shared" si="1"/>
        <v>553</v>
      </c>
      <c r="H12" s="570">
        <f t="shared" si="2"/>
        <v>22</v>
      </c>
      <c r="J12" s="618">
        <v>2650</v>
      </c>
      <c r="K12" s="503">
        <v>1457</v>
      </c>
      <c r="L12">
        <v>1512</v>
      </c>
      <c r="M12">
        <v>603</v>
      </c>
      <c r="N12">
        <v>553</v>
      </c>
      <c r="O12">
        <v>22</v>
      </c>
      <c r="P12" s="511">
        <v>30</v>
      </c>
      <c r="Q12" s="493">
        <v>48</v>
      </c>
      <c r="R12" s="486">
        <f t="shared" si="3"/>
        <v>10</v>
      </c>
      <c r="S12" s="504">
        <f t="shared" si="4"/>
        <v>78</v>
      </c>
    </row>
    <row r="13" spans="1:20" s="492" customFormat="1" ht="15" customHeight="1" x14ac:dyDescent="0.2">
      <c r="A13" s="497"/>
      <c r="B13" s="437" t="s">
        <v>1057</v>
      </c>
      <c r="C13" s="437" t="s">
        <v>1018</v>
      </c>
      <c r="D13" s="499">
        <f t="shared" si="0"/>
        <v>1488</v>
      </c>
      <c r="E13" s="499">
        <f t="shared" si="1"/>
        <v>1546</v>
      </c>
      <c r="F13" s="499">
        <f t="shared" si="1"/>
        <v>613</v>
      </c>
      <c r="G13" s="499">
        <f t="shared" si="1"/>
        <v>561</v>
      </c>
      <c r="H13" s="570">
        <f t="shared" si="2"/>
        <v>22</v>
      </c>
      <c r="J13" s="618">
        <v>2656</v>
      </c>
      <c r="K13" s="503">
        <v>1488</v>
      </c>
      <c r="L13">
        <v>1546</v>
      </c>
      <c r="M13">
        <v>613</v>
      </c>
      <c r="N13">
        <v>561</v>
      </c>
      <c r="O13">
        <v>22</v>
      </c>
      <c r="P13" s="511">
        <v>30</v>
      </c>
      <c r="Q13" s="493">
        <v>60</v>
      </c>
      <c r="R13" s="486">
        <f t="shared" si="3"/>
        <v>12.5</v>
      </c>
      <c r="S13" s="504">
        <f t="shared" si="4"/>
        <v>90</v>
      </c>
    </row>
    <row r="14" spans="1:20" s="492" customFormat="1" ht="15" customHeight="1" x14ac:dyDescent="0.2">
      <c r="A14" s="497"/>
      <c r="B14" s="437" t="s">
        <v>1058</v>
      </c>
      <c r="C14" s="437" t="s">
        <v>1019</v>
      </c>
      <c r="D14" s="499">
        <f t="shared" si="0"/>
        <v>1508</v>
      </c>
      <c r="E14" s="499">
        <f t="shared" si="1"/>
        <v>1571</v>
      </c>
      <c r="F14" s="499">
        <f t="shared" si="1"/>
        <v>621</v>
      </c>
      <c r="G14" s="499">
        <f t="shared" si="1"/>
        <v>567</v>
      </c>
      <c r="H14" s="570">
        <f t="shared" si="2"/>
        <v>22</v>
      </c>
      <c r="J14" s="618">
        <v>2660</v>
      </c>
      <c r="K14" s="503">
        <v>1508</v>
      </c>
      <c r="L14">
        <v>1571</v>
      </c>
      <c r="M14">
        <v>621</v>
      </c>
      <c r="N14">
        <v>567</v>
      </c>
      <c r="O14">
        <v>22</v>
      </c>
      <c r="P14" s="511">
        <v>30</v>
      </c>
      <c r="Q14" s="493">
        <v>72</v>
      </c>
      <c r="R14" s="486">
        <f t="shared" si="3"/>
        <v>15</v>
      </c>
      <c r="S14" s="504">
        <f t="shared" si="4"/>
        <v>102</v>
      </c>
    </row>
    <row r="15" spans="1:20" s="492" customFormat="1" ht="15" customHeight="1" x14ac:dyDescent="0.2">
      <c r="A15" s="506"/>
      <c r="B15" s="453" t="s">
        <v>1059</v>
      </c>
      <c r="C15" s="453" t="s">
        <v>1020</v>
      </c>
      <c r="D15" s="507">
        <f t="shared" si="0"/>
        <v>1534</v>
      </c>
      <c r="E15" s="507">
        <f t="shared" si="1"/>
        <v>1600</v>
      </c>
      <c r="F15" s="499">
        <f t="shared" si="1"/>
        <v>631</v>
      </c>
      <c r="G15" s="499">
        <f t="shared" si="1"/>
        <v>576</v>
      </c>
      <c r="H15" s="571">
        <f t="shared" si="2"/>
        <v>22</v>
      </c>
      <c r="J15" s="618">
        <v>2666</v>
      </c>
      <c r="K15" s="503">
        <v>1534</v>
      </c>
      <c r="L15">
        <v>1600</v>
      </c>
      <c r="M15">
        <v>631</v>
      </c>
      <c r="N15">
        <v>576</v>
      </c>
      <c r="O15">
        <v>22</v>
      </c>
      <c r="P15" s="511">
        <v>30</v>
      </c>
      <c r="Q15" s="493">
        <v>84</v>
      </c>
      <c r="R15" s="486">
        <f t="shared" si="3"/>
        <v>17.5</v>
      </c>
      <c r="S15" s="504">
        <f t="shared" si="4"/>
        <v>114</v>
      </c>
    </row>
    <row r="16" spans="1:20" s="492" customFormat="1" ht="15" customHeight="1" x14ac:dyDescent="0.2">
      <c r="A16" s="497"/>
      <c r="B16" s="437" t="s">
        <v>1060</v>
      </c>
      <c r="C16" s="437" t="s">
        <v>985</v>
      </c>
      <c r="D16" s="499">
        <f t="shared" si="0"/>
        <v>1502</v>
      </c>
      <c r="E16" s="499">
        <f t="shared" si="1"/>
        <v>1558</v>
      </c>
      <c r="F16" s="502">
        <f t="shared" si="1"/>
        <v>612</v>
      </c>
      <c r="G16" s="502">
        <f t="shared" si="1"/>
        <v>561</v>
      </c>
      <c r="H16" s="570">
        <f t="shared" si="2"/>
        <v>22</v>
      </c>
      <c r="J16" s="618">
        <v>3046</v>
      </c>
      <c r="K16" s="503">
        <v>1502</v>
      </c>
      <c r="L16">
        <v>1558</v>
      </c>
      <c r="M16">
        <v>612</v>
      </c>
      <c r="N16">
        <v>561</v>
      </c>
      <c r="O16">
        <v>22</v>
      </c>
      <c r="P16" s="511">
        <v>30</v>
      </c>
      <c r="Q16" s="493">
        <v>72</v>
      </c>
      <c r="R16" s="486">
        <f t="shared" si="3"/>
        <v>15</v>
      </c>
      <c r="S16" s="504">
        <f t="shared" si="4"/>
        <v>102</v>
      </c>
    </row>
    <row r="17" spans="1:19" s="492" customFormat="1" ht="15" customHeight="1" x14ac:dyDescent="0.2">
      <c r="A17" s="497"/>
      <c r="B17" s="437" t="s">
        <v>1061</v>
      </c>
      <c r="C17" s="437" t="s">
        <v>1021</v>
      </c>
      <c r="D17" s="499">
        <f t="shared" si="0"/>
        <v>1527</v>
      </c>
      <c r="E17" s="499">
        <f t="shared" si="1"/>
        <v>1588</v>
      </c>
      <c r="F17" s="500">
        <f t="shared" si="1"/>
        <v>623</v>
      </c>
      <c r="G17" s="500">
        <f t="shared" si="1"/>
        <v>569</v>
      </c>
      <c r="H17" s="570">
        <f t="shared" si="2"/>
        <v>22</v>
      </c>
      <c r="J17" s="618">
        <v>3050</v>
      </c>
      <c r="K17" s="503">
        <v>1527</v>
      </c>
      <c r="L17">
        <v>1588</v>
      </c>
      <c r="M17">
        <v>623</v>
      </c>
      <c r="N17">
        <v>569</v>
      </c>
      <c r="O17">
        <v>22</v>
      </c>
      <c r="P17" s="511">
        <v>30</v>
      </c>
      <c r="Q17" s="493">
        <v>84</v>
      </c>
      <c r="R17" s="486">
        <f t="shared" si="3"/>
        <v>17.5</v>
      </c>
      <c r="S17" s="504">
        <f t="shared" si="4"/>
        <v>114</v>
      </c>
    </row>
    <row r="18" spans="1:19" s="492" customFormat="1" ht="15" customHeight="1" x14ac:dyDescent="0.2">
      <c r="A18" s="497"/>
      <c r="B18" s="437" t="s">
        <v>1062</v>
      </c>
      <c r="C18" s="437" t="s">
        <v>977</v>
      </c>
      <c r="D18" s="499">
        <f t="shared" si="0"/>
        <v>1562</v>
      </c>
      <c r="E18" s="499">
        <f t="shared" si="1"/>
        <v>1627</v>
      </c>
      <c r="F18" s="500">
        <f t="shared" si="1"/>
        <v>635</v>
      </c>
      <c r="G18" s="500">
        <f t="shared" si="1"/>
        <v>580</v>
      </c>
      <c r="H18" s="570">
        <f t="shared" si="2"/>
        <v>22</v>
      </c>
      <c r="J18" s="618">
        <v>3056</v>
      </c>
      <c r="K18" s="503">
        <v>1562</v>
      </c>
      <c r="L18">
        <v>1627</v>
      </c>
      <c r="M18">
        <v>635</v>
      </c>
      <c r="N18">
        <v>580</v>
      </c>
      <c r="O18">
        <v>22</v>
      </c>
      <c r="P18" s="511">
        <v>30</v>
      </c>
      <c r="Q18" s="493">
        <v>72</v>
      </c>
      <c r="R18" s="486">
        <f t="shared" si="3"/>
        <v>15</v>
      </c>
      <c r="S18" s="504">
        <f t="shared" si="4"/>
        <v>102</v>
      </c>
    </row>
    <row r="19" spans="1:19" s="492" customFormat="1" ht="15" customHeight="1" x14ac:dyDescent="0.2">
      <c r="A19" s="497"/>
      <c r="B19" s="437" t="s">
        <v>1063</v>
      </c>
      <c r="C19" s="437" t="s">
        <v>978</v>
      </c>
      <c r="D19" s="499">
        <f t="shared" si="0"/>
        <v>1603</v>
      </c>
      <c r="E19" s="499">
        <f t="shared" si="1"/>
        <v>1670</v>
      </c>
      <c r="F19" s="500">
        <f t="shared" si="1"/>
        <v>642</v>
      </c>
      <c r="G19" s="500">
        <f t="shared" si="1"/>
        <v>585</v>
      </c>
      <c r="H19" s="570">
        <f t="shared" si="2"/>
        <v>22</v>
      </c>
      <c r="J19" s="618">
        <v>3060</v>
      </c>
      <c r="K19" s="503">
        <v>1603</v>
      </c>
      <c r="L19">
        <v>1670</v>
      </c>
      <c r="M19">
        <v>642</v>
      </c>
      <c r="N19">
        <v>585</v>
      </c>
      <c r="O19">
        <v>22</v>
      </c>
      <c r="P19" s="511">
        <v>30</v>
      </c>
      <c r="Q19" s="493">
        <v>84</v>
      </c>
      <c r="R19" s="486">
        <f t="shared" si="3"/>
        <v>17.5</v>
      </c>
      <c r="S19" s="504">
        <f t="shared" si="4"/>
        <v>114</v>
      </c>
    </row>
    <row r="20" spans="1:19" s="492" customFormat="1" ht="15" customHeight="1" x14ac:dyDescent="0.2">
      <c r="A20" s="497"/>
      <c r="B20" s="437" t="s">
        <v>1064</v>
      </c>
      <c r="C20" s="437" t="s">
        <v>1022</v>
      </c>
      <c r="D20" s="499">
        <f t="shared" si="0"/>
        <v>1662</v>
      </c>
      <c r="E20" s="499">
        <f t="shared" si="1"/>
        <v>1734</v>
      </c>
      <c r="F20" s="500">
        <f t="shared" si="1"/>
        <v>734</v>
      </c>
      <c r="G20" s="500">
        <f t="shared" si="1"/>
        <v>671</v>
      </c>
      <c r="H20" s="570">
        <f t="shared" si="2"/>
        <v>22</v>
      </c>
      <c r="J20" s="618">
        <v>3066</v>
      </c>
      <c r="K20" s="503">
        <v>1662</v>
      </c>
      <c r="L20">
        <v>1734</v>
      </c>
      <c r="M20">
        <v>734</v>
      </c>
      <c r="N20">
        <v>671</v>
      </c>
      <c r="O20">
        <v>22</v>
      </c>
      <c r="P20" s="511">
        <v>30</v>
      </c>
      <c r="Q20" s="493">
        <v>72</v>
      </c>
      <c r="R20" s="486">
        <f t="shared" ref="R20:R26" si="5">P20*Q20/144</f>
        <v>15</v>
      </c>
      <c r="S20" s="504">
        <f t="shared" ref="S20:S26" si="6">P20+Q20</f>
        <v>102</v>
      </c>
    </row>
    <row r="21" spans="1:19" s="492" customFormat="1" ht="15" customHeight="1" x14ac:dyDescent="0.2">
      <c r="A21" s="497"/>
      <c r="B21" s="437" t="s">
        <v>1065</v>
      </c>
      <c r="C21" s="437" t="s">
        <v>979</v>
      </c>
      <c r="D21" s="499">
        <f t="shared" si="0"/>
        <v>1726</v>
      </c>
      <c r="E21" s="499">
        <f t="shared" si="1"/>
        <v>1801</v>
      </c>
      <c r="F21" s="500">
        <f t="shared" si="1"/>
        <v>743</v>
      </c>
      <c r="G21" s="500">
        <f t="shared" si="1"/>
        <v>680</v>
      </c>
      <c r="H21" s="570">
        <f t="shared" si="2"/>
        <v>22</v>
      </c>
      <c r="J21" s="618">
        <v>3070</v>
      </c>
      <c r="K21" s="503">
        <v>1726</v>
      </c>
      <c r="L21">
        <v>1801</v>
      </c>
      <c r="M21">
        <v>743</v>
      </c>
      <c r="N21">
        <v>680</v>
      </c>
      <c r="O21">
        <v>22</v>
      </c>
      <c r="P21" s="511">
        <v>30</v>
      </c>
      <c r="Q21" s="493">
        <v>84</v>
      </c>
      <c r="R21" s="486">
        <f t="shared" si="5"/>
        <v>17.5</v>
      </c>
      <c r="S21" s="504">
        <f t="shared" si="6"/>
        <v>114</v>
      </c>
    </row>
    <row r="22" spans="1:19" s="492" customFormat="1" ht="15" customHeight="1" x14ac:dyDescent="0.2">
      <c r="A22" s="506"/>
      <c r="B22" s="453" t="s">
        <v>1066</v>
      </c>
      <c r="C22" s="453" t="s">
        <v>980</v>
      </c>
      <c r="D22" s="507">
        <f t="shared" si="0"/>
        <v>1895</v>
      </c>
      <c r="E22" s="507">
        <f t="shared" si="1"/>
        <v>1977</v>
      </c>
      <c r="F22" s="508">
        <f t="shared" si="1"/>
        <v>775</v>
      </c>
      <c r="G22" s="508">
        <f t="shared" si="1"/>
        <v>705</v>
      </c>
      <c r="H22" s="571">
        <f t="shared" si="2"/>
        <v>22</v>
      </c>
      <c r="J22" s="618">
        <v>3080</v>
      </c>
      <c r="K22" s="503">
        <v>1895</v>
      </c>
      <c r="L22">
        <v>1977</v>
      </c>
      <c r="M22">
        <v>775</v>
      </c>
      <c r="N22">
        <v>705</v>
      </c>
      <c r="O22">
        <v>22</v>
      </c>
      <c r="P22" s="511">
        <v>30</v>
      </c>
      <c r="Q22" s="493">
        <v>72</v>
      </c>
      <c r="R22" s="486">
        <f t="shared" si="5"/>
        <v>15</v>
      </c>
      <c r="S22" s="504">
        <f t="shared" si="6"/>
        <v>102</v>
      </c>
    </row>
    <row r="23" spans="1:19" s="492" customFormat="1" ht="15" hidden="1" customHeight="1" x14ac:dyDescent="0.2">
      <c r="A23" s="506"/>
      <c r="B23" s="453" t="s">
        <v>1023</v>
      </c>
      <c r="C23" s="453" t="s">
        <v>1023</v>
      </c>
      <c r="D23" s="507">
        <f t="shared" si="0"/>
        <v>2079</v>
      </c>
      <c r="E23" s="507">
        <f t="shared" si="1"/>
        <v>2167</v>
      </c>
      <c r="F23" s="499">
        <f t="shared" si="1"/>
        <v>0</v>
      </c>
      <c r="G23" s="499">
        <f t="shared" si="1"/>
        <v>0</v>
      </c>
      <c r="H23" s="571">
        <f t="shared" si="2"/>
        <v>22</v>
      </c>
      <c r="J23" s="619"/>
      <c r="K23" s="503">
        <v>2079</v>
      </c>
      <c r="L23">
        <v>2167</v>
      </c>
      <c r="M23">
        <v>0</v>
      </c>
      <c r="N23">
        <v>0</v>
      </c>
      <c r="O23">
        <v>22</v>
      </c>
      <c r="P23" s="511">
        <v>30</v>
      </c>
      <c r="Q23" s="493">
        <v>84</v>
      </c>
      <c r="R23" s="486">
        <f t="shared" si="5"/>
        <v>17.5</v>
      </c>
      <c r="S23" s="504">
        <f t="shared" si="6"/>
        <v>114</v>
      </c>
    </row>
    <row r="24" spans="1:19" s="492" customFormat="1" ht="15" customHeight="1" x14ac:dyDescent="0.2">
      <c r="A24" s="497"/>
      <c r="B24" s="437" t="s">
        <v>1067</v>
      </c>
      <c r="C24" s="437" t="s">
        <v>883</v>
      </c>
      <c r="D24" s="499">
        <f t="shared" si="0"/>
        <v>1634</v>
      </c>
      <c r="E24" s="499">
        <f t="shared" si="1"/>
        <v>1701</v>
      </c>
      <c r="F24" s="499">
        <f t="shared" si="1"/>
        <v>657</v>
      </c>
      <c r="G24" s="499">
        <f t="shared" si="1"/>
        <v>597</v>
      </c>
      <c r="H24" s="570">
        <f t="shared" si="2"/>
        <v>22</v>
      </c>
      <c r="J24" s="618">
        <v>4050</v>
      </c>
      <c r="K24" s="503">
        <v>1634</v>
      </c>
      <c r="L24">
        <v>1701</v>
      </c>
      <c r="M24">
        <v>657</v>
      </c>
      <c r="N24">
        <v>597</v>
      </c>
      <c r="O24">
        <v>22</v>
      </c>
      <c r="P24" s="511">
        <v>30</v>
      </c>
      <c r="Q24" s="493">
        <v>84</v>
      </c>
      <c r="R24" s="486">
        <f t="shared" si="5"/>
        <v>17.5</v>
      </c>
      <c r="S24" s="504">
        <f t="shared" si="6"/>
        <v>114</v>
      </c>
    </row>
    <row r="25" spans="1:19" s="492" customFormat="1" ht="15" customHeight="1" x14ac:dyDescent="0.2">
      <c r="A25" s="497"/>
      <c r="B25" s="437" t="s">
        <v>280</v>
      </c>
      <c r="C25" s="437" t="s">
        <v>618</v>
      </c>
      <c r="D25" s="499">
        <f t="shared" si="0"/>
        <v>1664</v>
      </c>
      <c r="E25" s="499">
        <f t="shared" si="1"/>
        <v>1735</v>
      </c>
      <c r="F25" s="499">
        <f t="shared" si="1"/>
        <v>751</v>
      </c>
      <c r="G25" s="499">
        <f t="shared" si="1"/>
        <v>686</v>
      </c>
      <c r="H25" s="570">
        <f t="shared" si="2"/>
        <v>22</v>
      </c>
      <c r="J25" s="618">
        <v>4056</v>
      </c>
      <c r="K25" s="503">
        <v>1664</v>
      </c>
      <c r="L25">
        <v>1735</v>
      </c>
      <c r="M25">
        <v>751</v>
      </c>
      <c r="N25">
        <v>686</v>
      </c>
      <c r="O25">
        <v>22</v>
      </c>
      <c r="P25" s="511">
        <v>30</v>
      </c>
      <c r="Q25" s="493">
        <v>72</v>
      </c>
      <c r="R25" s="486">
        <f t="shared" si="5"/>
        <v>15</v>
      </c>
      <c r="S25" s="504">
        <f t="shared" si="6"/>
        <v>102</v>
      </c>
    </row>
    <row r="26" spans="1:19" s="492" customFormat="1" ht="15" customHeight="1" x14ac:dyDescent="0.2">
      <c r="A26" s="497"/>
      <c r="B26" s="437" t="s">
        <v>139</v>
      </c>
      <c r="C26" s="437" t="s">
        <v>619</v>
      </c>
      <c r="D26" s="499">
        <f t="shared" si="0"/>
        <v>1749</v>
      </c>
      <c r="E26" s="499">
        <f t="shared" si="1"/>
        <v>1824</v>
      </c>
      <c r="F26" s="499">
        <f t="shared" si="1"/>
        <v>762</v>
      </c>
      <c r="G26" s="499">
        <f t="shared" si="1"/>
        <v>696</v>
      </c>
      <c r="H26" s="570">
        <f t="shared" si="2"/>
        <v>22</v>
      </c>
      <c r="J26" s="618">
        <v>4060</v>
      </c>
      <c r="K26" s="503">
        <v>1749</v>
      </c>
      <c r="L26">
        <v>1824</v>
      </c>
      <c r="M26">
        <v>762</v>
      </c>
      <c r="N26">
        <v>696</v>
      </c>
      <c r="O26">
        <v>22</v>
      </c>
      <c r="P26" s="511">
        <v>30</v>
      </c>
      <c r="Q26" s="493">
        <v>84</v>
      </c>
      <c r="R26" s="486">
        <f t="shared" si="5"/>
        <v>17.5</v>
      </c>
      <c r="S26" s="504">
        <f t="shared" si="6"/>
        <v>114</v>
      </c>
    </row>
    <row r="27" spans="1:19" s="492" customFormat="1" ht="15" customHeight="1" x14ac:dyDescent="0.2">
      <c r="A27" s="497"/>
      <c r="B27" s="437" t="s">
        <v>527</v>
      </c>
      <c r="C27" s="437" t="s">
        <v>620</v>
      </c>
      <c r="D27" s="499">
        <f t="shared" si="0"/>
        <v>1784</v>
      </c>
      <c r="E27" s="499">
        <f t="shared" si="1"/>
        <v>1863</v>
      </c>
      <c r="F27" s="499">
        <f t="shared" si="1"/>
        <v>774</v>
      </c>
      <c r="G27" s="499">
        <f t="shared" si="1"/>
        <v>705</v>
      </c>
      <c r="H27" s="570">
        <f t="shared" si="2"/>
        <v>22</v>
      </c>
      <c r="J27" s="618">
        <v>4066</v>
      </c>
      <c r="K27" s="503">
        <v>1784</v>
      </c>
      <c r="L27">
        <v>1863</v>
      </c>
      <c r="M27">
        <v>774</v>
      </c>
      <c r="N27">
        <v>705</v>
      </c>
      <c r="O27">
        <v>22</v>
      </c>
      <c r="P27" s="511">
        <v>30</v>
      </c>
      <c r="Q27" s="493">
        <v>72</v>
      </c>
      <c r="R27" s="486">
        <f t="shared" ref="R27:R30" si="7">P27*Q27/144</f>
        <v>15</v>
      </c>
      <c r="S27" s="504">
        <f t="shared" ref="S27:S30" si="8">P27+Q27</f>
        <v>102</v>
      </c>
    </row>
    <row r="28" spans="1:19" s="492" customFormat="1" ht="15" customHeight="1" x14ac:dyDescent="0.2">
      <c r="A28" s="497"/>
      <c r="B28" s="437" t="s">
        <v>441</v>
      </c>
      <c r="C28" s="437" t="s">
        <v>621</v>
      </c>
      <c r="D28" s="499">
        <f t="shared" si="0"/>
        <v>1859</v>
      </c>
      <c r="E28" s="499">
        <f t="shared" si="1"/>
        <v>1942</v>
      </c>
      <c r="F28" s="499">
        <f t="shared" si="1"/>
        <v>790</v>
      </c>
      <c r="G28" s="499">
        <f t="shared" si="1"/>
        <v>719</v>
      </c>
      <c r="H28" s="570">
        <f t="shared" si="2"/>
        <v>22</v>
      </c>
      <c r="J28" s="618">
        <v>4070</v>
      </c>
      <c r="K28" s="503">
        <v>1859</v>
      </c>
      <c r="L28">
        <v>1942</v>
      </c>
      <c r="M28">
        <v>790</v>
      </c>
      <c r="N28">
        <v>719</v>
      </c>
      <c r="O28">
        <v>22</v>
      </c>
      <c r="P28" s="511">
        <v>30</v>
      </c>
      <c r="Q28" s="493">
        <v>84</v>
      </c>
      <c r="R28" s="486">
        <f t="shared" si="7"/>
        <v>17.5</v>
      </c>
      <c r="S28" s="504">
        <f t="shared" si="8"/>
        <v>114</v>
      </c>
    </row>
    <row r="29" spans="1:19" s="492" customFormat="1" ht="15" customHeight="1" thickBot="1" x14ac:dyDescent="0.25">
      <c r="A29" s="580"/>
      <c r="B29" s="582" t="s">
        <v>446</v>
      </c>
      <c r="C29" s="582" t="s">
        <v>622</v>
      </c>
      <c r="D29" s="583">
        <f t="shared" si="0"/>
        <v>2096</v>
      </c>
      <c r="E29" s="583">
        <f t="shared" si="1"/>
        <v>2186</v>
      </c>
      <c r="F29" s="591">
        <f t="shared" si="1"/>
        <v>860</v>
      </c>
      <c r="G29" s="591">
        <f t="shared" si="1"/>
        <v>782</v>
      </c>
      <c r="H29" s="584">
        <f t="shared" si="2"/>
        <v>22</v>
      </c>
      <c r="J29" s="618">
        <v>4080</v>
      </c>
      <c r="K29" s="503">
        <v>2096</v>
      </c>
      <c r="L29">
        <v>2186</v>
      </c>
      <c r="M29">
        <v>860</v>
      </c>
      <c r="N29">
        <v>782</v>
      </c>
      <c r="O29">
        <v>22</v>
      </c>
      <c r="P29" s="511">
        <v>30</v>
      </c>
      <c r="Q29" s="493">
        <v>72</v>
      </c>
      <c r="R29" s="486">
        <f t="shared" si="7"/>
        <v>15</v>
      </c>
      <c r="S29" s="504">
        <f t="shared" si="8"/>
        <v>102</v>
      </c>
    </row>
    <row r="30" spans="1:19" s="492" customFormat="1" ht="15" hidden="1" customHeight="1" thickBot="1" x14ac:dyDescent="0.25">
      <c r="A30" s="580"/>
      <c r="B30" s="582" t="s">
        <v>1024</v>
      </c>
      <c r="C30" s="582" t="s">
        <v>1024</v>
      </c>
      <c r="D30" s="583">
        <f t="shared" si="0"/>
        <v>1704</v>
      </c>
      <c r="E30" s="583">
        <f t="shared" si="1"/>
        <v>1774</v>
      </c>
      <c r="F30" s="583"/>
      <c r="G30" s="583"/>
      <c r="H30" s="584">
        <f t="shared" si="2"/>
        <v>16</v>
      </c>
      <c r="K30" s="503">
        <v>1704</v>
      </c>
      <c r="L30">
        <v>1774</v>
      </c>
      <c r="M30"/>
      <c r="N30"/>
      <c r="O30">
        <v>16</v>
      </c>
      <c r="P30" s="511">
        <v>30</v>
      </c>
      <c r="Q30" s="493">
        <v>84</v>
      </c>
      <c r="R30" s="486">
        <f t="shared" si="7"/>
        <v>17.5</v>
      </c>
      <c r="S30" s="504">
        <f t="shared" si="8"/>
        <v>114</v>
      </c>
    </row>
    <row r="31" spans="1:19" s="492" customFormat="1" ht="12.75" customHeight="1" thickBot="1" x14ac:dyDescent="0.25">
      <c r="A31" s="513"/>
      <c r="B31" s="514"/>
      <c r="C31" s="514"/>
      <c r="D31" s="514"/>
      <c r="E31" s="514"/>
      <c r="F31" s="514"/>
      <c r="G31" s="514"/>
      <c r="H31" s="514"/>
      <c r="I31" s="512"/>
      <c r="J31" s="512"/>
      <c r="K31" s="516"/>
      <c r="L31" s="564"/>
      <c r="M31" s="564"/>
      <c r="N31" s="564"/>
      <c r="O31" s="564"/>
      <c r="P31" s="486"/>
      <c r="Q31" s="501"/>
      <c r="R31" s="501"/>
      <c r="S31" s="504"/>
    </row>
    <row r="32" spans="1:19" s="492" customFormat="1" ht="12.75" customHeight="1" x14ac:dyDescent="0.2">
      <c r="B32" s="741" t="s">
        <v>424</v>
      </c>
      <c r="C32" s="812" t="s">
        <v>841</v>
      </c>
      <c r="D32" s="813"/>
      <c r="E32" s="813"/>
      <c r="F32" s="813"/>
      <c r="G32" s="814"/>
      <c r="H32" s="578"/>
      <c r="I32" s="512"/>
      <c r="J32" s="512"/>
      <c r="K32" s="516"/>
      <c r="L32" s="564"/>
      <c r="M32" s="564"/>
      <c r="N32" s="564"/>
      <c r="O32" s="564"/>
      <c r="P32" s="486"/>
      <c r="Q32" s="501"/>
      <c r="R32" s="501"/>
      <c r="S32" s="504"/>
    </row>
    <row r="33" spans="1:19" s="492" customFormat="1" ht="12.75" customHeight="1" x14ac:dyDescent="0.2">
      <c r="B33" s="742"/>
      <c r="C33" s="784" t="s">
        <v>879</v>
      </c>
      <c r="D33" s="785"/>
      <c r="E33" s="785"/>
      <c r="F33" s="785"/>
      <c r="G33" s="786"/>
      <c r="H33" s="578"/>
      <c r="I33" s="512"/>
      <c r="J33" s="512"/>
      <c r="K33" s="516"/>
      <c r="L33" s="564"/>
      <c r="M33" s="564"/>
      <c r="N33" s="564"/>
      <c r="O33" s="564"/>
      <c r="P33" s="486"/>
      <c r="Q33" s="501"/>
      <c r="R33" s="501"/>
      <c r="S33" s="504"/>
    </row>
    <row r="34" spans="1:19" s="492" customFormat="1" ht="13.5" customHeight="1" thickBot="1" x14ac:dyDescent="0.25">
      <c r="B34" s="743"/>
      <c r="C34" s="787" t="s">
        <v>842</v>
      </c>
      <c r="D34" s="788"/>
      <c r="E34" s="788"/>
      <c r="F34" s="788"/>
      <c r="G34" s="789"/>
      <c r="H34" s="578"/>
      <c r="I34" s="512"/>
      <c r="J34" s="512"/>
      <c r="K34" s="516"/>
      <c r="L34" s="564"/>
      <c r="M34" s="564"/>
      <c r="N34" s="564"/>
      <c r="O34" s="564"/>
      <c r="P34" s="486"/>
      <c r="Q34" s="501"/>
      <c r="R34" s="501"/>
      <c r="S34" s="504"/>
    </row>
    <row r="35" spans="1:19" s="492" customFormat="1" ht="13.5" customHeight="1" x14ac:dyDescent="0.2">
      <c r="A35" s="514"/>
      <c r="B35" s="579"/>
      <c r="C35" s="520"/>
      <c r="D35" s="520"/>
      <c r="E35" s="520"/>
      <c r="F35" s="520"/>
      <c r="G35" s="520"/>
      <c r="I35" s="512"/>
      <c r="J35" s="512"/>
      <c r="K35" s="516"/>
      <c r="L35" s="564"/>
      <c r="M35" s="564"/>
      <c r="N35" s="564"/>
      <c r="O35" s="564"/>
      <c r="P35" s="486"/>
      <c r="Q35" s="501"/>
      <c r="R35" s="501"/>
      <c r="S35" s="504"/>
    </row>
    <row r="36" spans="1:19" s="492" customFormat="1" ht="13.5" customHeight="1" x14ac:dyDescent="0.2">
      <c r="A36" s="335" t="s">
        <v>533</v>
      </c>
      <c r="B36" s="514"/>
      <c r="C36" s="514"/>
      <c r="D36" s="520"/>
      <c r="E36" s="520"/>
      <c r="F36" s="520"/>
      <c r="G36" s="520"/>
      <c r="H36" s="515"/>
      <c r="I36" s="512"/>
      <c r="J36" s="512"/>
      <c r="K36" s="516"/>
      <c r="L36" s="516"/>
      <c r="M36" s="512"/>
      <c r="N36" s="512"/>
      <c r="O36" s="512"/>
      <c r="P36" s="486"/>
      <c r="Q36" s="501"/>
      <c r="R36" s="501"/>
      <c r="S36" s="504"/>
    </row>
    <row r="37" spans="1:19" s="492" customFormat="1" ht="13.5" customHeight="1" x14ac:dyDescent="0.2">
      <c r="A37" s="335" t="s">
        <v>1142</v>
      </c>
      <c r="B37" s="514"/>
      <c r="C37" s="514"/>
      <c r="D37" s="520"/>
      <c r="E37" s="520"/>
      <c r="F37" s="520"/>
      <c r="G37" s="520"/>
      <c r="H37" s="515"/>
      <c r="I37" s="512"/>
      <c r="J37" s="512"/>
      <c r="K37" s="516"/>
      <c r="L37" s="516"/>
      <c r="M37" s="512"/>
      <c r="N37" s="512"/>
      <c r="O37" s="512"/>
      <c r="P37" s="486"/>
      <c r="Q37" s="501"/>
      <c r="R37" s="501"/>
      <c r="S37" s="504"/>
    </row>
    <row r="38" spans="1:19" s="492" customFormat="1" ht="13.5" customHeight="1" x14ac:dyDescent="0.2">
      <c r="A38" s="335" t="s">
        <v>1097</v>
      </c>
      <c r="B38" s="514"/>
      <c r="C38" s="514"/>
      <c r="D38" s="520"/>
      <c r="E38" s="520"/>
      <c r="F38" s="520"/>
      <c r="G38" s="520"/>
      <c r="H38" s="515"/>
      <c r="I38" s="512"/>
      <c r="J38" s="512"/>
      <c r="K38" s="516"/>
      <c r="L38" s="516"/>
      <c r="M38" s="512"/>
      <c r="N38" s="512"/>
      <c r="O38" s="512"/>
      <c r="P38" s="486"/>
      <c r="Q38" s="501"/>
      <c r="R38" s="501"/>
      <c r="S38" s="504"/>
    </row>
    <row r="39" spans="1:19" s="492" customFormat="1" ht="13.5" customHeight="1" x14ac:dyDescent="0.2">
      <c r="A39" s="335"/>
      <c r="B39" s="514"/>
      <c r="C39" s="514"/>
      <c r="D39" s="520"/>
      <c r="E39" s="520"/>
      <c r="F39" s="520"/>
      <c r="G39" s="520"/>
      <c r="H39" s="515"/>
      <c r="I39" s="512"/>
      <c r="J39" s="512"/>
      <c r="K39" s="516"/>
      <c r="L39" s="516"/>
      <c r="M39" s="512"/>
      <c r="N39" s="512"/>
      <c r="O39" s="512"/>
      <c r="P39" s="486"/>
      <c r="Q39" s="501"/>
      <c r="R39" s="501"/>
      <c r="S39" s="504"/>
    </row>
    <row r="40" spans="1:19" s="525" customFormat="1" ht="15" customHeight="1" x14ac:dyDescent="0.25">
      <c r="A40" s="531" t="s">
        <v>49</v>
      </c>
      <c r="B40" s="527"/>
      <c r="C40" s="527"/>
      <c r="E40" s="532" t="s">
        <v>244</v>
      </c>
      <c r="F40" s="532"/>
      <c r="G40" s="533"/>
      <c r="J40" s="528"/>
      <c r="K40" s="528"/>
      <c r="L40" s="524"/>
      <c r="M40" s="524"/>
      <c r="N40" s="524"/>
      <c r="P40" s="526"/>
      <c r="Q40" s="526"/>
    </row>
    <row r="41" spans="1:19" s="525" customFormat="1" ht="15" customHeight="1" x14ac:dyDescent="0.25">
      <c r="A41" s="523" t="str">
        <f>Constant!A2</f>
        <v>Fin Removal Charge</v>
      </c>
      <c r="B41" s="527"/>
      <c r="C41" s="527"/>
      <c r="E41" s="720">
        <f>Constant!B2*$H$2</f>
        <v>21</v>
      </c>
      <c r="F41" s="721" t="str">
        <f>Constant!C2</f>
        <v>Per Window</v>
      </c>
      <c r="J41" s="528"/>
      <c r="K41" s="528"/>
      <c r="L41" s="524"/>
      <c r="M41" s="524"/>
      <c r="N41" s="524"/>
      <c r="P41" s="526"/>
      <c r="Q41" s="526"/>
    </row>
    <row r="42" spans="1:19" s="525" customFormat="1" ht="15" customHeight="1" x14ac:dyDescent="0.25">
      <c r="A42" s="523" t="str">
        <f>Constant!A3</f>
        <v>Argon Enhanced*</v>
      </c>
      <c r="B42" s="524"/>
      <c r="C42" s="524"/>
      <c r="E42" s="720">
        <f>Constant!B3*$H$2</f>
        <v>1.89</v>
      </c>
      <c r="F42" s="721" t="str">
        <f>Constant!C3</f>
        <v>Per Square Ft.</v>
      </c>
      <c r="J42" s="528"/>
      <c r="K42" s="528"/>
      <c r="L42" s="524"/>
      <c r="M42" s="524"/>
      <c r="N42" s="524"/>
      <c r="P42" s="526"/>
      <c r="Q42" s="526"/>
    </row>
    <row r="43" spans="1:19" s="525" customFormat="1" ht="15" customHeight="1" x14ac:dyDescent="0.25">
      <c r="A43" s="523" t="str">
        <f>Constant!A4</f>
        <v>Adobe Adder</v>
      </c>
      <c r="B43" s="524"/>
      <c r="C43" s="524"/>
      <c r="E43" s="720">
        <f>Constant!B4*$H$2</f>
        <v>14</v>
      </c>
      <c r="F43" s="721" t="str">
        <f>Constant!C4</f>
        <v>Per Window</v>
      </c>
      <c r="J43" s="528"/>
      <c r="K43" s="528"/>
      <c r="L43" s="524"/>
      <c r="M43" s="524"/>
      <c r="N43" s="524"/>
      <c r="P43" s="526"/>
      <c r="Q43" s="526"/>
    </row>
    <row r="44" spans="1:19" s="525" customFormat="1" ht="15" customHeight="1" x14ac:dyDescent="0.25">
      <c r="A44" s="523" t="str">
        <f>Constant!A5</f>
        <v>High Head Bead(White or Adobe)</v>
      </c>
      <c r="B44" s="524"/>
      <c r="C44" s="524"/>
      <c r="E44" s="720">
        <f>Constant!B5*$H$2</f>
        <v>1.89</v>
      </c>
      <c r="F44" s="721" t="str">
        <f>Constant!C5</f>
        <v>Per Lineal Ft.</v>
      </c>
      <c r="J44" s="528"/>
      <c r="K44" s="528"/>
      <c r="L44" s="528"/>
      <c r="N44" s="524"/>
      <c r="P44" s="526"/>
      <c r="Q44" s="526"/>
    </row>
    <row r="45" spans="1:19" s="525" customFormat="1" ht="15" customHeight="1" x14ac:dyDescent="0.25">
      <c r="A45" s="523" t="str">
        <f>Constant!A6</f>
        <v>Glass - Clear Glass Deduct per piece of glass</v>
      </c>
      <c r="B45" s="524"/>
      <c r="C45" s="524"/>
      <c r="E45" s="720">
        <f>Constant!B6*$H$2</f>
        <v>-1.28</v>
      </c>
      <c r="F45" s="721" t="str">
        <f>Constant!C6</f>
        <v>Per Square Ft.</v>
      </c>
      <c r="J45" s="528"/>
      <c r="K45" s="528"/>
      <c r="L45" s="524"/>
      <c r="M45" s="524"/>
      <c r="N45" s="524"/>
      <c r="P45" s="526"/>
      <c r="Q45" s="526"/>
    </row>
    <row r="46" spans="1:19" s="525" customFormat="1" ht="16.5" customHeight="1" x14ac:dyDescent="0.25">
      <c r="A46" s="523" t="str">
        <f>Constant!A7</f>
        <v>Glass - DSB - Clear Tempered</v>
      </c>
      <c r="B46" s="524"/>
      <c r="C46" s="524"/>
      <c r="E46" s="720">
        <f>Constant!B7*$H$2</f>
        <v>17.600000000000001</v>
      </c>
      <c r="F46" s="721" t="str">
        <f>Constant!C7</f>
        <v>Per Square Ft.</v>
      </c>
      <c r="J46" s="528"/>
      <c r="K46" s="528"/>
      <c r="L46" s="524"/>
      <c r="M46" s="524"/>
      <c r="N46" s="524"/>
      <c r="P46" s="526"/>
      <c r="Q46" s="526"/>
    </row>
    <row r="47" spans="1:19" s="525" customFormat="1" ht="15" customHeight="1" x14ac:dyDescent="0.25">
      <c r="A47" s="523" t="str">
        <f>Constant!A8</f>
        <v>Glass - DSB - Obscure</v>
      </c>
      <c r="B47" s="524"/>
      <c r="C47" s="524"/>
      <c r="E47" s="720">
        <f>Constant!B8*$H$2</f>
        <v>2.3199999999999998</v>
      </c>
      <c r="F47" s="721" t="str">
        <f>Constant!C8</f>
        <v>Per Square Ft.</v>
      </c>
      <c r="G47" s="599"/>
      <c r="J47" s="528"/>
      <c r="K47" s="528"/>
      <c r="L47" s="524"/>
      <c r="M47" s="524"/>
      <c r="N47" s="524"/>
      <c r="P47" s="526"/>
      <c r="Q47" s="526"/>
    </row>
    <row r="48" spans="1:19" s="525" customFormat="1" ht="15" customHeight="1" x14ac:dyDescent="0.25">
      <c r="A48" s="523" t="str">
        <f>Constant!A9</f>
        <v>Glass - DSB - Obscure/Tempered</v>
      </c>
      <c r="B48" s="524"/>
      <c r="C48" s="524"/>
      <c r="E48" s="720">
        <f>Constant!B9*$H$2</f>
        <v>32.93</v>
      </c>
      <c r="F48" s="721" t="str">
        <f>Constant!C9</f>
        <v>Per Square Ft.</v>
      </c>
      <c r="G48" s="599"/>
      <c r="J48" s="528"/>
      <c r="K48" s="528"/>
      <c r="L48" s="524"/>
      <c r="M48" s="524"/>
      <c r="N48" s="524"/>
      <c r="P48" s="526"/>
      <c r="Q48" s="526"/>
    </row>
    <row r="49" spans="1:17" s="525" customFormat="1" ht="15" customHeight="1" x14ac:dyDescent="0.25">
      <c r="A49" s="523" t="str">
        <f>Constant!A10</f>
        <v>Glass - DSB - Loe/Obscure</v>
      </c>
      <c r="B49" s="524"/>
      <c r="C49" s="524"/>
      <c r="E49" s="720">
        <f>Constant!B10*$H$2</f>
        <v>3.6</v>
      </c>
      <c r="F49" s="721" t="str">
        <f>Constant!C10</f>
        <v>Per Square Ft.</v>
      </c>
      <c r="G49" s="599"/>
      <c r="J49" s="528"/>
      <c r="K49" s="528"/>
      <c r="L49" s="524"/>
      <c r="M49" s="524"/>
      <c r="N49" s="524"/>
      <c r="P49" s="526"/>
      <c r="Q49" s="526"/>
    </row>
    <row r="50" spans="1:17" s="525" customFormat="1" ht="15" customHeight="1" x14ac:dyDescent="0.25">
      <c r="A50" s="523" t="str">
        <f>Constant!A11</f>
        <v>Glass - DSB - Loe/Tempered</v>
      </c>
      <c r="B50" s="524"/>
      <c r="C50" s="524"/>
      <c r="E50" s="720">
        <f>Constant!B11*$H$2</f>
        <v>20.41</v>
      </c>
      <c r="F50" s="721" t="str">
        <f>Constant!C11</f>
        <v>Per Square Ft.</v>
      </c>
      <c r="G50" s="599"/>
      <c r="J50" s="528"/>
      <c r="K50" s="528"/>
      <c r="L50" s="524"/>
      <c r="M50" s="524"/>
      <c r="N50" s="524"/>
      <c r="P50" s="526"/>
      <c r="Q50" s="526"/>
    </row>
    <row r="51" spans="1:17" s="525" customFormat="1" ht="15" customHeight="1" x14ac:dyDescent="0.25">
      <c r="A51" s="523" t="str">
        <f>Constant!A12</f>
        <v>Glass - DSB - Loe/Obs/Tempered</v>
      </c>
      <c r="B51" s="524"/>
      <c r="C51" s="524"/>
      <c r="E51" s="720">
        <f>Constant!B12*$H$2</f>
        <v>35.729999999999997</v>
      </c>
      <c r="F51" s="721" t="str">
        <f>Constant!C12</f>
        <v>Per Square Ft.</v>
      </c>
      <c r="J51" s="528"/>
      <c r="K51" s="528"/>
      <c r="L51" s="524"/>
      <c r="M51" s="524"/>
      <c r="N51" s="524"/>
      <c r="P51" s="526"/>
      <c r="Q51" s="526"/>
    </row>
    <row r="52" spans="1:17" s="525" customFormat="1" ht="15" customHeight="1" x14ac:dyDescent="0.25">
      <c r="A52" s="523" t="str">
        <f>Constant!A13</f>
        <v>Glass - DSB - Loe366</v>
      </c>
      <c r="B52" s="524"/>
      <c r="C52" s="524"/>
      <c r="E52" s="720">
        <f>Constant!B13*$H$2</f>
        <v>3.86</v>
      </c>
      <c r="F52" s="721" t="str">
        <f>Constant!C13</f>
        <v>Per Square Ft.</v>
      </c>
      <c r="J52" s="528"/>
      <c r="K52" s="528"/>
      <c r="L52" s="524"/>
      <c r="M52" s="524"/>
      <c r="N52" s="524"/>
      <c r="P52" s="526"/>
      <c r="Q52" s="526"/>
    </row>
    <row r="53" spans="1:17" s="525" customFormat="1" ht="15" customHeight="1" x14ac:dyDescent="0.25">
      <c r="A53" s="523" t="str">
        <f>Constant!A14</f>
        <v>Glass - DSB - Loe366/Obscure</v>
      </c>
      <c r="B53" s="524"/>
      <c r="C53" s="524"/>
      <c r="E53" s="720">
        <f>Constant!B14*$H$2</f>
        <v>6.18</v>
      </c>
      <c r="F53" s="721" t="str">
        <f>Constant!C14</f>
        <v>Per Square Ft.</v>
      </c>
      <c r="J53" s="528"/>
      <c r="K53" s="528"/>
      <c r="L53" s="524"/>
      <c r="M53" s="524"/>
      <c r="N53" s="524"/>
      <c r="P53" s="526"/>
      <c r="Q53" s="526"/>
    </row>
    <row r="54" spans="1:17" s="525" customFormat="1" ht="15" customHeight="1" x14ac:dyDescent="0.25">
      <c r="A54" s="523" t="str">
        <f>Constant!A15</f>
        <v>Glass - DSB - Loe366/Obscure/Tempered</v>
      </c>
      <c r="B54" s="524"/>
      <c r="C54" s="524"/>
      <c r="E54" s="720">
        <f>Constant!B15*$H$2</f>
        <v>39.81</v>
      </c>
      <c r="F54" s="721" t="str">
        <f>Constant!C15</f>
        <v>Per Square Ft.</v>
      </c>
      <c r="G54" s="599"/>
      <c r="J54" s="528"/>
      <c r="K54" s="528"/>
      <c r="L54" s="524"/>
      <c r="M54" s="524"/>
      <c r="N54" s="524"/>
      <c r="P54" s="526"/>
      <c r="Q54" s="526"/>
    </row>
    <row r="55" spans="1:17" s="525" customFormat="1" ht="15" customHeight="1" x14ac:dyDescent="0.25">
      <c r="A55" s="523" t="str">
        <f>Constant!A16</f>
        <v>Glass - DSB - Loe366/Tempered</v>
      </c>
      <c r="B55" s="524"/>
      <c r="C55" s="524"/>
      <c r="E55" s="720">
        <f>Constant!B16*$H$2</f>
        <v>24.49</v>
      </c>
      <c r="F55" s="721" t="str">
        <f>Constant!C16</f>
        <v>Per Square Ft.</v>
      </c>
      <c r="J55" s="528"/>
      <c r="K55" s="528"/>
      <c r="L55" s="524"/>
      <c r="M55" s="524"/>
      <c r="N55" s="524"/>
      <c r="P55" s="526"/>
      <c r="Q55" s="526"/>
    </row>
    <row r="56" spans="1:17" s="525" customFormat="1" ht="15" customHeight="1" x14ac:dyDescent="0.25">
      <c r="A56" s="523" t="str">
        <f>Constant!A17</f>
        <v>Glass - DSB - Loe340</v>
      </c>
      <c r="B56" s="524"/>
      <c r="C56" s="524"/>
      <c r="E56" s="720">
        <f>Constant!B17*$H$2</f>
        <v>4.54</v>
      </c>
      <c r="F56" s="721" t="str">
        <f>Constant!C17</f>
        <v>Per Square Ft.</v>
      </c>
      <c r="J56" s="528"/>
      <c r="K56" s="528"/>
      <c r="L56" s="524"/>
      <c r="M56" s="524"/>
      <c r="N56" s="524"/>
      <c r="P56" s="526"/>
      <c r="Q56" s="526"/>
    </row>
    <row r="57" spans="1:17" s="525" customFormat="1" ht="15" customHeight="1" x14ac:dyDescent="0.25">
      <c r="A57" s="523" t="str">
        <f>Constant!A18</f>
        <v>Glass - DSB - Loe340/Obscure</v>
      </c>
      <c r="B57" s="524"/>
      <c r="C57" s="524"/>
      <c r="E57" s="720">
        <f>Constant!B18*$H$2</f>
        <v>6.86</v>
      </c>
      <c r="F57" s="721" t="str">
        <f>Constant!C18</f>
        <v>Per Square Ft.</v>
      </c>
      <c r="J57" s="528"/>
      <c r="K57" s="528"/>
      <c r="L57" s="528"/>
      <c r="M57" s="528"/>
      <c r="N57" s="524"/>
      <c r="P57" s="526"/>
      <c r="Q57" s="526"/>
    </row>
    <row r="58" spans="1:17" s="525" customFormat="1" ht="15" customHeight="1" x14ac:dyDescent="0.25">
      <c r="A58" s="523" t="str">
        <f>Constant!A19</f>
        <v>Glass - DSB - Loe340/Obscure/Tempered</v>
      </c>
      <c r="B58" s="524"/>
      <c r="C58" s="524"/>
      <c r="E58" s="720">
        <f>Constant!B19*$H$2</f>
        <v>40.49</v>
      </c>
      <c r="F58" s="721" t="str">
        <f>Constant!C19</f>
        <v>Per Square Ft.</v>
      </c>
      <c r="G58" s="599"/>
      <c r="J58" s="528"/>
      <c r="K58" s="528"/>
      <c r="L58" s="528"/>
      <c r="M58" s="528"/>
      <c r="N58" s="524"/>
      <c r="P58" s="526"/>
      <c r="Q58" s="526"/>
    </row>
    <row r="59" spans="1:17" s="525" customFormat="1" ht="15" customHeight="1" x14ac:dyDescent="0.25">
      <c r="A59" s="523" t="str">
        <f>Constant!A20</f>
        <v>Glass - DSB - Loe340/Tempered</v>
      </c>
      <c r="B59" s="524"/>
      <c r="C59" s="524"/>
      <c r="E59" s="720">
        <f>Constant!B20*$H$2</f>
        <v>25.16</v>
      </c>
      <c r="F59" s="721" t="str">
        <f>Constant!C20</f>
        <v>Per Square Ft.</v>
      </c>
      <c r="J59" s="528"/>
      <c r="K59" s="528"/>
      <c r="L59" s="528"/>
      <c r="M59" s="528"/>
      <c r="N59" s="524"/>
      <c r="P59" s="526"/>
      <c r="Q59" s="526"/>
    </row>
    <row r="60" spans="1:17" s="525" customFormat="1" ht="15" customHeight="1" x14ac:dyDescent="0.25">
      <c r="A60" s="523" t="str">
        <f>Constant!A21</f>
        <v>Glass - 3/16 - Clear</v>
      </c>
      <c r="B60" s="524"/>
      <c r="C60" s="524"/>
      <c r="E60" s="720">
        <f>Constant!B21*$H$2</f>
        <v>5.64</v>
      </c>
      <c r="F60" s="721" t="str">
        <f>Constant!C21</f>
        <v>Per Square Ft.</v>
      </c>
      <c r="J60" s="528"/>
      <c r="K60" s="528"/>
      <c r="L60" s="528"/>
      <c r="M60" s="528"/>
      <c r="N60" s="524"/>
      <c r="P60" s="526"/>
      <c r="Q60" s="526"/>
    </row>
    <row r="61" spans="1:17" s="525" customFormat="1" ht="15" customHeight="1" x14ac:dyDescent="0.25">
      <c r="A61" s="523" t="str">
        <f>Constant!A22</f>
        <v>Glass - 3/16 - Clear/Tempered</v>
      </c>
      <c r="B61" s="524"/>
      <c r="C61" s="524"/>
      <c r="E61" s="720">
        <f>Constant!B22*$H$2</f>
        <v>25.19</v>
      </c>
      <c r="F61" s="721" t="str">
        <f>Constant!C22</f>
        <v>Per Square Ft.</v>
      </c>
      <c r="J61" s="528"/>
      <c r="K61" s="528"/>
      <c r="L61" s="524"/>
      <c r="M61" s="524"/>
      <c r="N61" s="524"/>
      <c r="P61" s="526"/>
      <c r="Q61" s="526"/>
    </row>
    <row r="62" spans="1:17" s="525" customFormat="1" ht="15" customHeight="1" x14ac:dyDescent="0.25">
      <c r="A62" s="523" t="str">
        <f>Constant!A23</f>
        <v>Glass - 3/16 - Loe</v>
      </c>
      <c r="B62" s="524"/>
      <c r="C62" s="524"/>
      <c r="E62" s="720">
        <f>Constant!B23*$H$2</f>
        <v>10.8</v>
      </c>
      <c r="F62" s="721" t="str">
        <f>Constant!C23</f>
        <v>Per Square Ft.</v>
      </c>
      <c r="J62" s="528"/>
      <c r="K62" s="528"/>
      <c r="L62" s="524"/>
      <c r="M62" s="524"/>
      <c r="N62" s="524"/>
      <c r="P62" s="526"/>
      <c r="Q62" s="526"/>
    </row>
    <row r="63" spans="1:17" s="525" customFormat="1" ht="15" customHeight="1" x14ac:dyDescent="0.25">
      <c r="A63" s="523" t="str">
        <f>Constant!A24</f>
        <v>Glass - 3/16 - Loe/Tempered</v>
      </c>
      <c r="B63" s="524"/>
      <c r="C63" s="524"/>
      <c r="E63" s="720">
        <f>Constant!B24*$H$2</f>
        <v>30.9</v>
      </c>
      <c r="F63" s="721" t="str">
        <f>Constant!C24</f>
        <v>Per Square Ft.</v>
      </c>
      <c r="J63" s="528"/>
      <c r="K63" s="528"/>
      <c r="L63" s="524"/>
      <c r="M63" s="524"/>
      <c r="N63" s="524"/>
      <c r="P63" s="526"/>
      <c r="Q63" s="526"/>
    </row>
    <row r="64" spans="1:17" s="525" customFormat="1" ht="15" customHeight="1" x14ac:dyDescent="0.25">
      <c r="A64" s="523" t="str">
        <f>Constant!A25</f>
        <v>Glass - 3/16 - Loe/Obscure</v>
      </c>
      <c r="B64" s="524"/>
      <c r="C64" s="524"/>
      <c r="E64" s="720">
        <f>Constant!B25*$H$2</f>
        <v>23.13</v>
      </c>
      <c r="F64" s="721" t="str">
        <f>Constant!C25</f>
        <v>Per Square Ft.</v>
      </c>
      <c r="J64" s="528"/>
      <c r="K64" s="528"/>
      <c r="L64" s="524"/>
      <c r="M64" s="524"/>
      <c r="N64" s="524"/>
      <c r="P64" s="526"/>
      <c r="Q64" s="526"/>
    </row>
    <row r="65" spans="1:17" s="525" customFormat="1" ht="15" customHeight="1" x14ac:dyDescent="0.25">
      <c r="A65" s="523" t="str">
        <f>Constant!A26</f>
        <v>Glass - 3/16 - Loe/Obscure/Tempered</v>
      </c>
      <c r="B65" s="524"/>
      <c r="C65" s="524"/>
      <c r="E65" s="720">
        <f>Constant!B26*$H$2</f>
        <v>43.83</v>
      </c>
      <c r="F65" s="721" t="str">
        <f>Constant!C26</f>
        <v>Per Square Ft.</v>
      </c>
      <c r="J65" s="528"/>
      <c r="K65" s="528"/>
      <c r="L65" s="524"/>
      <c r="M65" s="524"/>
      <c r="N65" s="524"/>
      <c r="P65" s="526"/>
      <c r="Q65" s="526"/>
    </row>
    <row r="66" spans="1:17" s="525" customFormat="1" ht="15" customHeight="1" x14ac:dyDescent="0.25">
      <c r="A66" s="523" t="str">
        <f>Constant!A27</f>
        <v>Glass - 3/16 - Obscure</v>
      </c>
      <c r="B66" s="524"/>
      <c r="C66" s="524"/>
      <c r="E66" s="720">
        <f>Constant!B27*$H$2</f>
        <v>17.97</v>
      </c>
      <c r="F66" s="721" t="str">
        <f>Constant!C27</f>
        <v>Per Square Ft.</v>
      </c>
      <c r="J66" s="528"/>
      <c r="K66" s="528"/>
      <c r="L66" s="524"/>
      <c r="M66" s="524"/>
      <c r="N66" s="524"/>
      <c r="P66" s="526"/>
      <c r="Q66" s="526"/>
    </row>
    <row r="67" spans="1:17" s="525" customFormat="1" ht="15" customHeight="1" x14ac:dyDescent="0.25">
      <c r="A67" s="523" t="str">
        <f>Constant!A28</f>
        <v>Glass - 3/16 - Obscure/Tempered</v>
      </c>
      <c r="B67" s="524"/>
      <c r="C67" s="524"/>
      <c r="E67" s="720">
        <f>Constant!B28*$H$2</f>
        <v>38.08</v>
      </c>
      <c r="F67" s="721" t="str">
        <f>Constant!C28</f>
        <v>Per Square Ft.</v>
      </c>
      <c r="J67" s="528"/>
      <c r="K67" s="528"/>
      <c r="L67" s="524"/>
      <c r="M67" s="524"/>
      <c r="N67" s="524"/>
      <c r="P67" s="526"/>
      <c r="Q67" s="526"/>
    </row>
    <row r="68" spans="1:17" s="525" customFormat="1" ht="15" customHeight="1" x14ac:dyDescent="0.25">
      <c r="A68" s="523" t="str">
        <f>Constant!A29</f>
        <v>Glass - 3/16 - Loe366</v>
      </c>
      <c r="B68" s="524"/>
      <c r="C68" s="524"/>
      <c r="E68" s="720">
        <f>Constant!B29*$H$2</f>
        <v>11.14</v>
      </c>
      <c r="F68" s="721" t="str">
        <f>Constant!C29</f>
        <v>Per Square Ft.</v>
      </c>
      <c r="J68" s="528"/>
      <c r="K68" s="528"/>
      <c r="L68" s="524"/>
      <c r="M68" s="524"/>
      <c r="N68" s="524"/>
      <c r="P68" s="526"/>
      <c r="Q68" s="526"/>
    </row>
    <row r="69" spans="1:17" s="525" customFormat="1" ht="15" customHeight="1" x14ac:dyDescent="0.25">
      <c r="A69" s="523" t="str">
        <f>Constant!A30</f>
        <v>Glass - 3/16 - Loe366/Tempered</v>
      </c>
      <c r="B69" s="524"/>
      <c r="C69" s="524"/>
      <c r="E69" s="720">
        <f>Constant!B30*$H$2</f>
        <v>31.89</v>
      </c>
      <c r="F69" s="721" t="str">
        <f>Constant!C30</f>
        <v>Per Square Ft.</v>
      </c>
      <c r="J69" s="528"/>
      <c r="K69" s="528"/>
      <c r="L69" s="524"/>
      <c r="M69" s="524"/>
      <c r="N69" s="524"/>
      <c r="P69" s="526"/>
      <c r="Q69" s="526"/>
    </row>
    <row r="70" spans="1:17" s="525" customFormat="1" ht="15" customHeight="1" x14ac:dyDescent="0.25">
      <c r="A70" s="523" t="str">
        <f>Constant!A31</f>
        <v>Glass - 3/16 - Loe366/Obscure</v>
      </c>
      <c r="B70" s="524"/>
      <c r="C70" s="524"/>
      <c r="E70" s="720">
        <f>Constant!B31*$H$2</f>
        <v>23.46</v>
      </c>
      <c r="F70" s="721" t="str">
        <f>Constant!C31</f>
        <v>Per Square Ft.</v>
      </c>
      <c r="J70" s="528"/>
      <c r="K70" s="528"/>
      <c r="L70" s="524"/>
      <c r="M70" s="524"/>
      <c r="N70" s="524"/>
      <c r="P70" s="526"/>
      <c r="Q70" s="526"/>
    </row>
    <row r="71" spans="1:17" s="525" customFormat="1" ht="15" customHeight="1" x14ac:dyDescent="0.25">
      <c r="A71" s="523" t="str">
        <f>Constant!A32</f>
        <v>Glass - 3/16 - Loe366/Obscure/Tempered</v>
      </c>
      <c r="B71" s="524"/>
      <c r="C71" s="524"/>
      <c r="E71" s="720">
        <f>Constant!B32*$H$2</f>
        <v>44.78</v>
      </c>
      <c r="F71" s="721" t="str">
        <f>Constant!C32</f>
        <v>Per Square Ft.</v>
      </c>
      <c r="J71" s="528"/>
      <c r="K71" s="528"/>
      <c r="L71" s="524"/>
      <c r="M71" s="524"/>
      <c r="N71" s="524"/>
      <c r="P71" s="526"/>
      <c r="Q71" s="526"/>
    </row>
    <row r="72" spans="1:17" s="525" customFormat="1" ht="15" customHeight="1" x14ac:dyDescent="0.25">
      <c r="A72" s="523" t="str">
        <f>Constant!A33</f>
        <v>Glass - 3/16 - Loe340</v>
      </c>
      <c r="B72" s="524"/>
      <c r="C72" s="524"/>
      <c r="E72" s="720">
        <f>Constant!B33*$H$2</f>
        <v>11.81</v>
      </c>
      <c r="F72" s="721" t="str">
        <f>Constant!C33</f>
        <v>Per Square Ft.</v>
      </c>
      <c r="J72" s="528"/>
      <c r="K72" s="528"/>
      <c r="L72" s="524"/>
      <c r="M72" s="524"/>
      <c r="N72" s="524"/>
      <c r="P72" s="526"/>
      <c r="Q72" s="526"/>
    </row>
    <row r="73" spans="1:17" s="525" customFormat="1" ht="15" customHeight="1" x14ac:dyDescent="0.25">
      <c r="A73" s="523" t="str">
        <f>Constant!A34</f>
        <v>Glass - 3/16 - Loe340/Tempered</v>
      </c>
      <c r="B73" s="524"/>
      <c r="C73" s="524"/>
      <c r="E73" s="720">
        <f>Constant!B34*$H$2</f>
        <v>32.56</v>
      </c>
      <c r="F73" s="721" t="str">
        <f>Constant!C34</f>
        <v>Per Square Ft.</v>
      </c>
      <c r="J73" s="528"/>
      <c r="K73" s="528"/>
      <c r="L73" s="528"/>
      <c r="M73" s="528"/>
      <c r="N73" s="524"/>
      <c r="P73" s="526"/>
      <c r="Q73" s="526"/>
    </row>
    <row r="74" spans="1:17" s="525" customFormat="1" ht="15" customHeight="1" x14ac:dyDescent="0.25">
      <c r="A74" s="523" t="str">
        <f>Constant!A35</f>
        <v>Glass - 3/16 - Loe340/Obscure</v>
      </c>
      <c r="B74" s="524"/>
      <c r="C74" s="524"/>
      <c r="E74" s="720">
        <f>Constant!B35*$H$2</f>
        <v>24.14</v>
      </c>
      <c r="F74" s="721" t="str">
        <f>Constant!C35</f>
        <v>Per Square Ft.</v>
      </c>
      <c r="J74" s="528"/>
      <c r="K74" s="528"/>
      <c r="L74" s="528"/>
      <c r="M74" s="528"/>
      <c r="N74" s="524"/>
      <c r="P74" s="526"/>
      <c r="Q74" s="526"/>
    </row>
    <row r="75" spans="1:17" s="525" customFormat="1" ht="15" customHeight="1" x14ac:dyDescent="0.25">
      <c r="A75" s="523" t="str">
        <f>Constant!A36</f>
        <v>Glass - 3/16 - Loe340/Obscure/Tempered</v>
      </c>
      <c r="B75" s="524"/>
      <c r="C75" s="524"/>
      <c r="E75" s="720">
        <f>Constant!B36*$H$2</f>
        <v>45.45</v>
      </c>
      <c r="F75" s="721" t="str">
        <f>Constant!C36</f>
        <v>Per Square Ft.</v>
      </c>
      <c r="J75" s="528"/>
      <c r="K75" s="528"/>
      <c r="L75" s="528"/>
      <c r="M75" s="528"/>
      <c r="N75" s="524"/>
      <c r="P75" s="526"/>
      <c r="Q75" s="526"/>
    </row>
    <row r="76" spans="1:17" s="525" customFormat="1" ht="15" customHeight="1" x14ac:dyDescent="0.25">
      <c r="A76" s="523" t="str">
        <f>Constant!A37</f>
        <v>Screen Adder (Char-Alum or Clarity)</v>
      </c>
      <c r="B76" s="524"/>
      <c r="C76" s="524"/>
      <c r="E76" s="720">
        <f>Constant!B37*$H$2</f>
        <v>8.51</v>
      </c>
      <c r="F76" s="721" t="str">
        <f>Constant!C37</f>
        <v>Per Square Ft.</v>
      </c>
      <c r="J76" s="528"/>
      <c r="K76" s="528"/>
      <c r="L76" s="528"/>
      <c r="M76" s="528"/>
      <c r="N76" s="524"/>
      <c r="P76" s="526"/>
      <c r="Q76" s="526"/>
    </row>
    <row r="77" spans="1:17" s="525" customFormat="1" ht="15" customHeight="1" x14ac:dyDescent="0.25">
      <c r="A77" s="523" t="str">
        <f>Constant!A38</f>
        <v>Spacer Upgrade</v>
      </c>
      <c r="B77" s="524"/>
      <c r="C77" s="524"/>
      <c r="E77" s="720">
        <f>Constant!B38*$H$2</f>
        <v>6.48</v>
      </c>
      <c r="F77" s="721" t="str">
        <f>Constant!C38</f>
        <v>Per Square Ft.</v>
      </c>
      <c r="J77" s="528"/>
      <c r="K77" s="528"/>
      <c r="L77" s="524"/>
      <c r="M77" s="524"/>
      <c r="N77" s="524"/>
      <c r="P77" s="526"/>
      <c r="Q77" s="526"/>
    </row>
    <row r="78" spans="1:17" s="525" customFormat="1" ht="15" customHeight="1" x14ac:dyDescent="0.25">
      <c r="A78" s="523" t="str">
        <f>Constant!A39</f>
        <v>Glass Breakage Warranty</v>
      </c>
      <c r="B78" s="524"/>
      <c r="C78" s="524"/>
      <c r="E78" s="720">
        <f>Constant!B39*$H$2</f>
        <v>1.49</v>
      </c>
      <c r="F78" s="721" t="str">
        <f>Constant!C39</f>
        <v>Per Square Ft.</v>
      </c>
      <c r="J78" s="528"/>
      <c r="K78" s="528"/>
      <c r="L78" s="524"/>
      <c r="M78" s="524"/>
      <c r="N78" s="524"/>
      <c r="P78" s="526"/>
      <c r="Q78" s="526"/>
    </row>
    <row r="79" spans="1:17" s="525" customFormat="1" ht="15" customHeight="1" x14ac:dyDescent="0.25">
      <c r="A79" s="523" t="str">
        <f>Constant!A40</f>
        <v>Factory Applied WOCD</v>
      </c>
      <c r="B79" s="524"/>
      <c r="C79" s="524"/>
      <c r="E79" s="720">
        <f>Constant!B40*$H$2</f>
        <v>13</v>
      </c>
      <c r="F79" s="721" t="str">
        <f>Constant!C40</f>
        <v>Per Window</v>
      </c>
      <c r="J79" s="528"/>
      <c r="K79" s="528"/>
      <c r="L79" s="524"/>
      <c r="M79" s="524"/>
      <c r="N79" s="524"/>
      <c r="P79" s="526"/>
      <c r="Q79" s="526"/>
    </row>
    <row r="80" spans="1:17" s="525" customFormat="1" ht="15" customHeight="1" x14ac:dyDescent="0.25">
      <c r="A80" s="523" t="str">
        <f>Constant!A41</f>
        <v>Plastic Film Applied - Inside or Outside</v>
      </c>
      <c r="B80" s="524"/>
      <c r="C80" s="524"/>
      <c r="E80" s="720">
        <f>Constant!B41*$H$2</f>
        <v>33</v>
      </c>
      <c r="F80" s="721" t="str">
        <f>Constant!C41</f>
        <v>Per Window</v>
      </c>
      <c r="J80" s="528"/>
      <c r="K80" s="528"/>
      <c r="L80" s="524"/>
      <c r="M80" s="524"/>
      <c r="N80" s="524"/>
      <c r="P80" s="526"/>
      <c r="Q80" s="526"/>
    </row>
    <row r="81" spans="1:17" s="525" customFormat="1" ht="15" customHeight="1" x14ac:dyDescent="0.25">
      <c r="A81" s="523" t="str">
        <f>Constant!A42</f>
        <v>Plastic Film Applied - Inside and Outside</v>
      </c>
      <c r="B81" s="524"/>
      <c r="C81" s="524"/>
      <c r="E81" s="720">
        <f>Constant!B42*$H$2</f>
        <v>44</v>
      </c>
      <c r="F81" s="721" t="str">
        <f>Constant!C42</f>
        <v>Per Window</v>
      </c>
      <c r="J81" s="528"/>
      <c r="K81" s="528"/>
      <c r="L81" s="524"/>
      <c r="M81" s="524"/>
      <c r="N81" s="524"/>
      <c r="P81" s="526"/>
      <c r="Q81" s="526"/>
    </row>
    <row r="82" spans="1:17" s="525" customFormat="1" ht="15" customHeight="1" x14ac:dyDescent="0.25">
      <c r="A82" s="523" t="str">
        <f>Constant!A43</f>
        <v>Flat Grid Charge</v>
      </c>
      <c r="B82" s="524"/>
      <c r="C82" s="524"/>
      <c r="E82" s="720">
        <f>Constant!B43*$H$2</f>
        <v>6.55</v>
      </c>
      <c r="F82" s="721" t="str">
        <f>Constant!C43</f>
        <v>Per Square Ft.</v>
      </c>
      <c r="J82" s="528"/>
      <c r="K82" s="528"/>
      <c r="L82" s="524"/>
      <c r="M82" s="524"/>
      <c r="N82" s="524"/>
      <c r="P82" s="526"/>
      <c r="Q82" s="526"/>
    </row>
    <row r="83" spans="1:17" s="525" customFormat="1" ht="15" customHeight="1" x14ac:dyDescent="0.25">
      <c r="A83" s="523" t="str">
        <f>Constant!A44</f>
        <v>Two-Tone Flat Grid Charge</v>
      </c>
      <c r="B83" s="524"/>
      <c r="C83" s="524"/>
      <c r="E83" s="720">
        <f>Constant!B44*$H$2</f>
        <v>17.02</v>
      </c>
      <c r="F83" s="721" t="str">
        <f>Constant!C44</f>
        <v>Per Square Ft.</v>
      </c>
      <c r="J83" s="528"/>
      <c r="K83" s="528"/>
      <c r="L83" s="524"/>
      <c r="M83" s="524"/>
      <c r="N83" s="524"/>
      <c r="P83" s="526"/>
      <c r="Q83" s="526"/>
    </row>
    <row r="84" spans="1:17" s="525" customFormat="1" ht="16.5" customHeight="1" x14ac:dyDescent="0.25">
      <c r="A84" s="523" t="str">
        <f>Constant!A45</f>
        <v>Sculptured Grid Charge</v>
      </c>
      <c r="B84" s="524"/>
      <c r="C84" s="524"/>
      <c r="E84" s="720">
        <f>Constant!B45*$H$2</f>
        <v>17.02</v>
      </c>
      <c r="F84" s="721" t="str">
        <f>Constant!C45</f>
        <v>Per Square Ft.</v>
      </c>
      <c r="J84" s="528"/>
      <c r="K84" s="528"/>
      <c r="L84" s="524"/>
      <c r="M84" s="524"/>
      <c r="N84" s="524"/>
      <c r="P84" s="526"/>
      <c r="Q84" s="526"/>
    </row>
    <row r="85" spans="1:17" s="525" customFormat="1" ht="15" customHeight="1" x14ac:dyDescent="0.25">
      <c r="A85" s="523" t="str">
        <f>Constant!A46</f>
        <v>Two-Tone Sculptured Grid Charge</v>
      </c>
      <c r="B85" s="524"/>
      <c r="C85" s="524"/>
      <c r="E85" s="720">
        <f>Constant!B46*$H$2</f>
        <v>34.06</v>
      </c>
      <c r="F85" s="721" t="str">
        <f>Constant!C46</f>
        <v>Per Square Ft.</v>
      </c>
      <c r="J85" s="528"/>
      <c r="K85" s="528"/>
      <c r="L85" s="524"/>
      <c r="M85" s="524"/>
      <c r="N85" s="524"/>
      <c r="P85" s="526"/>
      <c r="Q85" s="526"/>
    </row>
    <row r="86" spans="1:17" s="525" customFormat="1" ht="15" x14ac:dyDescent="0.25">
      <c r="A86" s="523" t="str">
        <f>Constant!A47</f>
        <v>Simulated Divided Lite Grid Charge</v>
      </c>
      <c r="B86" s="524"/>
      <c r="C86" s="524"/>
      <c r="E86" s="720">
        <f>Constant!B47*$H$2</f>
        <v>21.8</v>
      </c>
      <c r="F86" s="721" t="str">
        <f>Constant!C47</f>
        <v>Per Square Ft.</v>
      </c>
      <c r="G86" s="684" t="s">
        <v>1208</v>
      </c>
      <c r="J86" s="528"/>
      <c r="K86" s="528"/>
      <c r="L86" s="524"/>
      <c r="M86" s="524"/>
      <c r="N86" s="524"/>
      <c r="P86" s="526"/>
      <c r="Q86" s="526"/>
    </row>
    <row r="87" spans="1:17" s="525" customFormat="1" ht="15" customHeight="1" x14ac:dyDescent="0.25">
      <c r="A87" s="523" t="str">
        <f>Constant!A48</f>
        <v>Simulated Divided Lite Painted Grid Charge</v>
      </c>
      <c r="B87" s="524"/>
      <c r="C87" s="524"/>
      <c r="E87" s="720">
        <f>Constant!B48*$H$2</f>
        <v>27.51</v>
      </c>
      <c r="F87" s="721" t="str">
        <f>Constant!C48</f>
        <v>Per Square Ft.</v>
      </c>
      <c r="G87" s="684" t="s">
        <v>1208</v>
      </c>
      <c r="J87" s="528"/>
      <c r="K87" s="528"/>
      <c r="L87" s="524"/>
      <c r="M87" s="524"/>
      <c r="N87" s="524"/>
      <c r="P87" s="526"/>
      <c r="Q87" s="526"/>
    </row>
    <row r="88" spans="1:17" s="525" customFormat="1" ht="15" customHeight="1" x14ac:dyDescent="0.25">
      <c r="A88" s="523" t="str">
        <f>Constant!A49</f>
        <v>2 1/8" SDL Bar</v>
      </c>
      <c r="B88" s="524"/>
      <c r="C88" s="524"/>
      <c r="E88" s="720">
        <f>Constant!B49*$H$2</f>
        <v>102</v>
      </c>
      <c r="F88" s="721" t="str">
        <f>Constant!C49</f>
        <v>Per Bar</v>
      </c>
      <c r="J88" s="528"/>
      <c r="K88" s="528"/>
      <c r="L88" s="524"/>
      <c r="M88" s="524"/>
      <c r="N88" s="524"/>
      <c r="P88" s="526"/>
      <c r="Q88" s="526"/>
    </row>
    <row r="89" spans="1:17" s="525" customFormat="1" ht="15" customHeight="1" x14ac:dyDescent="0.25">
      <c r="A89" s="523" t="str">
        <f>Constant!A52</f>
        <v>Combination Unit Charge</v>
      </c>
      <c r="B89" s="535"/>
      <c r="C89" s="535"/>
      <c r="D89" s="535"/>
      <c r="E89" s="720">
        <f>Constant!B52*$H$2</f>
        <v>154</v>
      </c>
      <c r="F89" s="721" t="str">
        <f>Constant!C52</f>
        <v>Combination Charge</v>
      </c>
      <c r="J89" s="528"/>
      <c r="K89" s="528"/>
      <c r="L89" s="524"/>
      <c r="M89" s="524"/>
      <c r="N89" s="524"/>
      <c r="P89" s="526"/>
      <c r="Q89" s="526"/>
    </row>
    <row r="90" spans="1:17" s="525" customFormat="1" ht="15" customHeight="1" x14ac:dyDescent="0.25">
      <c r="A90" s="523" t="str">
        <f>Constant!A53</f>
        <v>Tariff</v>
      </c>
      <c r="B90" s="535"/>
      <c r="C90" s="535"/>
      <c r="D90" s="535"/>
      <c r="E90" s="720">
        <f>Constant!B53*$H$2</f>
        <v>6.24</v>
      </c>
      <c r="F90" s="721" t="str">
        <f>Constant!C53</f>
        <v>Per Unit</v>
      </c>
      <c r="J90" s="528"/>
      <c r="K90" s="528"/>
      <c r="L90" s="524"/>
      <c r="M90" s="524"/>
      <c r="N90" s="524"/>
      <c r="P90" s="526"/>
      <c r="Q90" s="526"/>
    </row>
    <row r="91" spans="1:17" s="535" customFormat="1" ht="15" customHeight="1" x14ac:dyDescent="0.25">
      <c r="A91" s="523"/>
      <c r="E91" s="533"/>
      <c r="F91" s="548"/>
      <c r="G91" s="548"/>
    </row>
    <row r="92" spans="1:17" s="535" customFormat="1" ht="15" customHeight="1" thickBot="1" x14ac:dyDescent="0.3">
      <c r="A92" s="523"/>
      <c r="B92" s="539"/>
      <c r="C92" s="539"/>
      <c r="D92" s="538"/>
      <c r="E92" s="538"/>
      <c r="F92" s="538"/>
      <c r="G92" s="538"/>
      <c r="H92" s="529"/>
      <c r="K92" s="528"/>
      <c r="L92" s="528"/>
      <c r="M92" s="524"/>
      <c r="N92" s="524"/>
      <c r="O92" s="524"/>
    </row>
    <row r="93" spans="1:17" s="535" customFormat="1" ht="15" customHeight="1" x14ac:dyDescent="0.25">
      <c r="A93" s="711" t="str">
        <f>Constant!A59</f>
        <v>* Suggested rough opening based on butt type drywall installation - add 1/2" to exact width dimension - add 1/2" to exact height dimension.</v>
      </c>
      <c r="B93" s="712"/>
      <c r="C93" s="712"/>
      <c r="D93" s="713"/>
      <c r="E93" s="713"/>
      <c r="F93" s="713"/>
      <c r="G93" s="713"/>
      <c r="H93" s="714"/>
      <c r="I93" s="715"/>
      <c r="K93" s="528"/>
      <c r="L93" s="528"/>
      <c r="M93" s="524"/>
      <c r="N93" s="524"/>
      <c r="O93" s="524"/>
    </row>
    <row r="94" spans="1:17" s="529" customFormat="1" ht="15" customHeight="1" x14ac:dyDescent="0.25">
      <c r="A94" s="523" t="str">
        <f>Constant!A60</f>
        <v>* Grids are between Glass and can not be removed or added.</v>
      </c>
      <c r="B94" s="539"/>
      <c r="C94" s="539"/>
      <c r="D94" s="538"/>
      <c r="E94" s="538"/>
      <c r="F94" s="538"/>
      <c r="G94" s="538"/>
      <c r="K94" s="528"/>
      <c r="L94" s="528"/>
      <c r="M94" s="524"/>
      <c r="N94" s="524"/>
      <c r="O94" s="524"/>
    </row>
    <row r="95" spans="1:17" s="529" customFormat="1" ht="15" customHeight="1" x14ac:dyDescent="0.25">
      <c r="A95" s="523" t="str">
        <f>Constant!A61</f>
        <v>** Argon Enhanced Available Only In Combination W/ Low E Glass.</v>
      </c>
      <c r="B95" s="526"/>
      <c r="C95" s="526"/>
      <c r="D95" s="526"/>
      <c r="E95" s="526"/>
      <c r="F95" s="526"/>
      <c r="G95" s="526"/>
      <c r="H95" s="526"/>
      <c r="I95" s="540"/>
      <c r="J95" s="540"/>
      <c r="K95" s="528"/>
      <c r="L95" s="528"/>
      <c r="M95" s="524"/>
      <c r="N95" s="524"/>
      <c r="O95" s="524"/>
    </row>
    <row r="96" spans="1:17" s="529" customFormat="1" ht="15" customHeight="1" x14ac:dyDescent="0.25">
      <c r="A96" s="523" t="str">
        <f>Constant!A62</f>
        <v>Subject to change without notice.</v>
      </c>
      <c r="B96" s="535"/>
      <c r="C96" s="535"/>
      <c r="D96" s="535"/>
      <c r="E96" s="535"/>
      <c r="F96" s="535"/>
      <c r="G96" s="535"/>
      <c r="H96" s="535"/>
      <c r="I96" s="540"/>
      <c r="J96" s="540"/>
    </row>
    <row r="97" spans="1:19" x14ac:dyDescent="0.25">
      <c r="A97" s="523" t="str">
        <f>Constant!A63</f>
        <v>When changing the multiplier, please make sure that you have entered the correct number from your multiplier sheet.</v>
      </c>
      <c r="B97" s="535"/>
      <c r="C97" s="535"/>
      <c r="D97" s="535"/>
      <c r="E97" s="535"/>
      <c r="F97" s="535"/>
      <c r="G97" s="535"/>
      <c r="H97" s="534"/>
      <c r="P97" s="517"/>
      <c r="Q97" s="517"/>
      <c r="R97" s="517"/>
      <c r="S97" s="517"/>
    </row>
    <row r="98" spans="1:19" x14ac:dyDescent="0.25">
      <c r="A98" s="523" t="str">
        <f>Constant!A64</f>
        <v>Match the product code number and the multiplier number.  We can not be responsible for mistakes in pricing.</v>
      </c>
      <c r="P98" s="517"/>
      <c r="Q98" s="517"/>
      <c r="R98" s="517"/>
      <c r="S98" s="517"/>
    </row>
    <row r="99" spans="1:19" ht="16.5" thickBot="1" x14ac:dyDescent="0.3">
      <c r="A99" s="716" t="str">
        <f>Constant!A65</f>
        <v>If you have any questions contact your local sales person or customer service department.</v>
      </c>
      <c r="B99" s="722"/>
      <c r="C99" s="722"/>
      <c r="D99" s="722"/>
      <c r="E99" s="722"/>
      <c r="F99" s="722"/>
      <c r="G99" s="722"/>
      <c r="H99" s="722"/>
      <c r="I99" s="722"/>
      <c r="P99" s="517"/>
      <c r="Q99" s="517"/>
      <c r="R99" s="517"/>
      <c r="S99" s="517"/>
    </row>
    <row r="100" spans="1:19" x14ac:dyDescent="0.25">
      <c r="A100" s="523"/>
      <c r="P100" s="517"/>
      <c r="Q100" s="517"/>
      <c r="R100" s="517"/>
      <c r="S100" s="517"/>
    </row>
    <row r="101" spans="1:19" x14ac:dyDescent="0.25">
      <c r="A101" s="523"/>
      <c r="P101" s="517"/>
      <c r="Q101" s="517"/>
      <c r="R101" s="517"/>
      <c r="S101" s="517"/>
    </row>
    <row r="102" spans="1:19" x14ac:dyDescent="0.25">
      <c r="P102" s="517"/>
      <c r="Q102" s="517"/>
      <c r="R102" s="517"/>
      <c r="S102" s="517"/>
    </row>
    <row r="103" spans="1:19" x14ac:dyDescent="0.25">
      <c r="P103" s="517"/>
      <c r="Q103" s="517"/>
      <c r="R103" s="517"/>
      <c r="S103" s="517"/>
    </row>
    <row r="104" spans="1:19" x14ac:dyDescent="0.25">
      <c r="P104" s="517"/>
      <c r="Q104" s="517"/>
      <c r="R104" s="517"/>
      <c r="S104" s="517"/>
    </row>
    <row r="105" spans="1:19" x14ac:dyDescent="0.25">
      <c r="P105" s="517"/>
      <c r="Q105" s="517"/>
      <c r="R105" s="517"/>
      <c r="S105" s="517"/>
    </row>
    <row r="106" spans="1:19" x14ac:dyDescent="0.25">
      <c r="P106" s="517"/>
      <c r="Q106" s="517"/>
      <c r="R106" s="517"/>
      <c r="S106" s="517"/>
    </row>
    <row r="107" spans="1:19" x14ac:dyDescent="0.25">
      <c r="P107" s="517"/>
      <c r="Q107" s="517"/>
      <c r="R107" s="517"/>
      <c r="S107" s="517"/>
    </row>
    <row r="108" spans="1:19" x14ac:dyDescent="0.25">
      <c r="P108" s="517"/>
      <c r="Q108" s="517"/>
      <c r="R108" s="517"/>
      <c r="S108" s="517"/>
    </row>
    <row r="109" spans="1:19" x14ac:dyDescent="0.25">
      <c r="P109" s="517"/>
      <c r="Q109" s="517"/>
      <c r="R109" s="517"/>
      <c r="S109" s="517"/>
    </row>
    <row r="110" spans="1:19" x14ac:dyDescent="0.25">
      <c r="P110" s="517"/>
      <c r="Q110" s="517"/>
      <c r="R110" s="517"/>
      <c r="S110" s="517"/>
    </row>
    <row r="111" spans="1:19" x14ac:dyDescent="0.25">
      <c r="P111" s="517"/>
      <c r="Q111" s="517"/>
      <c r="R111" s="517"/>
      <c r="S111" s="517"/>
    </row>
    <row r="112" spans="1:19" x14ac:dyDescent="0.25">
      <c r="P112" s="517"/>
      <c r="Q112" s="517"/>
      <c r="R112" s="517"/>
      <c r="S112" s="517"/>
    </row>
    <row r="113" spans="16:19" x14ac:dyDescent="0.25">
      <c r="P113" s="517"/>
      <c r="Q113" s="517"/>
      <c r="R113" s="517"/>
      <c r="S113" s="517"/>
    </row>
    <row r="114" spans="16:19" x14ac:dyDescent="0.25">
      <c r="P114" s="517"/>
      <c r="Q114" s="517"/>
      <c r="R114" s="517"/>
      <c r="S114" s="517"/>
    </row>
    <row r="115" spans="16:19" x14ac:dyDescent="0.25">
      <c r="P115" s="517"/>
      <c r="Q115" s="517"/>
      <c r="R115" s="517"/>
      <c r="S115" s="517"/>
    </row>
    <row r="116" spans="16:19" x14ac:dyDescent="0.25">
      <c r="P116" s="517"/>
      <c r="Q116" s="517"/>
      <c r="R116" s="517"/>
      <c r="S116" s="517"/>
    </row>
    <row r="117" spans="16:19" x14ac:dyDescent="0.25">
      <c r="P117" s="517"/>
      <c r="Q117" s="517"/>
      <c r="R117" s="517"/>
      <c r="S117" s="517"/>
    </row>
    <row r="118" spans="16:19" x14ac:dyDescent="0.25">
      <c r="P118" s="517"/>
      <c r="Q118" s="517"/>
      <c r="R118" s="517"/>
      <c r="S118" s="517"/>
    </row>
    <row r="119" spans="16:19" x14ac:dyDescent="0.25">
      <c r="P119" s="517"/>
      <c r="Q119" s="517"/>
      <c r="R119" s="517"/>
      <c r="S119" s="517"/>
    </row>
    <row r="120" spans="16:19" x14ac:dyDescent="0.25">
      <c r="P120" s="517"/>
      <c r="Q120" s="517"/>
      <c r="R120" s="517"/>
      <c r="S120" s="517"/>
    </row>
    <row r="121" spans="16:19" x14ac:dyDescent="0.25">
      <c r="P121" s="517"/>
      <c r="Q121" s="517"/>
      <c r="R121" s="517"/>
      <c r="S121" s="517"/>
    </row>
    <row r="122" spans="16:19" x14ac:dyDescent="0.25">
      <c r="P122" s="517"/>
      <c r="Q122" s="517"/>
      <c r="R122" s="517"/>
      <c r="S122" s="517"/>
    </row>
    <row r="123" spans="16:19" x14ac:dyDescent="0.25">
      <c r="P123" s="517"/>
      <c r="Q123" s="517"/>
      <c r="R123" s="517"/>
      <c r="S123" s="517"/>
    </row>
    <row r="124" spans="16:19" x14ac:dyDescent="0.25">
      <c r="P124" s="517"/>
      <c r="Q124" s="517"/>
      <c r="R124" s="517"/>
      <c r="S124" s="517"/>
    </row>
    <row r="125" spans="16:19" x14ac:dyDescent="0.25">
      <c r="P125" s="517"/>
      <c r="Q125" s="517"/>
      <c r="R125" s="517"/>
      <c r="S125" s="517"/>
    </row>
    <row r="126" spans="16:19" x14ac:dyDescent="0.25">
      <c r="P126" s="517"/>
      <c r="Q126" s="517"/>
      <c r="R126" s="517"/>
      <c r="S126" s="517"/>
    </row>
    <row r="127" spans="16:19" x14ac:dyDescent="0.25">
      <c r="P127" s="517"/>
      <c r="Q127" s="517"/>
      <c r="R127" s="517"/>
      <c r="S127" s="517"/>
    </row>
    <row r="128" spans="16:19" x14ac:dyDescent="0.25">
      <c r="P128" s="517"/>
      <c r="Q128" s="517"/>
      <c r="R128" s="517"/>
      <c r="S128" s="517"/>
    </row>
    <row r="129" spans="16:19" x14ac:dyDescent="0.25">
      <c r="P129" s="517"/>
      <c r="Q129" s="517"/>
      <c r="R129" s="517"/>
      <c r="S129" s="517"/>
    </row>
    <row r="130" spans="16:19" x14ac:dyDescent="0.25">
      <c r="P130" s="517"/>
      <c r="Q130" s="517"/>
      <c r="R130" s="517"/>
      <c r="S130" s="517"/>
    </row>
    <row r="131" spans="16:19" x14ac:dyDescent="0.25">
      <c r="P131" s="517"/>
      <c r="Q131" s="517"/>
      <c r="R131" s="517"/>
      <c r="S131" s="517"/>
    </row>
    <row r="132" spans="16:19" x14ac:dyDescent="0.25">
      <c r="P132" s="517"/>
      <c r="Q132" s="517"/>
      <c r="R132" s="517"/>
      <c r="S132" s="517"/>
    </row>
    <row r="133" spans="16:19" x14ac:dyDescent="0.25">
      <c r="P133" s="517"/>
      <c r="Q133" s="517"/>
      <c r="R133" s="517"/>
      <c r="S133" s="517"/>
    </row>
    <row r="134" spans="16:19" x14ac:dyDescent="0.25">
      <c r="P134" s="517"/>
      <c r="Q134" s="517"/>
      <c r="R134" s="517"/>
      <c r="S134" s="517"/>
    </row>
    <row r="135" spans="16:19" x14ac:dyDescent="0.25">
      <c r="P135" s="517"/>
      <c r="Q135" s="517"/>
      <c r="R135" s="517"/>
      <c r="S135" s="517"/>
    </row>
    <row r="136" spans="16:19" x14ac:dyDescent="0.25">
      <c r="P136" s="517"/>
      <c r="Q136" s="517"/>
      <c r="R136" s="517"/>
      <c r="S136" s="517"/>
    </row>
    <row r="137" spans="16:19" x14ac:dyDescent="0.25">
      <c r="P137" s="517"/>
      <c r="Q137" s="517"/>
      <c r="R137" s="517"/>
      <c r="S137" s="517"/>
    </row>
    <row r="138" spans="16:19" x14ac:dyDescent="0.25">
      <c r="P138" s="517"/>
      <c r="Q138" s="517"/>
      <c r="R138" s="517"/>
      <c r="S138" s="517"/>
    </row>
    <row r="139" spans="16:19" x14ac:dyDescent="0.25">
      <c r="P139" s="517"/>
      <c r="Q139" s="517"/>
      <c r="R139" s="517"/>
      <c r="S139" s="517"/>
    </row>
    <row r="140" spans="16:19" x14ac:dyDescent="0.25">
      <c r="P140" s="517"/>
      <c r="Q140" s="517"/>
      <c r="R140" s="517"/>
      <c r="S140" s="517"/>
    </row>
    <row r="141" spans="16:19" x14ac:dyDescent="0.25">
      <c r="P141" s="517"/>
      <c r="Q141" s="517"/>
      <c r="R141" s="517"/>
      <c r="S141" s="517"/>
    </row>
    <row r="142" spans="16:19" x14ac:dyDescent="0.25">
      <c r="P142" s="517"/>
      <c r="Q142" s="517"/>
      <c r="R142" s="517"/>
      <c r="S142" s="517"/>
    </row>
    <row r="143" spans="16:19" x14ac:dyDescent="0.25">
      <c r="P143" s="517"/>
      <c r="Q143" s="517"/>
      <c r="R143" s="517"/>
      <c r="S143" s="517"/>
    </row>
    <row r="144" spans="16:19" x14ac:dyDescent="0.25">
      <c r="P144" s="517"/>
      <c r="Q144" s="517"/>
      <c r="R144" s="517"/>
      <c r="S144" s="517"/>
    </row>
    <row r="145" spans="16:19" x14ac:dyDescent="0.25">
      <c r="P145" s="517"/>
      <c r="Q145" s="517"/>
      <c r="R145" s="517"/>
      <c r="S145" s="517"/>
    </row>
    <row r="146" spans="16:19" x14ac:dyDescent="0.25">
      <c r="P146" s="517"/>
      <c r="Q146" s="517"/>
      <c r="R146" s="517"/>
      <c r="S146" s="517"/>
    </row>
    <row r="147" spans="16:19" x14ac:dyDescent="0.25">
      <c r="P147" s="517"/>
      <c r="Q147" s="517"/>
      <c r="R147" s="517"/>
      <c r="S147" s="517"/>
    </row>
    <row r="148" spans="16:19" x14ac:dyDescent="0.25">
      <c r="P148" s="517"/>
      <c r="Q148" s="517"/>
      <c r="R148" s="517"/>
      <c r="S148" s="517"/>
    </row>
    <row r="149" spans="16:19" x14ac:dyDescent="0.25">
      <c r="P149" s="517"/>
      <c r="Q149" s="517"/>
      <c r="R149" s="517"/>
      <c r="S149" s="517"/>
    </row>
    <row r="150" spans="16:19" x14ac:dyDescent="0.25">
      <c r="P150" s="517"/>
      <c r="Q150" s="517"/>
      <c r="R150" s="517"/>
      <c r="S150" s="517"/>
    </row>
    <row r="151" spans="16:19" x14ac:dyDescent="0.25">
      <c r="P151" s="517"/>
      <c r="Q151" s="517"/>
      <c r="R151" s="517"/>
      <c r="S151" s="517"/>
    </row>
    <row r="152" spans="16:19" x14ac:dyDescent="0.25">
      <c r="P152" s="517"/>
      <c r="Q152" s="517"/>
      <c r="R152" s="517"/>
      <c r="S152" s="517"/>
    </row>
    <row r="153" spans="16:19" x14ac:dyDescent="0.25">
      <c r="P153" s="517"/>
      <c r="Q153" s="517"/>
      <c r="R153" s="517"/>
      <c r="S153" s="517"/>
    </row>
    <row r="154" spans="16:19" x14ac:dyDescent="0.25">
      <c r="P154" s="517"/>
      <c r="Q154" s="517"/>
      <c r="R154" s="517"/>
      <c r="S154" s="517"/>
    </row>
    <row r="155" spans="16:19" x14ac:dyDescent="0.25">
      <c r="P155" s="517"/>
      <c r="Q155" s="517"/>
      <c r="R155" s="517"/>
      <c r="S155" s="517"/>
    </row>
    <row r="156" spans="16:19" x14ac:dyDescent="0.25">
      <c r="P156" s="517"/>
      <c r="Q156" s="517"/>
      <c r="R156" s="517"/>
      <c r="S156" s="517"/>
    </row>
    <row r="157" spans="16:19" x14ac:dyDescent="0.25">
      <c r="P157" s="517"/>
      <c r="Q157" s="517"/>
      <c r="R157" s="517"/>
      <c r="S157" s="517"/>
    </row>
    <row r="158" spans="16:19" x14ac:dyDescent="0.25">
      <c r="P158" s="517"/>
      <c r="Q158" s="517"/>
      <c r="R158" s="517"/>
      <c r="S158" s="517"/>
    </row>
    <row r="159" spans="16:19" x14ac:dyDescent="0.25">
      <c r="P159" s="517"/>
      <c r="Q159" s="517"/>
      <c r="R159" s="517"/>
      <c r="S159" s="517"/>
    </row>
    <row r="160" spans="16:19" x14ac:dyDescent="0.25">
      <c r="P160" s="517"/>
      <c r="Q160" s="517"/>
      <c r="R160" s="517"/>
      <c r="S160" s="517"/>
    </row>
    <row r="161" spans="16:19" x14ac:dyDescent="0.25">
      <c r="P161" s="517"/>
      <c r="Q161" s="517"/>
      <c r="R161" s="517"/>
      <c r="S161" s="517"/>
    </row>
    <row r="162" spans="16:19" x14ac:dyDescent="0.25">
      <c r="P162" s="517"/>
      <c r="Q162" s="517"/>
      <c r="R162" s="517"/>
      <c r="S162" s="517"/>
    </row>
    <row r="163" spans="16:19" x14ac:dyDescent="0.25">
      <c r="P163" s="517"/>
      <c r="Q163" s="517"/>
      <c r="R163" s="517"/>
      <c r="S163" s="517"/>
    </row>
    <row r="164" spans="16:19" x14ac:dyDescent="0.25">
      <c r="P164" s="517"/>
      <c r="Q164" s="517"/>
      <c r="R164" s="517"/>
      <c r="S164" s="517"/>
    </row>
    <row r="165" spans="16:19" x14ac:dyDescent="0.25">
      <c r="P165" s="517"/>
      <c r="Q165" s="517"/>
      <c r="R165" s="517"/>
      <c r="S165" s="517"/>
    </row>
    <row r="166" spans="16:19" x14ac:dyDescent="0.25">
      <c r="P166" s="517"/>
      <c r="Q166" s="517"/>
      <c r="R166" s="517"/>
      <c r="S166" s="517"/>
    </row>
    <row r="167" spans="16:19" x14ac:dyDescent="0.25">
      <c r="P167" s="517"/>
      <c r="Q167" s="517"/>
      <c r="R167" s="517"/>
      <c r="S167" s="517"/>
    </row>
    <row r="168" spans="16:19" x14ac:dyDescent="0.25">
      <c r="P168" s="517"/>
      <c r="Q168" s="517"/>
      <c r="R168" s="517"/>
      <c r="S168" s="517"/>
    </row>
    <row r="169" spans="16:19" x14ac:dyDescent="0.25">
      <c r="P169" s="517"/>
      <c r="Q169" s="517"/>
      <c r="R169" s="517"/>
      <c r="S169" s="517"/>
    </row>
    <row r="170" spans="16:19" x14ac:dyDescent="0.25">
      <c r="P170" s="517"/>
      <c r="Q170" s="517"/>
      <c r="R170" s="517"/>
      <c r="S170" s="517"/>
    </row>
    <row r="171" spans="16:19" x14ac:dyDescent="0.25">
      <c r="P171" s="517"/>
      <c r="Q171" s="517"/>
      <c r="R171" s="517"/>
      <c r="S171" s="517"/>
    </row>
    <row r="172" spans="16:19" x14ac:dyDescent="0.25">
      <c r="P172" s="517"/>
      <c r="Q172" s="517"/>
      <c r="R172" s="517"/>
      <c r="S172" s="517"/>
    </row>
    <row r="173" spans="16:19" x14ac:dyDescent="0.25">
      <c r="P173" s="517"/>
      <c r="Q173" s="517"/>
      <c r="R173" s="517"/>
      <c r="S173" s="517"/>
    </row>
    <row r="174" spans="16:19" x14ac:dyDescent="0.25">
      <c r="P174" s="517"/>
      <c r="Q174" s="517"/>
      <c r="R174" s="517"/>
      <c r="S174" s="517"/>
    </row>
    <row r="175" spans="16:19" x14ac:dyDescent="0.25">
      <c r="P175" s="517"/>
      <c r="Q175" s="517"/>
      <c r="R175" s="517"/>
      <c r="S175" s="517"/>
    </row>
    <row r="176" spans="16:19" x14ac:dyDescent="0.25">
      <c r="P176" s="517"/>
      <c r="Q176" s="517"/>
      <c r="R176" s="517"/>
      <c r="S176" s="517"/>
    </row>
    <row r="177" spans="16:19" x14ac:dyDescent="0.25">
      <c r="P177" s="517"/>
      <c r="Q177" s="517"/>
      <c r="R177" s="517"/>
      <c r="S177" s="517"/>
    </row>
    <row r="178" spans="16:19" x14ac:dyDescent="0.25">
      <c r="P178" s="517"/>
      <c r="Q178" s="517"/>
      <c r="R178" s="517"/>
      <c r="S178" s="517"/>
    </row>
    <row r="179" spans="16:19" x14ac:dyDescent="0.25">
      <c r="P179" s="517"/>
      <c r="Q179" s="517"/>
      <c r="R179" s="517"/>
      <c r="S179" s="517"/>
    </row>
    <row r="180" spans="16:19" x14ac:dyDescent="0.25">
      <c r="P180" s="517"/>
      <c r="Q180" s="517"/>
      <c r="R180" s="517"/>
      <c r="S180" s="517"/>
    </row>
    <row r="181" spans="16:19" x14ac:dyDescent="0.25">
      <c r="P181" s="517"/>
      <c r="Q181" s="517"/>
      <c r="R181" s="517"/>
      <c r="S181" s="517"/>
    </row>
    <row r="182" spans="16:19" x14ac:dyDescent="0.25">
      <c r="P182" s="517"/>
      <c r="Q182" s="517"/>
      <c r="R182" s="517"/>
      <c r="S182" s="517"/>
    </row>
    <row r="183" spans="16:19" x14ac:dyDescent="0.25">
      <c r="P183" s="517"/>
      <c r="Q183" s="517"/>
      <c r="R183" s="517"/>
      <c r="S183" s="517"/>
    </row>
    <row r="184" spans="16:19" x14ac:dyDescent="0.25">
      <c r="P184" s="517"/>
      <c r="Q184" s="517"/>
      <c r="R184" s="517"/>
      <c r="S184" s="517"/>
    </row>
    <row r="185" spans="16:19" x14ac:dyDescent="0.25">
      <c r="P185" s="517"/>
      <c r="Q185" s="517"/>
      <c r="R185" s="517"/>
      <c r="S185" s="517"/>
    </row>
    <row r="186" spans="16:19" x14ac:dyDescent="0.25">
      <c r="P186" s="517"/>
      <c r="Q186" s="517"/>
      <c r="R186" s="517"/>
      <c r="S186" s="517"/>
    </row>
    <row r="187" spans="16:19" x14ac:dyDescent="0.25">
      <c r="P187" s="517"/>
      <c r="Q187" s="517"/>
      <c r="R187" s="517"/>
      <c r="S187" s="517"/>
    </row>
    <row r="188" spans="16:19" x14ac:dyDescent="0.25">
      <c r="P188" s="517"/>
      <c r="Q188" s="517"/>
      <c r="R188" s="517"/>
      <c r="S188" s="517"/>
    </row>
    <row r="189" spans="16:19" x14ac:dyDescent="0.25">
      <c r="P189" s="517"/>
      <c r="Q189" s="517"/>
      <c r="R189" s="517"/>
      <c r="S189" s="517"/>
    </row>
    <row r="190" spans="16:19" x14ac:dyDescent="0.25">
      <c r="P190" s="517"/>
      <c r="Q190" s="517"/>
      <c r="R190" s="517"/>
      <c r="S190" s="517"/>
    </row>
    <row r="191" spans="16:19" x14ac:dyDescent="0.25">
      <c r="P191" s="517"/>
      <c r="Q191" s="517"/>
      <c r="R191" s="517"/>
      <c r="S191" s="517"/>
    </row>
    <row r="192" spans="16:19" x14ac:dyDescent="0.25">
      <c r="P192" s="517"/>
      <c r="Q192" s="517"/>
      <c r="R192" s="517"/>
      <c r="S192" s="517"/>
    </row>
    <row r="193" spans="16:19" x14ac:dyDescent="0.25">
      <c r="P193" s="517"/>
      <c r="Q193" s="517"/>
      <c r="R193" s="517"/>
      <c r="S193" s="517"/>
    </row>
    <row r="194" spans="16:19" x14ac:dyDescent="0.25">
      <c r="P194" s="517"/>
      <c r="Q194" s="517"/>
      <c r="R194" s="517"/>
      <c r="S194" s="517"/>
    </row>
    <row r="195" spans="16:19" x14ac:dyDescent="0.25">
      <c r="P195" s="517"/>
      <c r="Q195" s="517"/>
      <c r="R195" s="517"/>
      <c r="S195" s="517"/>
    </row>
    <row r="196" spans="16:19" x14ac:dyDescent="0.25">
      <c r="P196" s="517"/>
      <c r="Q196" s="517"/>
      <c r="R196" s="517"/>
      <c r="S196" s="517"/>
    </row>
    <row r="197" spans="16:19" x14ac:dyDescent="0.25">
      <c r="P197" s="517"/>
      <c r="Q197" s="517"/>
      <c r="R197" s="517"/>
      <c r="S197" s="517"/>
    </row>
    <row r="198" spans="16:19" x14ac:dyDescent="0.25">
      <c r="P198" s="517"/>
      <c r="Q198" s="517"/>
      <c r="R198" s="517"/>
      <c r="S198" s="517"/>
    </row>
    <row r="199" spans="16:19" x14ac:dyDescent="0.25">
      <c r="P199" s="517"/>
      <c r="Q199" s="517"/>
      <c r="R199" s="517"/>
      <c r="S199" s="517"/>
    </row>
    <row r="200" spans="16:19" x14ac:dyDescent="0.25">
      <c r="P200" s="517"/>
      <c r="Q200" s="517"/>
      <c r="R200" s="517"/>
      <c r="S200" s="517"/>
    </row>
    <row r="201" spans="16:19" x14ac:dyDescent="0.25">
      <c r="P201" s="517"/>
      <c r="Q201" s="517"/>
      <c r="R201" s="517"/>
      <c r="S201" s="517"/>
    </row>
    <row r="202" spans="16:19" x14ac:dyDescent="0.25">
      <c r="P202" s="517"/>
      <c r="Q202" s="517"/>
      <c r="R202" s="517"/>
      <c r="S202" s="517"/>
    </row>
    <row r="203" spans="16:19" x14ac:dyDescent="0.25">
      <c r="P203" s="517"/>
      <c r="Q203" s="517"/>
      <c r="R203" s="517"/>
      <c r="S203" s="517"/>
    </row>
    <row r="204" spans="16:19" x14ac:dyDescent="0.25">
      <c r="P204" s="517"/>
      <c r="Q204" s="517"/>
      <c r="R204" s="517"/>
      <c r="S204" s="517"/>
    </row>
    <row r="205" spans="16:19" x14ac:dyDescent="0.25">
      <c r="P205" s="517"/>
      <c r="Q205" s="517"/>
      <c r="R205" s="517"/>
      <c r="S205" s="517"/>
    </row>
    <row r="206" spans="16:19" x14ac:dyDescent="0.25">
      <c r="P206" s="517"/>
      <c r="Q206" s="517"/>
      <c r="R206" s="517"/>
      <c r="S206" s="517"/>
    </row>
    <row r="207" spans="16:19" x14ac:dyDescent="0.25">
      <c r="P207" s="517"/>
      <c r="Q207" s="517"/>
      <c r="R207" s="517"/>
      <c r="S207" s="517"/>
    </row>
    <row r="208" spans="16:19" x14ac:dyDescent="0.25">
      <c r="P208" s="517"/>
      <c r="Q208" s="517"/>
      <c r="R208" s="517"/>
      <c r="S208" s="517"/>
    </row>
    <row r="209" spans="16:19" x14ac:dyDescent="0.25">
      <c r="P209" s="517"/>
      <c r="Q209" s="517"/>
      <c r="R209" s="517"/>
      <c r="S209" s="517"/>
    </row>
    <row r="210" spans="16:19" x14ac:dyDescent="0.25">
      <c r="P210" s="517"/>
      <c r="Q210" s="517"/>
      <c r="R210" s="517"/>
      <c r="S210" s="517"/>
    </row>
    <row r="211" spans="16:19" x14ac:dyDescent="0.25">
      <c r="P211" s="517"/>
      <c r="Q211" s="517"/>
      <c r="R211" s="517"/>
      <c r="S211" s="517"/>
    </row>
    <row r="212" spans="16:19" x14ac:dyDescent="0.25">
      <c r="P212" s="517"/>
      <c r="Q212" s="517"/>
      <c r="R212" s="517"/>
      <c r="S212" s="517"/>
    </row>
    <row r="213" spans="16:19" x14ac:dyDescent="0.25">
      <c r="P213" s="517"/>
      <c r="Q213" s="517"/>
      <c r="R213" s="517"/>
      <c r="S213" s="517"/>
    </row>
    <row r="214" spans="16:19" x14ac:dyDescent="0.25">
      <c r="P214" s="517"/>
      <c r="Q214" s="517"/>
      <c r="R214" s="517"/>
      <c r="S214" s="517"/>
    </row>
    <row r="215" spans="16:19" x14ac:dyDescent="0.25">
      <c r="P215" s="517"/>
      <c r="Q215" s="517"/>
      <c r="R215" s="517"/>
      <c r="S215" s="517"/>
    </row>
    <row r="216" spans="16:19" x14ac:dyDescent="0.25">
      <c r="P216" s="517"/>
      <c r="Q216" s="517"/>
      <c r="R216" s="517"/>
      <c r="S216" s="517"/>
    </row>
    <row r="217" spans="16:19" x14ac:dyDescent="0.25">
      <c r="P217" s="517"/>
      <c r="Q217" s="517"/>
      <c r="R217" s="517"/>
      <c r="S217" s="517"/>
    </row>
    <row r="218" spans="16:19" x14ac:dyDescent="0.25">
      <c r="P218" s="517"/>
      <c r="Q218" s="517"/>
      <c r="R218" s="517"/>
      <c r="S218" s="517"/>
    </row>
    <row r="219" spans="16:19" x14ac:dyDescent="0.25">
      <c r="P219" s="517"/>
      <c r="Q219" s="517"/>
      <c r="R219" s="517"/>
      <c r="S219" s="517"/>
    </row>
    <row r="220" spans="16:19" x14ac:dyDescent="0.25">
      <c r="P220" s="517"/>
      <c r="Q220" s="517"/>
      <c r="R220" s="517"/>
      <c r="S220" s="517"/>
    </row>
    <row r="221" spans="16:19" x14ac:dyDescent="0.25">
      <c r="P221" s="517"/>
      <c r="Q221" s="517"/>
      <c r="R221" s="517"/>
      <c r="S221" s="517"/>
    </row>
    <row r="222" spans="16:19" x14ac:dyDescent="0.25">
      <c r="P222" s="517"/>
      <c r="Q222" s="517"/>
      <c r="R222" s="517"/>
      <c r="S222" s="517"/>
    </row>
    <row r="223" spans="16:19" x14ac:dyDescent="0.25">
      <c r="P223" s="517"/>
      <c r="Q223" s="517"/>
      <c r="R223" s="517"/>
      <c r="S223" s="517"/>
    </row>
    <row r="224" spans="16:19" x14ac:dyDescent="0.25">
      <c r="P224" s="517"/>
      <c r="Q224" s="517"/>
      <c r="R224" s="517"/>
      <c r="S224" s="517"/>
    </row>
    <row r="225" spans="16:19" x14ac:dyDescent="0.25">
      <c r="P225" s="517"/>
      <c r="Q225" s="517"/>
      <c r="R225" s="517"/>
      <c r="S225" s="517"/>
    </row>
    <row r="226" spans="16:19" x14ac:dyDescent="0.25">
      <c r="P226" s="517"/>
      <c r="Q226" s="517"/>
      <c r="R226" s="517"/>
      <c r="S226" s="517"/>
    </row>
    <row r="227" spans="16:19" x14ac:dyDescent="0.25">
      <c r="P227" s="517"/>
      <c r="Q227" s="517"/>
      <c r="R227" s="517"/>
      <c r="S227" s="517"/>
    </row>
    <row r="228" spans="16:19" x14ac:dyDescent="0.25">
      <c r="P228" s="517"/>
      <c r="Q228" s="517"/>
      <c r="R228" s="517"/>
      <c r="S228" s="517"/>
    </row>
    <row r="229" spans="16:19" x14ac:dyDescent="0.25">
      <c r="P229" s="517"/>
      <c r="Q229" s="517"/>
      <c r="R229" s="517"/>
      <c r="S229" s="517"/>
    </row>
    <row r="230" spans="16:19" x14ac:dyDescent="0.25">
      <c r="P230" s="517"/>
      <c r="Q230" s="517"/>
      <c r="R230" s="517"/>
      <c r="S230" s="517"/>
    </row>
    <row r="231" spans="16:19" x14ac:dyDescent="0.25">
      <c r="P231" s="517"/>
      <c r="Q231" s="517"/>
      <c r="R231" s="517"/>
      <c r="S231" s="517"/>
    </row>
    <row r="232" spans="16:19" x14ac:dyDescent="0.25">
      <c r="P232" s="517"/>
      <c r="Q232" s="517"/>
      <c r="R232" s="517"/>
      <c r="S232" s="517"/>
    </row>
    <row r="233" spans="16:19" x14ac:dyDescent="0.25">
      <c r="P233" s="517"/>
      <c r="Q233" s="517"/>
      <c r="R233" s="517"/>
      <c r="S233" s="517"/>
    </row>
    <row r="234" spans="16:19" x14ac:dyDescent="0.25">
      <c r="P234" s="517"/>
      <c r="Q234" s="517"/>
      <c r="R234" s="517"/>
      <c r="S234" s="517"/>
    </row>
    <row r="235" spans="16:19" x14ac:dyDescent="0.25">
      <c r="P235" s="517"/>
      <c r="Q235" s="517"/>
      <c r="R235" s="517"/>
      <c r="S235" s="517"/>
    </row>
    <row r="236" spans="16:19" x14ac:dyDescent="0.25">
      <c r="P236" s="517"/>
      <c r="Q236" s="517"/>
      <c r="R236" s="517"/>
      <c r="S236" s="517"/>
    </row>
    <row r="237" spans="16:19" x14ac:dyDescent="0.25">
      <c r="P237" s="517"/>
      <c r="Q237" s="517"/>
      <c r="R237" s="517"/>
      <c r="S237" s="517"/>
    </row>
    <row r="238" spans="16:19" x14ac:dyDescent="0.25">
      <c r="P238" s="517"/>
      <c r="Q238" s="517"/>
      <c r="R238" s="517"/>
      <c r="S238" s="517"/>
    </row>
    <row r="239" spans="16:19" x14ac:dyDescent="0.25">
      <c r="P239" s="517"/>
      <c r="Q239" s="517"/>
      <c r="R239" s="517"/>
      <c r="S239" s="517"/>
    </row>
    <row r="240" spans="16:19" x14ac:dyDescent="0.25">
      <c r="P240" s="517"/>
      <c r="Q240" s="517"/>
      <c r="R240" s="517"/>
      <c r="S240" s="517"/>
    </row>
    <row r="241" spans="16:19" x14ac:dyDescent="0.25">
      <c r="P241" s="517"/>
      <c r="Q241" s="517"/>
      <c r="R241" s="517"/>
      <c r="S241" s="517"/>
    </row>
    <row r="242" spans="16:19" x14ac:dyDescent="0.25">
      <c r="P242" s="517"/>
      <c r="Q242" s="517"/>
      <c r="R242" s="517"/>
      <c r="S242" s="517"/>
    </row>
    <row r="243" spans="16:19" x14ac:dyDescent="0.25">
      <c r="P243" s="517"/>
      <c r="Q243" s="517"/>
      <c r="R243" s="517"/>
      <c r="S243" s="517"/>
    </row>
    <row r="244" spans="16:19" x14ac:dyDescent="0.25">
      <c r="P244" s="517"/>
      <c r="Q244" s="517"/>
      <c r="R244" s="517"/>
      <c r="S244" s="517"/>
    </row>
    <row r="245" spans="16:19" x14ac:dyDescent="0.25">
      <c r="P245" s="517"/>
      <c r="Q245" s="517"/>
      <c r="R245" s="517"/>
      <c r="S245" s="517"/>
    </row>
    <row r="246" spans="16:19" x14ac:dyDescent="0.25">
      <c r="P246" s="517"/>
      <c r="Q246" s="517"/>
      <c r="R246" s="517"/>
      <c r="S246" s="517"/>
    </row>
    <row r="247" spans="16:19" x14ac:dyDescent="0.25">
      <c r="P247" s="517"/>
      <c r="Q247" s="517"/>
      <c r="R247" s="517"/>
      <c r="S247" s="517"/>
    </row>
    <row r="248" spans="16:19" x14ac:dyDescent="0.25">
      <c r="P248" s="517"/>
      <c r="Q248" s="517"/>
      <c r="R248" s="517"/>
      <c r="S248" s="517"/>
    </row>
    <row r="249" spans="16:19" x14ac:dyDescent="0.25">
      <c r="P249" s="517"/>
      <c r="Q249" s="517"/>
      <c r="R249" s="517"/>
      <c r="S249" s="517"/>
    </row>
    <row r="250" spans="16:19" x14ac:dyDescent="0.25">
      <c r="P250" s="517"/>
      <c r="Q250" s="517"/>
      <c r="R250" s="517"/>
      <c r="S250" s="517"/>
    </row>
    <row r="251" spans="16:19" x14ac:dyDescent="0.25">
      <c r="P251" s="517"/>
      <c r="Q251" s="517"/>
      <c r="R251" s="517"/>
      <c r="S251" s="517"/>
    </row>
    <row r="252" spans="16:19" x14ac:dyDescent="0.25">
      <c r="P252" s="517"/>
      <c r="Q252" s="517"/>
      <c r="R252" s="517"/>
      <c r="S252" s="517"/>
    </row>
    <row r="253" spans="16:19" x14ac:dyDescent="0.25">
      <c r="P253" s="517"/>
      <c r="Q253" s="517"/>
      <c r="R253" s="517"/>
      <c r="S253" s="517"/>
    </row>
    <row r="254" spans="16:19" x14ac:dyDescent="0.25">
      <c r="P254" s="517"/>
      <c r="Q254" s="517"/>
      <c r="R254" s="517"/>
      <c r="S254" s="517"/>
    </row>
    <row r="255" spans="16:19" x14ac:dyDescent="0.25">
      <c r="P255" s="517"/>
      <c r="Q255" s="517"/>
      <c r="R255" s="517"/>
      <c r="S255" s="517"/>
    </row>
    <row r="256" spans="16:19" x14ac:dyDescent="0.25">
      <c r="P256" s="517"/>
      <c r="Q256" s="517"/>
      <c r="R256" s="517"/>
      <c r="S256" s="517"/>
    </row>
    <row r="257" spans="16:19" x14ac:dyDescent="0.25">
      <c r="P257" s="517"/>
      <c r="Q257" s="517"/>
      <c r="R257" s="517"/>
      <c r="S257" s="517"/>
    </row>
    <row r="258" spans="16:19" x14ac:dyDescent="0.25">
      <c r="P258" s="517"/>
      <c r="Q258" s="517"/>
      <c r="R258" s="517"/>
      <c r="S258" s="517"/>
    </row>
    <row r="259" spans="16:19" x14ac:dyDescent="0.25">
      <c r="P259" s="517"/>
      <c r="Q259" s="517"/>
      <c r="R259" s="517"/>
      <c r="S259" s="517"/>
    </row>
    <row r="260" spans="16:19" x14ac:dyDescent="0.25">
      <c r="P260" s="517"/>
      <c r="Q260" s="517"/>
      <c r="R260" s="517"/>
      <c r="S260" s="517"/>
    </row>
    <row r="261" spans="16:19" x14ac:dyDescent="0.25">
      <c r="P261" s="517"/>
      <c r="Q261" s="517"/>
      <c r="R261" s="517"/>
      <c r="S261" s="517"/>
    </row>
    <row r="262" spans="16:19" x14ac:dyDescent="0.25">
      <c r="P262" s="517"/>
      <c r="Q262" s="517"/>
      <c r="R262" s="517"/>
      <c r="S262" s="517"/>
    </row>
    <row r="263" spans="16:19" x14ac:dyDescent="0.25">
      <c r="P263" s="517"/>
      <c r="Q263" s="517"/>
      <c r="R263" s="517"/>
      <c r="S263" s="517"/>
    </row>
    <row r="264" spans="16:19" x14ac:dyDescent="0.25">
      <c r="P264" s="517"/>
      <c r="Q264" s="517"/>
      <c r="R264" s="517"/>
      <c r="S264" s="517"/>
    </row>
    <row r="265" spans="16:19" x14ac:dyDescent="0.25">
      <c r="P265" s="517"/>
      <c r="Q265" s="517"/>
      <c r="R265" s="517"/>
      <c r="S265" s="517"/>
    </row>
    <row r="266" spans="16:19" x14ac:dyDescent="0.25">
      <c r="P266" s="517"/>
      <c r="Q266" s="517"/>
      <c r="R266" s="517"/>
      <c r="S266" s="517"/>
    </row>
    <row r="267" spans="16:19" x14ac:dyDescent="0.25">
      <c r="P267" s="517"/>
      <c r="Q267" s="517"/>
      <c r="R267" s="517"/>
      <c r="S267" s="517"/>
    </row>
    <row r="268" spans="16:19" x14ac:dyDescent="0.25">
      <c r="P268" s="517"/>
      <c r="Q268" s="517"/>
      <c r="R268" s="517"/>
      <c r="S268" s="517"/>
    </row>
    <row r="269" spans="16:19" x14ac:dyDescent="0.25">
      <c r="P269" s="517"/>
      <c r="Q269" s="517"/>
      <c r="R269" s="517"/>
      <c r="S269" s="517"/>
    </row>
    <row r="270" spans="16:19" x14ac:dyDescent="0.25">
      <c r="P270" s="517"/>
      <c r="Q270" s="517"/>
      <c r="R270" s="517"/>
      <c r="S270" s="517"/>
    </row>
    <row r="271" spans="16:19" x14ac:dyDescent="0.25">
      <c r="P271" s="517"/>
      <c r="Q271" s="517"/>
      <c r="R271" s="517"/>
      <c r="S271" s="517"/>
    </row>
    <row r="272" spans="16:19" x14ac:dyDescent="0.25">
      <c r="P272" s="517"/>
      <c r="Q272" s="517"/>
      <c r="R272" s="517"/>
      <c r="S272" s="517"/>
    </row>
    <row r="273" spans="16:19" x14ac:dyDescent="0.25">
      <c r="P273" s="517"/>
      <c r="Q273" s="517"/>
      <c r="R273" s="517"/>
      <c r="S273" s="517"/>
    </row>
    <row r="274" spans="16:19" x14ac:dyDescent="0.25">
      <c r="P274" s="517"/>
      <c r="Q274" s="517"/>
      <c r="R274" s="517"/>
      <c r="S274" s="517"/>
    </row>
    <row r="275" spans="16:19" x14ac:dyDescent="0.25">
      <c r="P275" s="517"/>
      <c r="Q275" s="517"/>
      <c r="R275" s="517"/>
      <c r="S275" s="517"/>
    </row>
    <row r="276" spans="16:19" x14ac:dyDescent="0.25">
      <c r="P276" s="517"/>
      <c r="Q276" s="517"/>
      <c r="R276" s="517"/>
      <c r="S276" s="517"/>
    </row>
    <row r="277" spans="16:19" x14ac:dyDescent="0.25">
      <c r="P277" s="517"/>
      <c r="Q277" s="517"/>
      <c r="R277" s="517"/>
      <c r="S277" s="517"/>
    </row>
    <row r="278" spans="16:19" x14ac:dyDescent="0.25">
      <c r="P278" s="517"/>
      <c r="Q278" s="517"/>
      <c r="R278" s="517"/>
      <c r="S278" s="517"/>
    </row>
    <row r="279" spans="16:19" x14ac:dyDescent="0.25">
      <c r="P279" s="517"/>
      <c r="Q279" s="517"/>
      <c r="R279" s="517"/>
      <c r="S279" s="517"/>
    </row>
    <row r="280" spans="16:19" x14ac:dyDescent="0.25">
      <c r="P280" s="517"/>
      <c r="Q280" s="517"/>
      <c r="R280" s="517"/>
      <c r="S280" s="517"/>
    </row>
    <row r="281" spans="16:19" x14ac:dyDescent="0.25">
      <c r="P281" s="517"/>
      <c r="Q281" s="517"/>
      <c r="R281" s="517"/>
      <c r="S281" s="517"/>
    </row>
    <row r="282" spans="16:19" x14ac:dyDescent="0.25">
      <c r="P282" s="517"/>
      <c r="Q282" s="517"/>
      <c r="R282" s="517"/>
      <c r="S282" s="517"/>
    </row>
    <row r="283" spans="16:19" x14ac:dyDescent="0.25">
      <c r="P283" s="517"/>
      <c r="Q283" s="517"/>
      <c r="R283" s="517"/>
      <c r="S283" s="517"/>
    </row>
    <row r="284" spans="16:19" x14ac:dyDescent="0.25">
      <c r="P284" s="517"/>
      <c r="Q284" s="517"/>
      <c r="R284" s="517"/>
      <c r="S284" s="517"/>
    </row>
    <row r="285" spans="16:19" x14ac:dyDescent="0.25">
      <c r="P285" s="517"/>
      <c r="Q285" s="517"/>
      <c r="R285" s="517"/>
      <c r="S285" s="517"/>
    </row>
    <row r="286" spans="16:19" x14ac:dyDescent="0.25">
      <c r="P286" s="517"/>
      <c r="Q286" s="517"/>
      <c r="R286" s="517"/>
      <c r="S286" s="517"/>
    </row>
    <row r="287" spans="16:19" x14ac:dyDescent="0.25">
      <c r="P287" s="517"/>
      <c r="Q287" s="517"/>
      <c r="R287" s="517"/>
      <c r="S287" s="517"/>
    </row>
    <row r="288" spans="16:19" x14ac:dyDescent="0.25">
      <c r="P288" s="517"/>
      <c r="Q288" s="517"/>
      <c r="R288" s="517"/>
      <c r="S288" s="517"/>
    </row>
    <row r="289" spans="16:19" x14ac:dyDescent="0.25">
      <c r="P289" s="517"/>
      <c r="Q289" s="517"/>
      <c r="R289" s="517"/>
      <c r="S289" s="517"/>
    </row>
    <row r="290" spans="16:19" x14ac:dyDescent="0.25">
      <c r="P290" s="517"/>
      <c r="Q290" s="517"/>
      <c r="R290" s="517"/>
      <c r="S290" s="517"/>
    </row>
    <row r="291" spans="16:19" x14ac:dyDescent="0.25">
      <c r="P291" s="517"/>
      <c r="Q291" s="517"/>
      <c r="R291" s="517"/>
      <c r="S291" s="517"/>
    </row>
    <row r="292" spans="16:19" x14ac:dyDescent="0.25">
      <c r="P292" s="517"/>
      <c r="Q292" s="517"/>
      <c r="R292" s="517"/>
      <c r="S292" s="517"/>
    </row>
    <row r="293" spans="16:19" x14ac:dyDescent="0.25">
      <c r="P293" s="517"/>
      <c r="Q293" s="517"/>
      <c r="R293" s="517"/>
      <c r="S293" s="517"/>
    </row>
    <row r="294" spans="16:19" x14ac:dyDescent="0.25">
      <c r="P294" s="517"/>
      <c r="Q294" s="517"/>
      <c r="R294" s="517"/>
      <c r="S294" s="517"/>
    </row>
    <row r="295" spans="16:19" x14ac:dyDescent="0.25">
      <c r="P295" s="517"/>
      <c r="Q295" s="517"/>
      <c r="R295" s="517"/>
      <c r="S295" s="517"/>
    </row>
    <row r="296" spans="16:19" x14ac:dyDescent="0.25">
      <c r="P296" s="517"/>
      <c r="Q296" s="517"/>
      <c r="R296" s="517"/>
      <c r="S296" s="517"/>
    </row>
    <row r="297" spans="16:19" x14ac:dyDescent="0.25">
      <c r="P297" s="517"/>
      <c r="Q297" s="517"/>
      <c r="R297" s="517"/>
      <c r="S297" s="517"/>
    </row>
    <row r="298" spans="16:19" x14ac:dyDescent="0.25">
      <c r="P298" s="517"/>
      <c r="Q298" s="517"/>
      <c r="R298" s="517"/>
      <c r="S298" s="517"/>
    </row>
    <row r="299" spans="16:19" x14ac:dyDescent="0.25">
      <c r="P299" s="517"/>
      <c r="Q299" s="517"/>
      <c r="R299" s="517"/>
      <c r="S299" s="517"/>
    </row>
    <row r="300" spans="16:19" x14ac:dyDescent="0.25">
      <c r="P300" s="517"/>
      <c r="Q300" s="517"/>
      <c r="R300" s="517"/>
      <c r="S300" s="517"/>
    </row>
    <row r="301" spans="16:19" x14ac:dyDescent="0.25">
      <c r="P301" s="517"/>
      <c r="Q301" s="517"/>
      <c r="R301" s="517"/>
      <c r="S301" s="517"/>
    </row>
    <row r="302" spans="16:19" x14ac:dyDescent="0.25">
      <c r="P302" s="517"/>
      <c r="Q302" s="517"/>
      <c r="R302" s="517"/>
      <c r="S302" s="517"/>
    </row>
    <row r="303" spans="16:19" x14ac:dyDescent="0.25">
      <c r="P303" s="517"/>
      <c r="Q303" s="517"/>
      <c r="R303" s="517"/>
      <c r="S303" s="517"/>
    </row>
    <row r="304" spans="16:19" x14ac:dyDescent="0.25">
      <c r="P304" s="517"/>
      <c r="Q304" s="517"/>
      <c r="R304" s="517"/>
      <c r="S304" s="517"/>
    </row>
    <row r="305" spans="16:19" x14ac:dyDescent="0.25">
      <c r="P305" s="517"/>
      <c r="Q305" s="517"/>
      <c r="R305" s="517"/>
      <c r="S305" s="517"/>
    </row>
    <row r="306" spans="16:19" x14ac:dyDescent="0.25">
      <c r="P306" s="517"/>
      <c r="Q306" s="517"/>
      <c r="R306" s="517"/>
      <c r="S306" s="517"/>
    </row>
    <row r="307" spans="16:19" x14ac:dyDescent="0.25">
      <c r="P307" s="517"/>
      <c r="Q307" s="517"/>
      <c r="R307" s="517"/>
      <c r="S307" s="517"/>
    </row>
    <row r="308" spans="16:19" x14ac:dyDescent="0.25">
      <c r="P308" s="517"/>
      <c r="Q308" s="517"/>
      <c r="R308" s="517"/>
      <c r="S308" s="517"/>
    </row>
    <row r="309" spans="16:19" x14ac:dyDescent="0.25">
      <c r="P309" s="517"/>
      <c r="Q309" s="517"/>
      <c r="R309" s="517"/>
      <c r="S309" s="517"/>
    </row>
    <row r="310" spans="16:19" x14ac:dyDescent="0.25">
      <c r="P310" s="517"/>
      <c r="Q310" s="517"/>
      <c r="R310" s="517"/>
      <c r="S310" s="517"/>
    </row>
    <row r="311" spans="16:19" x14ac:dyDescent="0.25">
      <c r="P311" s="517"/>
      <c r="Q311" s="517"/>
      <c r="R311" s="517"/>
      <c r="S311" s="517"/>
    </row>
    <row r="312" spans="16:19" x14ac:dyDescent="0.25">
      <c r="P312" s="517"/>
      <c r="Q312" s="517"/>
      <c r="R312" s="517"/>
      <c r="S312" s="517"/>
    </row>
    <row r="313" spans="16:19" x14ac:dyDescent="0.25">
      <c r="P313" s="517"/>
      <c r="Q313" s="517"/>
      <c r="R313" s="517"/>
      <c r="S313" s="517"/>
    </row>
    <row r="314" spans="16:19" x14ac:dyDescent="0.25">
      <c r="P314" s="517"/>
      <c r="Q314" s="517"/>
      <c r="R314" s="517"/>
      <c r="S314" s="517"/>
    </row>
    <row r="315" spans="16:19" x14ac:dyDescent="0.25">
      <c r="P315" s="517"/>
      <c r="Q315" s="517"/>
      <c r="R315" s="517"/>
      <c r="S315" s="517"/>
    </row>
    <row r="316" spans="16:19" x14ac:dyDescent="0.25">
      <c r="P316" s="517"/>
      <c r="Q316" s="517"/>
      <c r="R316" s="517"/>
      <c r="S316" s="517"/>
    </row>
    <row r="317" spans="16:19" x14ac:dyDescent="0.25">
      <c r="P317" s="517"/>
      <c r="Q317" s="517"/>
      <c r="R317" s="517"/>
      <c r="S317" s="517"/>
    </row>
    <row r="318" spans="16:19" x14ac:dyDescent="0.25">
      <c r="P318" s="517"/>
      <c r="Q318" s="517"/>
      <c r="R318" s="517"/>
      <c r="S318" s="517"/>
    </row>
    <row r="319" spans="16:19" x14ac:dyDescent="0.25">
      <c r="P319" s="517"/>
      <c r="Q319" s="517"/>
      <c r="R319" s="517"/>
      <c r="S319" s="517"/>
    </row>
    <row r="320" spans="16:19" x14ac:dyDescent="0.25">
      <c r="P320" s="517"/>
      <c r="Q320" s="517"/>
      <c r="R320" s="517"/>
      <c r="S320" s="517"/>
    </row>
    <row r="321" spans="16:19" x14ac:dyDescent="0.25">
      <c r="P321" s="517"/>
      <c r="Q321" s="517"/>
      <c r="R321" s="517"/>
      <c r="S321" s="517"/>
    </row>
    <row r="322" spans="16:19" x14ac:dyDescent="0.25">
      <c r="P322" s="517"/>
      <c r="Q322" s="517"/>
      <c r="R322" s="517"/>
      <c r="S322" s="517"/>
    </row>
    <row r="323" spans="16:19" x14ac:dyDescent="0.25">
      <c r="P323" s="517"/>
      <c r="Q323" s="517"/>
      <c r="R323" s="517"/>
      <c r="S323" s="517"/>
    </row>
    <row r="324" spans="16:19" x14ac:dyDescent="0.25">
      <c r="P324" s="517"/>
      <c r="Q324" s="517"/>
      <c r="R324" s="517"/>
      <c r="S324" s="517"/>
    </row>
    <row r="325" spans="16:19" x14ac:dyDescent="0.25">
      <c r="P325" s="517"/>
      <c r="Q325" s="517"/>
      <c r="R325" s="517"/>
      <c r="S325" s="517"/>
    </row>
    <row r="326" spans="16:19" x14ac:dyDescent="0.25">
      <c r="P326" s="517"/>
      <c r="Q326" s="517"/>
      <c r="R326" s="517"/>
      <c r="S326" s="517"/>
    </row>
    <row r="327" spans="16:19" x14ac:dyDescent="0.25">
      <c r="P327" s="517"/>
      <c r="Q327" s="517"/>
      <c r="R327" s="517"/>
      <c r="S327" s="517"/>
    </row>
    <row r="328" spans="16:19" x14ac:dyDescent="0.25">
      <c r="P328" s="517"/>
      <c r="Q328" s="517"/>
      <c r="R328" s="517"/>
      <c r="S328" s="517"/>
    </row>
    <row r="329" spans="16:19" x14ac:dyDescent="0.25">
      <c r="P329" s="517"/>
      <c r="Q329" s="517"/>
      <c r="R329" s="517"/>
      <c r="S329" s="517"/>
    </row>
    <row r="330" spans="16:19" x14ac:dyDescent="0.25">
      <c r="P330" s="517"/>
      <c r="Q330" s="517"/>
      <c r="R330" s="517"/>
      <c r="S330" s="517"/>
    </row>
    <row r="331" spans="16:19" x14ac:dyDescent="0.25">
      <c r="P331" s="517"/>
      <c r="Q331" s="517"/>
      <c r="R331" s="517"/>
      <c r="S331" s="517"/>
    </row>
    <row r="332" spans="16:19" x14ac:dyDescent="0.25">
      <c r="P332" s="517"/>
      <c r="Q332" s="517"/>
      <c r="R332" s="517"/>
      <c r="S332" s="517"/>
    </row>
    <row r="333" spans="16:19" x14ac:dyDescent="0.25">
      <c r="P333" s="517"/>
      <c r="Q333" s="517"/>
      <c r="R333" s="517"/>
      <c r="S333" s="517"/>
    </row>
    <row r="334" spans="16:19" x14ac:dyDescent="0.25">
      <c r="P334" s="517"/>
      <c r="Q334" s="517"/>
      <c r="R334" s="517"/>
      <c r="S334" s="517"/>
    </row>
    <row r="335" spans="16:19" x14ac:dyDescent="0.25">
      <c r="P335" s="517"/>
      <c r="Q335" s="517"/>
      <c r="R335" s="517"/>
      <c r="S335" s="517"/>
    </row>
    <row r="336" spans="16:19" x14ac:dyDescent="0.25">
      <c r="P336" s="517"/>
      <c r="Q336" s="517"/>
      <c r="R336" s="517"/>
      <c r="S336" s="517"/>
    </row>
    <row r="337" spans="16:19" x14ac:dyDescent="0.25">
      <c r="P337" s="517"/>
      <c r="Q337" s="517"/>
      <c r="R337" s="517"/>
      <c r="S337" s="517"/>
    </row>
    <row r="338" spans="16:19" x14ac:dyDescent="0.25">
      <c r="P338" s="517"/>
      <c r="Q338" s="517"/>
      <c r="R338" s="517"/>
      <c r="S338" s="517"/>
    </row>
    <row r="339" spans="16:19" x14ac:dyDescent="0.25">
      <c r="P339" s="517"/>
      <c r="Q339" s="517"/>
      <c r="R339" s="517"/>
      <c r="S339" s="517"/>
    </row>
    <row r="340" spans="16:19" x14ac:dyDescent="0.25">
      <c r="P340" s="517"/>
      <c r="Q340" s="517"/>
      <c r="R340" s="517"/>
      <c r="S340" s="517"/>
    </row>
    <row r="341" spans="16:19" x14ac:dyDescent="0.25">
      <c r="P341" s="517"/>
      <c r="Q341" s="517"/>
      <c r="R341" s="517"/>
      <c r="S341" s="517"/>
    </row>
    <row r="342" spans="16:19" x14ac:dyDescent="0.25">
      <c r="P342" s="517"/>
      <c r="Q342" s="517"/>
      <c r="R342" s="517"/>
      <c r="S342" s="517"/>
    </row>
    <row r="343" spans="16:19" x14ac:dyDescent="0.25">
      <c r="P343" s="517"/>
      <c r="Q343" s="517"/>
      <c r="R343" s="517"/>
      <c r="S343" s="517"/>
    </row>
    <row r="344" spans="16:19" x14ac:dyDescent="0.25">
      <c r="P344" s="517"/>
      <c r="Q344" s="517"/>
      <c r="R344" s="517"/>
      <c r="S344" s="517"/>
    </row>
    <row r="345" spans="16:19" x14ac:dyDescent="0.25">
      <c r="P345" s="517"/>
      <c r="Q345" s="517"/>
      <c r="R345" s="517"/>
      <c r="S345" s="517"/>
    </row>
    <row r="346" spans="16:19" x14ac:dyDescent="0.25">
      <c r="P346" s="517"/>
      <c r="Q346" s="517"/>
      <c r="R346" s="517"/>
      <c r="S346" s="517"/>
    </row>
    <row r="347" spans="16:19" x14ac:dyDescent="0.25">
      <c r="P347" s="517"/>
      <c r="Q347" s="517"/>
      <c r="R347" s="517"/>
      <c r="S347" s="517"/>
    </row>
    <row r="348" spans="16:19" x14ac:dyDescent="0.25">
      <c r="P348" s="517"/>
      <c r="Q348" s="517"/>
      <c r="R348" s="517"/>
      <c r="S348" s="517"/>
    </row>
    <row r="349" spans="16:19" x14ac:dyDescent="0.25">
      <c r="P349" s="517"/>
      <c r="Q349" s="517"/>
      <c r="R349" s="517"/>
      <c r="S349" s="517"/>
    </row>
    <row r="350" spans="16:19" x14ac:dyDescent="0.25">
      <c r="P350" s="517"/>
      <c r="Q350" s="517"/>
      <c r="R350" s="517"/>
      <c r="S350" s="517"/>
    </row>
    <row r="351" spans="16:19" x14ac:dyDescent="0.25">
      <c r="P351" s="517"/>
      <c r="Q351" s="517"/>
      <c r="R351" s="517"/>
      <c r="S351" s="517"/>
    </row>
    <row r="352" spans="16:19" x14ac:dyDescent="0.25">
      <c r="P352" s="517"/>
      <c r="Q352" s="517"/>
      <c r="R352" s="517"/>
      <c r="S352" s="517"/>
    </row>
    <row r="353" spans="16:19" x14ac:dyDescent="0.25">
      <c r="P353" s="517"/>
      <c r="Q353" s="517"/>
      <c r="R353" s="517"/>
      <c r="S353" s="517"/>
    </row>
    <row r="354" spans="16:19" x14ac:dyDescent="0.25">
      <c r="P354" s="517"/>
      <c r="Q354" s="517"/>
      <c r="R354" s="517"/>
      <c r="S354" s="517"/>
    </row>
    <row r="355" spans="16:19" x14ac:dyDescent="0.25">
      <c r="P355" s="517"/>
      <c r="Q355" s="517"/>
      <c r="R355" s="517"/>
      <c r="S355" s="517"/>
    </row>
    <row r="356" spans="16:19" x14ac:dyDescent="0.25">
      <c r="P356" s="517"/>
      <c r="Q356" s="517"/>
      <c r="R356" s="517"/>
      <c r="S356" s="517"/>
    </row>
    <row r="357" spans="16:19" x14ac:dyDescent="0.25">
      <c r="P357" s="517"/>
      <c r="Q357" s="517"/>
      <c r="R357" s="517"/>
      <c r="S357" s="517"/>
    </row>
    <row r="358" spans="16:19" x14ac:dyDescent="0.25">
      <c r="P358" s="517"/>
      <c r="Q358" s="517"/>
      <c r="R358" s="517"/>
      <c r="S358" s="517"/>
    </row>
    <row r="359" spans="16:19" x14ac:dyDescent="0.25">
      <c r="P359" s="517"/>
      <c r="Q359" s="517"/>
      <c r="R359" s="517"/>
      <c r="S359" s="517"/>
    </row>
    <row r="360" spans="16:19" x14ac:dyDescent="0.25">
      <c r="P360" s="517"/>
      <c r="Q360" s="517"/>
      <c r="R360" s="517"/>
      <c r="S360" s="517"/>
    </row>
    <row r="361" spans="16:19" x14ac:dyDescent="0.25">
      <c r="P361" s="517"/>
      <c r="Q361" s="517"/>
      <c r="R361" s="517"/>
      <c r="S361" s="517"/>
    </row>
    <row r="362" spans="16:19" x14ac:dyDescent="0.25">
      <c r="P362" s="517"/>
      <c r="Q362" s="517"/>
      <c r="R362" s="517"/>
      <c r="S362" s="517"/>
    </row>
    <row r="363" spans="16:19" x14ac:dyDescent="0.25">
      <c r="P363" s="517"/>
      <c r="Q363" s="517"/>
      <c r="R363" s="517"/>
      <c r="S363" s="517"/>
    </row>
    <row r="364" spans="16:19" x14ac:dyDescent="0.25">
      <c r="P364" s="517"/>
      <c r="Q364" s="517"/>
      <c r="R364" s="517"/>
      <c r="S364" s="517"/>
    </row>
    <row r="365" spans="16:19" x14ac:dyDescent="0.25">
      <c r="P365" s="517"/>
      <c r="Q365" s="517"/>
      <c r="R365" s="517"/>
      <c r="S365" s="517"/>
    </row>
    <row r="366" spans="16:19" x14ac:dyDescent="0.25">
      <c r="P366" s="517"/>
      <c r="Q366" s="517"/>
      <c r="R366" s="517"/>
      <c r="S366" s="517"/>
    </row>
    <row r="367" spans="16:19" x14ac:dyDescent="0.25">
      <c r="P367" s="517"/>
      <c r="Q367" s="517"/>
      <c r="R367" s="517"/>
      <c r="S367" s="517"/>
    </row>
    <row r="368" spans="16:19" x14ac:dyDescent="0.25">
      <c r="P368" s="517"/>
      <c r="Q368" s="517"/>
      <c r="R368" s="517"/>
      <c r="S368" s="517"/>
    </row>
    <row r="369" spans="16:19" x14ac:dyDescent="0.25">
      <c r="P369" s="517"/>
      <c r="Q369" s="517"/>
      <c r="R369" s="517"/>
      <c r="S369" s="517"/>
    </row>
    <row r="370" spans="16:19" x14ac:dyDescent="0.25">
      <c r="P370" s="517"/>
      <c r="Q370" s="517"/>
      <c r="R370" s="517"/>
      <c r="S370" s="517"/>
    </row>
    <row r="371" spans="16:19" x14ac:dyDescent="0.25">
      <c r="P371" s="517"/>
      <c r="Q371" s="517"/>
      <c r="R371" s="517"/>
      <c r="S371" s="517"/>
    </row>
    <row r="372" spans="16:19" x14ac:dyDescent="0.25">
      <c r="P372" s="517"/>
      <c r="Q372" s="517"/>
      <c r="R372" s="517"/>
      <c r="S372" s="517"/>
    </row>
    <row r="373" spans="16:19" x14ac:dyDescent="0.25">
      <c r="P373" s="517"/>
      <c r="Q373" s="517"/>
      <c r="R373" s="517"/>
      <c r="S373" s="517"/>
    </row>
    <row r="374" spans="16:19" x14ac:dyDescent="0.25">
      <c r="P374" s="517"/>
      <c r="Q374" s="517"/>
      <c r="R374" s="517"/>
      <c r="S374" s="517"/>
    </row>
    <row r="375" spans="16:19" x14ac:dyDescent="0.25">
      <c r="P375" s="517"/>
      <c r="Q375" s="517"/>
      <c r="R375" s="517"/>
      <c r="S375" s="517"/>
    </row>
    <row r="376" spans="16:19" x14ac:dyDescent="0.25">
      <c r="P376" s="517"/>
      <c r="Q376" s="517"/>
      <c r="R376" s="517"/>
      <c r="S376" s="517"/>
    </row>
    <row r="377" spans="16:19" x14ac:dyDescent="0.25">
      <c r="P377" s="517"/>
      <c r="Q377" s="517"/>
      <c r="R377" s="517"/>
      <c r="S377" s="517"/>
    </row>
    <row r="378" spans="16:19" x14ac:dyDescent="0.25">
      <c r="P378" s="517"/>
      <c r="Q378" s="517"/>
      <c r="R378" s="517"/>
      <c r="S378" s="517"/>
    </row>
    <row r="379" spans="16:19" x14ac:dyDescent="0.25">
      <c r="P379" s="517"/>
      <c r="Q379" s="517"/>
      <c r="R379" s="517"/>
      <c r="S379" s="517"/>
    </row>
    <row r="380" spans="16:19" x14ac:dyDescent="0.25">
      <c r="P380" s="517"/>
      <c r="Q380" s="517"/>
      <c r="R380" s="517"/>
      <c r="S380" s="517"/>
    </row>
    <row r="381" spans="16:19" x14ac:dyDescent="0.25">
      <c r="P381" s="517"/>
      <c r="Q381" s="517"/>
      <c r="R381" s="517"/>
      <c r="S381" s="517"/>
    </row>
    <row r="382" spans="16:19" x14ac:dyDescent="0.25">
      <c r="P382" s="517"/>
      <c r="Q382" s="517"/>
      <c r="R382" s="517"/>
      <c r="S382" s="517"/>
    </row>
    <row r="383" spans="16:19" x14ac:dyDescent="0.25">
      <c r="P383" s="517"/>
      <c r="Q383" s="517"/>
      <c r="R383" s="517"/>
      <c r="S383" s="517"/>
    </row>
    <row r="384" spans="16:19" x14ac:dyDescent="0.25">
      <c r="P384" s="517"/>
      <c r="Q384" s="517"/>
      <c r="R384" s="517"/>
      <c r="S384" s="517"/>
    </row>
    <row r="385" spans="16:19" x14ac:dyDescent="0.25">
      <c r="P385" s="517"/>
      <c r="Q385" s="517"/>
      <c r="R385" s="517"/>
      <c r="S385" s="517"/>
    </row>
    <row r="386" spans="16:19" x14ac:dyDescent="0.25">
      <c r="P386" s="517"/>
      <c r="Q386" s="517"/>
      <c r="R386" s="517"/>
      <c r="S386" s="517"/>
    </row>
    <row r="387" spans="16:19" x14ac:dyDescent="0.25">
      <c r="P387" s="517"/>
      <c r="Q387" s="517"/>
      <c r="R387" s="517"/>
      <c r="S387" s="517"/>
    </row>
    <row r="388" spans="16:19" x14ac:dyDescent="0.25">
      <c r="P388" s="517"/>
      <c r="Q388" s="517"/>
      <c r="R388" s="517"/>
      <c r="S388" s="517"/>
    </row>
    <row r="389" spans="16:19" x14ac:dyDescent="0.25">
      <c r="P389" s="517"/>
      <c r="Q389" s="517"/>
      <c r="R389" s="517"/>
      <c r="S389" s="517"/>
    </row>
    <row r="390" spans="16:19" x14ac:dyDescent="0.25">
      <c r="P390" s="517"/>
      <c r="Q390" s="517"/>
      <c r="R390" s="517"/>
      <c r="S390" s="517"/>
    </row>
    <row r="391" spans="16:19" x14ac:dyDescent="0.25">
      <c r="P391" s="517"/>
      <c r="Q391" s="517"/>
      <c r="R391" s="517"/>
      <c r="S391" s="517"/>
    </row>
    <row r="392" spans="16:19" x14ac:dyDescent="0.25">
      <c r="P392" s="517"/>
      <c r="Q392" s="517"/>
      <c r="R392" s="517"/>
      <c r="S392" s="517"/>
    </row>
    <row r="393" spans="16:19" x14ac:dyDescent="0.25">
      <c r="P393" s="517"/>
      <c r="Q393" s="517"/>
      <c r="R393" s="517"/>
      <c r="S393" s="517"/>
    </row>
    <row r="394" spans="16:19" x14ac:dyDescent="0.25">
      <c r="P394" s="517"/>
      <c r="Q394" s="517"/>
      <c r="R394" s="517"/>
      <c r="S394" s="517"/>
    </row>
    <row r="395" spans="16:19" x14ac:dyDescent="0.25">
      <c r="P395" s="517"/>
      <c r="Q395" s="517"/>
      <c r="R395" s="517"/>
      <c r="S395" s="517"/>
    </row>
    <row r="396" spans="16:19" x14ac:dyDescent="0.25">
      <c r="P396" s="517"/>
      <c r="Q396" s="517"/>
      <c r="R396" s="517"/>
      <c r="S396" s="517"/>
    </row>
    <row r="397" spans="16:19" x14ac:dyDescent="0.25">
      <c r="P397" s="517"/>
      <c r="Q397" s="517"/>
      <c r="R397" s="517"/>
      <c r="S397" s="517"/>
    </row>
    <row r="398" spans="16:19" x14ac:dyDescent="0.25">
      <c r="P398" s="517"/>
      <c r="Q398" s="517"/>
      <c r="R398" s="517"/>
      <c r="S398" s="517"/>
    </row>
    <row r="399" spans="16:19" x14ac:dyDescent="0.25">
      <c r="P399" s="517"/>
      <c r="Q399" s="517"/>
      <c r="R399" s="517"/>
      <c r="S399" s="517"/>
    </row>
    <row r="400" spans="16:19" x14ac:dyDescent="0.25">
      <c r="P400" s="517"/>
      <c r="Q400" s="517"/>
      <c r="R400" s="517"/>
      <c r="S400" s="517"/>
    </row>
    <row r="401" spans="16:19" x14ac:dyDescent="0.25">
      <c r="P401" s="517"/>
      <c r="Q401" s="517"/>
      <c r="R401" s="517"/>
      <c r="S401" s="517"/>
    </row>
    <row r="402" spans="16:19" x14ac:dyDescent="0.25">
      <c r="P402" s="517"/>
      <c r="Q402" s="517"/>
      <c r="R402" s="517"/>
      <c r="S402" s="517"/>
    </row>
    <row r="403" spans="16:19" x14ac:dyDescent="0.25">
      <c r="P403" s="517"/>
      <c r="Q403" s="517"/>
      <c r="R403" s="517"/>
      <c r="S403" s="517"/>
    </row>
    <row r="404" spans="16:19" x14ac:dyDescent="0.25">
      <c r="P404" s="517"/>
      <c r="Q404" s="517"/>
      <c r="R404" s="517"/>
      <c r="S404" s="517"/>
    </row>
    <row r="405" spans="16:19" x14ac:dyDescent="0.25">
      <c r="P405" s="517"/>
      <c r="Q405" s="517"/>
      <c r="R405" s="517"/>
      <c r="S405" s="517"/>
    </row>
    <row r="406" spans="16:19" x14ac:dyDescent="0.25">
      <c r="P406" s="517"/>
      <c r="Q406" s="517"/>
      <c r="R406" s="517"/>
      <c r="S406" s="517"/>
    </row>
    <row r="407" spans="16:19" x14ac:dyDescent="0.25">
      <c r="P407" s="517"/>
      <c r="Q407" s="517"/>
      <c r="R407" s="517"/>
      <c r="S407" s="517"/>
    </row>
    <row r="408" spans="16:19" x14ac:dyDescent="0.25">
      <c r="P408" s="517"/>
      <c r="Q408" s="517"/>
      <c r="R408" s="517"/>
      <c r="S408" s="517"/>
    </row>
    <row r="409" spans="16:19" x14ac:dyDescent="0.25">
      <c r="P409" s="517"/>
      <c r="Q409" s="517"/>
      <c r="R409" s="517"/>
      <c r="S409" s="517"/>
    </row>
    <row r="410" spans="16:19" x14ac:dyDescent="0.25">
      <c r="P410" s="517"/>
      <c r="Q410" s="517"/>
      <c r="R410" s="517"/>
      <c r="S410" s="517"/>
    </row>
    <row r="411" spans="16:19" x14ac:dyDescent="0.25">
      <c r="P411" s="517"/>
      <c r="Q411" s="517"/>
      <c r="R411" s="517"/>
      <c r="S411" s="517"/>
    </row>
    <row r="412" spans="16:19" x14ac:dyDescent="0.25">
      <c r="P412" s="517"/>
      <c r="Q412" s="517"/>
      <c r="R412" s="517"/>
      <c r="S412" s="517"/>
    </row>
    <row r="413" spans="16:19" x14ac:dyDescent="0.25">
      <c r="P413" s="517"/>
      <c r="Q413" s="517"/>
      <c r="R413" s="517"/>
      <c r="S413" s="517"/>
    </row>
    <row r="414" spans="16:19" x14ac:dyDescent="0.25">
      <c r="P414" s="517"/>
      <c r="Q414" s="517"/>
      <c r="R414" s="517"/>
      <c r="S414" s="517"/>
    </row>
    <row r="415" spans="16:19" x14ac:dyDescent="0.25">
      <c r="P415" s="517"/>
      <c r="Q415" s="517"/>
      <c r="R415" s="517"/>
      <c r="S415" s="517"/>
    </row>
    <row r="416" spans="16:19" x14ac:dyDescent="0.25">
      <c r="P416" s="517"/>
      <c r="Q416" s="517"/>
      <c r="R416" s="517"/>
      <c r="S416" s="517"/>
    </row>
    <row r="417" spans="16:19" x14ac:dyDescent="0.25">
      <c r="P417" s="517"/>
      <c r="Q417" s="517"/>
      <c r="R417" s="517"/>
      <c r="S417" s="517"/>
    </row>
    <row r="418" spans="16:19" x14ac:dyDescent="0.25">
      <c r="P418" s="517"/>
      <c r="Q418" s="517"/>
      <c r="R418" s="517"/>
      <c r="S418" s="517"/>
    </row>
    <row r="419" spans="16:19" x14ac:dyDescent="0.25">
      <c r="P419" s="517"/>
      <c r="Q419" s="517"/>
      <c r="R419" s="517"/>
      <c r="S419" s="517"/>
    </row>
    <row r="420" spans="16:19" x14ac:dyDescent="0.25">
      <c r="P420" s="517"/>
      <c r="Q420" s="517"/>
      <c r="R420" s="517"/>
      <c r="S420" s="517"/>
    </row>
    <row r="421" spans="16:19" x14ac:dyDescent="0.25">
      <c r="P421" s="517"/>
      <c r="Q421" s="517"/>
      <c r="R421" s="517"/>
      <c r="S421" s="517"/>
    </row>
    <row r="422" spans="16:19" x14ac:dyDescent="0.25">
      <c r="P422" s="517"/>
      <c r="Q422" s="517"/>
      <c r="R422" s="517"/>
      <c r="S422" s="517"/>
    </row>
    <row r="423" spans="16:19" x14ac:dyDescent="0.25">
      <c r="P423" s="517"/>
      <c r="Q423" s="517"/>
      <c r="R423" s="517"/>
      <c r="S423" s="517"/>
    </row>
    <row r="424" spans="16:19" x14ac:dyDescent="0.25">
      <c r="P424" s="517"/>
      <c r="Q424" s="517"/>
      <c r="R424" s="517"/>
      <c r="S424" s="517"/>
    </row>
    <row r="425" spans="16:19" x14ac:dyDescent="0.25">
      <c r="P425" s="517"/>
      <c r="Q425" s="517"/>
      <c r="R425" s="517"/>
      <c r="S425" s="517"/>
    </row>
    <row r="426" spans="16:19" x14ac:dyDescent="0.25">
      <c r="P426" s="517"/>
      <c r="Q426" s="517"/>
      <c r="R426" s="517"/>
      <c r="S426" s="517"/>
    </row>
    <row r="427" spans="16:19" x14ac:dyDescent="0.25">
      <c r="P427" s="517"/>
      <c r="Q427" s="517"/>
      <c r="R427" s="517"/>
      <c r="S427" s="517"/>
    </row>
    <row r="428" spans="16:19" x14ac:dyDescent="0.25">
      <c r="P428" s="517"/>
      <c r="Q428" s="517"/>
      <c r="R428" s="517"/>
      <c r="S428" s="517"/>
    </row>
    <row r="429" spans="16:19" x14ac:dyDescent="0.25">
      <c r="P429" s="517"/>
      <c r="Q429" s="517"/>
      <c r="R429" s="517"/>
      <c r="S429" s="517"/>
    </row>
    <row r="430" spans="16:19" x14ac:dyDescent="0.25">
      <c r="P430" s="517"/>
      <c r="Q430" s="517"/>
      <c r="R430" s="517"/>
      <c r="S430" s="517"/>
    </row>
    <row r="431" spans="16:19" x14ac:dyDescent="0.25">
      <c r="P431" s="517"/>
      <c r="Q431" s="517"/>
      <c r="R431" s="517"/>
      <c r="S431" s="517"/>
    </row>
    <row r="432" spans="16:19" x14ac:dyDescent="0.25">
      <c r="P432" s="517"/>
      <c r="Q432" s="517"/>
      <c r="R432" s="517"/>
      <c r="S432" s="517"/>
    </row>
    <row r="433" spans="16:19" x14ac:dyDescent="0.25">
      <c r="P433" s="517"/>
      <c r="Q433" s="517"/>
      <c r="R433" s="517"/>
      <c r="S433" s="517"/>
    </row>
    <row r="434" spans="16:19" x14ac:dyDescent="0.25">
      <c r="P434" s="517"/>
      <c r="Q434" s="517"/>
      <c r="R434" s="517"/>
      <c r="S434" s="517"/>
    </row>
    <row r="435" spans="16:19" x14ac:dyDescent="0.25">
      <c r="P435" s="517"/>
      <c r="Q435" s="517"/>
      <c r="R435" s="517"/>
      <c r="S435" s="517"/>
    </row>
    <row r="436" spans="16:19" x14ac:dyDescent="0.25">
      <c r="P436" s="517"/>
      <c r="Q436" s="517"/>
      <c r="R436" s="517"/>
      <c r="S436" s="517"/>
    </row>
    <row r="437" spans="16:19" x14ac:dyDescent="0.25">
      <c r="P437" s="517"/>
      <c r="Q437" s="517"/>
      <c r="R437" s="517"/>
      <c r="S437" s="517"/>
    </row>
    <row r="438" spans="16:19" x14ac:dyDescent="0.25">
      <c r="P438" s="517"/>
      <c r="Q438" s="517"/>
      <c r="R438" s="517"/>
      <c r="S438" s="517"/>
    </row>
    <row r="439" spans="16:19" x14ac:dyDescent="0.25">
      <c r="P439" s="517"/>
      <c r="Q439" s="517"/>
      <c r="R439" s="517"/>
      <c r="S439" s="517"/>
    </row>
    <row r="440" spans="16:19" x14ac:dyDescent="0.25">
      <c r="P440" s="517"/>
      <c r="Q440" s="517"/>
      <c r="R440" s="517"/>
      <c r="S440" s="517"/>
    </row>
    <row r="441" spans="16:19" x14ac:dyDescent="0.25">
      <c r="P441" s="517"/>
      <c r="Q441" s="517"/>
      <c r="R441" s="517"/>
      <c r="S441" s="517"/>
    </row>
    <row r="442" spans="16:19" x14ac:dyDescent="0.25">
      <c r="P442" s="517"/>
      <c r="Q442" s="517"/>
      <c r="R442" s="517"/>
      <c r="S442" s="517"/>
    </row>
    <row r="443" spans="16:19" x14ac:dyDescent="0.25">
      <c r="P443" s="517"/>
      <c r="Q443" s="517"/>
      <c r="R443" s="517"/>
      <c r="S443" s="517"/>
    </row>
    <row r="444" spans="16:19" x14ac:dyDescent="0.25">
      <c r="P444" s="517"/>
      <c r="Q444" s="517"/>
      <c r="R444" s="517"/>
      <c r="S444" s="517"/>
    </row>
    <row r="445" spans="16:19" x14ac:dyDescent="0.25">
      <c r="P445" s="517"/>
      <c r="Q445" s="517"/>
      <c r="R445" s="517"/>
      <c r="S445" s="517"/>
    </row>
    <row r="446" spans="16:19" x14ac:dyDescent="0.25">
      <c r="P446" s="517"/>
      <c r="Q446" s="517"/>
      <c r="R446" s="517"/>
      <c r="S446" s="517"/>
    </row>
    <row r="447" spans="16:19" x14ac:dyDescent="0.25">
      <c r="P447" s="517"/>
      <c r="Q447" s="517"/>
      <c r="R447" s="517"/>
      <c r="S447" s="517"/>
    </row>
    <row r="448" spans="16:19" x14ac:dyDescent="0.25">
      <c r="P448" s="517"/>
      <c r="Q448" s="517"/>
      <c r="R448" s="517"/>
      <c r="S448" s="517"/>
    </row>
    <row r="449" spans="16:19" x14ac:dyDescent="0.25">
      <c r="P449" s="517"/>
      <c r="Q449" s="517"/>
      <c r="R449" s="517"/>
      <c r="S449" s="517"/>
    </row>
    <row r="450" spans="16:19" x14ac:dyDescent="0.25">
      <c r="P450" s="517"/>
      <c r="Q450" s="517"/>
      <c r="R450" s="517"/>
      <c r="S450" s="517"/>
    </row>
    <row r="451" spans="16:19" x14ac:dyDescent="0.25">
      <c r="P451" s="517"/>
      <c r="Q451" s="517"/>
      <c r="R451" s="517"/>
      <c r="S451" s="517"/>
    </row>
    <row r="452" spans="16:19" x14ac:dyDescent="0.25">
      <c r="P452" s="517"/>
      <c r="Q452" s="517"/>
      <c r="R452" s="517"/>
      <c r="S452" s="517"/>
    </row>
    <row r="453" spans="16:19" x14ac:dyDescent="0.25">
      <c r="P453" s="517"/>
      <c r="Q453" s="517"/>
      <c r="R453" s="517"/>
      <c r="S453" s="517"/>
    </row>
    <row r="454" spans="16:19" x14ac:dyDescent="0.25">
      <c r="P454" s="517"/>
      <c r="Q454" s="517"/>
      <c r="R454" s="517"/>
      <c r="S454" s="517"/>
    </row>
    <row r="455" spans="16:19" x14ac:dyDescent="0.25">
      <c r="P455" s="517"/>
      <c r="Q455" s="517"/>
      <c r="R455" s="517"/>
      <c r="S455" s="517"/>
    </row>
    <row r="456" spans="16:19" x14ac:dyDescent="0.25">
      <c r="P456" s="517"/>
      <c r="Q456" s="517"/>
      <c r="R456" s="517"/>
      <c r="S456" s="517"/>
    </row>
    <row r="457" spans="16:19" x14ac:dyDescent="0.25">
      <c r="P457" s="517"/>
      <c r="Q457" s="517"/>
      <c r="R457" s="517"/>
      <c r="S457" s="517"/>
    </row>
    <row r="458" spans="16:19" x14ac:dyDescent="0.25">
      <c r="P458" s="517"/>
      <c r="Q458" s="517"/>
      <c r="R458" s="517"/>
      <c r="S458" s="517"/>
    </row>
    <row r="459" spans="16:19" x14ac:dyDescent="0.25">
      <c r="P459" s="517"/>
      <c r="Q459" s="517"/>
      <c r="R459" s="517"/>
      <c r="S459" s="517"/>
    </row>
    <row r="460" spans="16:19" x14ac:dyDescent="0.25">
      <c r="P460" s="517"/>
      <c r="Q460" s="517"/>
      <c r="R460" s="517"/>
      <c r="S460" s="517"/>
    </row>
    <row r="461" spans="16:19" x14ac:dyDescent="0.25">
      <c r="P461" s="517"/>
      <c r="Q461" s="517"/>
      <c r="R461" s="517"/>
      <c r="S461" s="517"/>
    </row>
    <row r="462" spans="16:19" x14ac:dyDescent="0.25">
      <c r="P462" s="517"/>
      <c r="Q462" s="517"/>
      <c r="R462" s="517"/>
      <c r="S462" s="517"/>
    </row>
    <row r="463" spans="16:19" x14ac:dyDescent="0.25">
      <c r="P463" s="517"/>
      <c r="Q463" s="517"/>
      <c r="R463" s="517"/>
      <c r="S463" s="517"/>
    </row>
    <row r="464" spans="16:19" x14ac:dyDescent="0.25">
      <c r="P464" s="517"/>
      <c r="Q464" s="517"/>
      <c r="R464" s="517"/>
      <c r="S464" s="517"/>
    </row>
    <row r="465" spans="16:19" x14ac:dyDescent="0.25">
      <c r="P465" s="517"/>
      <c r="Q465" s="517"/>
      <c r="R465" s="517"/>
      <c r="S465" s="517"/>
    </row>
    <row r="466" spans="16:19" x14ac:dyDescent="0.25">
      <c r="P466" s="517"/>
      <c r="Q466" s="517"/>
      <c r="R466" s="517"/>
      <c r="S466" s="517"/>
    </row>
    <row r="467" spans="16:19" x14ac:dyDescent="0.25">
      <c r="P467" s="517"/>
      <c r="Q467" s="517"/>
      <c r="R467" s="517"/>
      <c r="S467" s="517"/>
    </row>
    <row r="468" spans="16:19" x14ac:dyDescent="0.25">
      <c r="P468" s="517"/>
      <c r="Q468" s="517"/>
      <c r="R468" s="517"/>
      <c r="S468" s="517"/>
    </row>
    <row r="469" spans="16:19" x14ac:dyDescent="0.25">
      <c r="P469" s="517"/>
      <c r="Q469" s="517"/>
      <c r="R469" s="517"/>
      <c r="S469" s="517"/>
    </row>
    <row r="470" spans="16:19" x14ac:dyDescent="0.25">
      <c r="P470" s="517"/>
      <c r="Q470" s="517"/>
      <c r="R470" s="517"/>
      <c r="S470" s="517"/>
    </row>
    <row r="471" spans="16:19" x14ac:dyDescent="0.25">
      <c r="P471" s="517"/>
      <c r="Q471" s="517"/>
      <c r="R471" s="517"/>
      <c r="S471" s="517"/>
    </row>
    <row r="472" spans="16:19" x14ac:dyDescent="0.25">
      <c r="P472" s="517"/>
      <c r="Q472" s="517"/>
      <c r="R472" s="517"/>
      <c r="S472" s="517"/>
    </row>
    <row r="473" spans="16:19" x14ac:dyDescent="0.25">
      <c r="P473" s="517"/>
      <c r="Q473" s="517"/>
      <c r="R473" s="517"/>
      <c r="S473" s="517"/>
    </row>
    <row r="474" spans="16:19" x14ac:dyDescent="0.25">
      <c r="P474" s="517"/>
      <c r="Q474" s="517"/>
      <c r="R474" s="517"/>
      <c r="S474" s="517"/>
    </row>
    <row r="475" spans="16:19" x14ac:dyDescent="0.25">
      <c r="P475" s="517"/>
      <c r="Q475" s="517"/>
      <c r="R475" s="517"/>
      <c r="S475" s="517"/>
    </row>
    <row r="476" spans="16:19" x14ac:dyDescent="0.25">
      <c r="P476" s="517"/>
      <c r="Q476" s="517"/>
      <c r="R476" s="517"/>
      <c r="S476" s="517"/>
    </row>
    <row r="477" spans="16:19" x14ac:dyDescent="0.25">
      <c r="P477" s="517"/>
      <c r="Q477" s="517"/>
      <c r="R477" s="517"/>
      <c r="S477" s="517"/>
    </row>
    <row r="478" spans="16:19" x14ac:dyDescent="0.25">
      <c r="P478" s="517"/>
      <c r="Q478" s="517"/>
      <c r="R478" s="517"/>
      <c r="S478" s="517"/>
    </row>
    <row r="479" spans="16:19" x14ac:dyDescent="0.25">
      <c r="P479" s="517"/>
      <c r="Q479" s="517"/>
      <c r="R479" s="517"/>
      <c r="S479" s="517"/>
    </row>
    <row r="480" spans="16:19" x14ac:dyDescent="0.25">
      <c r="P480" s="517"/>
      <c r="Q480" s="517"/>
      <c r="R480" s="517"/>
      <c r="S480" s="517"/>
    </row>
    <row r="481" spans="16:19" x14ac:dyDescent="0.25">
      <c r="P481" s="517"/>
      <c r="Q481" s="517"/>
      <c r="R481" s="517"/>
      <c r="S481" s="517"/>
    </row>
    <row r="482" spans="16:19" x14ac:dyDescent="0.25">
      <c r="P482" s="517"/>
      <c r="Q482" s="517"/>
      <c r="R482" s="517"/>
      <c r="S482" s="517"/>
    </row>
    <row r="483" spans="16:19" x14ac:dyDescent="0.25">
      <c r="P483" s="517"/>
      <c r="Q483" s="517"/>
      <c r="R483" s="517"/>
      <c r="S483" s="517"/>
    </row>
    <row r="484" spans="16:19" x14ac:dyDescent="0.25">
      <c r="P484" s="517"/>
      <c r="Q484" s="517"/>
      <c r="R484" s="517"/>
      <c r="S484" s="517"/>
    </row>
    <row r="485" spans="16:19" x14ac:dyDescent="0.25">
      <c r="P485" s="517"/>
      <c r="Q485" s="517"/>
      <c r="R485" s="517"/>
      <c r="S485" s="517"/>
    </row>
    <row r="486" spans="16:19" x14ac:dyDescent="0.25">
      <c r="P486" s="517"/>
      <c r="Q486" s="517"/>
      <c r="R486" s="517"/>
      <c r="S486" s="517"/>
    </row>
    <row r="487" spans="16:19" x14ac:dyDescent="0.25">
      <c r="P487" s="517"/>
      <c r="Q487" s="517"/>
      <c r="R487" s="517"/>
      <c r="S487" s="517"/>
    </row>
    <row r="488" spans="16:19" x14ac:dyDescent="0.25">
      <c r="P488" s="517"/>
      <c r="Q488" s="517"/>
      <c r="R488" s="517"/>
      <c r="S488" s="517"/>
    </row>
    <row r="489" spans="16:19" x14ac:dyDescent="0.25">
      <c r="P489" s="517"/>
      <c r="Q489" s="517"/>
      <c r="R489" s="517"/>
      <c r="S489" s="517"/>
    </row>
    <row r="490" spans="16:19" x14ac:dyDescent="0.25">
      <c r="P490" s="517"/>
      <c r="Q490" s="517"/>
      <c r="R490" s="517"/>
      <c r="S490" s="517"/>
    </row>
    <row r="491" spans="16:19" x14ac:dyDescent="0.25">
      <c r="P491" s="517"/>
      <c r="Q491" s="517"/>
      <c r="R491" s="517"/>
      <c r="S491" s="517"/>
    </row>
    <row r="492" spans="16:19" x14ac:dyDescent="0.25">
      <c r="P492" s="517"/>
      <c r="Q492" s="517"/>
      <c r="R492" s="517"/>
      <c r="S492" s="517"/>
    </row>
    <row r="493" spans="16:19" x14ac:dyDescent="0.25">
      <c r="P493" s="517"/>
      <c r="Q493" s="517"/>
      <c r="R493" s="517"/>
      <c r="S493" s="517"/>
    </row>
    <row r="494" spans="16:19" x14ac:dyDescent="0.25">
      <c r="P494" s="517"/>
      <c r="Q494" s="517"/>
      <c r="R494" s="517"/>
      <c r="S494" s="517"/>
    </row>
    <row r="495" spans="16:19" x14ac:dyDescent="0.25">
      <c r="P495" s="517"/>
      <c r="Q495" s="517"/>
      <c r="R495" s="517"/>
      <c r="S495" s="517"/>
    </row>
    <row r="496" spans="16:19" x14ac:dyDescent="0.25">
      <c r="P496" s="517"/>
      <c r="Q496" s="517"/>
      <c r="R496" s="517"/>
      <c r="S496" s="517"/>
    </row>
    <row r="497" spans="16:19" x14ac:dyDescent="0.25">
      <c r="P497" s="517"/>
      <c r="Q497" s="517"/>
      <c r="R497" s="517"/>
      <c r="S497" s="517"/>
    </row>
    <row r="498" spans="16:19" x14ac:dyDescent="0.25">
      <c r="P498" s="517"/>
      <c r="Q498" s="517"/>
      <c r="R498" s="517"/>
      <c r="S498" s="517"/>
    </row>
    <row r="499" spans="16:19" x14ac:dyDescent="0.25">
      <c r="P499" s="517"/>
      <c r="Q499" s="517"/>
      <c r="R499" s="517"/>
      <c r="S499" s="517"/>
    </row>
  </sheetData>
  <sheetProtection algorithmName="SHA-512" hashValue="qsOhemMz/v5b7GzfM395rh3GO5wNaMWU9IGXn8M0bYkbr73sidX3e56OS0QVol6XngP3KIPiHEU9KW8/lfSiJA==" saltValue="MPZfVe3/cp2GmEZimP2W/g==" spinCount="100000" sheet="1" objects="1" scenarios="1"/>
  <mergeCells count="17">
    <mergeCell ref="A2:G3"/>
    <mergeCell ref="A1:G1"/>
    <mergeCell ref="A5:A9"/>
    <mergeCell ref="A4:G4"/>
    <mergeCell ref="C32:G32"/>
    <mergeCell ref="C33:G33"/>
    <mergeCell ref="C34:G34"/>
    <mergeCell ref="B32:B34"/>
    <mergeCell ref="P8:S8"/>
    <mergeCell ref="J8:J9"/>
    <mergeCell ref="B5:B9"/>
    <mergeCell ref="C5:C9"/>
    <mergeCell ref="D5:D9"/>
    <mergeCell ref="E5:E9"/>
    <mergeCell ref="F5:F9"/>
    <mergeCell ref="G5:G9"/>
    <mergeCell ref="H5:H9"/>
  </mergeCells>
  <pageMargins left="0.2" right="0.2" top="0.5" bottom="0.5" header="0" footer="0"/>
  <pageSetup scale="80" orientation="portrait" horizontalDpi="4294967293" r:id="rId1"/>
  <rowBreaks count="1" manualBreakCount="1">
    <brk id="59" max="7" man="1"/>
  </rowBreaks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367-C152-4424-B8D6-BF52C9BFB721}">
  <dimension ref="A1:T507"/>
  <sheetViews>
    <sheetView showGridLines="0" showRowColHeaders="0" zoomScale="90" zoomScaleNormal="90" workbookViewId="0">
      <pane ySplit="9" topLeftCell="A10" activePane="bottomLeft" state="frozen"/>
      <selection sqref="A1:G1"/>
      <selection pane="bottomLeft" activeCell="H1" sqref="H1"/>
    </sheetView>
  </sheetViews>
  <sheetFormatPr defaultColWidth="16.140625" defaultRowHeight="15.75" x14ac:dyDescent="0.25"/>
  <cols>
    <col min="1" max="1" width="15.42578125" style="544" customWidth="1"/>
    <col min="2" max="2" width="18.42578125" style="483" customWidth="1"/>
    <col min="3" max="3" width="19" style="483" customWidth="1"/>
    <col min="4" max="5" width="15.28515625" style="483" customWidth="1"/>
    <col min="6" max="6" width="16.42578125" style="483" customWidth="1"/>
    <col min="7" max="7" width="17.5703125" style="483" customWidth="1"/>
    <col min="8" max="8" width="19.42578125" style="483" customWidth="1"/>
    <col min="9" max="9" width="11" style="483" customWidth="1"/>
    <col min="10" max="10" width="11" style="483" hidden="1" customWidth="1"/>
    <col min="11" max="11" width="19.28515625" style="483" hidden="1" customWidth="1"/>
    <col min="12" max="15" width="19.28515625" style="563" hidden="1" customWidth="1"/>
    <col min="16" max="16" width="15.28515625" style="483" hidden="1" customWidth="1"/>
    <col min="17" max="17" width="7.28515625" style="483" hidden="1" customWidth="1"/>
    <col min="18" max="18" width="9.5703125" style="483" hidden="1" customWidth="1"/>
    <col min="19" max="19" width="10.85546875" style="483" hidden="1" customWidth="1"/>
    <col min="20" max="20" width="16.140625" style="483" customWidth="1"/>
    <col min="21" max="16384" width="16.140625" style="483"/>
  </cols>
  <sheetData>
    <row r="1" spans="1:20" ht="22.5" customHeight="1" x14ac:dyDescent="0.4">
      <c r="A1" s="744" t="s">
        <v>1209</v>
      </c>
      <c r="B1" s="745"/>
      <c r="C1" s="745"/>
      <c r="D1" s="745"/>
      <c r="E1" s="745"/>
      <c r="F1" s="745"/>
      <c r="G1" s="746"/>
      <c r="H1" s="481" t="s">
        <v>1014</v>
      </c>
      <c r="P1" s="483" t="s">
        <v>241</v>
      </c>
    </row>
    <row r="2" spans="1:20" ht="22.5" customHeight="1" x14ac:dyDescent="0.3">
      <c r="A2" s="817" t="s">
        <v>1026</v>
      </c>
      <c r="B2" s="818"/>
      <c r="C2" s="818"/>
      <c r="D2" s="818"/>
      <c r="E2" s="818"/>
      <c r="F2" s="818"/>
      <c r="G2" s="819"/>
      <c r="H2" s="484">
        <v>1</v>
      </c>
    </row>
    <row r="3" spans="1:20" ht="22.5" customHeight="1" thickBot="1" x14ac:dyDescent="0.35">
      <c r="A3" s="820" t="s">
        <v>1115</v>
      </c>
      <c r="B3" s="821"/>
      <c r="C3" s="821"/>
      <c r="D3" s="821"/>
      <c r="E3" s="821"/>
      <c r="F3" s="821"/>
      <c r="G3" s="822"/>
      <c r="H3" s="652">
        <v>172</v>
      </c>
      <c r="K3" s="486"/>
      <c r="L3" s="486"/>
      <c r="M3" s="486"/>
      <c r="N3" s="486"/>
      <c r="O3" s="486"/>
      <c r="P3" s="486"/>
      <c r="Q3" s="486"/>
      <c r="R3" s="486"/>
      <c r="S3" s="486"/>
      <c r="T3" s="486"/>
    </row>
    <row r="4" spans="1:20" s="487" customFormat="1" ht="16.5" thickBot="1" x14ac:dyDescent="0.3">
      <c r="A4" s="739" t="s">
        <v>544</v>
      </c>
      <c r="B4" s="823"/>
      <c r="C4" s="823"/>
      <c r="D4" s="823"/>
      <c r="E4" s="823"/>
      <c r="F4" s="823"/>
      <c r="G4" s="823"/>
      <c r="H4" s="824"/>
      <c r="K4" s="488"/>
      <c r="L4" s="488"/>
      <c r="M4" s="488"/>
      <c r="N4" s="488"/>
      <c r="O4" s="488"/>
      <c r="P4" s="489"/>
      <c r="Q4" s="488"/>
      <c r="R4" s="488"/>
      <c r="S4" s="488"/>
      <c r="T4" s="488"/>
    </row>
    <row r="5" spans="1:20" s="487" customFormat="1" ht="15.75" customHeight="1" x14ac:dyDescent="0.25">
      <c r="A5" s="753" t="s">
        <v>7</v>
      </c>
      <c r="B5" s="756" t="s">
        <v>560</v>
      </c>
      <c r="C5" s="759" t="s">
        <v>1159</v>
      </c>
      <c r="D5" s="762" t="s">
        <v>308</v>
      </c>
      <c r="E5" s="765" t="s">
        <v>1161</v>
      </c>
      <c r="F5" s="765" t="s">
        <v>1162</v>
      </c>
      <c r="G5" s="765" t="s">
        <v>1163</v>
      </c>
      <c r="H5" s="736" t="s">
        <v>545</v>
      </c>
      <c r="K5" s="488"/>
      <c r="L5" s="488"/>
      <c r="M5" s="488"/>
      <c r="N5" s="488"/>
      <c r="O5" s="488"/>
      <c r="P5" s="488"/>
      <c r="Q5" s="488"/>
      <c r="R5" s="488"/>
      <c r="S5" s="488"/>
      <c r="T5" s="488"/>
    </row>
    <row r="6" spans="1:20" s="492" customFormat="1" ht="15" customHeight="1" x14ac:dyDescent="0.2">
      <c r="A6" s="754"/>
      <c r="B6" s="757"/>
      <c r="C6" s="760"/>
      <c r="D6" s="763"/>
      <c r="E6" s="766"/>
      <c r="F6" s="766"/>
      <c r="G6" s="766"/>
      <c r="H6" s="737"/>
      <c r="K6" s="486"/>
      <c r="L6" s="486"/>
      <c r="M6" s="486"/>
      <c r="N6" s="486"/>
      <c r="O6" s="486"/>
      <c r="P6" s="486"/>
      <c r="Q6" s="486"/>
      <c r="R6" s="488"/>
      <c r="S6" s="486"/>
      <c r="T6" s="486"/>
    </row>
    <row r="7" spans="1:20" s="492" customFormat="1" ht="15" customHeight="1" x14ac:dyDescent="0.2">
      <c r="A7" s="754"/>
      <c r="B7" s="757"/>
      <c r="C7" s="760"/>
      <c r="D7" s="763"/>
      <c r="E7" s="766"/>
      <c r="F7" s="766"/>
      <c r="G7" s="766"/>
      <c r="H7" s="737"/>
      <c r="K7" s="486"/>
      <c r="L7" s="486"/>
      <c r="M7" s="486"/>
      <c r="N7" s="486"/>
      <c r="O7" s="486"/>
      <c r="P7" s="486"/>
      <c r="Q7" s="486"/>
      <c r="R7" s="486"/>
      <c r="S7" s="486"/>
      <c r="T7" s="486"/>
    </row>
    <row r="8" spans="1:20" s="492" customFormat="1" ht="15" customHeight="1" x14ac:dyDescent="0.2">
      <c r="A8" s="754"/>
      <c r="B8" s="757"/>
      <c r="C8" s="760"/>
      <c r="D8" s="763"/>
      <c r="E8" s="766"/>
      <c r="F8" s="766"/>
      <c r="G8" s="766"/>
      <c r="H8" s="737"/>
      <c r="J8" s="70" t="s">
        <v>1153</v>
      </c>
      <c r="K8" s="486"/>
      <c r="L8" s="416" t="s">
        <v>558</v>
      </c>
      <c r="M8" s="416" t="s">
        <v>1123</v>
      </c>
      <c r="N8" s="416" t="s">
        <v>1154</v>
      </c>
      <c r="O8" s="416" t="s">
        <v>1025</v>
      </c>
      <c r="P8" s="815" t="s">
        <v>1155</v>
      </c>
      <c r="Q8" s="816"/>
      <c r="R8" s="816"/>
      <c r="S8" s="816"/>
      <c r="T8" s="486"/>
    </row>
    <row r="9" spans="1:20" s="492" customFormat="1" ht="15" customHeight="1" thickBot="1" x14ac:dyDescent="0.25">
      <c r="A9" s="755"/>
      <c r="B9" s="758"/>
      <c r="C9" s="761"/>
      <c r="D9" s="764"/>
      <c r="E9" s="767"/>
      <c r="F9" s="767"/>
      <c r="G9" s="767"/>
      <c r="H9" s="738"/>
      <c r="J9" s="70" t="s">
        <v>44</v>
      </c>
      <c r="K9" s="416" t="s">
        <v>308</v>
      </c>
      <c r="L9" s="416" t="s">
        <v>559</v>
      </c>
      <c r="M9" s="416"/>
      <c r="N9" s="416"/>
      <c r="O9" s="416"/>
      <c r="P9" s="416" t="s">
        <v>57</v>
      </c>
      <c r="Q9" s="416" t="s">
        <v>58</v>
      </c>
      <c r="R9" s="416" t="s">
        <v>517</v>
      </c>
      <c r="S9" s="416" t="s">
        <v>546</v>
      </c>
      <c r="T9" s="486"/>
    </row>
    <row r="10" spans="1:20" s="492" customFormat="1" ht="15" customHeight="1" x14ac:dyDescent="0.25">
      <c r="A10" s="648"/>
      <c r="B10" s="650" t="s">
        <v>1054</v>
      </c>
      <c r="C10" s="650" t="s">
        <v>1015</v>
      </c>
      <c r="D10" s="643">
        <f t="shared" ref="D10:D33" si="0">$H$2*K10</f>
        <v>1283</v>
      </c>
      <c r="E10" s="643">
        <f t="shared" ref="E10:G33" si="1">$H$2*L10</f>
        <v>1330</v>
      </c>
      <c r="F10" s="643">
        <f t="shared" si="1"/>
        <v>586</v>
      </c>
      <c r="G10" s="643">
        <f t="shared" si="1"/>
        <v>538</v>
      </c>
      <c r="H10" s="642">
        <f t="shared" ref="H10:H33" si="2">$H$2*O10</f>
        <v>22</v>
      </c>
      <c r="J10" s="620">
        <v>2640</v>
      </c>
      <c r="K10" s="503">
        <v>1283</v>
      </c>
      <c r="L10">
        <v>1330</v>
      </c>
      <c r="M10">
        <v>586</v>
      </c>
      <c r="N10">
        <v>538</v>
      </c>
      <c r="O10">
        <v>22</v>
      </c>
      <c r="P10" s="511">
        <v>30</v>
      </c>
      <c r="Q10" s="493">
        <v>30</v>
      </c>
      <c r="R10" s="486">
        <f t="shared" ref="R10:R33" si="3">P10*Q10/144</f>
        <v>6.25</v>
      </c>
      <c r="S10" s="504">
        <f t="shared" ref="S10:S33" si="4">P10+Q10</f>
        <v>60</v>
      </c>
    </row>
    <row r="11" spans="1:20" s="492" customFormat="1" ht="15" customHeight="1" x14ac:dyDescent="0.25">
      <c r="A11" s="497"/>
      <c r="B11" s="437" t="s">
        <v>1055</v>
      </c>
      <c r="C11" s="437" t="s">
        <v>1016</v>
      </c>
      <c r="D11" s="499">
        <f t="shared" si="0"/>
        <v>1326</v>
      </c>
      <c r="E11" s="499">
        <f t="shared" si="1"/>
        <v>1377</v>
      </c>
      <c r="F11" s="499">
        <f t="shared" si="1"/>
        <v>594</v>
      </c>
      <c r="G11" s="499">
        <f t="shared" si="1"/>
        <v>546</v>
      </c>
      <c r="H11" s="570">
        <f t="shared" si="2"/>
        <v>22</v>
      </c>
      <c r="J11" s="620">
        <v>2646</v>
      </c>
      <c r="K11" s="503">
        <v>1326</v>
      </c>
      <c r="L11">
        <v>1377</v>
      </c>
      <c r="M11">
        <v>594</v>
      </c>
      <c r="N11">
        <v>546</v>
      </c>
      <c r="O11">
        <v>22</v>
      </c>
      <c r="P11" s="511">
        <v>30</v>
      </c>
      <c r="Q11" s="493">
        <v>36</v>
      </c>
      <c r="R11" s="486">
        <f t="shared" si="3"/>
        <v>7.5</v>
      </c>
      <c r="S11" s="504">
        <f t="shared" si="4"/>
        <v>66</v>
      </c>
    </row>
    <row r="12" spans="1:20" s="492" customFormat="1" ht="15" customHeight="1" x14ac:dyDescent="0.25">
      <c r="A12" s="497"/>
      <c r="B12" s="437" t="s">
        <v>1056</v>
      </c>
      <c r="C12" s="437" t="s">
        <v>1017</v>
      </c>
      <c r="D12" s="499">
        <f t="shared" si="0"/>
        <v>1355</v>
      </c>
      <c r="E12" s="499">
        <f t="shared" si="1"/>
        <v>1410</v>
      </c>
      <c r="F12" s="499">
        <f t="shared" si="1"/>
        <v>603</v>
      </c>
      <c r="G12" s="499">
        <f t="shared" si="1"/>
        <v>553</v>
      </c>
      <c r="H12" s="570">
        <f t="shared" si="2"/>
        <v>22</v>
      </c>
      <c r="J12" s="620">
        <v>2650</v>
      </c>
      <c r="K12" s="503">
        <v>1355</v>
      </c>
      <c r="L12">
        <v>1410</v>
      </c>
      <c r="M12">
        <v>603</v>
      </c>
      <c r="N12">
        <v>553</v>
      </c>
      <c r="O12">
        <v>22</v>
      </c>
      <c r="P12" s="511">
        <v>30</v>
      </c>
      <c r="Q12" s="493">
        <v>48</v>
      </c>
      <c r="R12" s="486">
        <f t="shared" si="3"/>
        <v>10</v>
      </c>
      <c r="S12" s="504">
        <f t="shared" si="4"/>
        <v>78</v>
      </c>
    </row>
    <row r="13" spans="1:20" s="492" customFormat="1" ht="15" customHeight="1" x14ac:dyDescent="0.25">
      <c r="A13" s="497"/>
      <c r="B13" s="437" t="s">
        <v>1057</v>
      </c>
      <c r="C13" s="437" t="s">
        <v>1018</v>
      </c>
      <c r="D13" s="499">
        <f t="shared" si="0"/>
        <v>1386</v>
      </c>
      <c r="E13" s="499">
        <f t="shared" si="1"/>
        <v>1444</v>
      </c>
      <c r="F13" s="499">
        <f t="shared" si="1"/>
        <v>613</v>
      </c>
      <c r="G13" s="499">
        <f t="shared" si="1"/>
        <v>561</v>
      </c>
      <c r="H13" s="570">
        <f t="shared" si="2"/>
        <v>22</v>
      </c>
      <c r="J13" s="620">
        <v>2656</v>
      </c>
      <c r="K13" s="503">
        <v>1386</v>
      </c>
      <c r="L13">
        <v>1444</v>
      </c>
      <c r="M13">
        <v>613</v>
      </c>
      <c r="N13">
        <v>561</v>
      </c>
      <c r="O13">
        <v>22</v>
      </c>
      <c r="P13" s="511">
        <v>30</v>
      </c>
      <c r="Q13" s="493">
        <v>60</v>
      </c>
      <c r="R13" s="486">
        <f t="shared" si="3"/>
        <v>12.5</v>
      </c>
      <c r="S13" s="504">
        <f t="shared" si="4"/>
        <v>90</v>
      </c>
    </row>
    <row r="14" spans="1:20" s="492" customFormat="1" ht="15" customHeight="1" x14ac:dyDescent="0.25">
      <c r="A14" s="497"/>
      <c r="B14" s="437" t="s">
        <v>1058</v>
      </c>
      <c r="C14" s="437" t="s">
        <v>1019</v>
      </c>
      <c r="D14" s="499">
        <f t="shared" si="0"/>
        <v>1406</v>
      </c>
      <c r="E14" s="499">
        <f t="shared" si="1"/>
        <v>1468</v>
      </c>
      <c r="F14" s="499">
        <f t="shared" si="1"/>
        <v>621</v>
      </c>
      <c r="G14" s="499">
        <f t="shared" si="1"/>
        <v>567</v>
      </c>
      <c r="H14" s="570">
        <f t="shared" si="2"/>
        <v>22</v>
      </c>
      <c r="J14" s="620">
        <v>2660</v>
      </c>
      <c r="K14" s="503">
        <v>1406</v>
      </c>
      <c r="L14">
        <v>1468</v>
      </c>
      <c r="M14">
        <v>621</v>
      </c>
      <c r="N14">
        <v>567</v>
      </c>
      <c r="O14">
        <v>22</v>
      </c>
      <c r="P14" s="511">
        <v>30</v>
      </c>
      <c r="Q14" s="493">
        <v>72</v>
      </c>
      <c r="R14" s="486">
        <f t="shared" si="3"/>
        <v>15</v>
      </c>
      <c r="S14" s="504">
        <f t="shared" si="4"/>
        <v>102</v>
      </c>
    </row>
    <row r="15" spans="1:20" s="492" customFormat="1" ht="15" customHeight="1" x14ac:dyDescent="0.25">
      <c r="A15" s="497"/>
      <c r="B15" s="437" t="s">
        <v>1059</v>
      </c>
      <c r="C15" s="437" t="s">
        <v>1020</v>
      </c>
      <c r="D15" s="499">
        <f t="shared" ref="D15:D17" si="5">$H$2*K15</f>
        <v>1431</v>
      </c>
      <c r="E15" s="499">
        <f t="shared" ref="E15:E17" si="6">$H$2*L15</f>
        <v>1498</v>
      </c>
      <c r="F15" s="499">
        <f t="shared" si="1"/>
        <v>631</v>
      </c>
      <c r="G15" s="499">
        <f t="shared" si="1"/>
        <v>576</v>
      </c>
      <c r="H15" s="570">
        <f t="shared" ref="H15:H17" si="7">$H$2*O15</f>
        <v>22</v>
      </c>
      <c r="J15" s="620">
        <v>2666</v>
      </c>
      <c r="K15" s="503">
        <v>1431</v>
      </c>
      <c r="L15">
        <v>1498</v>
      </c>
      <c r="M15">
        <v>631</v>
      </c>
      <c r="N15">
        <v>576</v>
      </c>
      <c r="O15">
        <v>22</v>
      </c>
      <c r="P15" s="511">
        <v>30</v>
      </c>
      <c r="Q15" s="493">
        <v>84</v>
      </c>
      <c r="R15" s="486">
        <f t="shared" ref="R15:R17" si="8">P15*Q15/144</f>
        <v>17.5</v>
      </c>
      <c r="S15" s="504">
        <f t="shared" ref="S15:S17" si="9">P15+Q15</f>
        <v>114</v>
      </c>
    </row>
    <row r="16" spans="1:20" s="492" customFormat="1" ht="15" customHeight="1" x14ac:dyDescent="0.25">
      <c r="A16" s="497"/>
      <c r="B16" s="437" t="s">
        <v>526</v>
      </c>
      <c r="C16" s="437" t="s">
        <v>598</v>
      </c>
      <c r="D16" s="499">
        <f t="shared" si="5"/>
        <v>1545</v>
      </c>
      <c r="E16" s="499">
        <f t="shared" si="6"/>
        <v>1616</v>
      </c>
      <c r="F16" s="499">
        <f t="shared" si="1"/>
        <v>631</v>
      </c>
      <c r="G16" s="499">
        <f t="shared" si="1"/>
        <v>576</v>
      </c>
      <c r="H16" s="570">
        <f t="shared" si="7"/>
        <v>22</v>
      </c>
      <c r="J16" s="621">
        <v>2666</v>
      </c>
      <c r="K16" s="503">
        <v>1545</v>
      </c>
      <c r="L16">
        <v>1616</v>
      </c>
      <c r="M16">
        <v>631</v>
      </c>
      <c r="N16">
        <v>576</v>
      </c>
      <c r="O16">
        <v>22</v>
      </c>
      <c r="P16" s="511">
        <v>30</v>
      </c>
      <c r="Q16" s="493">
        <v>72</v>
      </c>
      <c r="R16" s="486">
        <f t="shared" si="8"/>
        <v>15</v>
      </c>
      <c r="S16" s="504">
        <f t="shared" si="9"/>
        <v>102</v>
      </c>
    </row>
    <row r="17" spans="1:19" s="492" customFormat="1" ht="15" customHeight="1" x14ac:dyDescent="0.25">
      <c r="A17" s="497"/>
      <c r="B17" s="437" t="s">
        <v>439</v>
      </c>
      <c r="C17" s="437" t="s">
        <v>599</v>
      </c>
      <c r="D17" s="499">
        <f t="shared" si="5"/>
        <v>1607</v>
      </c>
      <c r="E17" s="499">
        <f t="shared" si="6"/>
        <v>1683</v>
      </c>
      <c r="F17" s="499">
        <f t="shared" si="1"/>
        <v>721</v>
      </c>
      <c r="G17" s="499">
        <f t="shared" si="1"/>
        <v>693</v>
      </c>
      <c r="H17" s="570">
        <f t="shared" si="7"/>
        <v>22</v>
      </c>
      <c r="J17" s="621">
        <v>2670</v>
      </c>
      <c r="K17" s="503">
        <v>1607</v>
      </c>
      <c r="L17">
        <v>1683</v>
      </c>
      <c r="M17">
        <v>721</v>
      </c>
      <c r="N17">
        <v>693</v>
      </c>
      <c r="O17">
        <v>22</v>
      </c>
      <c r="P17" s="511">
        <v>30</v>
      </c>
      <c r="Q17" s="493">
        <v>84</v>
      </c>
      <c r="R17" s="486">
        <f t="shared" si="8"/>
        <v>17.5</v>
      </c>
      <c r="S17" s="504">
        <f t="shared" si="9"/>
        <v>114</v>
      </c>
    </row>
    <row r="18" spans="1:19" s="492" customFormat="1" ht="15" customHeight="1" x14ac:dyDescent="0.25">
      <c r="A18" s="506"/>
      <c r="B18" s="453" t="s">
        <v>522</v>
      </c>
      <c r="C18" s="453" t="s">
        <v>600</v>
      </c>
      <c r="D18" s="507">
        <f t="shared" si="0"/>
        <v>1776</v>
      </c>
      <c r="E18" s="507">
        <f t="shared" si="1"/>
        <v>1858</v>
      </c>
      <c r="F18" s="499">
        <f t="shared" si="1"/>
        <v>761</v>
      </c>
      <c r="G18" s="499">
        <f t="shared" si="1"/>
        <v>693</v>
      </c>
      <c r="H18" s="571">
        <f t="shared" si="2"/>
        <v>22</v>
      </c>
      <c r="J18" s="621">
        <v>2680</v>
      </c>
      <c r="K18" s="503">
        <v>1776</v>
      </c>
      <c r="L18">
        <v>1858</v>
      </c>
      <c r="M18">
        <v>761</v>
      </c>
      <c r="N18">
        <v>693</v>
      </c>
      <c r="O18">
        <v>22</v>
      </c>
      <c r="P18" s="511">
        <v>30</v>
      </c>
      <c r="Q18" s="493">
        <v>84</v>
      </c>
      <c r="R18" s="486">
        <f t="shared" si="3"/>
        <v>17.5</v>
      </c>
      <c r="S18" s="504">
        <f t="shared" si="4"/>
        <v>114</v>
      </c>
    </row>
    <row r="19" spans="1:19" s="492" customFormat="1" ht="15" customHeight="1" x14ac:dyDescent="0.25">
      <c r="A19" s="497"/>
      <c r="B19" s="437" t="s">
        <v>1060</v>
      </c>
      <c r="C19" s="437" t="s">
        <v>985</v>
      </c>
      <c r="D19" s="499">
        <f t="shared" si="0"/>
        <v>1399</v>
      </c>
      <c r="E19" s="499">
        <f t="shared" si="1"/>
        <v>1456</v>
      </c>
      <c r="F19" s="502">
        <f t="shared" si="1"/>
        <v>612</v>
      </c>
      <c r="G19" s="502">
        <f t="shared" si="1"/>
        <v>561</v>
      </c>
      <c r="H19" s="570">
        <f t="shared" si="2"/>
        <v>22</v>
      </c>
      <c r="J19" s="622">
        <v>3046</v>
      </c>
      <c r="K19" s="503">
        <v>1399</v>
      </c>
      <c r="L19">
        <v>1456</v>
      </c>
      <c r="M19">
        <v>612</v>
      </c>
      <c r="N19">
        <v>561</v>
      </c>
      <c r="O19">
        <v>22</v>
      </c>
      <c r="P19" s="511">
        <v>30</v>
      </c>
      <c r="Q19" s="493">
        <v>72</v>
      </c>
      <c r="R19" s="486">
        <f t="shared" si="3"/>
        <v>15</v>
      </c>
      <c r="S19" s="504">
        <f t="shared" si="4"/>
        <v>102</v>
      </c>
    </row>
    <row r="20" spans="1:19" s="492" customFormat="1" ht="15" customHeight="1" x14ac:dyDescent="0.25">
      <c r="A20" s="497"/>
      <c r="B20" s="437" t="s">
        <v>1061</v>
      </c>
      <c r="C20" s="437" t="s">
        <v>1021</v>
      </c>
      <c r="D20" s="499">
        <f t="shared" si="0"/>
        <v>1425</v>
      </c>
      <c r="E20" s="499">
        <f t="shared" si="1"/>
        <v>1485</v>
      </c>
      <c r="F20" s="500">
        <f t="shared" si="1"/>
        <v>623</v>
      </c>
      <c r="G20" s="500">
        <f t="shared" si="1"/>
        <v>569</v>
      </c>
      <c r="H20" s="570">
        <f t="shared" si="2"/>
        <v>22</v>
      </c>
      <c r="J20" s="622">
        <v>3050</v>
      </c>
      <c r="K20" s="503">
        <v>1425</v>
      </c>
      <c r="L20">
        <v>1485</v>
      </c>
      <c r="M20">
        <v>623</v>
      </c>
      <c r="N20">
        <v>569</v>
      </c>
      <c r="O20">
        <v>22</v>
      </c>
      <c r="P20" s="511">
        <v>30</v>
      </c>
      <c r="Q20" s="493">
        <v>84</v>
      </c>
      <c r="R20" s="486">
        <f t="shared" si="3"/>
        <v>17.5</v>
      </c>
      <c r="S20" s="504">
        <f t="shared" si="4"/>
        <v>114</v>
      </c>
    </row>
    <row r="21" spans="1:19" s="492" customFormat="1" ht="15" customHeight="1" x14ac:dyDescent="0.25">
      <c r="A21" s="497"/>
      <c r="B21" s="437" t="s">
        <v>1062</v>
      </c>
      <c r="C21" s="437" t="s">
        <v>977</v>
      </c>
      <c r="D21" s="499">
        <f t="shared" si="0"/>
        <v>1458</v>
      </c>
      <c r="E21" s="499">
        <f t="shared" si="1"/>
        <v>1523</v>
      </c>
      <c r="F21" s="500">
        <f t="shared" si="1"/>
        <v>635</v>
      </c>
      <c r="G21" s="500">
        <f t="shared" si="1"/>
        <v>580</v>
      </c>
      <c r="H21" s="570">
        <f t="shared" si="2"/>
        <v>22</v>
      </c>
      <c r="J21" s="622">
        <v>3056</v>
      </c>
      <c r="K21" s="503">
        <v>1458</v>
      </c>
      <c r="L21">
        <v>1523</v>
      </c>
      <c r="M21">
        <v>635</v>
      </c>
      <c r="N21">
        <v>580</v>
      </c>
      <c r="O21">
        <v>22</v>
      </c>
      <c r="P21" s="511">
        <v>30</v>
      </c>
      <c r="Q21" s="493">
        <v>72</v>
      </c>
      <c r="R21" s="486">
        <f t="shared" si="3"/>
        <v>15</v>
      </c>
      <c r="S21" s="504">
        <f t="shared" si="4"/>
        <v>102</v>
      </c>
    </row>
    <row r="22" spans="1:19" s="492" customFormat="1" ht="15" customHeight="1" x14ac:dyDescent="0.25">
      <c r="A22" s="497"/>
      <c r="B22" s="437" t="s">
        <v>1063</v>
      </c>
      <c r="C22" s="437" t="s">
        <v>978</v>
      </c>
      <c r="D22" s="499">
        <f t="shared" si="0"/>
        <v>1484</v>
      </c>
      <c r="E22" s="499">
        <f t="shared" si="1"/>
        <v>1552</v>
      </c>
      <c r="F22" s="500">
        <f t="shared" si="1"/>
        <v>642</v>
      </c>
      <c r="G22" s="500">
        <f t="shared" si="1"/>
        <v>585</v>
      </c>
      <c r="H22" s="570">
        <f t="shared" si="2"/>
        <v>22</v>
      </c>
      <c r="J22" s="622">
        <v>3060</v>
      </c>
      <c r="K22" s="503">
        <v>1484</v>
      </c>
      <c r="L22">
        <v>1552</v>
      </c>
      <c r="M22">
        <v>642</v>
      </c>
      <c r="N22">
        <v>585</v>
      </c>
      <c r="O22">
        <v>22</v>
      </c>
      <c r="P22" s="511">
        <v>30</v>
      </c>
      <c r="Q22" s="493">
        <v>84</v>
      </c>
      <c r="R22" s="486">
        <f t="shared" si="3"/>
        <v>17.5</v>
      </c>
      <c r="S22" s="504">
        <f t="shared" si="4"/>
        <v>114</v>
      </c>
    </row>
    <row r="23" spans="1:19" s="492" customFormat="1" ht="15" customHeight="1" x14ac:dyDescent="0.25">
      <c r="A23" s="497"/>
      <c r="B23" s="437" t="s">
        <v>1064</v>
      </c>
      <c r="C23" s="437" t="s">
        <v>1022</v>
      </c>
      <c r="D23" s="499">
        <f t="shared" si="0"/>
        <v>1545</v>
      </c>
      <c r="E23" s="499">
        <f t="shared" si="1"/>
        <v>1616</v>
      </c>
      <c r="F23" s="500">
        <f t="shared" si="1"/>
        <v>734</v>
      </c>
      <c r="G23" s="500">
        <f t="shared" si="1"/>
        <v>671</v>
      </c>
      <c r="H23" s="570">
        <f t="shared" si="2"/>
        <v>22</v>
      </c>
      <c r="J23" s="622">
        <v>3066</v>
      </c>
      <c r="K23" s="503">
        <v>1545</v>
      </c>
      <c r="L23">
        <v>1616</v>
      </c>
      <c r="M23">
        <v>734</v>
      </c>
      <c r="N23">
        <v>671</v>
      </c>
      <c r="O23">
        <v>22</v>
      </c>
      <c r="P23" s="511">
        <v>30</v>
      </c>
      <c r="Q23" s="493">
        <v>72</v>
      </c>
      <c r="R23" s="486">
        <f t="shared" si="3"/>
        <v>15</v>
      </c>
      <c r="S23" s="504">
        <f t="shared" si="4"/>
        <v>102</v>
      </c>
    </row>
    <row r="24" spans="1:19" s="492" customFormat="1" ht="15" customHeight="1" x14ac:dyDescent="0.25">
      <c r="A24" s="497"/>
      <c r="B24" s="437" t="s">
        <v>1065</v>
      </c>
      <c r="C24" s="437" t="s">
        <v>979</v>
      </c>
      <c r="D24" s="499">
        <f t="shared" si="0"/>
        <v>1607</v>
      </c>
      <c r="E24" s="499">
        <f t="shared" si="1"/>
        <v>1683</v>
      </c>
      <c r="F24" s="500">
        <f t="shared" si="1"/>
        <v>743</v>
      </c>
      <c r="G24" s="500">
        <f t="shared" si="1"/>
        <v>680</v>
      </c>
      <c r="H24" s="570">
        <f t="shared" si="2"/>
        <v>22</v>
      </c>
      <c r="J24" s="622">
        <v>3070</v>
      </c>
      <c r="K24" s="503">
        <v>1607</v>
      </c>
      <c r="L24">
        <v>1683</v>
      </c>
      <c r="M24">
        <v>743</v>
      </c>
      <c r="N24">
        <v>680</v>
      </c>
      <c r="O24">
        <v>22</v>
      </c>
      <c r="P24" s="511">
        <v>30</v>
      </c>
      <c r="Q24" s="493">
        <v>84</v>
      </c>
      <c r="R24" s="486">
        <f t="shared" si="3"/>
        <v>17.5</v>
      </c>
      <c r="S24" s="504">
        <f t="shared" si="4"/>
        <v>114</v>
      </c>
    </row>
    <row r="25" spans="1:19" s="492" customFormat="1" ht="15" customHeight="1" x14ac:dyDescent="0.25">
      <c r="A25" s="506"/>
      <c r="B25" s="453" t="s">
        <v>1066</v>
      </c>
      <c r="C25" s="453" t="s">
        <v>980</v>
      </c>
      <c r="D25" s="507">
        <f t="shared" si="0"/>
        <v>1776</v>
      </c>
      <c r="E25" s="507">
        <f t="shared" si="1"/>
        <v>1858</v>
      </c>
      <c r="F25" s="508">
        <f t="shared" si="1"/>
        <v>775</v>
      </c>
      <c r="G25" s="508">
        <f t="shared" si="1"/>
        <v>705</v>
      </c>
      <c r="H25" s="571">
        <f t="shared" si="2"/>
        <v>22</v>
      </c>
      <c r="J25" s="622">
        <v>3080</v>
      </c>
      <c r="K25" s="503">
        <v>1776</v>
      </c>
      <c r="L25">
        <v>1858</v>
      </c>
      <c r="M25">
        <v>775</v>
      </c>
      <c r="N25">
        <v>705</v>
      </c>
      <c r="O25">
        <v>22</v>
      </c>
      <c r="P25" s="511">
        <v>30</v>
      </c>
      <c r="Q25" s="493">
        <v>72</v>
      </c>
      <c r="R25" s="486">
        <f t="shared" si="3"/>
        <v>15</v>
      </c>
      <c r="S25" s="504">
        <f t="shared" si="4"/>
        <v>102</v>
      </c>
    </row>
    <row r="26" spans="1:19" s="492" customFormat="1" ht="15" hidden="1" customHeight="1" x14ac:dyDescent="0.2">
      <c r="A26" s="506"/>
      <c r="B26" s="453" t="s">
        <v>1023</v>
      </c>
      <c r="C26" s="453" t="s">
        <v>1023</v>
      </c>
      <c r="D26" s="507">
        <f t="shared" si="0"/>
        <v>1961</v>
      </c>
      <c r="E26" s="507">
        <f t="shared" si="1"/>
        <v>2048</v>
      </c>
      <c r="F26" s="499">
        <f t="shared" si="1"/>
        <v>0</v>
      </c>
      <c r="G26" s="499">
        <f t="shared" si="1"/>
        <v>0</v>
      </c>
      <c r="H26" s="571">
        <f t="shared" si="2"/>
        <v>22</v>
      </c>
      <c r="K26" s="503">
        <v>1961</v>
      </c>
      <c r="L26">
        <v>2048</v>
      </c>
      <c r="M26">
        <v>0</v>
      </c>
      <c r="N26">
        <v>0</v>
      </c>
      <c r="O26">
        <v>22</v>
      </c>
      <c r="P26" s="511">
        <v>30</v>
      </c>
      <c r="Q26" s="493">
        <v>84</v>
      </c>
      <c r="R26" s="486">
        <f t="shared" si="3"/>
        <v>17.5</v>
      </c>
      <c r="S26" s="504">
        <f t="shared" si="4"/>
        <v>114</v>
      </c>
    </row>
    <row r="27" spans="1:19" s="492" customFormat="1" ht="15" customHeight="1" x14ac:dyDescent="0.25">
      <c r="A27" s="497"/>
      <c r="B27" s="437" t="s">
        <v>1067</v>
      </c>
      <c r="C27" s="437" t="s">
        <v>883</v>
      </c>
      <c r="D27" s="499">
        <f t="shared" si="0"/>
        <v>1533</v>
      </c>
      <c r="E27" s="499">
        <f t="shared" si="1"/>
        <v>1600</v>
      </c>
      <c r="F27" s="499">
        <f t="shared" si="1"/>
        <v>657</v>
      </c>
      <c r="G27" s="499">
        <f t="shared" si="1"/>
        <v>597</v>
      </c>
      <c r="H27" s="570">
        <f t="shared" si="2"/>
        <v>22</v>
      </c>
      <c r="J27" s="622">
        <v>4050</v>
      </c>
      <c r="K27" s="503">
        <v>1533</v>
      </c>
      <c r="L27">
        <v>1600</v>
      </c>
      <c r="M27">
        <v>657</v>
      </c>
      <c r="N27">
        <v>597</v>
      </c>
      <c r="O27">
        <v>22</v>
      </c>
      <c r="P27" s="511">
        <v>30</v>
      </c>
      <c r="Q27" s="493">
        <v>84</v>
      </c>
      <c r="R27" s="486">
        <f t="shared" si="3"/>
        <v>17.5</v>
      </c>
      <c r="S27" s="504">
        <f t="shared" si="4"/>
        <v>114</v>
      </c>
    </row>
    <row r="28" spans="1:19" s="492" customFormat="1" ht="15" customHeight="1" x14ac:dyDescent="0.25">
      <c r="A28" s="497"/>
      <c r="B28" s="437" t="s">
        <v>280</v>
      </c>
      <c r="C28" s="437" t="s">
        <v>618</v>
      </c>
      <c r="D28" s="499">
        <f t="shared" si="0"/>
        <v>1562</v>
      </c>
      <c r="E28" s="499">
        <f t="shared" si="1"/>
        <v>1634</v>
      </c>
      <c r="F28" s="499">
        <f t="shared" si="1"/>
        <v>751</v>
      </c>
      <c r="G28" s="499">
        <f t="shared" si="1"/>
        <v>686</v>
      </c>
      <c r="H28" s="570">
        <f t="shared" si="2"/>
        <v>22</v>
      </c>
      <c r="J28" s="622">
        <v>4056</v>
      </c>
      <c r="K28" s="503">
        <v>1562</v>
      </c>
      <c r="L28">
        <v>1634</v>
      </c>
      <c r="M28">
        <v>751</v>
      </c>
      <c r="N28">
        <v>686</v>
      </c>
      <c r="O28">
        <v>22</v>
      </c>
      <c r="P28" s="511">
        <v>30</v>
      </c>
      <c r="Q28" s="493">
        <v>72</v>
      </c>
      <c r="R28" s="486">
        <f t="shared" si="3"/>
        <v>15</v>
      </c>
      <c r="S28" s="504">
        <f t="shared" si="4"/>
        <v>102</v>
      </c>
    </row>
    <row r="29" spans="1:19" s="492" customFormat="1" ht="15" customHeight="1" x14ac:dyDescent="0.25">
      <c r="A29" s="497"/>
      <c r="B29" s="437" t="s">
        <v>139</v>
      </c>
      <c r="C29" s="437" t="s">
        <v>619</v>
      </c>
      <c r="D29" s="499">
        <f t="shared" si="0"/>
        <v>1630</v>
      </c>
      <c r="E29" s="499">
        <f t="shared" si="1"/>
        <v>1706</v>
      </c>
      <c r="F29" s="499">
        <f t="shared" si="1"/>
        <v>762</v>
      </c>
      <c r="G29" s="499">
        <f t="shared" si="1"/>
        <v>696</v>
      </c>
      <c r="H29" s="570">
        <f t="shared" si="2"/>
        <v>22</v>
      </c>
      <c r="J29" s="622">
        <v>4060</v>
      </c>
      <c r="K29" s="503">
        <v>1630</v>
      </c>
      <c r="L29">
        <v>1706</v>
      </c>
      <c r="M29">
        <v>762</v>
      </c>
      <c r="N29">
        <v>696</v>
      </c>
      <c r="O29">
        <v>22</v>
      </c>
      <c r="P29" s="511">
        <v>30</v>
      </c>
      <c r="Q29" s="493">
        <v>84</v>
      </c>
      <c r="R29" s="486">
        <f t="shared" si="3"/>
        <v>17.5</v>
      </c>
      <c r="S29" s="504">
        <f t="shared" si="4"/>
        <v>114</v>
      </c>
    </row>
    <row r="30" spans="1:19" s="492" customFormat="1" ht="15" customHeight="1" x14ac:dyDescent="0.25">
      <c r="A30" s="497"/>
      <c r="B30" s="437" t="s">
        <v>527</v>
      </c>
      <c r="C30" s="437" t="s">
        <v>620</v>
      </c>
      <c r="D30" s="499">
        <f t="shared" si="0"/>
        <v>1665</v>
      </c>
      <c r="E30" s="499">
        <f t="shared" si="1"/>
        <v>1745</v>
      </c>
      <c r="F30" s="499">
        <f t="shared" si="1"/>
        <v>774</v>
      </c>
      <c r="G30" s="499">
        <f t="shared" si="1"/>
        <v>705</v>
      </c>
      <c r="H30" s="570">
        <f t="shared" si="2"/>
        <v>22</v>
      </c>
      <c r="J30" s="622">
        <v>4066</v>
      </c>
      <c r="K30" s="503">
        <v>1665</v>
      </c>
      <c r="L30">
        <v>1745</v>
      </c>
      <c r="M30">
        <v>774</v>
      </c>
      <c r="N30">
        <v>705</v>
      </c>
      <c r="O30">
        <v>22</v>
      </c>
      <c r="P30" s="511">
        <v>30</v>
      </c>
      <c r="Q30" s="493">
        <v>72</v>
      </c>
      <c r="R30" s="486">
        <f t="shared" si="3"/>
        <v>15</v>
      </c>
      <c r="S30" s="504">
        <f t="shared" si="4"/>
        <v>102</v>
      </c>
    </row>
    <row r="31" spans="1:19" s="492" customFormat="1" ht="15" customHeight="1" x14ac:dyDescent="0.25">
      <c r="A31" s="497"/>
      <c r="B31" s="437" t="s">
        <v>441</v>
      </c>
      <c r="C31" s="437" t="s">
        <v>621</v>
      </c>
      <c r="D31" s="499">
        <f t="shared" si="0"/>
        <v>1741</v>
      </c>
      <c r="E31" s="499">
        <f t="shared" si="1"/>
        <v>1823</v>
      </c>
      <c r="F31" s="499">
        <f t="shared" si="1"/>
        <v>790</v>
      </c>
      <c r="G31" s="499">
        <f t="shared" si="1"/>
        <v>719</v>
      </c>
      <c r="H31" s="570">
        <f t="shared" si="2"/>
        <v>22</v>
      </c>
      <c r="J31" s="622">
        <v>4070</v>
      </c>
      <c r="K31" s="503">
        <v>1741</v>
      </c>
      <c r="L31">
        <v>1823</v>
      </c>
      <c r="M31">
        <v>790</v>
      </c>
      <c r="N31">
        <v>719</v>
      </c>
      <c r="O31">
        <v>22</v>
      </c>
      <c r="P31" s="511">
        <v>30</v>
      </c>
      <c r="Q31" s="493">
        <v>84</v>
      </c>
      <c r="R31" s="486">
        <f t="shared" si="3"/>
        <v>17.5</v>
      </c>
      <c r="S31" s="504">
        <f t="shared" si="4"/>
        <v>114</v>
      </c>
    </row>
    <row r="32" spans="1:19" s="492" customFormat="1" ht="15" customHeight="1" thickBot="1" x14ac:dyDescent="0.3">
      <c r="A32" s="580"/>
      <c r="B32" s="582" t="s">
        <v>446</v>
      </c>
      <c r="C32" s="582" t="s">
        <v>622</v>
      </c>
      <c r="D32" s="583">
        <f t="shared" si="0"/>
        <v>1977</v>
      </c>
      <c r="E32" s="583">
        <f t="shared" si="1"/>
        <v>2067</v>
      </c>
      <c r="F32" s="591">
        <f t="shared" si="1"/>
        <v>860</v>
      </c>
      <c r="G32" s="591">
        <f t="shared" si="1"/>
        <v>782</v>
      </c>
      <c r="H32" s="584">
        <f t="shared" si="2"/>
        <v>22</v>
      </c>
      <c r="J32" s="622">
        <v>4080</v>
      </c>
      <c r="K32" s="503">
        <v>1977</v>
      </c>
      <c r="L32">
        <v>2067</v>
      </c>
      <c r="M32">
        <v>860</v>
      </c>
      <c r="N32">
        <v>782</v>
      </c>
      <c r="O32">
        <v>22</v>
      </c>
      <c r="P32" s="511">
        <v>30</v>
      </c>
      <c r="Q32" s="493">
        <v>72</v>
      </c>
      <c r="R32" s="486">
        <f t="shared" si="3"/>
        <v>15</v>
      </c>
      <c r="S32" s="504">
        <f t="shared" si="4"/>
        <v>102</v>
      </c>
    </row>
    <row r="33" spans="1:19" s="492" customFormat="1" ht="15" hidden="1" customHeight="1" thickBot="1" x14ac:dyDescent="0.25">
      <c r="A33" s="580"/>
      <c r="B33" s="582" t="s">
        <v>1024</v>
      </c>
      <c r="C33" s="582" t="s">
        <v>1024</v>
      </c>
      <c r="D33" s="583">
        <f t="shared" si="0"/>
        <v>1616</v>
      </c>
      <c r="E33" s="583">
        <f t="shared" si="1"/>
        <v>1686</v>
      </c>
      <c r="F33" s="583"/>
      <c r="G33" s="583"/>
      <c r="H33" s="584">
        <f t="shared" si="2"/>
        <v>16</v>
      </c>
      <c r="K33" s="503">
        <v>1616</v>
      </c>
      <c r="L33">
        <v>1686</v>
      </c>
      <c r="M33"/>
      <c r="N33"/>
      <c r="O33">
        <v>16</v>
      </c>
      <c r="P33" s="511">
        <v>30</v>
      </c>
      <c r="Q33" s="493">
        <v>84</v>
      </c>
      <c r="R33" s="486">
        <f t="shared" si="3"/>
        <v>17.5</v>
      </c>
      <c r="S33" s="504">
        <f t="shared" si="4"/>
        <v>114</v>
      </c>
    </row>
    <row r="34" spans="1:19" s="492" customFormat="1" ht="12.75" customHeight="1" thickBot="1" x14ac:dyDescent="0.25">
      <c r="A34" s="513"/>
      <c r="B34" s="514"/>
      <c r="C34" s="514"/>
      <c r="D34" s="514"/>
      <c r="E34" s="514"/>
      <c r="F34" s="514"/>
      <c r="G34" s="514"/>
      <c r="H34" s="514"/>
      <c r="I34" s="512"/>
      <c r="J34" s="512"/>
      <c r="K34" s="516"/>
      <c r="L34" s="564"/>
      <c r="M34" s="564"/>
      <c r="N34" s="564"/>
      <c r="O34" s="564"/>
      <c r="P34" s="486"/>
      <c r="Q34" s="501"/>
      <c r="R34" s="501"/>
      <c r="S34" s="504"/>
    </row>
    <row r="35" spans="1:19" s="492" customFormat="1" ht="12.75" customHeight="1" x14ac:dyDescent="0.2">
      <c r="B35" s="741" t="s">
        <v>424</v>
      </c>
      <c r="C35" s="565" t="s">
        <v>841</v>
      </c>
      <c r="D35" s="566"/>
      <c r="E35" s="566"/>
      <c r="F35" s="623"/>
      <c r="G35" s="578"/>
      <c r="H35" s="512"/>
      <c r="I35" s="512"/>
      <c r="J35" s="516"/>
      <c r="K35" s="564"/>
      <c r="L35" s="564"/>
      <c r="M35" s="564"/>
      <c r="N35" s="564"/>
      <c r="O35" s="486"/>
      <c r="P35" s="501"/>
      <c r="Q35" s="501"/>
      <c r="R35" s="504"/>
    </row>
    <row r="36" spans="1:19" s="492" customFormat="1" ht="12.75" customHeight="1" x14ac:dyDescent="0.2">
      <c r="B36" s="742"/>
      <c r="C36" s="625" t="s">
        <v>879</v>
      </c>
      <c r="D36" s="520"/>
      <c r="E36" s="520"/>
      <c r="F36" s="585"/>
      <c r="G36" s="578"/>
      <c r="H36" s="512"/>
      <c r="I36" s="512"/>
      <c r="J36" s="516"/>
      <c r="K36" s="564"/>
      <c r="L36" s="564"/>
      <c r="M36" s="564"/>
      <c r="N36" s="564"/>
      <c r="O36" s="486"/>
      <c r="P36" s="501"/>
      <c r="Q36" s="501"/>
      <c r="R36" s="504"/>
    </row>
    <row r="37" spans="1:19" s="492" customFormat="1" ht="13.5" customHeight="1" thickBot="1" x14ac:dyDescent="0.25">
      <c r="B37" s="743"/>
      <c r="C37" s="560" t="s">
        <v>842</v>
      </c>
      <c r="D37" s="522"/>
      <c r="E37" s="522"/>
      <c r="F37" s="624"/>
      <c r="G37" s="578"/>
      <c r="H37" s="512"/>
      <c r="I37" s="512"/>
      <c r="J37" s="516"/>
      <c r="K37" s="564"/>
      <c r="L37" s="564"/>
      <c r="M37" s="564"/>
      <c r="N37" s="564"/>
      <c r="O37" s="486"/>
      <c r="P37" s="501"/>
      <c r="Q37" s="501"/>
      <c r="R37" s="504"/>
    </row>
    <row r="38" spans="1:19" s="492" customFormat="1" ht="13.5" customHeight="1" x14ac:dyDescent="0.2">
      <c r="A38" s="514"/>
      <c r="B38" s="579"/>
      <c r="C38" s="520"/>
      <c r="D38" s="520"/>
      <c r="E38" s="520"/>
      <c r="F38" s="520"/>
      <c r="G38" s="520"/>
      <c r="I38" s="512"/>
      <c r="J38" s="512"/>
      <c r="K38" s="516"/>
      <c r="L38" s="564"/>
      <c r="M38" s="564"/>
      <c r="N38" s="564"/>
      <c r="O38" s="564"/>
      <c r="P38" s="486"/>
      <c r="Q38" s="501"/>
      <c r="R38" s="501"/>
      <c r="S38" s="504"/>
    </row>
    <row r="39" spans="1:19" s="492" customFormat="1" ht="13.5" customHeight="1" x14ac:dyDescent="0.2">
      <c r="A39" s="335" t="s">
        <v>533</v>
      </c>
      <c r="B39" s="514"/>
      <c r="C39" s="514"/>
      <c r="D39" s="520"/>
      <c r="E39" s="520"/>
      <c r="F39" s="520"/>
      <c r="G39" s="520"/>
      <c r="H39" s="515"/>
      <c r="I39" s="512"/>
      <c r="J39" s="512"/>
      <c r="K39" s="516"/>
      <c r="L39" s="516"/>
      <c r="M39" s="516"/>
      <c r="N39" s="516"/>
      <c r="O39" s="512"/>
      <c r="P39" s="486"/>
      <c r="Q39" s="501"/>
      <c r="R39" s="501"/>
      <c r="S39" s="504"/>
    </row>
    <row r="40" spans="1:19" s="492" customFormat="1" ht="13.5" customHeight="1" x14ac:dyDescent="0.2">
      <c r="A40" s="335" t="s">
        <v>1142</v>
      </c>
      <c r="B40" s="514"/>
      <c r="C40" s="514"/>
      <c r="D40" s="520"/>
      <c r="E40" s="520"/>
      <c r="F40" s="520"/>
      <c r="G40" s="520"/>
      <c r="H40" s="515"/>
      <c r="I40" s="512"/>
      <c r="J40" s="512"/>
      <c r="K40" s="516"/>
      <c r="L40" s="516"/>
      <c r="M40" s="516"/>
      <c r="N40" s="516"/>
      <c r="O40" s="512"/>
      <c r="P40" s="486"/>
      <c r="Q40" s="501"/>
      <c r="R40" s="501"/>
      <c r="S40" s="504"/>
    </row>
    <row r="41" spans="1:19" s="492" customFormat="1" ht="13.5" customHeight="1" x14ac:dyDescent="0.2">
      <c r="A41" s="335" t="s">
        <v>1098</v>
      </c>
      <c r="B41" s="514"/>
      <c r="C41" s="514"/>
      <c r="D41" s="520"/>
      <c r="E41" s="520"/>
      <c r="F41" s="520"/>
      <c r="G41" s="520"/>
      <c r="H41" s="515"/>
      <c r="I41" s="512"/>
      <c r="J41" s="512"/>
      <c r="K41" s="516"/>
      <c r="L41" s="516"/>
      <c r="M41" s="516"/>
      <c r="N41" s="516"/>
      <c r="O41" s="512"/>
      <c r="P41" s="486"/>
      <c r="Q41" s="501"/>
      <c r="R41" s="501"/>
      <c r="S41" s="504"/>
    </row>
    <row r="42" spans="1:19" s="492" customFormat="1" ht="13.5" customHeight="1" x14ac:dyDescent="0.2">
      <c r="A42" s="335"/>
      <c r="B42" s="514"/>
      <c r="C42" s="514"/>
      <c r="D42" s="520"/>
      <c r="E42" s="520"/>
      <c r="F42" s="520"/>
      <c r="G42" s="520"/>
      <c r="H42" s="515"/>
      <c r="I42" s="512"/>
      <c r="J42" s="512"/>
      <c r="K42" s="516"/>
      <c r="L42" s="516"/>
      <c r="M42" s="516"/>
      <c r="N42" s="516"/>
      <c r="O42" s="512"/>
      <c r="P42" s="486"/>
      <c r="Q42" s="501"/>
      <c r="R42" s="501"/>
      <c r="S42" s="504"/>
    </row>
    <row r="43" spans="1:19" s="525" customFormat="1" ht="15" customHeight="1" x14ac:dyDescent="0.25">
      <c r="A43" s="531" t="s">
        <v>49</v>
      </c>
      <c r="B43" s="527"/>
      <c r="C43" s="527"/>
      <c r="E43" s="605" t="s">
        <v>244</v>
      </c>
      <c r="F43" s="532"/>
      <c r="G43" s="533"/>
      <c r="J43" s="528"/>
      <c r="K43" s="528"/>
      <c r="L43" s="528"/>
      <c r="M43" s="528"/>
      <c r="N43" s="524"/>
      <c r="P43" s="526"/>
      <c r="Q43" s="526"/>
    </row>
    <row r="44" spans="1:19" s="525" customFormat="1" ht="15" customHeight="1" x14ac:dyDescent="0.25">
      <c r="A44" s="523" t="str">
        <f>Constant!A2</f>
        <v>Fin Removal Charge</v>
      </c>
      <c r="B44" s="527"/>
      <c r="C44" s="527"/>
      <c r="E44" s="720">
        <f>Constant!B2*$H$2</f>
        <v>21</v>
      </c>
      <c r="F44" s="721" t="str">
        <f>Constant!C2</f>
        <v>Per Window</v>
      </c>
      <c r="J44" s="528"/>
      <c r="K44" s="528"/>
      <c r="L44" s="528"/>
      <c r="M44" s="528"/>
      <c r="N44" s="524"/>
      <c r="P44" s="526"/>
      <c r="Q44" s="526"/>
    </row>
    <row r="45" spans="1:19" s="525" customFormat="1" ht="15" customHeight="1" x14ac:dyDescent="0.25">
      <c r="A45" s="523" t="str">
        <f>Constant!A3</f>
        <v>Argon Enhanced*</v>
      </c>
      <c r="B45" s="524"/>
      <c r="C45" s="524"/>
      <c r="E45" s="720">
        <f>Constant!B3*$H$2</f>
        <v>1.89</v>
      </c>
      <c r="F45" s="721" t="str">
        <f>Constant!C3</f>
        <v>Per Square Ft.</v>
      </c>
      <c r="J45" s="528"/>
      <c r="K45" s="528"/>
      <c r="L45" s="528"/>
      <c r="M45" s="528"/>
      <c r="N45" s="524"/>
      <c r="P45" s="526"/>
      <c r="Q45" s="526"/>
    </row>
    <row r="46" spans="1:19" s="525" customFormat="1" ht="15" customHeight="1" x14ac:dyDescent="0.25">
      <c r="A46" s="523" t="str">
        <f>Constant!A4</f>
        <v>Adobe Adder</v>
      </c>
      <c r="B46" s="524"/>
      <c r="C46" s="524"/>
      <c r="E46" s="720">
        <f>Constant!B4*$H$2</f>
        <v>14</v>
      </c>
      <c r="F46" s="721" t="str">
        <f>Constant!C4</f>
        <v>Per Window</v>
      </c>
      <c r="J46" s="528"/>
      <c r="K46" s="528"/>
      <c r="L46" s="528"/>
      <c r="M46" s="528"/>
      <c r="N46" s="524"/>
      <c r="P46" s="526"/>
      <c r="Q46" s="526"/>
    </row>
    <row r="47" spans="1:19" s="525" customFormat="1" ht="15" customHeight="1" x14ac:dyDescent="0.25">
      <c r="A47" s="523" t="str">
        <f>Constant!A5</f>
        <v>High Head Bead(White or Adobe)</v>
      </c>
      <c r="B47" s="524"/>
      <c r="C47" s="524"/>
      <c r="E47" s="720">
        <f>Constant!B5*$H$2</f>
        <v>1.89</v>
      </c>
      <c r="F47" s="721" t="str">
        <f>Constant!C5</f>
        <v>Per Lineal Ft.</v>
      </c>
      <c r="J47" s="528"/>
      <c r="K47" s="528"/>
      <c r="L47" s="528"/>
      <c r="N47" s="524"/>
      <c r="P47" s="526"/>
      <c r="Q47" s="526"/>
    </row>
    <row r="48" spans="1:19" s="525" customFormat="1" ht="15" customHeight="1" x14ac:dyDescent="0.25">
      <c r="A48" s="523" t="str">
        <f>Constant!A6</f>
        <v>Glass - Clear Glass Deduct per piece of glass</v>
      </c>
      <c r="B48" s="524"/>
      <c r="C48" s="524"/>
      <c r="E48" s="720">
        <f>Constant!B6*$H$2</f>
        <v>-1.28</v>
      </c>
      <c r="F48" s="721" t="str">
        <f>Constant!C6</f>
        <v>Per Square Ft.</v>
      </c>
      <c r="J48" s="528"/>
      <c r="K48" s="528"/>
      <c r="L48" s="528"/>
      <c r="M48" s="528"/>
      <c r="N48" s="524"/>
      <c r="P48" s="526"/>
      <c r="Q48" s="526"/>
    </row>
    <row r="49" spans="1:17" s="525" customFormat="1" ht="16.5" customHeight="1" x14ac:dyDescent="0.25">
      <c r="A49" s="523" t="str">
        <f>Constant!A7</f>
        <v>Glass - DSB - Clear Tempered</v>
      </c>
      <c r="B49" s="524"/>
      <c r="C49" s="524"/>
      <c r="E49" s="720">
        <f>Constant!B7*$H$2</f>
        <v>17.600000000000001</v>
      </c>
      <c r="F49" s="721" t="str">
        <f>Constant!C7</f>
        <v>Per Square Ft.</v>
      </c>
      <c r="J49" s="528"/>
      <c r="K49" s="528"/>
      <c r="L49" s="528"/>
      <c r="M49" s="528"/>
      <c r="N49" s="524"/>
      <c r="P49" s="526"/>
      <c r="Q49" s="526"/>
    </row>
    <row r="50" spans="1:17" s="525" customFormat="1" ht="15" customHeight="1" x14ac:dyDescent="0.25">
      <c r="A50" s="523" t="str">
        <f>Constant!A8</f>
        <v>Glass - DSB - Obscure</v>
      </c>
      <c r="B50" s="524"/>
      <c r="C50" s="524"/>
      <c r="E50" s="720">
        <f>Constant!B8*$H$2</f>
        <v>2.3199999999999998</v>
      </c>
      <c r="F50" s="721" t="str">
        <f>Constant!C8</f>
        <v>Per Square Ft.</v>
      </c>
      <c r="G50" s="599"/>
      <c r="J50" s="528"/>
      <c r="K50" s="528"/>
      <c r="L50" s="528"/>
      <c r="M50" s="528"/>
      <c r="N50" s="524"/>
      <c r="P50" s="526"/>
      <c r="Q50" s="526"/>
    </row>
    <row r="51" spans="1:17" s="525" customFormat="1" ht="15" customHeight="1" x14ac:dyDescent="0.25">
      <c r="A51" s="523" t="str">
        <f>Constant!A9</f>
        <v>Glass - DSB - Obscure/Tempered</v>
      </c>
      <c r="B51" s="524"/>
      <c r="C51" s="524"/>
      <c r="E51" s="720">
        <f>Constant!B9*$H$2</f>
        <v>32.93</v>
      </c>
      <c r="F51" s="721" t="str">
        <f>Constant!C9</f>
        <v>Per Square Ft.</v>
      </c>
      <c r="J51" s="528"/>
      <c r="K51" s="528"/>
      <c r="L51" s="528"/>
      <c r="M51" s="528"/>
      <c r="N51" s="524"/>
      <c r="P51" s="526"/>
      <c r="Q51" s="526"/>
    </row>
    <row r="52" spans="1:17" s="525" customFormat="1" ht="15" customHeight="1" x14ac:dyDescent="0.25">
      <c r="A52" s="523" t="str">
        <f>Constant!A10</f>
        <v>Glass - DSB - Loe/Obscure</v>
      </c>
      <c r="B52" s="524"/>
      <c r="C52" s="524"/>
      <c r="E52" s="720">
        <f>Constant!B10*$H$2</f>
        <v>3.6</v>
      </c>
      <c r="F52" s="721" t="str">
        <f>Constant!C10</f>
        <v>Per Square Ft.</v>
      </c>
      <c r="G52" s="599"/>
      <c r="J52" s="528"/>
      <c r="K52" s="528"/>
      <c r="L52" s="528"/>
      <c r="M52" s="528"/>
      <c r="N52" s="524"/>
      <c r="P52" s="526"/>
      <c r="Q52" s="526"/>
    </row>
    <row r="53" spans="1:17" s="525" customFormat="1" ht="15" customHeight="1" x14ac:dyDescent="0.25">
      <c r="A53" s="523" t="str">
        <f>Constant!A11</f>
        <v>Glass - DSB - Loe/Tempered</v>
      </c>
      <c r="B53" s="524"/>
      <c r="C53" s="524"/>
      <c r="E53" s="720">
        <f>Constant!B11*$H$2</f>
        <v>20.41</v>
      </c>
      <c r="F53" s="721" t="str">
        <f>Constant!C11</f>
        <v>Per Square Ft.</v>
      </c>
      <c r="J53" s="528"/>
      <c r="K53" s="528"/>
      <c r="L53" s="528"/>
      <c r="M53" s="528"/>
      <c r="N53" s="524"/>
      <c r="P53" s="526"/>
      <c r="Q53" s="526"/>
    </row>
    <row r="54" spans="1:17" s="525" customFormat="1" ht="15" customHeight="1" x14ac:dyDescent="0.25">
      <c r="A54" s="523" t="str">
        <f>Constant!A12</f>
        <v>Glass - DSB - Loe/Obs/Tempered</v>
      </c>
      <c r="B54" s="524"/>
      <c r="C54" s="524"/>
      <c r="E54" s="720">
        <f>Constant!B12*$H$2</f>
        <v>35.729999999999997</v>
      </c>
      <c r="F54" s="721" t="str">
        <f>Constant!C12</f>
        <v>Per Square Ft.</v>
      </c>
      <c r="J54" s="528"/>
      <c r="K54" s="528"/>
      <c r="L54" s="528"/>
      <c r="M54" s="528"/>
      <c r="N54" s="524"/>
      <c r="P54" s="526"/>
      <c r="Q54" s="526"/>
    </row>
    <row r="55" spans="1:17" s="525" customFormat="1" ht="15" customHeight="1" x14ac:dyDescent="0.25">
      <c r="A55" s="523" t="str">
        <f>Constant!A13</f>
        <v>Glass - DSB - Loe366</v>
      </c>
      <c r="B55" s="524"/>
      <c r="C55" s="524"/>
      <c r="E55" s="720">
        <f>Constant!B13*$H$2</f>
        <v>3.86</v>
      </c>
      <c r="F55" s="721" t="str">
        <f>Constant!C13</f>
        <v>Per Square Ft.</v>
      </c>
      <c r="G55" s="599"/>
      <c r="J55" s="528"/>
      <c r="K55" s="528"/>
      <c r="L55" s="528"/>
      <c r="M55" s="528"/>
      <c r="N55" s="524"/>
      <c r="P55" s="526"/>
      <c r="Q55" s="526"/>
    </row>
    <row r="56" spans="1:17" s="525" customFormat="1" ht="15" customHeight="1" x14ac:dyDescent="0.25">
      <c r="A56" s="523" t="str">
        <f>Constant!A14</f>
        <v>Glass - DSB - Loe366/Obscure</v>
      </c>
      <c r="B56" s="524"/>
      <c r="C56" s="524"/>
      <c r="E56" s="720">
        <f>Constant!B14*$H$2</f>
        <v>6.18</v>
      </c>
      <c r="F56" s="721" t="str">
        <f>Constant!C14</f>
        <v>Per Square Ft.</v>
      </c>
      <c r="G56" s="599"/>
      <c r="J56" s="528"/>
      <c r="K56" s="528"/>
      <c r="L56" s="528"/>
      <c r="M56" s="528"/>
      <c r="N56" s="524"/>
      <c r="P56" s="526"/>
      <c r="Q56" s="526"/>
    </row>
    <row r="57" spans="1:17" s="525" customFormat="1" ht="15" customHeight="1" x14ac:dyDescent="0.25">
      <c r="A57" s="523" t="str">
        <f>Constant!A15</f>
        <v>Glass - DSB - Loe366/Obscure/Tempered</v>
      </c>
      <c r="B57" s="524"/>
      <c r="C57" s="524"/>
      <c r="E57" s="720">
        <f>Constant!B15*$H$2</f>
        <v>39.81</v>
      </c>
      <c r="F57" s="721" t="str">
        <f>Constant!C15</f>
        <v>Per Square Ft.</v>
      </c>
      <c r="J57" s="528"/>
      <c r="K57" s="528"/>
      <c r="L57" s="528"/>
      <c r="M57" s="528"/>
      <c r="N57" s="524"/>
      <c r="P57" s="526"/>
      <c r="Q57" s="526"/>
    </row>
    <row r="58" spans="1:17" s="525" customFormat="1" ht="15" customHeight="1" x14ac:dyDescent="0.25">
      <c r="A58" s="523" t="str">
        <f>Constant!A16</f>
        <v>Glass - DSB - Loe366/Tempered</v>
      </c>
      <c r="B58" s="524"/>
      <c r="C58" s="524"/>
      <c r="E58" s="720">
        <f>Constant!B16*$H$2</f>
        <v>24.49</v>
      </c>
      <c r="F58" s="721" t="str">
        <f>Constant!C16</f>
        <v>Per Square Ft.</v>
      </c>
      <c r="J58" s="528"/>
      <c r="K58" s="528"/>
      <c r="L58" s="528"/>
      <c r="M58" s="528"/>
      <c r="N58" s="524"/>
      <c r="P58" s="526"/>
      <c r="Q58" s="526"/>
    </row>
    <row r="59" spans="1:17" s="525" customFormat="1" ht="15" customHeight="1" x14ac:dyDescent="0.25">
      <c r="A59" s="523" t="str">
        <f>Constant!A17</f>
        <v>Glass - DSB - Loe340</v>
      </c>
      <c r="B59" s="524"/>
      <c r="C59" s="524"/>
      <c r="E59" s="720">
        <f>Constant!B17*$H$2</f>
        <v>4.54</v>
      </c>
      <c r="F59" s="721" t="str">
        <f>Constant!C17</f>
        <v>Per Square Ft.</v>
      </c>
      <c r="J59" s="528"/>
      <c r="K59" s="528"/>
      <c r="L59" s="528"/>
      <c r="M59" s="528"/>
      <c r="N59" s="524"/>
      <c r="P59" s="526"/>
      <c r="Q59" s="526"/>
    </row>
    <row r="60" spans="1:17" s="525" customFormat="1" ht="15" customHeight="1" x14ac:dyDescent="0.25">
      <c r="A60" s="523" t="str">
        <f>Constant!A18</f>
        <v>Glass - DSB - Loe340/Obscure</v>
      </c>
      <c r="B60" s="524"/>
      <c r="C60" s="524"/>
      <c r="E60" s="720">
        <f>Constant!B18*$H$2</f>
        <v>6.86</v>
      </c>
      <c r="F60" s="721" t="str">
        <f>Constant!C18</f>
        <v>Per Square Ft.</v>
      </c>
      <c r="G60" s="599"/>
      <c r="J60" s="528"/>
      <c r="K60" s="528"/>
      <c r="L60" s="528"/>
      <c r="M60" s="528"/>
      <c r="N60" s="524"/>
      <c r="P60" s="526"/>
      <c r="Q60" s="526"/>
    </row>
    <row r="61" spans="1:17" s="525" customFormat="1" ht="15" customHeight="1" x14ac:dyDescent="0.25">
      <c r="A61" s="523" t="str">
        <f>Constant!A19</f>
        <v>Glass - DSB - Loe340/Obscure/Tempered</v>
      </c>
      <c r="B61" s="524"/>
      <c r="C61" s="524"/>
      <c r="E61" s="720">
        <f>Constant!B19*$H$2</f>
        <v>40.49</v>
      </c>
      <c r="F61" s="721" t="str">
        <f>Constant!C19</f>
        <v>Per Square Ft.</v>
      </c>
      <c r="J61" s="528"/>
      <c r="K61" s="528"/>
      <c r="L61" s="528"/>
      <c r="M61" s="528"/>
      <c r="N61" s="524"/>
      <c r="P61" s="526"/>
      <c r="Q61" s="526"/>
    </row>
    <row r="62" spans="1:17" s="525" customFormat="1" ht="15" customHeight="1" x14ac:dyDescent="0.25">
      <c r="A62" s="523" t="str">
        <f>Constant!A20</f>
        <v>Glass - DSB - Loe340/Tempered</v>
      </c>
      <c r="B62" s="524"/>
      <c r="C62" s="524"/>
      <c r="E62" s="720">
        <f>Constant!B20*$H$2</f>
        <v>25.16</v>
      </c>
      <c r="F62" s="721" t="str">
        <f>Constant!C20</f>
        <v>Per Square Ft.</v>
      </c>
      <c r="J62" s="528"/>
      <c r="K62" s="528"/>
      <c r="L62" s="528"/>
      <c r="M62" s="528"/>
      <c r="N62" s="524"/>
      <c r="P62" s="526"/>
      <c r="Q62" s="526"/>
    </row>
    <row r="63" spans="1:17" s="525" customFormat="1" ht="15" customHeight="1" x14ac:dyDescent="0.25">
      <c r="A63" s="523" t="str">
        <f>Constant!A21</f>
        <v>Glass - 3/16 - Clear</v>
      </c>
      <c r="B63" s="524"/>
      <c r="C63" s="524"/>
      <c r="E63" s="720">
        <f>Constant!B21*$H$2</f>
        <v>5.64</v>
      </c>
      <c r="F63" s="721" t="str">
        <f>Constant!C21</f>
        <v>Per Square Ft.</v>
      </c>
      <c r="J63" s="528"/>
      <c r="K63" s="528"/>
      <c r="L63" s="528"/>
      <c r="M63" s="528"/>
      <c r="N63" s="524"/>
      <c r="P63" s="526"/>
      <c r="Q63" s="526"/>
    </row>
    <row r="64" spans="1:17" s="525" customFormat="1" ht="15" customHeight="1" x14ac:dyDescent="0.25">
      <c r="A64" s="523" t="str">
        <f>Constant!A22</f>
        <v>Glass - 3/16 - Clear/Tempered</v>
      </c>
      <c r="B64" s="524"/>
      <c r="C64" s="524"/>
      <c r="E64" s="720">
        <f>Constant!B22*$H$2</f>
        <v>25.19</v>
      </c>
      <c r="F64" s="721" t="str">
        <f>Constant!C22</f>
        <v>Per Square Ft.</v>
      </c>
      <c r="J64" s="528"/>
      <c r="K64" s="528"/>
      <c r="L64" s="528"/>
      <c r="M64" s="528"/>
      <c r="N64" s="524"/>
      <c r="P64" s="526"/>
      <c r="Q64" s="526"/>
    </row>
    <row r="65" spans="1:17" s="525" customFormat="1" ht="15" customHeight="1" x14ac:dyDescent="0.25">
      <c r="A65" s="523" t="str">
        <f>Constant!A23</f>
        <v>Glass - 3/16 - Loe</v>
      </c>
      <c r="B65" s="524"/>
      <c r="C65" s="524"/>
      <c r="E65" s="720">
        <f>Constant!B23*$H$2</f>
        <v>10.8</v>
      </c>
      <c r="F65" s="721" t="str">
        <f>Constant!C23</f>
        <v>Per Square Ft.</v>
      </c>
      <c r="J65" s="528"/>
      <c r="K65" s="528"/>
      <c r="L65" s="528"/>
      <c r="M65" s="528"/>
      <c r="N65" s="524"/>
      <c r="P65" s="526"/>
      <c r="Q65" s="526"/>
    </row>
    <row r="66" spans="1:17" s="525" customFormat="1" ht="15" customHeight="1" x14ac:dyDescent="0.25">
      <c r="A66" s="523" t="str">
        <f>Constant!A24</f>
        <v>Glass - 3/16 - Loe/Tempered</v>
      </c>
      <c r="B66" s="524"/>
      <c r="C66" s="524"/>
      <c r="E66" s="720">
        <f>Constant!B24*$H$2</f>
        <v>30.9</v>
      </c>
      <c r="F66" s="721" t="str">
        <f>Constant!C24</f>
        <v>Per Square Ft.</v>
      </c>
      <c r="J66" s="528"/>
      <c r="K66" s="528"/>
      <c r="L66" s="528"/>
      <c r="M66" s="528"/>
      <c r="N66" s="524"/>
      <c r="P66" s="526"/>
      <c r="Q66" s="526"/>
    </row>
    <row r="67" spans="1:17" s="525" customFormat="1" ht="15" customHeight="1" x14ac:dyDescent="0.25">
      <c r="A67" s="523" t="str">
        <f>Constant!A25</f>
        <v>Glass - 3/16 - Loe/Obscure</v>
      </c>
      <c r="B67" s="524"/>
      <c r="C67" s="524"/>
      <c r="E67" s="720">
        <f>Constant!B25*$H$2</f>
        <v>23.13</v>
      </c>
      <c r="F67" s="721" t="str">
        <f>Constant!C25</f>
        <v>Per Square Ft.</v>
      </c>
      <c r="J67" s="528"/>
      <c r="K67" s="528"/>
      <c r="L67" s="528"/>
      <c r="M67" s="528"/>
      <c r="N67" s="524"/>
      <c r="P67" s="526"/>
      <c r="Q67" s="526"/>
    </row>
    <row r="68" spans="1:17" s="525" customFormat="1" ht="15" customHeight="1" x14ac:dyDescent="0.25">
      <c r="A68" s="523" t="str">
        <f>Constant!A26</f>
        <v>Glass - 3/16 - Loe/Obscure/Tempered</v>
      </c>
      <c r="B68" s="524"/>
      <c r="C68" s="524"/>
      <c r="E68" s="720">
        <f>Constant!B26*$H$2</f>
        <v>43.83</v>
      </c>
      <c r="F68" s="721" t="str">
        <f>Constant!C26</f>
        <v>Per Square Ft.</v>
      </c>
      <c r="J68" s="528"/>
      <c r="K68" s="528"/>
      <c r="L68" s="528"/>
      <c r="M68" s="528"/>
      <c r="N68" s="524"/>
      <c r="P68" s="526"/>
      <c r="Q68" s="526"/>
    </row>
    <row r="69" spans="1:17" s="525" customFormat="1" ht="15" customHeight="1" x14ac:dyDescent="0.25">
      <c r="A69" s="523" t="str">
        <f>Constant!A27</f>
        <v>Glass - 3/16 - Obscure</v>
      </c>
      <c r="B69" s="524"/>
      <c r="C69" s="524"/>
      <c r="E69" s="720">
        <f>Constant!B27*$H$2</f>
        <v>17.97</v>
      </c>
      <c r="F69" s="721" t="str">
        <f>Constant!C27</f>
        <v>Per Square Ft.</v>
      </c>
      <c r="J69" s="528"/>
      <c r="K69" s="528"/>
      <c r="L69" s="528"/>
      <c r="M69" s="528"/>
      <c r="N69" s="524"/>
      <c r="P69" s="526"/>
      <c r="Q69" s="526"/>
    </row>
    <row r="70" spans="1:17" s="525" customFormat="1" ht="15" customHeight="1" x14ac:dyDescent="0.25">
      <c r="A70" s="523" t="str">
        <f>Constant!A28</f>
        <v>Glass - 3/16 - Obscure/Tempered</v>
      </c>
      <c r="B70" s="524"/>
      <c r="C70" s="524"/>
      <c r="E70" s="720">
        <f>Constant!B28*$H$2</f>
        <v>38.08</v>
      </c>
      <c r="F70" s="721" t="str">
        <f>Constant!C28</f>
        <v>Per Square Ft.</v>
      </c>
      <c r="J70" s="528"/>
      <c r="K70" s="528"/>
      <c r="L70" s="528"/>
      <c r="M70" s="528"/>
      <c r="N70" s="524"/>
      <c r="P70" s="526"/>
      <c r="Q70" s="526"/>
    </row>
    <row r="71" spans="1:17" s="525" customFormat="1" ht="15" customHeight="1" x14ac:dyDescent="0.25">
      <c r="A71" s="523" t="str">
        <f>Constant!A29</f>
        <v>Glass - 3/16 - Loe366</v>
      </c>
      <c r="B71" s="524"/>
      <c r="C71" s="524"/>
      <c r="E71" s="720">
        <f>Constant!B29*$H$2</f>
        <v>11.14</v>
      </c>
      <c r="F71" s="721" t="str">
        <f>Constant!C29</f>
        <v>Per Square Ft.</v>
      </c>
      <c r="J71" s="528"/>
      <c r="K71" s="528"/>
      <c r="L71" s="528"/>
      <c r="M71" s="528"/>
      <c r="N71" s="524"/>
      <c r="P71" s="526"/>
      <c r="Q71" s="526"/>
    </row>
    <row r="72" spans="1:17" s="525" customFormat="1" ht="15" customHeight="1" x14ac:dyDescent="0.25">
      <c r="A72" s="523" t="str">
        <f>Constant!A30</f>
        <v>Glass - 3/16 - Loe366/Tempered</v>
      </c>
      <c r="B72" s="524"/>
      <c r="C72" s="524"/>
      <c r="E72" s="720">
        <f>Constant!B30*$H$2</f>
        <v>31.89</v>
      </c>
      <c r="F72" s="721" t="str">
        <f>Constant!C30</f>
        <v>Per Square Ft.</v>
      </c>
      <c r="J72" s="528"/>
      <c r="K72" s="528"/>
      <c r="L72" s="528"/>
      <c r="M72" s="528"/>
      <c r="N72" s="524"/>
      <c r="P72" s="526"/>
      <c r="Q72" s="526"/>
    </row>
    <row r="73" spans="1:17" s="525" customFormat="1" ht="15" customHeight="1" x14ac:dyDescent="0.25">
      <c r="A73" s="523" t="str">
        <f>Constant!A31</f>
        <v>Glass - 3/16 - Loe366/Obscure</v>
      </c>
      <c r="B73" s="524"/>
      <c r="C73" s="524"/>
      <c r="E73" s="720">
        <f>Constant!B31*$H$2</f>
        <v>23.46</v>
      </c>
      <c r="F73" s="721" t="str">
        <f>Constant!C31</f>
        <v>Per Square Ft.</v>
      </c>
      <c r="J73" s="528"/>
      <c r="K73" s="528"/>
      <c r="L73" s="528"/>
      <c r="M73" s="528"/>
      <c r="N73" s="524"/>
      <c r="P73" s="526"/>
      <c r="Q73" s="526"/>
    </row>
    <row r="74" spans="1:17" s="525" customFormat="1" ht="15" customHeight="1" x14ac:dyDescent="0.25">
      <c r="A74" s="523" t="str">
        <f>Constant!A32</f>
        <v>Glass - 3/16 - Loe366/Obscure/Tempered</v>
      </c>
      <c r="B74" s="524"/>
      <c r="C74" s="524"/>
      <c r="E74" s="720">
        <f>Constant!B32*$H$2</f>
        <v>44.78</v>
      </c>
      <c r="F74" s="721" t="str">
        <f>Constant!C32</f>
        <v>Per Square Ft.</v>
      </c>
      <c r="J74" s="528"/>
      <c r="K74" s="528"/>
      <c r="L74" s="528"/>
      <c r="M74" s="528"/>
      <c r="N74" s="524"/>
      <c r="P74" s="526"/>
      <c r="Q74" s="526"/>
    </row>
    <row r="75" spans="1:17" s="525" customFormat="1" ht="15" customHeight="1" x14ac:dyDescent="0.25">
      <c r="A75" s="523" t="str">
        <f>Constant!A33</f>
        <v>Glass - 3/16 - Loe340</v>
      </c>
      <c r="B75" s="524"/>
      <c r="C75" s="524"/>
      <c r="E75" s="720">
        <f>Constant!B33*$H$2</f>
        <v>11.81</v>
      </c>
      <c r="F75" s="721" t="str">
        <f>Constant!C33</f>
        <v>Per Square Ft.</v>
      </c>
      <c r="J75" s="528"/>
      <c r="K75" s="528"/>
      <c r="L75" s="528"/>
      <c r="M75" s="528"/>
      <c r="N75" s="524"/>
      <c r="P75" s="526"/>
      <c r="Q75" s="526"/>
    </row>
    <row r="76" spans="1:17" s="525" customFormat="1" ht="15" customHeight="1" x14ac:dyDescent="0.25">
      <c r="A76" s="523" t="str">
        <f>Constant!A34</f>
        <v>Glass - 3/16 - Loe340/Tempered</v>
      </c>
      <c r="B76" s="524"/>
      <c r="C76" s="524"/>
      <c r="E76" s="720">
        <f>Constant!B34*$H$2</f>
        <v>32.56</v>
      </c>
      <c r="F76" s="721" t="str">
        <f>Constant!C34</f>
        <v>Per Square Ft.</v>
      </c>
      <c r="J76" s="528"/>
      <c r="K76" s="528"/>
      <c r="L76" s="528"/>
      <c r="M76" s="528"/>
      <c r="N76" s="524"/>
      <c r="P76" s="526"/>
      <c r="Q76" s="526"/>
    </row>
    <row r="77" spans="1:17" s="525" customFormat="1" ht="15" customHeight="1" x14ac:dyDescent="0.25">
      <c r="A77" s="523" t="str">
        <f>Constant!A35</f>
        <v>Glass - 3/16 - Loe340/Obscure</v>
      </c>
      <c r="B77" s="524"/>
      <c r="C77" s="524"/>
      <c r="E77" s="720">
        <f>Constant!B35*$H$2</f>
        <v>24.14</v>
      </c>
      <c r="F77" s="721" t="str">
        <f>Constant!C35</f>
        <v>Per Square Ft.</v>
      </c>
      <c r="J77" s="528"/>
      <c r="K77" s="528"/>
      <c r="L77" s="528"/>
      <c r="M77" s="528"/>
      <c r="N77" s="524"/>
      <c r="P77" s="526"/>
      <c r="Q77" s="526"/>
    </row>
    <row r="78" spans="1:17" s="525" customFormat="1" ht="15" customHeight="1" x14ac:dyDescent="0.25">
      <c r="A78" s="523" t="str">
        <f>Constant!A36</f>
        <v>Glass - 3/16 - Loe340/Obscure/Tempered</v>
      </c>
      <c r="B78" s="524"/>
      <c r="C78" s="524"/>
      <c r="E78" s="720">
        <f>Constant!B36*$H$2</f>
        <v>45.45</v>
      </c>
      <c r="F78" s="721" t="str">
        <f>Constant!C36</f>
        <v>Per Square Ft.</v>
      </c>
      <c r="J78" s="528"/>
      <c r="K78" s="528"/>
      <c r="L78" s="528"/>
      <c r="M78" s="528"/>
      <c r="N78" s="524"/>
      <c r="P78" s="526"/>
      <c r="Q78" s="526"/>
    </row>
    <row r="79" spans="1:17" s="525" customFormat="1" ht="15" customHeight="1" x14ac:dyDescent="0.25">
      <c r="A79" s="523" t="str">
        <f>Constant!A37</f>
        <v>Screen Adder (Char-Alum or Clarity)</v>
      </c>
      <c r="B79" s="524"/>
      <c r="C79" s="524"/>
      <c r="E79" s="720">
        <f>Constant!B37*$H$2</f>
        <v>8.51</v>
      </c>
      <c r="F79" s="721" t="str">
        <f>Constant!C37</f>
        <v>Per Square Ft.</v>
      </c>
      <c r="J79" s="528"/>
      <c r="K79" s="528"/>
      <c r="L79" s="528"/>
      <c r="M79" s="528"/>
      <c r="N79" s="524"/>
      <c r="P79" s="526"/>
      <c r="Q79" s="526"/>
    </row>
    <row r="80" spans="1:17" s="525" customFormat="1" ht="15" customHeight="1" x14ac:dyDescent="0.25">
      <c r="A80" s="523" t="str">
        <f>Constant!A38</f>
        <v>Spacer Upgrade</v>
      </c>
      <c r="B80" s="524"/>
      <c r="C80" s="524"/>
      <c r="E80" s="720">
        <f>Constant!B38*$H$2</f>
        <v>6.48</v>
      </c>
      <c r="F80" s="721" t="str">
        <f>Constant!C38</f>
        <v>Per Square Ft.</v>
      </c>
      <c r="J80" s="528"/>
      <c r="K80" s="528"/>
      <c r="L80" s="528"/>
      <c r="M80" s="528"/>
      <c r="N80" s="524"/>
      <c r="P80" s="526"/>
      <c r="Q80" s="526"/>
    </row>
    <row r="81" spans="1:17" s="525" customFormat="1" ht="15" customHeight="1" x14ac:dyDescent="0.25">
      <c r="A81" s="523" t="str">
        <f>Constant!A39</f>
        <v>Glass Breakage Warranty</v>
      </c>
      <c r="B81" s="524"/>
      <c r="C81" s="524"/>
      <c r="E81" s="720">
        <f>Constant!B39*$H$2</f>
        <v>1.49</v>
      </c>
      <c r="F81" s="721" t="str">
        <f>Constant!C39</f>
        <v>Per Square Ft.</v>
      </c>
      <c r="J81" s="528"/>
      <c r="K81" s="528"/>
      <c r="L81" s="528"/>
      <c r="M81" s="528"/>
      <c r="N81" s="524"/>
      <c r="P81" s="526"/>
      <c r="Q81" s="526"/>
    </row>
    <row r="82" spans="1:17" s="525" customFormat="1" ht="15" customHeight="1" x14ac:dyDescent="0.25">
      <c r="A82" s="523" t="str">
        <f>Constant!A40</f>
        <v>Factory Applied WOCD</v>
      </c>
      <c r="B82" s="524"/>
      <c r="C82" s="524"/>
      <c r="E82" s="720">
        <f>Constant!B40*$H$2</f>
        <v>13</v>
      </c>
      <c r="F82" s="721" t="str">
        <f>Constant!C40</f>
        <v>Per Window</v>
      </c>
      <c r="J82" s="528"/>
      <c r="K82" s="528"/>
      <c r="L82" s="528"/>
      <c r="M82" s="528"/>
      <c r="N82" s="524"/>
      <c r="P82" s="526"/>
      <c r="Q82" s="526"/>
    </row>
    <row r="83" spans="1:17" s="525" customFormat="1" ht="15" customHeight="1" x14ac:dyDescent="0.25">
      <c r="A83" s="523" t="str">
        <f>Constant!A41</f>
        <v>Plastic Film Applied - Inside or Outside</v>
      </c>
      <c r="B83" s="524"/>
      <c r="C83" s="524"/>
      <c r="E83" s="720">
        <f>Constant!B41*$H$2</f>
        <v>33</v>
      </c>
      <c r="F83" s="721" t="str">
        <f>Constant!C41</f>
        <v>Per Window</v>
      </c>
      <c r="J83" s="528"/>
      <c r="K83" s="528"/>
      <c r="L83" s="528"/>
      <c r="M83" s="528"/>
      <c r="N83" s="524"/>
      <c r="P83" s="526"/>
      <c r="Q83" s="526"/>
    </row>
    <row r="84" spans="1:17" s="525" customFormat="1" ht="15" customHeight="1" x14ac:dyDescent="0.25">
      <c r="A84" s="523" t="str">
        <f>Constant!A42</f>
        <v>Plastic Film Applied - Inside and Outside</v>
      </c>
      <c r="B84" s="524"/>
      <c r="C84" s="524"/>
      <c r="E84" s="720">
        <f>Constant!B42*$H$2</f>
        <v>44</v>
      </c>
      <c r="F84" s="721" t="str">
        <f>Constant!C42</f>
        <v>Per Window</v>
      </c>
      <c r="J84" s="528"/>
      <c r="K84" s="528"/>
      <c r="L84" s="528"/>
      <c r="M84" s="528"/>
      <c r="N84" s="524"/>
      <c r="P84" s="526"/>
      <c r="Q84" s="526"/>
    </row>
    <row r="85" spans="1:17" s="525" customFormat="1" ht="15" customHeight="1" x14ac:dyDescent="0.25">
      <c r="A85" s="523" t="str">
        <f>Constant!A43</f>
        <v>Flat Grid Charge</v>
      </c>
      <c r="B85" s="524"/>
      <c r="C85" s="524"/>
      <c r="E85" s="720">
        <f>Constant!B43*$H$2</f>
        <v>6.55</v>
      </c>
      <c r="F85" s="721" t="str">
        <f>Constant!C43</f>
        <v>Per Square Ft.</v>
      </c>
      <c r="J85" s="528"/>
      <c r="K85" s="528"/>
      <c r="L85" s="528"/>
      <c r="M85" s="528"/>
      <c r="N85" s="524"/>
      <c r="P85" s="526"/>
      <c r="Q85" s="526"/>
    </row>
    <row r="86" spans="1:17" s="525" customFormat="1" ht="15" customHeight="1" x14ac:dyDescent="0.25">
      <c r="A86" s="523" t="str">
        <f>Constant!A44</f>
        <v>Two-Tone Flat Grid Charge</v>
      </c>
      <c r="B86" s="524"/>
      <c r="C86" s="524"/>
      <c r="E86" s="720">
        <f>Constant!B44*$H$2</f>
        <v>17.02</v>
      </c>
      <c r="F86" s="721" t="str">
        <f>Constant!C44</f>
        <v>Per Square Ft.</v>
      </c>
      <c r="J86" s="528"/>
      <c r="K86" s="528"/>
      <c r="L86" s="528"/>
      <c r="M86" s="528"/>
      <c r="N86" s="524"/>
      <c r="P86" s="526"/>
      <c r="Q86" s="526"/>
    </row>
    <row r="87" spans="1:17" s="525" customFormat="1" ht="15" customHeight="1" x14ac:dyDescent="0.25">
      <c r="A87" s="523" t="str">
        <f>Constant!A45</f>
        <v>Sculptured Grid Charge</v>
      </c>
      <c r="B87" s="524"/>
      <c r="C87" s="524"/>
      <c r="E87" s="720">
        <f>Constant!B45*$H$2</f>
        <v>17.02</v>
      </c>
      <c r="F87" s="721" t="str">
        <f>Constant!C45</f>
        <v>Per Square Ft.</v>
      </c>
      <c r="J87" s="528"/>
      <c r="K87" s="528"/>
      <c r="L87" s="528"/>
      <c r="M87" s="528"/>
      <c r="N87" s="524"/>
      <c r="P87" s="526"/>
      <c r="Q87" s="526"/>
    </row>
    <row r="88" spans="1:17" s="525" customFormat="1" ht="15" customHeight="1" x14ac:dyDescent="0.25">
      <c r="A88" s="523" t="str">
        <f>Constant!A46</f>
        <v>Two-Tone Sculptured Grid Charge</v>
      </c>
      <c r="B88" s="524"/>
      <c r="C88" s="524"/>
      <c r="E88" s="720">
        <f>Constant!B46*$H$2</f>
        <v>34.06</v>
      </c>
      <c r="F88" s="721" t="str">
        <f>Constant!C46</f>
        <v>Per Square Ft.</v>
      </c>
      <c r="J88" s="528"/>
      <c r="K88" s="528"/>
      <c r="L88" s="528"/>
      <c r="M88" s="528"/>
      <c r="N88" s="524"/>
      <c r="P88" s="526"/>
      <c r="Q88" s="526"/>
    </row>
    <row r="89" spans="1:17" s="525" customFormat="1" ht="15" customHeight="1" x14ac:dyDescent="0.25">
      <c r="A89" s="523" t="str">
        <f>Constant!A47</f>
        <v>Simulated Divided Lite Grid Charge</v>
      </c>
      <c r="B89" s="524"/>
      <c r="C89" s="524"/>
      <c r="E89" s="720">
        <f>Constant!B47*$H$2</f>
        <v>21.8</v>
      </c>
      <c r="F89" s="721" t="str">
        <f>Constant!C47</f>
        <v>Per Square Ft.</v>
      </c>
      <c r="G89" s="684" t="s">
        <v>1208</v>
      </c>
      <c r="J89" s="528"/>
      <c r="K89" s="528"/>
      <c r="L89" s="528"/>
      <c r="M89" s="528"/>
      <c r="N89" s="524"/>
      <c r="P89" s="526"/>
      <c r="Q89" s="526"/>
    </row>
    <row r="90" spans="1:17" s="525" customFormat="1" ht="15" customHeight="1" x14ac:dyDescent="0.25">
      <c r="A90" s="523" t="str">
        <f>Constant!A48</f>
        <v>Simulated Divided Lite Painted Grid Charge</v>
      </c>
      <c r="B90" s="524"/>
      <c r="C90" s="524"/>
      <c r="E90" s="720">
        <f>Constant!B48*$H$2</f>
        <v>27.51</v>
      </c>
      <c r="F90" s="721" t="str">
        <f>Constant!C48</f>
        <v>Per Square Ft.</v>
      </c>
      <c r="G90" s="684" t="s">
        <v>1208</v>
      </c>
      <c r="J90" s="528"/>
      <c r="K90" s="528"/>
      <c r="L90" s="528"/>
      <c r="M90" s="528"/>
      <c r="N90" s="524"/>
      <c r="P90" s="526"/>
      <c r="Q90" s="526"/>
    </row>
    <row r="91" spans="1:17" s="525" customFormat="1" ht="15" customHeight="1" x14ac:dyDescent="0.25">
      <c r="A91" s="523" t="str">
        <f>Constant!A49</f>
        <v>2 1/8" SDL Bar</v>
      </c>
      <c r="B91" s="524"/>
      <c r="C91" s="524"/>
      <c r="E91" s="720">
        <f>Constant!B49*$H$2</f>
        <v>102</v>
      </c>
      <c r="F91" s="721" t="str">
        <f>Constant!C49</f>
        <v>Per Bar</v>
      </c>
      <c r="J91" s="528"/>
      <c r="K91" s="528"/>
      <c r="L91" s="528"/>
      <c r="M91" s="528"/>
      <c r="N91" s="524"/>
      <c r="P91" s="526"/>
      <c r="Q91" s="526"/>
    </row>
    <row r="92" spans="1:17" s="525" customFormat="1" ht="15" customHeight="1" x14ac:dyDescent="0.25">
      <c r="A92" s="523" t="str">
        <f>Constant!A52</f>
        <v>Combination Unit Charge</v>
      </c>
      <c r="B92" s="524"/>
      <c r="C92" s="524"/>
      <c r="E92" s="720">
        <f>Constant!B52*$H$2</f>
        <v>154</v>
      </c>
      <c r="F92" s="721" t="str">
        <f>Constant!C50</f>
        <v>Per Window</v>
      </c>
      <c r="J92" s="528"/>
      <c r="K92" s="528"/>
      <c r="L92" s="528"/>
      <c r="M92" s="528"/>
      <c r="N92" s="524"/>
      <c r="P92" s="526"/>
      <c r="Q92" s="526"/>
    </row>
    <row r="93" spans="1:17" s="525" customFormat="1" ht="15" customHeight="1" x14ac:dyDescent="0.25">
      <c r="A93" s="523" t="str">
        <f>Constant!A53</f>
        <v>Tariff</v>
      </c>
      <c r="B93" s="524"/>
      <c r="C93" s="524"/>
      <c r="E93" s="720">
        <f>Constant!B53*$H$2</f>
        <v>6.24</v>
      </c>
      <c r="F93" s="721" t="str">
        <f>Constant!C52</f>
        <v>Combination Charge</v>
      </c>
      <c r="J93" s="528"/>
      <c r="K93" s="528"/>
      <c r="L93" s="528"/>
      <c r="M93" s="528"/>
      <c r="N93" s="524"/>
      <c r="P93" s="526"/>
      <c r="Q93" s="526"/>
    </row>
    <row r="94" spans="1:17" s="535" customFormat="1" ht="15" customHeight="1" x14ac:dyDescent="0.25">
      <c r="A94" s="523"/>
      <c r="H94" s="537"/>
      <c r="K94" s="528"/>
      <c r="L94" s="528"/>
      <c r="M94" s="528"/>
      <c r="N94" s="528"/>
      <c r="O94" s="524"/>
      <c r="Q94" s="536"/>
    </row>
    <row r="95" spans="1:17" s="535" customFormat="1" ht="15" customHeight="1" x14ac:dyDescent="0.25">
      <c r="A95" s="596" t="str">
        <f>Constant!A57</f>
        <v>**Half Operating Arch Top this page + 238.00 Radius charges</v>
      </c>
      <c r="B95" s="539"/>
      <c r="C95" s="539"/>
      <c r="D95" s="538"/>
      <c r="E95" s="538"/>
      <c r="F95" s="538"/>
      <c r="G95" s="538"/>
      <c r="H95" s="529"/>
      <c r="K95" s="528"/>
      <c r="L95" s="528"/>
      <c r="M95" s="528"/>
      <c r="N95" s="528"/>
      <c r="O95" s="524"/>
    </row>
    <row r="96" spans="1:17" s="535" customFormat="1" ht="15" customHeight="1" thickBot="1" x14ac:dyDescent="0.3">
      <c r="A96" s="523"/>
      <c r="B96" s="539"/>
      <c r="C96" s="539"/>
      <c r="D96" s="538"/>
      <c r="E96" s="538"/>
      <c r="F96" s="538"/>
      <c r="G96" s="538"/>
      <c r="H96" s="529"/>
      <c r="K96" s="528"/>
      <c r="L96" s="528"/>
      <c r="M96" s="528"/>
      <c r="N96" s="528"/>
      <c r="O96" s="524"/>
    </row>
    <row r="97" spans="1:19" s="535" customFormat="1" ht="15" customHeight="1" x14ac:dyDescent="0.25">
      <c r="A97" s="711" t="str">
        <f>Constant!A59</f>
        <v>* Suggested rough opening based on butt type drywall installation - add 1/2" to exact width dimension - add 1/2" to exact height dimension.</v>
      </c>
      <c r="B97" s="712"/>
      <c r="C97" s="712"/>
      <c r="D97" s="713"/>
      <c r="E97" s="713"/>
      <c r="F97" s="713"/>
      <c r="G97" s="713"/>
      <c r="H97" s="714"/>
      <c r="K97" s="528"/>
      <c r="L97" s="528"/>
      <c r="M97" s="528"/>
      <c r="N97" s="528"/>
      <c r="O97" s="524"/>
    </row>
    <row r="98" spans="1:19" s="535" customFormat="1" ht="15" customHeight="1" x14ac:dyDescent="0.25">
      <c r="A98" s="523" t="str">
        <f>Constant!A60</f>
        <v>* Grids are between Glass and can not be removed or added.</v>
      </c>
      <c r="B98" s="539"/>
      <c r="C98" s="539"/>
      <c r="D98" s="538"/>
      <c r="E98" s="538"/>
      <c r="F98" s="538"/>
      <c r="G98" s="538"/>
      <c r="H98" s="529"/>
      <c r="K98" s="528"/>
      <c r="L98" s="528"/>
      <c r="M98" s="528"/>
      <c r="N98" s="528"/>
      <c r="O98" s="524"/>
    </row>
    <row r="99" spans="1:19" s="529" customFormat="1" ht="15" customHeight="1" x14ac:dyDescent="0.25">
      <c r="A99" s="523" t="str">
        <f>Constant!A61</f>
        <v>** Argon Enhanced Available Only In Combination W/ Low E Glass.</v>
      </c>
      <c r="B99" s="539"/>
      <c r="C99" s="539"/>
      <c r="D99" s="538"/>
      <c r="E99" s="538"/>
      <c r="F99" s="538"/>
      <c r="G99" s="538"/>
      <c r="K99" s="528"/>
      <c r="L99" s="528"/>
      <c r="M99" s="528"/>
      <c r="N99" s="528"/>
      <c r="O99" s="524"/>
    </row>
    <row r="100" spans="1:19" s="529" customFormat="1" ht="15" customHeight="1" x14ac:dyDescent="0.25">
      <c r="A100" s="523" t="str">
        <f>Constant!A62</f>
        <v>Subject to change without notice.</v>
      </c>
      <c r="B100" s="526"/>
      <c r="C100" s="526"/>
      <c r="D100" s="526"/>
      <c r="E100" s="526"/>
      <c r="F100" s="526"/>
      <c r="G100" s="526"/>
      <c r="H100" s="526"/>
      <c r="I100" s="540"/>
      <c r="J100" s="540"/>
      <c r="K100" s="528"/>
      <c r="L100" s="528"/>
      <c r="M100" s="528"/>
      <c r="N100" s="528"/>
      <c r="O100" s="524"/>
    </row>
    <row r="101" spans="1:19" s="529" customFormat="1" ht="15" customHeight="1" x14ac:dyDescent="0.25">
      <c r="A101" s="523" t="str">
        <f>Constant!A63</f>
        <v>When changing the multiplier, please make sure that you have entered the correct number from your multiplier sheet.</v>
      </c>
      <c r="B101" s="535"/>
      <c r="C101" s="535"/>
      <c r="D101" s="535"/>
      <c r="E101" s="535"/>
      <c r="F101" s="535"/>
      <c r="G101" s="535"/>
      <c r="H101" s="535"/>
      <c r="I101" s="540"/>
      <c r="J101" s="540"/>
    </row>
    <row r="102" spans="1:19" x14ac:dyDescent="0.25">
      <c r="A102" s="523" t="str">
        <f>Constant!A64</f>
        <v>Match the product code number and the multiplier number.  We can not be responsible for mistakes in pricing.</v>
      </c>
      <c r="B102" s="535"/>
      <c r="C102" s="535"/>
      <c r="D102" s="535"/>
      <c r="E102" s="535"/>
      <c r="F102" s="535"/>
      <c r="G102" s="535"/>
      <c r="H102" s="534"/>
      <c r="P102" s="517"/>
      <c r="Q102" s="517"/>
      <c r="R102" s="517"/>
      <c r="S102" s="517"/>
    </row>
    <row r="103" spans="1:19" ht="16.5" thickBot="1" x14ac:dyDescent="0.3">
      <c r="A103" s="716" t="str">
        <f>Constant!A65</f>
        <v>If you have any questions contact your local sales person or customer service department.</v>
      </c>
      <c r="B103" s="722"/>
      <c r="C103" s="722"/>
      <c r="D103" s="722"/>
      <c r="E103" s="722"/>
      <c r="F103" s="722"/>
      <c r="G103" s="722"/>
      <c r="H103" s="722"/>
      <c r="P103" s="517"/>
      <c r="Q103" s="517"/>
      <c r="R103" s="517"/>
      <c r="S103" s="517"/>
    </row>
    <row r="104" spans="1:19" x14ac:dyDescent="0.25">
      <c r="A104" s="523"/>
      <c r="P104" s="517"/>
      <c r="Q104" s="517"/>
      <c r="R104" s="517"/>
      <c r="S104" s="517"/>
    </row>
    <row r="105" spans="1:19" x14ac:dyDescent="0.25">
      <c r="A105" s="523"/>
      <c r="P105" s="517"/>
      <c r="Q105" s="517"/>
      <c r="R105" s="517"/>
      <c r="S105" s="517"/>
    </row>
    <row r="106" spans="1:19" x14ac:dyDescent="0.25">
      <c r="A106" s="523"/>
      <c r="P106" s="517"/>
      <c r="Q106" s="517"/>
      <c r="R106" s="517"/>
      <c r="S106" s="517"/>
    </row>
    <row r="107" spans="1:19" x14ac:dyDescent="0.25">
      <c r="P107" s="517"/>
      <c r="Q107" s="517"/>
      <c r="R107" s="517"/>
      <c r="S107" s="517"/>
    </row>
    <row r="108" spans="1:19" x14ac:dyDescent="0.25">
      <c r="P108" s="517"/>
      <c r="Q108" s="517"/>
      <c r="R108" s="517"/>
      <c r="S108" s="517"/>
    </row>
    <row r="109" spans="1:19" x14ac:dyDescent="0.25">
      <c r="P109" s="517"/>
      <c r="Q109" s="517"/>
      <c r="R109" s="517"/>
      <c r="S109" s="517"/>
    </row>
    <row r="110" spans="1:19" x14ac:dyDescent="0.25">
      <c r="P110" s="517"/>
      <c r="Q110" s="517"/>
      <c r="R110" s="517"/>
      <c r="S110" s="517"/>
    </row>
    <row r="111" spans="1:19" x14ac:dyDescent="0.25">
      <c r="P111" s="517"/>
      <c r="Q111" s="517"/>
      <c r="R111" s="517"/>
      <c r="S111" s="517"/>
    </row>
    <row r="112" spans="1:19" x14ac:dyDescent="0.25">
      <c r="P112" s="517"/>
      <c r="Q112" s="517"/>
      <c r="R112" s="517"/>
      <c r="S112" s="517"/>
    </row>
    <row r="113" spans="16:19" x14ac:dyDescent="0.25">
      <c r="P113" s="517"/>
      <c r="Q113" s="517"/>
      <c r="R113" s="517"/>
      <c r="S113" s="517"/>
    </row>
    <row r="114" spans="16:19" x14ac:dyDescent="0.25">
      <c r="P114" s="517"/>
      <c r="Q114" s="517"/>
      <c r="R114" s="517"/>
      <c r="S114" s="517"/>
    </row>
    <row r="115" spans="16:19" x14ac:dyDescent="0.25">
      <c r="P115" s="517"/>
      <c r="Q115" s="517"/>
      <c r="R115" s="517"/>
      <c r="S115" s="517"/>
    </row>
    <row r="116" spans="16:19" x14ac:dyDescent="0.25">
      <c r="P116" s="517"/>
      <c r="Q116" s="517"/>
      <c r="R116" s="517"/>
      <c r="S116" s="517"/>
    </row>
    <row r="117" spans="16:19" x14ac:dyDescent="0.25">
      <c r="P117" s="517"/>
      <c r="Q117" s="517"/>
      <c r="R117" s="517"/>
      <c r="S117" s="517"/>
    </row>
    <row r="118" spans="16:19" x14ac:dyDescent="0.25">
      <c r="P118" s="517"/>
      <c r="Q118" s="517"/>
      <c r="R118" s="517"/>
      <c r="S118" s="517"/>
    </row>
    <row r="119" spans="16:19" x14ac:dyDescent="0.25">
      <c r="P119" s="517"/>
      <c r="Q119" s="517"/>
      <c r="R119" s="517"/>
      <c r="S119" s="517"/>
    </row>
    <row r="120" spans="16:19" x14ac:dyDescent="0.25">
      <c r="P120" s="517"/>
      <c r="Q120" s="517"/>
      <c r="R120" s="517"/>
      <c r="S120" s="517"/>
    </row>
    <row r="121" spans="16:19" x14ac:dyDescent="0.25">
      <c r="P121" s="517"/>
      <c r="Q121" s="517"/>
      <c r="R121" s="517"/>
      <c r="S121" s="517"/>
    </row>
    <row r="122" spans="16:19" x14ac:dyDescent="0.25">
      <c r="P122" s="517"/>
      <c r="Q122" s="517"/>
      <c r="R122" s="517"/>
      <c r="S122" s="517"/>
    </row>
    <row r="123" spans="16:19" x14ac:dyDescent="0.25">
      <c r="P123" s="517"/>
      <c r="Q123" s="517"/>
      <c r="R123" s="517"/>
      <c r="S123" s="517"/>
    </row>
    <row r="124" spans="16:19" x14ac:dyDescent="0.25">
      <c r="P124" s="517"/>
      <c r="Q124" s="517"/>
      <c r="R124" s="517"/>
      <c r="S124" s="517"/>
    </row>
    <row r="125" spans="16:19" x14ac:dyDescent="0.25">
      <c r="P125" s="517"/>
      <c r="Q125" s="517"/>
      <c r="R125" s="517"/>
      <c r="S125" s="517"/>
    </row>
    <row r="126" spans="16:19" x14ac:dyDescent="0.25">
      <c r="P126" s="517"/>
      <c r="Q126" s="517"/>
      <c r="R126" s="517"/>
      <c r="S126" s="517"/>
    </row>
    <row r="127" spans="16:19" x14ac:dyDescent="0.25">
      <c r="P127" s="517"/>
      <c r="Q127" s="517"/>
      <c r="R127" s="517"/>
      <c r="S127" s="517"/>
    </row>
    <row r="128" spans="16:19" x14ac:dyDescent="0.25">
      <c r="P128" s="517"/>
      <c r="Q128" s="517"/>
      <c r="R128" s="517"/>
      <c r="S128" s="517"/>
    </row>
    <row r="129" spans="16:19" x14ac:dyDescent="0.25">
      <c r="P129" s="517"/>
      <c r="Q129" s="517"/>
      <c r="R129" s="517"/>
      <c r="S129" s="517"/>
    </row>
    <row r="130" spans="16:19" x14ac:dyDescent="0.25">
      <c r="P130" s="517"/>
      <c r="Q130" s="517"/>
      <c r="R130" s="517"/>
      <c r="S130" s="517"/>
    </row>
    <row r="131" spans="16:19" x14ac:dyDescent="0.25">
      <c r="P131" s="517"/>
      <c r="Q131" s="517"/>
      <c r="R131" s="517"/>
      <c r="S131" s="517"/>
    </row>
    <row r="132" spans="16:19" x14ac:dyDescent="0.25">
      <c r="P132" s="517"/>
      <c r="Q132" s="517"/>
      <c r="R132" s="517"/>
      <c r="S132" s="517"/>
    </row>
    <row r="133" spans="16:19" x14ac:dyDescent="0.25">
      <c r="P133" s="517"/>
      <c r="Q133" s="517"/>
      <c r="R133" s="517"/>
      <c r="S133" s="517"/>
    </row>
    <row r="134" spans="16:19" x14ac:dyDescent="0.25">
      <c r="P134" s="517"/>
      <c r="Q134" s="517"/>
      <c r="R134" s="517"/>
      <c r="S134" s="517"/>
    </row>
    <row r="135" spans="16:19" x14ac:dyDescent="0.25">
      <c r="P135" s="517"/>
      <c r="Q135" s="517"/>
      <c r="R135" s="517"/>
      <c r="S135" s="517"/>
    </row>
    <row r="136" spans="16:19" x14ac:dyDescent="0.25">
      <c r="P136" s="517"/>
      <c r="Q136" s="517"/>
      <c r="R136" s="517"/>
      <c r="S136" s="517"/>
    </row>
    <row r="137" spans="16:19" x14ac:dyDescent="0.25">
      <c r="P137" s="517"/>
      <c r="Q137" s="517"/>
      <c r="R137" s="517"/>
      <c r="S137" s="517"/>
    </row>
    <row r="138" spans="16:19" x14ac:dyDescent="0.25">
      <c r="P138" s="517"/>
      <c r="Q138" s="517"/>
      <c r="R138" s="517"/>
      <c r="S138" s="517"/>
    </row>
    <row r="139" spans="16:19" x14ac:dyDescent="0.25">
      <c r="P139" s="517"/>
      <c r="Q139" s="517"/>
      <c r="R139" s="517"/>
      <c r="S139" s="517"/>
    </row>
    <row r="140" spans="16:19" x14ac:dyDescent="0.25">
      <c r="P140" s="517"/>
      <c r="Q140" s="517"/>
      <c r="R140" s="517"/>
      <c r="S140" s="517"/>
    </row>
    <row r="141" spans="16:19" x14ac:dyDescent="0.25">
      <c r="P141" s="517"/>
      <c r="Q141" s="517"/>
      <c r="R141" s="517"/>
      <c r="S141" s="517"/>
    </row>
    <row r="142" spans="16:19" x14ac:dyDescent="0.25">
      <c r="P142" s="517"/>
      <c r="Q142" s="517"/>
      <c r="R142" s="517"/>
      <c r="S142" s="517"/>
    </row>
    <row r="143" spans="16:19" x14ac:dyDescent="0.25">
      <c r="P143" s="517"/>
      <c r="Q143" s="517"/>
      <c r="R143" s="517"/>
      <c r="S143" s="517"/>
    </row>
    <row r="144" spans="16:19" x14ac:dyDescent="0.25">
      <c r="P144" s="517"/>
      <c r="Q144" s="517"/>
      <c r="R144" s="517"/>
      <c r="S144" s="517"/>
    </row>
    <row r="145" spans="16:19" x14ac:dyDescent="0.25">
      <c r="P145" s="517"/>
      <c r="Q145" s="517"/>
      <c r="R145" s="517"/>
      <c r="S145" s="517"/>
    </row>
    <row r="146" spans="16:19" x14ac:dyDescent="0.25">
      <c r="P146" s="517"/>
      <c r="Q146" s="517"/>
      <c r="R146" s="517"/>
      <c r="S146" s="517"/>
    </row>
    <row r="147" spans="16:19" x14ac:dyDescent="0.25">
      <c r="P147" s="517"/>
      <c r="Q147" s="517"/>
      <c r="R147" s="517"/>
      <c r="S147" s="517"/>
    </row>
    <row r="148" spans="16:19" x14ac:dyDescent="0.25">
      <c r="P148" s="517"/>
      <c r="Q148" s="517"/>
      <c r="R148" s="517"/>
      <c r="S148" s="517"/>
    </row>
    <row r="149" spans="16:19" x14ac:dyDescent="0.25">
      <c r="P149" s="517"/>
      <c r="Q149" s="517"/>
      <c r="R149" s="517"/>
      <c r="S149" s="517"/>
    </row>
    <row r="150" spans="16:19" x14ac:dyDescent="0.25">
      <c r="P150" s="517"/>
      <c r="Q150" s="517"/>
      <c r="R150" s="517"/>
      <c r="S150" s="517"/>
    </row>
    <row r="151" spans="16:19" x14ac:dyDescent="0.25">
      <c r="P151" s="517"/>
      <c r="Q151" s="517"/>
      <c r="R151" s="517"/>
      <c r="S151" s="517"/>
    </row>
    <row r="152" spans="16:19" x14ac:dyDescent="0.25">
      <c r="P152" s="517"/>
      <c r="Q152" s="517"/>
      <c r="R152" s="517"/>
      <c r="S152" s="517"/>
    </row>
    <row r="153" spans="16:19" x14ac:dyDescent="0.25">
      <c r="P153" s="517"/>
      <c r="Q153" s="517"/>
      <c r="R153" s="517"/>
      <c r="S153" s="517"/>
    </row>
    <row r="154" spans="16:19" x14ac:dyDescent="0.25">
      <c r="P154" s="517"/>
      <c r="Q154" s="517"/>
      <c r="R154" s="517"/>
      <c r="S154" s="517"/>
    </row>
    <row r="155" spans="16:19" x14ac:dyDescent="0.25">
      <c r="P155" s="517"/>
      <c r="Q155" s="517"/>
      <c r="R155" s="517"/>
      <c r="S155" s="517"/>
    </row>
    <row r="156" spans="16:19" x14ac:dyDescent="0.25">
      <c r="P156" s="517"/>
      <c r="Q156" s="517"/>
      <c r="R156" s="517"/>
      <c r="S156" s="517"/>
    </row>
    <row r="157" spans="16:19" x14ac:dyDescent="0.25">
      <c r="P157" s="517"/>
      <c r="Q157" s="517"/>
      <c r="R157" s="517"/>
      <c r="S157" s="517"/>
    </row>
    <row r="158" spans="16:19" x14ac:dyDescent="0.25">
      <c r="P158" s="517"/>
      <c r="Q158" s="517"/>
      <c r="R158" s="517"/>
      <c r="S158" s="517"/>
    </row>
    <row r="159" spans="16:19" x14ac:dyDescent="0.25">
      <c r="P159" s="517"/>
      <c r="Q159" s="517"/>
      <c r="R159" s="517"/>
      <c r="S159" s="517"/>
    </row>
    <row r="160" spans="16:19" x14ac:dyDescent="0.25">
      <c r="P160" s="517"/>
      <c r="Q160" s="517"/>
      <c r="R160" s="517"/>
      <c r="S160" s="517"/>
    </row>
    <row r="161" spans="16:19" x14ac:dyDescent="0.25">
      <c r="P161" s="517"/>
      <c r="Q161" s="517"/>
      <c r="R161" s="517"/>
      <c r="S161" s="517"/>
    </row>
    <row r="162" spans="16:19" x14ac:dyDescent="0.25">
      <c r="P162" s="517"/>
      <c r="Q162" s="517"/>
      <c r="R162" s="517"/>
      <c r="S162" s="517"/>
    </row>
    <row r="163" spans="16:19" x14ac:dyDescent="0.25">
      <c r="P163" s="517"/>
      <c r="Q163" s="517"/>
      <c r="R163" s="517"/>
      <c r="S163" s="517"/>
    </row>
    <row r="164" spans="16:19" x14ac:dyDescent="0.25">
      <c r="P164" s="517"/>
      <c r="Q164" s="517"/>
      <c r="R164" s="517"/>
      <c r="S164" s="517"/>
    </row>
    <row r="165" spans="16:19" x14ac:dyDescent="0.25">
      <c r="P165" s="517"/>
      <c r="Q165" s="517"/>
      <c r="R165" s="517"/>
      <c r="S165" s="517"/>
    </row>
    <row r="166" spans="16:19" x14ac:dyDescent="0.25">
      <c r="P166" s="517"/>
      <c r="Q166" s="517"/>
      <c r="R166" s="517"/>
      <c r="S166" s="517"/>
    </row>
    <row r="167" spans="16:19" x14ac:dyDescent="0.25">
      <c r="P167" s="517"/>
      <c r="Q167" s="517"/>
      <c r="R167" s="517"/>
      <c r="S167" s="517"/>
    </row>
    <row r="168" spans="16:19" x14ac:dyDescent="0.25">
      <c r="P168" s="517"/>
      <c r="Q168" s="517"/>
      <c r="R168" s="517"/>
      <c r="S168" s="517"/>
    </row>
    <row r="169" spans="16:19" x14ac:dyDescent="0.25">
      <c r="P169" s="517"/>
      <c r="Q169" s="517"/>
      <c r="R169" s="517"/>
      <c r="S169" s="517"/>
    </row>
    <row r="170" spans="16:19" x14ac:dyDescent="0.25">
      <c r="P170" s="517"/>
      <c r="Q170" s="517"/>
      <c r="R170" s="517"/>
      <c r="S170" s="517"/>
    </row>
    <row r="171" spans="16:19" x14ac:dyDescent="0.25">
      <c r="P171" s="517"/>
      <c r="Q171" s="517"/>
      <c r="R171" s="517"/>
      <c r="S171" s="517"/>
    </row>
    <row r="172" spans="16:19" x14ac:dyDescent="0.25">
      <c r="P172" s="517"/>
      <c r="Q172" s="517"/>
      <c r="R172" s="517"/>
      <c r="S172" s="517"/>
    </row>
    <row r="173" spans="16:19" x14ac:dyDescent="0.25">
      <c r="P173" s="517"/>
      <c r="Q173" s="517"/>
      <c r="R173" s="517"/>
      <c r="S173" s="517"/>
    </row>
    <row r="174" spans="16:19" x14ac:dyDescent="0.25">
      <c r="P174" s="517"/>
      <c r="Q174" s="517"/>
      <c r="R174" s="517"/>
      <c r="S174" s="517"/>
    </row>
    <row r="175" spans="16:19" x14ac:dyDescent="0.25">
      <c r="P175" s="517"/>
      <c r="Q175" s="517"/>
      <c r="R175" s="517"/>
      <c r="S175" s="517"/>
    </row>
    <row r="176" spans="16:19" x14ac:dyDescent="0.25">
      <c r="P176" s="517"/>
      <c r="Q176" s="517"/>
      <c r="R176" s="517"/>
      <c r="S176" s="517"/>
    </row>
    <row r="177" spans="16:19" x14ac:dyDescent="0.25">
      <c r="P177" s="517"/>
      <c r="Q177" s="517"/>
      <c r="R177" s="517"/>
      <c r="S177" s="517"/>
    </row>
    <row r="178" spans="16:19" x14ac:dyDescent="0.25">
      <c r="P178" s="517"/>
      <c r="Q178" s="517"/>
      <c r="R178" s="517"/>
      <c r="S178" s="517"/>
    </row>
    <row r="179" spans="16:19" x14ac:dyDescent="0.25">
      <c r="P179" s="517"/>
      <c r="Q179" s="517"/>
      <c r="R179" s="517"/>
      <c r="S179" s="517"/>
    </row>
    <row r="180" spans="16:19" x14ac:dyDescent="0.25">
      <c r="P180" s="517"/>
      <c r="Q180" s="517"/>
      <c r="R180" s="517"/>
      <c r="S180" s="517"/>
    </row>
    <row r="181" spans="16:19" x14ac:dyDescent="0.25">
      <c r="P181" s="517"/>
      <c r="Q181" s="517"/>
      <c r="R181" s="517"/>
      <c r="S181" s="517"/>
    </row>
    <row r="182" spans="16:19" x14ac:dyDescent="0.25">
      <c r="P182" s="517"/>
      <c r="Q182" s="517"/>
      <c r="R182" s="517"/>
      <c r="S182" s="517"/>
    </row>
    <row r="183" spans="16:19" x14ac:dyDescent="0.25">
      <c r="P183" s="517"/>
      <c r="Q183" s="517"/>
      <c r="R183" s="517"/>
      <c r="S183" s="517"/>
    </row>
    <row r="184" spans="16:19" x14ac:dyDescent="0.25">
      <c r="P184" s="517"/>
      <c r="Q184" s="517"/>
      <c r="R184" s="517"/>
      <c r="S184" s="517"/>
    </row>
    <row r="185" spans="16:19" x14ac:dyDescent="0.25">
      <c r="P185" s="517"/>
      <c r="Q185" s="517"/>
      <c r="R185" s="517"/>
      <c r="S185" s="517"/>
    </row>
    <row r="186" spans="16:19" x14ac:dyDescent="0.25">
      <c r="P186" s="517"/>
      <c r="Q186" s="517"/>
      <c r="R186" s="517"/>
      <c r="S186" s="517"/>
    </row>
    <row r="187" spans="16:19" x14ac:dyDescent="0.25">
      <c r="P187" s="517"/>
      <c r="Q187" s="517"/>
      <c r="R187" s="517"/>
      <c r="S187" s="517"/>
    </row>
    <row r="188" spans="16:19" x14ac:dyDescent="0.25">
      <c r="P188" s="517"/>
      <c r="Q188" s="517"/>
      <c r="R188" s="517"/>
      <c r="S188" s="517"/>
    </row>
    <row r="189" spans="16:19" x14ac:dyDescent="0.25">
      <c r="P189" s="517"/>
      <c r="Q189" s="517"/>
      <c r="R189" s="517"/>
      <c r="S189" s="517"/>
    </row>
    <row r="190" spans="16:19" x14ac:dyDescent="0.25">
      <c r="P190" s="517"/>
      <c r="Q190" s="517"/>
      <c r="R190" s="517"/>
      <c r="S190" s="517"/>
    </row>
    <row r="191" spans="16:19" x14ac:dyDescent="0.25">
      <c r="P191" s="517"/>
      <c r="Q191" s="517"/>
      <c r="R191" s="517"/>
      <c r="S191" s="517"/>
    </row>
    <row r="192" spans="16:19" x14ac:dyDescent="0.25">
      <c r="P192" s="517"/>
      <c r="Q192" s="517"/>
      <c r="R192" s="517"/>
      <c r="S192" s="517"/>
    </row>
    <row r="193" spans="16:19" x14ac:dyDescent="0.25">
      <c r="P193" s="517"/>
      <c r="Q193" s="517"/>
      <c r="R193" s="517"/>
      <c r="S193" s="517"/>
    </row>
    <row r="194" spans="16:19" x14ac:dyDescent="0.25">
      <c r="P194" s="517"/>
      <c r="Q194" s="517"/>
      <c r="R194" s="517"/>
      <c r="S194" s="517"/>
    </row>
    <row r="195" spans="16:19" x14ac:dyDescent="0.25">
      <c r="P195" s="517"/>
      <c r="Q195" s="517"/>
      <c r="R195" s="517"/>
      <c r="S195" s="517"/>
    </row>
    <row r="196" spans="16:19" x14ac:dyDescent="0.25">
      <c r="P196" s="517"/>
      <c r="Q196" s="517"/>
      <c r="R196" s="517"/>
      <c r="S196" s="517"/>
    </row>
    <row r="197" spans="16:19" x14ac:dyDescent="0.25">
      <c r="P197" s="517"/>
      <c r="Q197" s="517"/>
      <c r="R197" s="517"/>
      <c r="S197" s="517"/>
    </row>
    <row r="198" spans="16:19" x14ac:dyDescent="0.25">
      <c r="P198" s="517"/>
      <c r="Q198" s="517"/>
      <c r="R198" s="517"/>
      <c r="S198" s="517"/>
    </row>
    <row r="199" spans="16:19" x14ac:dyDescent="0.25">
      <c r="P199" s="517"/>
      <c r="Q199" s="517"/>
      <c r="R199" s="517"/>
      <c r="S199" s="517"/>
    </row>
    <row r="200" spans="16:19" x14ac:dyDescent="0.25">
      <c r="P200" s="517"/>
      <c r="Q200" s="517"/>
      <c r="R200" s="517"/>
      <c r="S200" s="517"/>
    </row>
    <row r="201" spans="16:19" x14ac:dyDescent="0.25">
      <c r="P201" s="517"/>
      <c r="Q201" s="517"/>
      <c r="R201" s="517"/>
      <c r="S201" s="517"/>
    </row>
    <row r="202" spans="16:19" x14ac:dyDescent="0.25">
      <c r="P202" s="517"/>
      <c r="Q202" s="517"/>
      <c r="R202" s="517"/>
      <c r="S202" s="517"/>
    </row>
    <row r="203" spans="16:19" x14ac:dyDescent="0.25">
      <c r="P203" s="517"/>
      <c r="Q203" s="517"/>
      <c r="R203" s="517"/>
      <c r="S203" s="517"/>
    </row>
    <row r="204" spans="16:19" x14ac:dyDescent="0.25">
      <c r="P204" s="517"/>
      <c r="Q204" s="517"/>
      <c r="R204" s="517"/>
      <c r="S204" s="517"/>
    </row>
    <row r="205" spans="16:19" x14ac:dyDescent="0.25">
      <c r="P205" s="517"/>
      <c r="Q205" s="517"/>
      <c r="R205" s="517"/>
      <c r="S205" s="517"/>
    </row>
    <row r="206" spans="16:19" x14ac:dyDescent="0.25">
      <c r="P206" s="517"/>
      <c r="Q206" s="517"/>
      <c r="R206" s="517"/>
      <c r="S206" s="517"/>
    </row>
    <row r="207" spans="16:19" x14ac:dyDescent="0.25">
      <c r="P207" s="517"/>
      <c r="Q207" s="517"/>
      <c r="R207" s="517"/>
      <c r="S207" s="517"/>
    </row>
    <row r="208" spans="16:19" x14ac:dyDescent="0.25">
      <c r="P208" s="517"/>
      <c r="Q208" s="517"/>
      <c r="R208" s="517"/>
      <c r="S208" s="517"/>
    </row>
    <row r="209" spans="16:19" x14ac:dyDescent="0.25">
      <c r="P209" s="517"/>
      <c r="Q209" s="517"/>
      <c r="R209" s="517"/>
      <c r="S209" s="517"/>
    </row>
    <row r="210" spans="16:19" x14ac:dyDescent="0.25">
      <c r="P210" s="517"/>
      <c r="Q210" s="517"/>
      <c r="R210" s="517"/>
      <c r="S210" s="517"/>
    </row>
    <row r="211" spans="16:19" x14ac:dyDescent="0.25">
      <c r="P211" s="517"/>
      <c r="Q211" s="517"/>
      <c r="R211" s="517"/>
      <c r="S211" s="517"/>
    </row>
    <row r="212" spans="16:19" x14ac:dyDescent="0.25">
      <c r="P212" s="517"/>
      <c r="Q212" s="517"/>
      <c r="R212" s="517"/>
      <c r="S212" s="517"/>
    </row>
    <row r="213" spans="16:19" x14ac:dyDescent="0.25">
      <c r="P213" s="517"/>
      <c r="Q213" s="517"/>
      <c r="R213" s="517"/>
      <c r="S213" s="517"/>
    </row>
    <row r="214" spans="16:19" x14ac:dyDescent="0.25">
      <c r="P214" s="517"/>
      <c r="Q214" s="517"/>
      <c r="R214" s="517"/>
      <c r="S214" s="517"/>
    </row>
    <row r="215" spans="16:19" x14ac:dyDescent="0.25">
      <c r="P215" s="517"/>
      <c r="Q215" s="517"/>
      <c r="R215" s="517"/>
      <c r="S215" s="517"/>
    </row>
    <row r="216" spans="16:19" x14ac:dyDescent="0.25">
      <c r="P216" s="517"/>
      <c r="Q216" s="517"/>
      <c r="R216" s="517"/>
      <c r="S216" s="517"/>
    </row>
    <row r="217" spans="16:19" x14ac:dyDescent="0.25">
      <c r="P217" s="517"/>
      <c r="Q217" s="517"/>
      <c r="R217" s="517"/>
      <c r="S217" s="517"/>
    </row>
    <row r="218" spans="16:19" x14ac:dyDescent="0.25">
      <c r="P218" s="517"/>
      <c r="Q218" s="517"/>
      <c r="R218" s="517"/>
      <c r="S218" s="517"/>
    </row>
    <row r="219" spans="16:19" x14ac:dyDescent="0.25">
      <c r="P219" s="517"/>
      <c r="Q219" s="517"/>
      <c r="R219" s="517"/>
      <c r="S219" s="517"/>
    </row>
    <row r="220" spans="16:19" x14ac:dyDescent="0.25">
      <c r="P220" s="517"/>
      <c r="Q220" s="517"/>
      <c r="R220" s="517"/>
      <c r="S220" s="517"/>
    </row>
    <row r="221" spans="16:19" x14ac:dyDescent="0.25">
      <c r="P221" s="517"/>
      <c r="Q221" s="517"/>
      <c r="R221" s="517"/>
      <c r="S221" s="517"/>
    </row>
    <row r="222" spans="16:19" x14ac:dyDescent="0.25">
      <c r="P222" s="517"/>
      <c r="Q222" s="517"/>
      <c r="R222" s="517"/>
      <c r="S222" s="517"/>
    </row>
    <row r="223" spans="16:19" x14ac:dyDescent="0.25">
      <c r="P223" s="517"/>
      <c r="Q223" s="517"/>
      <c r="R223" s="517"/>
      <c r="S223" s="517"/>
    </row>
    <row r="224" spans="16:19" x14ac:dyDescent="0.25">
      <c r="P224" s="517"/>
      <c r="Q224" s="517"/>
      <c r="R224" s="517"/>
      <c r="S224" s="517"/>
    </row>
    <row r="225" spans="16:19" x14ac:dyDescent="0.25">
      <c r="P225" s="517"/>
      <c r="Q225" s="517"/>
      <c r="R225" s="517"/>
      <c r="S225" s="517"/>
    </row>
    <row r="226" spans="16:19" x14ac:dyDescent="0.25">
      <c r="P226" s="517"/>
      <c r="Q226" s="517"/>
      <c r="R226" s="517"/>
      <c r="S226" s="517"/>
    </row>
    <row r="227" spans="16:19" x14ac:dyDescent="0.25">
      <c r="P227" s="517"/>
      <c r="Q227" s="517"/>
      <c r="R227" s="517"/>
      <c r="S227" s="517"/>
    </row>
    <row r="228" spans="16:19" x14ac:dyDescent="0.25">
      <c r="P228" s="517"/>
      <c r="Q228" s="517"/>
      <c r="R228" s="517"/>
      <c r="S228" s="517"/>
    </row>
    <row r="229" spans="16:19" x14ac:dyDescent="0.25">
      <c r="P229" s="517"/>
      <c r="Q229" s="517"/>
      <c r="R229" s="517"/>
      <c r="S229" s="517"/>
    </row>
    <row r="230" spans="16:19" x14ac:dyDescent="0.25">
      <c r="P230" s="517"/>
      <c r="Q230" s="517"/>
      <c r="R230" s="517"/>
      <c r="S230" s="517"/>
    </row>
    <row r="231" spans="16:19" x14ac:dyDescent="0.25">
      <c r="P231" s="517"/>
      <c r="Q231" s="517"/>
      <c r="R231" s="517"/>
      <c r="S231" s="517"/>
    </row>
    <row r="232" spans="16:19" x14ac:dyDescent="0.25">
      <c r="P232" s="517"/>
      <c r="Q232" s="517"/>
      <c r="R232" s="517"/>
      <c r="S232" s="517"/>
    </row>
    <row r="233" spans="16:19" x14ac:dyDescent="0.25">
      <c r="P233" s="517"/>
      <c r="Q233" s="517"/>
      <c r="R233" s="517"/>
      <c r="S233" s="517"/>
    </row>
    <row r="234" spans="16:19" x14ac:dyDescent="0.25">
      <c r="P234" s="517"/>
      <c r="Q234" s="517"/>
      <c r="R234" s="517"/>
      <c r="S234" s="517"/>
    </row>
    <row r="235" spans="16:19" x14ac:dyDescent="0.25">
      <c r="P235" s="517"/>
      <c r="Q235" s="517"/>
      <c r="R235" s="517"/>
      <c r="S235" s="517"/>
    </row>
    <row r="236" spans="16:19" x14ac:dyDescent="0.25">
      <c r="P236" s="517"/>
      <c r="Q236" s="517"/>
      <c r="R236" s="517"/>
      <c r="S236" s="517"/>
    </row>
    <row r="237" spans="16:19" x14ac:dyDescent="0.25">
      <c r="P237" s="517"/>
      <c r="Q237" s="517"/>
      <c r="R237" s="517"/>
      <c r="S237" s="517"/>
    </row>
    <row r="238" spans="16:19" x14ac:dyDescent="0.25">
      <c r="P238" s="517"/>
      <c r="Q238" s="517"/>
      <c r="R238" s="517"/>
      <c r="S238" s="517"/>
    </row>
    <row r="239" spans="16:19" x14ac:dyDescent="0.25">
      <c r="P239" s="517"/>
      <c r="Q239" s="517"/>
      <c r="R239" s="517"/>
      <c r="S239" s="517"/>
    </row>
    <row r="240" spans="16:19" x14ac:dyDescent="0.25">
      <c r="P240" s="517"/>
      <c r="Q240" s="517"/>
      <c r="R240" s="517"/>
      <c r="S240" s="517"/>
    </row>
    <row r="241" spans="16:19" x14ac:dyDescent="0.25">
      <c r="P241" s="517"/>
      <c r="Q241" s="517"/>
      <c r="R241" s="517"/>
      <c r="S241" s="517"/>
    </row>
    <row r="242" spans="16:19" x14ac:dyDescent="0.25">
      <c r="P242" s="517"/>
      <c r="Q242" s="517"/>
      <c r="R242" s="517"/>
      <c r="S242" s="517"/>
    </row>
    <row r="243" spans="16:19" x14ac:dyDescent="0.25">
      <c r="P243" s="517"/>
      <c r="Q243" s="517"/>
      <c r="R243" s="517"/>
      <c r="S243" s="517"/>
    </row>
    <row r="244" spans="16:19" x14ac:dyDescent="0.25">
      <c r="P244" s="517"/>
      <c r="Q244" s="517"/>
      <c r="R244" s="517"/>
      <c r="S244" s="517"/>
    </row>
    <row r="245" spans="16:19" x14ac:dyDescent="0.25">
      <c r="P245" s="517"/>
      <c r="Q245" s="517"/>
      <c r="R245" s="517"/>
      <c r="S245" s="517"/>
    </row>
    <row r="246" spans="16:19" x14ac:dyDescent="0.25">
      <c r="P246" s="517"/>
      <c r="Q246" s="517"/>
      <c r="R246" s="517"/>
      <c r="S246" s="517"/>
    </row>
    <row r="247" spans="16:19" x14ac:dyDescent="0.25">
      <c r="P247" s="517"/>
      <c r="Q247" s="517"/>
      <c r="R247" s="517"/>
      <c r="S247" s="517"/>
    </row>
    <row r="248" spans="16:19" x14ac:dyDescent="0.25">
      <c r="P248" s="517"/>
      <c r="Q248" s="517"/>
      <c r="R248" s="517"/>
      <c r="S248" s="517"/>
    </row>
    <row r="249" spans="16:19" x14ac:dyDescent="0.25">
      <c r="P249" s="517"/>
      <c r="Q249" s="517"/>
      <c r="R249" s="517"/>
      <c r="S249" s="517"/>
    </row>
    <row r="250" spans="16:19" x14ac:dyDescent="0.25">
      <c r="P250" s="517"/>
      <c r="Q250" s="517"/>
      <c r="R250" s="517"/>
      <c r="S250" s="517"/>
    </row>
    <row r="251" spans="16:19" x14ac:dyDescent="0.25">
      <c r="P251" s="517"/>
      <c r="Q251" s="517"/>
      <c r="R251" s="517"/>
      <c r="S251" s="517"/>
    </row>
    <row r="252" spans="16:19" x14ac:dyDescent="0.25">
      <c r="P252" s="517"/>
      <c r="Q252" s="517"/>
      <c r="R252" s="517"/>
      <c r="S252" s="517"/>
    </row>
    <row r="253" spans="16:19" x14ac:dyDescent="0.25">
      <c r="P253" s="517"/>
      <c r="Q253" s="517"/>
      <c r="R253" s="517"/>
      <c r="S253" s="517"/>
    </row>
    <row r="254" spans="16:19" x14ac:dyDescent="0.25">
      <c r="P254" s="517"/>
      <c r="Q254" s="517"/>
      <c r="R254" s="517"/>
      <c r="S254" s="517"/>
    </row>
    <row r="255" spans="16:19" x14ac:dyDescent="0.25">
      <c r="P255" s="517"/>
      <c r="Q255" s="517"/>
      <c r="R255" s="517"/>
      <c r="S255" s="517"/>
    </row>
    <row r="256" spans="16:19" x14ac:dyDescent="0.25">
      <c r="P256" s="517"/>
      <c r="Q256" s="517"/>
      <c r="R256" s="517"/>
      <c r="S256" s="517"/>
    </row>
    <row r="257" spans="16:19" x14ac:dyDescent="0.25">
      <c r="P257" s="517"/>
      <c r="Q257" s="517"/>
      <c r="R257" s="517"/>
      <c r="S257" s="517"/>
    </row>
    <row r="258" spans="16:19" x14ac:dyDescent="0.25">
      <c r="P258" s="517"/>
      <c r="Q258" s="517"/>
      <c r="R258" s="517"/>
      <c r="S258" s="517"/>
    </row>
    <row r="259" spans="16:19" x14ac:dyDescent="0.25">
      <c r="P259" s="517"/>
      <c r="Q259" s="517"/>
      <c r="R259" s="517"/>
      <c r="S259" s="517"/>
    </row>
    <row r="260" spans="16:19" x14ac:dyDescent="0.25">
      <c r="P260" s="517"/>
      <c r="Q260" s="517"/>
      <c r="R260" s="517"/>
      <c r="S260" s="517"/>
    </row>
    <row r="261" spans="16:19" x14ac:dyDescent="0.25">
      <c r="P261" s="517"/>
      <c r="Q261" s="517"/>
      <c r="R261" s="517"/>
      <c r="S261" s="517"/>
    </row>
    <row r="262" spans="16:19" x14ac:dyDescent="0.25">
      <c r="P262" s="517"/>
      <c r="Q262" s="517"/>
      <c r="R262" s="517"/>
      <c r="S262" s="517"/>
    </row>
    <row r="263" spans="16:19" x14ac:dyDescent="0.25">
      <c r="P263" s="517"/>
      <c r="Q263" s="517"/>
      <c r="R263" s="517"/>
      <c r="S263" s="517"/>
    </row>
    <row r="264" spans="16:19" x14ac:dyDescent="0.25">
      <c r="P264" s="517"/>
      <c r="Q264" s="517"/>
      <c r="R264" s="517"/>
      <c r="S264" s="517"/>
    </row>
    <row r="265" spans="16:19" x14ac:dyDescent="0.25">
      <c r="P265" s="517"/>
      <c r="Q265" s="517"/>
      <c r="R265" s="517"/>
      <c r="S265" s="517"/>
    </row>
    <row r="266" spans="16:19" x14ac:dyDescent="0.25">
      <c r="P266" s="517"/>
      <c r="Q266" s="517"/>
      <c r="R266" s="517"/>
      <c r="S266" s="517"/>
    </row>
    <row r="267" spans="16:19" x14ac:dyDescent="0.25">
      <c r="P267" s="517"/>
      <c r="Q267" s="517"/>
      <c r="R267" s="517"/>
      <c r="S267" s="517"/>
    </row>
    <row r="268" spans="16:19" x14ac:dyDescent="0.25">
      <c r="P268" s="517"/>
      <c r="Q268" s="517"/>
      <c r="R268" s="517"/>
      <c r="S268" s="517"/>
    </row>
    <row r="269" spans="16:19" x14ac:dyDescent="0.25">
      <c r="P269" s="517"/>
      <c r="Q269" s="517"/>
      <c r="R269" s="517"/>
      <c r="S269" s="517"/>
    </row>
    <row r="270" spans="16:19" x14ac:dyDescent="0.25">
      <c r="P270" s="517"/>
      <c r="Q270" s="517"/>
      <c r="R270" s="517"/>
      <c r="S270" s="517"/>
    </row>
    <row r="271" spans="16:19" x14ac:dyDescent="0.25">
      <c r="P271" s="517"/>
      <c r="Q271" s="517"/>
      <c r="R271" s="517"/>
      <c r="S271" s="517"/>
    </row>
    <row r="272" spans="16:19" x14ac:dyDescent="0.25">
      <c r="P272" s="517"/>
      <c r="Q272" s="517"/>
      <c r="R272" s="517"/>
      <c r="S272" s="517"/>
    </row>
    <row r="273" spans="16:19" x14ac:dyDescent="0.25">
      <c r="P273" s="517"/>
      <c r="Q273" s="517"/>
      <c r="R273" s="517"/>
      <c r="S273" s="517"/>
    </row>
    <row r="274" spans="16:19" x14ac:dyDescent="0.25">
      <c r="P274" s="517"/>
      <c r="Q274" s="517"/>
      <c r="R274" s="517"/>
      <c r="S274" s="517"/>
    </row>
    <row r="275" spans="16:19" x14ac:dyDescent="0.25">
      <c r="P275" s="517"/>
      <c r="Q275" s="517"/>
      <c r="R275" s="517"/>
      <c r="S275" s="517"/>
    </row>
    <row r="276" spans="16:19" x14ac:dyDescent="0.25">
      <c r="P276" s="517"/>
      <c r="Q276" s="517"/>
      <c r="R276" s="517"/>
      <c r="S276" s="517"/>
    </row>
    <row r="277" spans="16:19" x14ac:dyDescent="0.25">
      <c r="P277" s="517"/>
      <c r="Q277" s="517"/>
      <c r="R277" s="517"/>
      <c r="S277" s="517"/>
    </row>
    <row r="278" spans="16:19" x14ac:dyDescent="0.25">
      <c r="P278" s="517"/>
      <c r="Q278" s="517"/>
      <c r="R278" s="517"/>
      <c r="S278" s="517"/>
    </row>
    <row r="279" spans="16:19" x14ac:dyDescent="0.25">
      <c r="P279" s="517"/>
      <c r="Q279" s="517"/>
      <c r="R279" s="517"/>
      <c r="S279" s="517"/>
    </row>
    <row r="280" spans="16:19" x14ac:dyDescent="0.25">
      <c r="P280" s="517"/>
      <c r="Q280" s="517"/>
      <c r="R280" s="517"/>
      <c r="S280" s="517"/>
    </row>
    <row r="281" spans="16:19" x14ac:dyDescent="0.25">
      <c r="P281" s="517"/>
      <c r="Q281" s="517"/>
      <c r="R281" s="517"/>
      <c r="S281" s="517"/>
    </row>
    <row r="282" spans="16:19" x14ac:dyDescent="0.25">
      <c r="P282" s="517"/>
      <c r="Q282" s="517"/>
      <c r="R282" s="517"/>
      <c r="S282" s="517"/>
    </row>
    <row r="283" spans="16:19" x14ac:dyDescent="0.25">
      <c r="P283" s="517"/>
      <c r="Q283" s="517"/>
      <c r="R283" s="517"/>
      <c r="S283" s="517"/>
    </row>
    <row r="284" spans="16:19" x14ac:dyDescent="0.25">
      <c r="P284" s="517"/>
      <c r="Q284" s="517"/>
      <c r="R284" s="517"/>
      <c r="S284" s="517"/>
    </row>
    <row r="285" spans="16:19" x14ac:dyDescent="0.25">
      <c r="P285" s="517"/>
      <c r="Q285" s="517"/>
      <c r="R285" s="517"/>
      <c r="S285" s="517"/>
    </row>
    <row r="286" spans="16:19" x14ac:dyDescent="0.25">
      <c r="P286" s="517"/>
      <c r="Q286" s="517"/>
      <c r="R286" s="517"/>
      <c r="S286" s="517"/>
    </row>
    <row r="287" spans="16:19" x14ac:dyDescent="0.25">
      <c r="P287" s="517"/>
      <c r="Q287" s="517"/>
      <c r="R287" s="517"/>
      <c r="S287" s="517"/>
    </row>
    <row r="288" spans="16:19" x14ac:dyDescent="0.25">
      <c r="P288" s="517"/>
      <c r="Q288" s="517"/>
      <c r="R288" s="517"/>
      <c r="S288" s="517"/>
    </row>
    <row r="289" spans="16:19" x14ac:dyDescent="0.25">
      <c r="P289" s="517"/>
      <c r="Q289" s="517"/>
      <c r="R289" s="517"/>
      <c r="S289" s="517"/>
    </row>
    <row r="290" spans="16:19" x14ac:dyDescent="0.25">
      <c r="P290" s="517"/>
      <c r="Q290" s="517"/>
      <c r="R290" s="517"/>
      <c r="S290" s="517"/>
    </row>
    <row r="291" spans="16:19" x14ac:dyDescent="0.25">
      <c r="P291" s="517"/>
      <c r="Q291" s="517"/>
      <c r="R291" s="517"/>
      <c r="S291" s="517"/>
    </row>
    <row r="292" spans="16:19" x14ac:dyDescent="0.25">
      <c r="P292" s="517"/>
      <c r="Q292" s="517"/>
      <c r="R292" s="517"/>
      <c r="S292" s="517"/>
    </row>
    <row r="293" spans="16:19" x14ac:dyDescent="0.25">
      <c r="P293" s="517"/>
      <c r="Q293" s="517"/>
      <c r="R293" s="517"/>
      <c r="S293" s="517"/>
    </row>
    <row r="294" spans="16:19" x14ac:dyDescent="0.25">
      <c r="P294" s="517"/>
      <c r="Q294" s="517"/>
      <c r="R294" s="517"/>
      <c r="S294" s="517"/>
    </row>
    <row r="295" spans="16:19" x14ac:dyDescent="0.25">
      <c r="P295" s="517"/>
      <c r="Q295" s="517"/>
      <c r="R295" s="517"/>
      <c r="S295" s="517"/>
    </row>
    <row r="296" spans="16:19" x14ac:dyDescent="0.25">
      <c r="P296" s="517"/>
      <c r="Q296" s="517"/>
      <c r="R296" s="517"/>
      <c r="S296" s="517"/>
    </row>
    <row r="297" spans="16:19" x14ac:dyDescent="0.25">
      <c r="P297" s="517"/>
      <c r="Q297" s="517"/>
      <c r="R297" s="517"/>
      <c r="S297" s="517"/>
    </row>
    <row r="298" spans="16:19" x14ac:dyDescent="0.25">
      <c r="P298" s="517"/>
      <c r="Q298" s="517"/>
      <c r="R298" s="517"/>
      <c r="S298" s="517"/>
    </row>
    <row r="299" spans="16:19" x14ac:dyDescent="0.25">
      <c r="P299" s="517"/>
      <c r="Q299" s="517"/>
      <c r="R299" s="517"/>
      <c r="S299" s="517"/>
    </row>
    <row r="300" spans="16:19" x14ac:dyDescent="0.25">
      <c r="P300" s="517"/>
      <c r="Q300" s="517"/>
      <c r="R300" s="517"/>
      <c r="S300" s="517"/>
    </row>
    <row r="301" spans="16:19" x14ac:dyDescent="0.25">
      <c r="P301" s="517"/>
      <c r="Q301" s="517"/>
      <c r="R301" s="517"/>
      <c r="S301" s="517"/>
    </row>
    <row r="302" spans="16:19" x14ac:dyDescent="0.25">
      <c r="P302" s="517"/>
      <c r="Q302" s="517"/>
      <c r="R302" s="517"/>
      <c r="S302" s="517"/>
    </row>
    <row r="303" spans="16:19" x14ac:dyDescent="0.25">
      <c r="P303" s="517"/>
      <c r="Q303" s="517"/>
      <c r="R303" s="517"/>
      <c r="S303" s="517"/>
    </row>
    <row r="304" spans="16:19" x14ac:dyDescent="0.25">
      <c r="P304" s="517"/>
      <c r="Q304" s="517"/>
      <c r="R304" s="517"/>
      <c r="S304" s="517"/>
    </row>
    <row r="305" spans="16:19" x14ac:dyDescent="0.25">
      <c r="P305" s="517"/>
      <c r="Q305" s="517"/>
      <c r="R305" s="517"/>
      <c r="S305" s="517"/>
    </row>
    <row r="306" spans="16:19" x14ac:dyDescent="0.25">
      <c r="P306" s="517"/>
      <c r="Q306" s="517"/>
      <c r="R306" s="517"/>
      <c r="S306" s="517"/>
    </row>
    <row r="307" spans="16:19" x14ac:dyDescent="0.25">
      <c r="P307" s="517"/>
      <c r="Q307" s="517"/>
      <c r="R307" s="517"/>
      <c r="S307" s="517"/>
    </row>
    <row r="308" spans="16:19" x14ac:dyDescent="0.25">
      <c r="P308" s="517"/>
      <c r="Q308" s="517"/>
      <c r="R308" s="517"/>
      <c r="S308" s="517"/>
    </row>
    <row r="309" spans="16:19" x14ac:dyDescent="0.25">
      <c r="P309" s="517"/>
      <c r="Q309" s="517"/>
      <c r="R309" s="517"/>
      <c r="S309" s="517"/>
    </row>
    <row r="310" spans="16:19" x14ac:dyDescent="0.25">
      <c r="P310" s="517"/>
      <c r="Q310" s="517"/>
      <c r="R310" s="517"/>
      <c r="S310" s="517"/>
    </row>
    <row r="311" spans="16:19" x14ac:dyDescent="0.25">
      <c r="P311" s="517"/>
      <c r="Q311" s="517"/>
      <c r="R311" s="517"/>
      <c r="S311" s="517"/>
    </row>
    <row r="312" spans="16:19" x14ac:dyDescent="0.25">
      <c r="P312" s="517"/>
      <c r="Q312" s="517"/>
      <c r="R312" s="517"/>
      <c r="S312" s="517"/>
    </row>
    <row r="313" spans="16:19" x14ac:dyDescent="0.25">
      <c r="P313" s="517"/>
      <c r="Q313" s="517"/>
      <c r="R313" s="517"/>
      <c r="S313" s="517"/>
    </row>
    <row r="314" spans="16:19" x14ac:dyDescent="0.25">
      <c r="P314" s="517"/>
      <c r="Q314" s="517"/>
      <c r="R314" s="517"/>
      <c r="S314" s="517"/>
    </row>
    <row r="315" spans="16:19" x14ac:dyDescent="0.25">
      <c r="P315" s="517"/>
      <c r="Q315" s="517"/>
      <c r="R315" s="517"/>
      <c r="S315" s="517"/>
    </row>
    <row r="316" spans="16:19" x14ac:dyDescent="0.25">
      <c r="P316" s="517"/>
      <c r="Q316" s="517"/>
      <c r="R316" s="517"/>
      <c r="S316" s="517"/>
    </row>
    <row r="317" spans="16:19" x14ac:dyDescent="0.25">
      <c r="P317" s="517"/>
      <c r="Q317" s="517"/>
      <c r="R317" s="517"/>
      <c r="S317" s="517"/>
    </row>
    <row r="318" spans="16:19" x14ac:dyDescent="0.25">
      <c r="P318" s="517"/>
      <c r="Q318" s="517"/>
      <c r="R318" s="517"/>
      <c r="S318" s="517"/>
    </row>
    <row r="319" spans="16:19" x14ac:dyDescent="0.25">
      <c r="P319" s="517"/>
      <c r="Q319" s="517"/>
      <c r="R319" s="517"/>
      <c r="S319" s="517"/>
    </row>
    <row r="320" spans="16:19" x14ac:dyDescent="0.25">
      <c r="P320" s="517"/>
      <c r="Q320" s="517"/>
      <c r="R320" s="517"/>
      <c r="S320" s="517"/>
    </row>
    <row r="321" spans="16:19" x14ac:dyDescent="0.25">
      <c r="P321" s="517"/>
      <c r="Q321" s="517"/>
      <c r="R321" s="517"/>
      <c r="S321" s="517"/>
    </row>
    <row r="322" spans="16:19" x14ac:dyDescent="0.25">
      <c r="P322" s="517"/>
      <c r="Q322" s="517"/>
      <c r="R322" s="517"/>
      <c r="S322" s="517"/>
    </row>
    <row r="323" spans="16:19" x14ac:dyDescent="0.25">
      <c r="P323" s="517"/>
      <c r="Q323" s="517"/>
      <c r="R323" s="517"/>
      <c r="S323" s="517"/>
    </row>
    <row r="324" spans="16:19" x14ac:dyDescent="0.25">
      <c r="P324" s="517"/>
      <c r="Q324" s="517"/>
      <c r="R324" s="517"/>
      <c r="S324" s="517"/>
    </row>
    <row r="325" spans="16:19" x14ac:dyDescent="0.25">
      <c r="P325" s="517"/>
      <c r="Q325" s="517"/>
      <c r="R325" s="517"/>
      <c r="S325" s="517"/>
    </row>
    <row r="326" spans="16:19" x14ac:dyDescent="0.25">
      <c r="P326" s="517"/>
      <c r="Q326" s="517"/>
      <c r="R326" s="517"/>
      <c r="S326" s="517"/>
    </row>
    <row r="327" spans="16:19" x14ac:dyDescent="0.25">
      <c r="P327" s="517"/>
      <c r="Q327" s="517"/>
      <c r="R327" s="517"/>
      <c r="S327" s="517"/>
    </row>
    <row r="328" spans="16:19" x14ac:dyDescent="0.25">
      <c r="P328" s="517"/>
      <c r="Q328" s="517"/>
      <c r="R328" s="517"/>
      <c r="S328" s="517"/>
    </row>
    <row r="329" spans="16:19" x14ac:dyDescent="0.25">
      <c r="P329" s="517"/>
      <c r="Q329" s="517"/>
      <c r="R329" s="517"/>
      <c r="S329" s="517"/>
    </row>
    <row r="330" spans="16:19" x14ac:dyDescent="0.25">
      <c r="P330" s="517"/>
      <c r="Q330" s="517"/>
      <c r="R330" s="517"/>
      <c r="S330" s="517"/>
    </row>
    <row r="331" spans="16:19" x14ac:dyDescent="0.25">
      <c r="P331" s="517"/>
      <c r="Q331" s="517"/>
      <c r="R331" s="517"/>
      <c r="S331" s="517"/>
    </row>
    <row r="332" spans="16:19" x14ac:dyDescent="0.25">
      <c r="P332" s="517"/>
      <c r="Q332" s="517"/>
      <c r="R332" s="517"/>
      <c r="S332" s="517"/>
    </row>
    <row r="333" spans="16:19" x14ac:dyDescent="0.25">
      <c r="P333" s="517"/>
      <c r="Q333" s="517"/>
      <c r="R333" s="517"/>
      <c r="S333" s="517"/>
    </row>
    <row r="334" spans="16:19" x14ac:dyDescent="0.25">
      <c r="P334" s="517"/>
      <c r="Q334" s="517"/>
      <c r="R334" s="517"/>
      <c r="S334" s="517"/>
    </row>
    <row r="335" spans="16:19" x14ac:dyDescent="0.25">
      <c r="P335" s="517"/>
      <c r="Q335" s="517"/>
      <c r="R335" s="517"/>
      <c r="S335" s="517"/>
    </row>
    <row r="336" spans="16:19" x14ac:dyDescent="0.25">
      <c r="P336" s="517"/>
      <c r="Q336" s="517"/>
      <c r="R336" s="517"/>
      <c r="S336" s="517"/>
    </row>
    <row r="337" spans="16:19" x14ac:dyDescent="0.25">
      <c r="P337" s="517"/>
      <c r="Q337" s="517"/>
      <c r="R337" s="517"/>
      <c r="S337" s="517"/>
    </row>
    <row r="338" spans="16:19" x14ac:dyDescent="0.25">
      <c r="P338" s="517"/>
      <c r="Q338" s="517"/>
      <c r="R338" s="517"/>
      <c r="S338" s="517"/>
    </row>
    <row r="339" spans="16:19" x14ac:dyDescent="0.25">
      <c r="P339" s="517"/>
      <c r="Q339" s="517"/>
      <c r="R339" s="517"/>
      <c r="S339" s="517"/>
    </row>
    <row r="340" spans="16:19" x14ac:dyDescent="0.25">
      <c r="P340" s="517"/>
      <c r="Q340" s="517"/>
      <c r="R340" s="517"/>
      <c r="S340" s="517"/>
    </row>
    <row r="341" spans="16:19" x14ac:dyDescent="0.25">
      <c r="P341" s="517"/>
      <c r="Q341" s="517"/>
      <c r="R341" s="517"/>
      <c r="S341" s="517"/>
    </row>
    <row r="342" spans="16:19" x14ac:dyDescent="0.25">
      <c r="P342" s="517"/>
      <c r="Q342" s="517"/>
      <c r="R342" s="517"/>
      <c r="S342" s="517"/>
    </row>
    <row r="343" spans="16:19" x14ac:dyDescent="0.25">
      <c r="P343" s="517"/>
      <c r="Q343" s="517"/>
      <c r="R343" s="517"/>
      <c r="S343" s="517"/>
    </row>
    <row r="344" spans="16:19" x14ac:dyDescent="0.25">
      <c r="P344" s="517"/>
      <c r="Q344" s="517"/>
      <c r="R344" s="517"/>
      <c r="S344" s="517"/>
    </row>
    <row r="345" spans="16:19" x14ac:dyDescent="0.25">
      <c r="P345" s="517"/>
      <c r="Q345" s="517"/>
      <c r="R345" s="517"/>
      <c r="S345" s="517"/>
    </row>
    <row r="346" spans="16:19" x14ac:dyDescent="0.25">
      <c r="P346" s="517"/>
      <c r="Q346" s="517"/>
      <c r="R346" s="517"/>
      <c r="S346" s="517"/>
    </row>
    <row r="347" spans="16:19" x14ac:dyDescent="0.25">
      <c r="P347" s="517"/>
      <c r="Q347" s="517"/>
      <c r="R347" s="517"/>
      <c r="S347" s="517"/>
    </row>
    <row r="348" spans="16:19" x14ac:dyDescent="0.25">
      <c r="P348" s="517"/>
      <c r="Q348" s="517"/>
      <c r="R348" s="517"/>
      <c r="S348" s="517"/>
    </row>
    <row r="349" spans="16:19" x14ac:dyDescent="0.25">
      <c r="P349" s="517"/>
      <c r="Q349" s="517"/>
      <c r="R349" s="517"/>
      <c r="S349" s="517"/>
    </row>
    <row r="350" spans="16:19" x14ac:dyDescent="0.25">
      <c r="P350" s="517"/>
      <c r="Q350" s="517"/>
      <c r="R350" s="517"/>
      <c r="S350" s="517"/>
    </row>
    <row r="351" spans="16:19" x14ac:dyDescent="0.25">
      <c r="P351" s="517"/>
      <c r="Q351" s="517"/>
      <c r="R351" s="517"/>
      <c r="S351" s="517"/>
    </row>
    <row r="352" spans="16:19" x14ac:dyDescent="0.25">
      <c r="P352" s="517"/>
      <c r="Q352" s="517"/>
      <c r="R352" s="517"/>
      <c r="S352" s="517"/>
    </row>
    <row r="353" spans="16:19" x14ac:dyDescent="0.25">
      <c r="P353" s="517"/>
      <c r="Q353" s="517"/>
      <c r="R353" s="517"/>
      <c r="S353" s="517"/>
    </row>
    <row r="354" spans="16:19" x14ac:dyDescent="0.25">
      <c r="P354" s="517"/>
      <c r="Q354" s="517"/>
      <c r="R354" s="517"/>
      <c r="S354" s="517"/>
    </row>
    <row r="355" spans="16:19" x14ac:dyDescent="0.25">
      <c r="P355" s="517"/>
      <c r="Q355" s="517"/>
      <c r="R355" s="517"/>
      <c r="S355" s="517"/>
    </row>
    <row r="356" spans="16:19" x14ac:dyDescent="0.25">
      <c r="P356" s="517"/>
      <c r="Q356" s="517"/>
      <c r="R356" s="517"/>
      <c r="S356" s="517"/>
    </row>
    <row r="357" spans="16:19" x14ac:dyDescent="0.25">
      <c r="P357" s="517"/>
      <c r="Q357" s="517"/>
      <c r="R357" s="517"/>
      <c r="S357" s="517"/>
    </row>
    <row r="358" spans="16:19" x14ac:dyDescent="0.25">
      <c r="P358" s="517"/>
      <c r="Q358" s="517"/>
      <c r="R358" s="517"/>
      <c r="S358" s="517"/>
    </row>
    <row r="359" spans="16:19" x14ac:dyDescent="0.25">
      <c r="P359" s="517"/>
      <c r="Q359" s="517"/>
      <c r="R359" s="517"/>
      <c r="S359" s="517"/>
    </row>
    <row r="360" spans="16:19" x14ac:dyDescent="0.25">
      <c r="P360" s="517"/>
      <c r="Q360" s="517"/>
      <c r="R360" s="517"/>
      <c r="S360" s="517"/>
    </row>
    <row r="361" spans="16:19" x14ac:dyDescent="0.25">
      <c r="P361" s="517"/>
      <c r="Q361" s="517"/>
      <c r="R361" s="517"/>
      <c r="S361" s="517"/>
    </row>
    <row r="362" spans="16:19" x14ac:dyDescent="0.25">
      <c r="P362" s="517"/>
      <c r="Q362" s="517"/>
      <c r="R362" s="517"/>
      <c r="S362" s="517"/>
    </row>
    <row r="363" spans="16:19" x14ac:dyDescent="0.25">
      <c r="P363" s="517"/>
      <c r="Q363" s="517"/>
      <c r="R363" s="517"/>
      <c r="S363" s="517"/>
    </row>
    <row r="364" spans="16:19" x14ac:dyDescent="0.25">
      <c r="P364" s="517"/>
      <c r="Q364" s="517"/>
      <c r="R364" s="517"/>
      <c r="S364" s="517"/>
    </row>
    <row r="365" spans="16:19" x14ac:dyDescent="0.25">
      <c r="P365" s="517"/>
      <c r="Q365" s="517"/>
      <c r="R365" s="517"/>
      <c r="S365" s="517"/>
    </row>
    <row r="366" spans="16:19" x14ac:dyDescent="0.25">
      <c r="P366" s="517"/>
      <c r="Q366" s="517"/>
      <c r="R366" s="517"/>
      <c r="S366" s="517"/>
    </row>
    <row r="367" spans="16:19" x14ac:dyDescent="0.25">
      <c r="P367" s="517"/>
      <c r="Q367" s="517"/>
      <c r="R367" s="517"/>
      <c r="S367" s="517"/>
    </row>
    <row r="368" spans="16:19" x14ac:dyDescent="0.25">
      <c r="P368" s="517"/>
      <c r="Q368" s="517"/>
      <c r="R368" s="517"/>
      <c r="S368" s="517"/>
    </row>
    <row r="369" spans="16:19" x14ac:dyDescent="0.25">
      <c r="P369" s="517"/>
      <c r="Q369" s="517"/>
      <c r="R369" s="517"/>
      <c r="S369" s="517"/>
    </row>
    <row r="370" spans="16:19" x14ac:dyDescent="0.25">
      <c r="P370" s="517"/>
      <c r="Q370" s="517"/>
      <c r="R370" s="517"/>
      <c r="S370" s="517"/>
    </row>
    <row r="371" spans="16:19" x14ac:dyDescent="0.25">
      <c r="P371" s="517"/>
      <c r="Q371" s="517"/>
      <c r="R371" s="517"/>
      <c r="S371" s="517"/>
    </row>
    <row r="372" spans="16:19" x14ac:dyDescent="0.25">
      <c r="P372" s="517"/>
      <c r="Q372" s="517"/>
      <c r="R372" s="517"/>
      <c r="S372" s="517"/>
    </row>
    <row r="373" spans="16:19" x14ac:dyDescent="0.25">
      <c r="P373" s="517"/>
      <c r="Q373" s="517"/>
      <c r="R373" s="517"/>
      <c r="S373" s="517"/>
    </row>
    <row r="374" spans="16:19" x14ac:dyDescent="0.25">
      <c r="P374" s="517"/>
      <c r="Q374" s="517"/>
      <c r="R374" s="517"/>
      <c r="S374" s="517"/>
    </row>
    <row r="375" spans="16:19" x14ac:dyDescent="0.25">
      <c r="P375" s="517"/>
      <c r="Q375" s="517"/>
      <c r="R375" s="517"/>
      <c r="S375" s="517"/>
    </row>
    <row r="376" spans="16:19" x14ac:dyDescent="0.25">
      <c r="P376" s="517"/>
      <c r="Q376" s="517"/>
      <c r="R376" s="517"/>
      <c r="S376" s="517"/>
    </row>
    <row r="377" spans="16:19" x14ac:dyDescent="0.25">
      <c r="P377" s="517"/>
      <c r="Q377" s="517"/>
      <c r="R377" s="517"/>
      <c r="S377" s="517"/>
    </row>
    <row r="378" spans="16:19" x14ac:dyDescent="0.25">
      <c r="P378" s="517"/>
      <c r="Q378" s="517"/>
      <c r="R378" s="517"/>
      <c r="S378" s="517"/>
    </row>
    <row r="379" spans="16:19" x14ac:dyDescent="0.25">
      <c r="P379" s="517"/>
      <c r="Q379" s="517"/>
      <c r="R379" s="517"/>
      <c r="S379" s="517"/>
    </row>
    <row r="380" spans="16:19" x14ac:dyDescent="0.25">
      <c r="P380" s="517"/>
      <c r="Q380" s="517"/>
      <c r="R380" s="517"/>
      <c r="S380" s="517"/>
    </row>
    <row r="381" spans="16:19" x14ac:dyDescent="0.25">
      <c r="P381" s="517"/>
      <c r="Q381" s="517"/>
      <c r="R381" s="517"/>
      <c r="S381" s="517"/>
    </row>
    <row r="382" spans="16:19" x14ac:dyDescent="0.25">
      <c r="P382" s="517"/>
      <c r="Q382" s="517"/>
      <c r="R382" s="517"/>
      <c r="S382" s="517"/>
    </row>
    <row r="383" spans="16:19" x14ac:dyDescent="0.25">
      <c r="P383" s="517"/>
      <c r="Q383" s="517"/>
      <c r="R383" s="517"/>
      <c r="S383" s="517"/>
    </row>
    <row r="384" spans="16:19" x14ac:dyDescent="0.25">
      <c r="P384" s="517"/>
      <c r="Q384" s="517"/>
      <c r="R384" s="517"/>
      <c r="S384" s="517"/>
    </row>
    <row r="385" spans="16:19" x14ac:dyDescent="0.25">
      <c r="P385" s="517"/>
      <c r="Q385" s="517"/>
      <c r="R385" s="517"/>
      <c r="S385" s="517"/>
    </row>
    <row r="386" spans="16:19" x14ac:dyDescent="0.25">
      <c r="P386" s="517"/>
      <c r="Q386" s="517"/>
      <c r="R386" s="517"/>
      <c r="S386" s="517"/>
    </row>
    <row r="387" spans="16:19" x14ac:dyDescent="0.25">
      <c r="P387" s="517"/>
      <c r="Q387" s="517"/>
      <c r="R387" s="517"/>
      <c r="S387" s="517"/>
    </row>
    <row r="388" spans="16:19" x14ac:dyDescent="0.25">
      <c r="P388" s="517"/>
      <c r="Q388" s="517"/>
      <c r="R388" s="517"/>
      <c r="S388" s="517"/>
    </row>
    <row r="389" spans="16:19" x14ac:dyDescent="0.25">
      <c r="P389" s="517"/>
      <c r="Q389" s="517"/>
      <c r="R389" s="517"/>
      <c r="S389" s="517"/>
    </row>
    <row r="390" spans="16:19" x14ac:dyDescent="0.25">
      <c r="P390" s="517"/>
      <c r="Q390" s="517"/>
      <c r="R390" s="517"/>
      <c r="S390" s="517"/>
    </row>
    <row r="391" spans="16:19" x14ac:dyDescent="0.25">
      <c r="P391" s="517"/>
      <c r="Q391" s="517"/>
      <c r="R391" s="517"/>
      <c r="S391" s="517"/>
    </row>
    <row r="392" spans="16:19" x14ac:dyDescent="0.25">
      <c r="P392" s="517"/>
      <c r="Q392" s="517"/>
      <c r="R392" s="517"/>
      <c r="S392" s="517"/>
    </row>
    <row r="393" spans="16:19" x14ac:dyDescent="0.25">
      <c r="P393" s="517"/>
      <c r="Q393" s="517"/>
      <c r="R393" s="517"/>
      <c r="S393" s="517"/>
    </row>
    <row r="394" spans="16:19" x14ac:dyDescent="0.25">
      <c r="P394" s="517"/>
      <c r="Q394" s="517"/>
      <c r="R394" s="517"/>
      <c r="S394" s="517"/>
    </row>
    <row r="395" spans="16:19" x14ac:dyDescent="0.25">
      <c r="P395" s="517"/>
      <c r="Q395" s="517"/>
      <c r="R395" s="517"/>
      <c r="S395" s="517"/>
    </row>
    <row r="396" spans="16:19" x14ac:dyDescent="0.25">
      <c r="P396" s="517"/>
      <c r="Q396" s="517"/>
      <c r="R396" s="517"/>
      <c r="S396" s="517"/>
    </row>
    <row r="397" spans="16:19" x14ac:dyDescent="0.25">
      <c r="P397" s="517"/>
      <c r="Q397" s="517"/>
      <c r="R397" s="517"/>
      <c r="S397" s="517"/>
    </row>
    <row r="398" spans="16:19" x14ac:dyDescent="0.25">
      <c r="P398" s="517"/>
      <c r="Q398" s="517"/>
      <c r="R398" s="517"/>
      <c r="S398" s="517"/>
    </row>
    <row r="399" spans="16:19" x14ac:dyDescent="0.25">
      <c r="P399" s="517"/>
      <c r="Q399" s="517"/>
      <c r="R399" s="517"/>
      <c r="S399" s="517"/>
    </row>
    <row r="400" spans="16:19" x14ac:dyDescent="0.25">
      <c r="P400" s="517"/>
      <c r="Q400" s="517"/>
      <c r="R400" s="517"/>
      <c r="S400" s="517"/>
    </row>
    <row r="401" spans="16:19" x14ac:dyDescent="0.25">
      <c r="P401" s="517"/>
      <c r="Q401" s="517"/>
      <c r="R401" s="517"/>
      <c r="S401" s="517"/>
    </row>
    <row r="402" spans="16:19" x14ac:dyDescent="0.25">
      <c r="P402" s="517"/>
      <c r="Q402" s="517"/>
      <c r="R402" s="517"/>
      <c r="S402" s="517"/>
    </row>
    <row r="403" spans="16:19" x14ac:dyDescent="0.25">
      <c r="P403" s="517"/>
      <c r="Q403" s="517"/>
      <c r="R403" s="517"/>
      <c r="S403" s="517"/>
    </row>
    <row r="404" spans="16:19" x14ac:dyDescent="0.25">
      <c r="P404" s="517"/>
      <c r="Q404" s="517"/>
      <c r="R404" s="517"/>
      <c r="S404" s="517"/>
    </row>
    <row r="405" spans="16:19" x14ac:dyDescent="0.25">
      <c r="P405" s="517"/>
      <c r="Q405" s="517"/>
      <c r="R405" s="517"/>
      <c r="S405" s="517"/>
    </row>
    <row r="406" spans="16:19" x14ac:dyDescent="0.25">
      <c r="P406" s="517"/>
      <c r="Q406" s="517"/>
      <c r="R406" s="517"/>
      <c r="S406" s="517"/>
    </row>
    <row r="407" spans="16:19" x14ac:dyDescent="0.25">
      <c r="P407" s="517"/>
      <c r="Q407" s="517"/>
      <c r="R407" s="517"/>
      <c r="S407" s="517"/>
    </row>
    <row r="408" spans="16:19" x14ac:dyDescent="0.25">
      <c r="P408" s="517"/>
      <c r="Q408" s="517"/>
      <c r="R408" s="517"/>
      <c r="S408" s="517"/>
    </row>
    <row r="409" spans="16:19" x14ac:dyDescent="0.25">
      <c r="P409" s="517"/>
      <c r="Q409" s="517"/>
      <c r="R409" s="517"/>
      <c r="S409" s="517"/>
    </row>
    <row r="410" spans="16:19" x14ac:dyDescent="0.25">
      <c r="P410" s="517"/>
      <c r="Q410" s="517"/>
      <c r="R410" s="517"/>
      <c r="S410" s="517"/>
    </row>
    <row r="411" spans="16:19" x14ac:dyDescent="0.25">
      <c r="P411" s="517"/>
      <c r="Q411" s="517"/>
      <c r="R411" s="517"/>
      <c r="S411" s="517"/>
    </row>
    <row r="412" spans="16:19" x14ac:dyDescent="0.25">
      <c r="P412" s="517"/>
      <c r="Q412" s="517"/>
      <c r="R412" s="517"/>
      <c r="S412" s="517"/>
    </row>
    <row r="413" spans="16:19" x14ac:dyDescent="0.25">
      <c r="P413" s="517"/>
      <c r="Q413" s="517"/>
      <c r="R413" s="517"/>
      <c r="S413" s="517"/>
    </row>
    <row r="414" spans="16:19" x14ac:dyDescent="0.25">
      <c r="P414" s="517"/>
      <c r="Q414" s="517"/>
      <c r="R414" s="517"/>
      <c r="S414" s="517"/>
    </row>
    <row r="415" spans="16:19" x14ac:dyDescent="0.25">
      <c r="P415" s="517"/>
      <c r="Q415" s="517"/>
      <c r="R415" s="517"/>
      <c r="S415" s="517"/>
    </row>
    <row r="416" spans="16:19" x14ac:dyDescent="0.25">
      <c r="P416" s="517"/>
      <c r="Q416" s="517"/>
      <c r="R416" s="517"/>
      <c r="S416" s="517"/>
    </row>
    <row r="417" spans="16:19" x14ac:dyDescent="0.25">
      <c r="P417" s="517"/>
      <c r="Q417" s="517"/>
      <c r="R417" s="517"/>
      <c r="S417" s="517"/>
    </row>
    <row r="418" spans="16:19" x14ac:dyDescent="0.25">
      <c r="P418" s="517"/>
      <c r="Q418" s="517"/>
      <c r="R418" s="517"/>
      <c r="S418" s="517"/>
    </row>
    <row r="419" spans="16:19" x14ac:dyDescent="0.25">
      <c r="P419" s="517"/>
      <c r="Q419" s="517"/>
      <c r="R419" s="517"/>
      <c r="S419" s="517"/>
    </row>
    <row r="420" spans="16:19" x14ac:dyDescent="0.25">
      <c r="P420" s="517"/>
      <c r="Q420" s="517"/>
      <c r="R420" s="517"/>
      <c r="S420" s="517"/>
    </row>
    <row r="421" spans="16:19" x14ac:dyDescent="0.25">
      <c r="P421" s="517"/>
      <c r="Q421" s="517"/>
      <c r="R421" s="517"/>
      <c r="S421" s="517"/>
    </row>
    <row r="422" spans="16:19" x14ac:dyDescent="0.25">
      <c r="P422" s="517"/>
      <c r="Q422" s="517"/>
      <c r="R422" s="517"/>
      <c r="S422" s="517"/>
    </row>
    <row r="423" spans="16:19" x14ac:dyDescent="0.25">
      <c r="P423" s="517"/>
      <c r="Q423" s="517"/>
      <c r="R423" s="517"/>
      <c r="S423" s="517"/>
    </row>
    <row r="424" spans="16:19" x14ac:dyDescent="0.25">
      <c r="P424" s="517"/>
      <c r="Q424" s="517"/>
      <c r="R424" s="517"/>
      <c r="S424" s="517"/>
    </row>
    <row r="425" spans="16:19" x14ac:dyDescent="0.25">
      <c r="P425" s="517"/>
      <c r="Q425" s="517"/>
      <c r="R425" s="517"/>
      <c r="S425" s="517"/>
    </row>
    <row r="426" spans="16:19" x14ac:dyDescent="0.25">
      <c r="P426" s="517"/>
      <c r="Q426" s="517"/>
      <c r="R426" s="517"/>
      <c r="S426" s="517"/>
    </row>
    <row r="427" spans="16:19" x14ac:dyDescent="0.25">
      <c r="P427" s="517"/>
      <c r="Q427" s="517"/>
      <c r="R427" s="517"/>
      <c r="S427" s="517"/>
    </row>
    <row r="428" spans="16:19" x14ac:dyDescent="0.25">
      <c r="P428" s="517"/>
      <c r="Q428" s="517"/>
      <c r="R428" s="517"/>
      <c r="S428" s="517"/>
    </row>
    <row r="429" spans="16:19" x14ac:dyDescent="0.25">
      <c r="P429" s="517"/>
      <c r="Q429" s="517"/>
      <c r="R429" s="517"/>
      <c r="S429" s="517"/>
    </row>
    <row r="430" spans="16:19" x14ac:dyDescent="0.25">
      <c r="P430" s="517"/>
      <c r="Q430" s="517"/>
      <c r="R430" s="517"/>
      <c r="S430" s="517"/>
    </row>
    <row r="431" spans="16:19" x14ac:dyDescent="0.25">
      <c r="P431" s="517"/>
      <c r="Q431" s="517"/>
      <c r="R431" s="517"/>
      <c r="S431" s="517"/>
    </row>
    <row r="432" spans="16:19" x14ac:dyDescent="0.25">
      <c r="P432" s="517"/>
      <c r="Q432" s="517"/>
      <c r="R432" s="517"/>
      <c r="S432" s="517"/>
    </row>
    <row r="433" spans="16:19" x14ac:dyDescent="0.25">
      <c r="P433" s="517"/>
      <c r="Q433" s="517"/>
      <c r="R433" s="517"/>
      <c r="S433" s="517"/>
    </row>
    <row r="434" spans="16:19" x14ac:dyDescent="0.25">
      <c r="P434" s="517"/>
      <c r="Q434" s="517"/>
      <c r="R434" s="517"/>
      <c r="S434" s="517"/>
    </row>
    <row r="435" spans="16:19" x14ac:dyDescent="0.25">
      <c r="P435" s="517"/>
      <c r="Q435" s="517"/>
      <c r="R435" s="517"/>
      <c r="S435" s="517"/>
    </row>
    <row r="436" spans="16:19" x14ac:dyDescent="0.25">
      <c r="P436" s="517"/>
      <c r="Q436" s="517"/>
      <c r="R436" s="517"/>
      <c r="S436" s="517"/>
    </row>
    <row r="437" spans="16:19" x14ac:dyDescent="0.25">
      <c r="P437" s="517"/>
      <c r="Q437" s="517"/>
      <c r="R437" s="517"/>
      <c r="S437" s="517"/>
    </row>
    <row r="438" spans="16:19" x14ac:dyDescent="0.25">
      <c r="P438" s="517"/>
      <c r="Q438" s="517"/>
      <c r="R438" s="517"/>
      <c r="S438" s="517"/>
    </row>
    <row r="439" spans="16:19" x14ac:dyDescent="0.25">
      <c r="P439" s="517"/>
      <c r="Q439" s="517"/>
      <c r="R439" s="517"/>
      <c r="S439" s="517"/>
    </row>
    <row r="440" spans="16:19" x14ac:dyDescent="0.25">
      <c r="P440" s="517"/>
      <c r="Q440" s="517"/>
      <c r="R440" s="517"/>
      <c r="S440" s="517"/>
    </row>
    <row r="441" spans="16:19" x14ac:dyDescent="0.25">
      <c r="P441" s="517"/>
      <c r="Q441" s="517"/>
      <c r="R441" s="517"/>
      <c r="S441" s="517"/>
    </row>
    <row r="442" spans="16:19" x14ac:dyDescent="0.25">
      <c r="P442" s="517"/>
      <c r="Q442" s="517"/>
      <c r="R442" s="517"/>
      <c r="S442" s="517"/>
    </row>
    <row r="443" spans="16:19" x14ac:dyDescent="0.25">
      <c r="P443" s="517"/>
      <c r="Q443" s="517"/>
      <c r="R443" s="517"/>
      <c r="S443" s="517"/>
    </row>
    <row r="444" spans="16:19" x14ac:dyDescent="0.25">
      <c r="P444" s="517"/>
      <c r="Q444" s="517"/>
      <c r="R444" s="517"/>
      <c r="S444" s="517"/>
    </row>
    <row r="445" spans="16:19" x14ac:dyDescent="0.25">
      <c r="P445" s="517"/>
      <c r="Q445" s="517"/>
      <c r="R445" s="517"/>
      <c r="S445" s="517"/>
    </row>
    <row r="446" spans="16:19" x14ac:dyDescent="0.25">
      <c r="P446" s="517"/>
      <c r="Q446" s="517"/>
      <c r="R446" s="517"/>
      <c r="S446" s="517"/>
    </row>
    <row r="447" spans="16:19" x14ac:dyDescent="0.25">
      <c r="P447" s="517"/>
      <c r="Q447" s="517"/>
      <c r="R447" s="517"/>
      <c r="S447" s="517"/>
    </row>
    <row r="448" spans="16:19" x14ac:dyDescent="0.25">
      <c r="P448" s="517"/>
      <c r="Q448" s="517"/>
      <c r="R448" s="517"/>
      <c r="S448" s="517"/>
    </row>
    <row r="449" spans="16:19" x14ac:dyDescent="0.25">
      <c r="P449" s="517"/>
      <c r="Q449" s="517"/>
      <c r="R449" s="517"/>
      <c r="S449" s="517"/>
    </row>
    <row r="450" spans="16:19" x14ac:dyDescent="0.25">
      <c r="P450" s="517"/>
      <c r="Q450" s="517"/>
      <c r="R450" s="517"/>
      <c r="S450" s="517"/>
    </row>
    <row r="451" spans="16:19" x14ac:dyDescent="0.25">
      <c r="P451" s="517"/>
      <c r="Q451" s="517"/>
      <c r="R451" s="517"/>
      <c r="S451" s="517"/>
    </row>
    <row r="452" spans="16:19" x14ac:dyDescent="0.25">
      <c r="P452" s="517"/>
      <c r="Q452" s="517"/>
      <c r="R452" s="517"/>
      <c r="S452" s="517"/>
    </row>
    <row r="453" spans="16:19" x14ac:dyDescent="0.25">
      <c r="P453" s="517"/>
      <c r="Q453" s="517"/>
      <c r="R453" s="517"/>
      <c r="S453" s="517"/>
    </row>
    <row r="454" spans="16:19" x14ac:dyDescent="0.25">
      <c r="P454" s="517"/>
      <c r="Q454" s="517"/>
      <c r="R454" s="517"/>
      <c r="S454" s="517"/>
    </row>
    <row r="455" spans="16:19" x14ac:dyDescent="0.25">
      <c r="P455" s="517"/>
      <c r="Q455" s="517"/>
      <c r="R455" s="517"/>
      <c r="S455" s="517"/>
    </row>
    <row r="456" spans="16:19" x14ac:dyDescent="0.25">
      <c r="P456" s="517"/>
      <c r="Q456" s="517"/>
      <c r="R456" s="517"/>
      <c r="S456" s="517"/>
    </row>
    <row r="457" spans="16:19" x14ac:dyDescent="0.25">
      <c r="P457" s="517"/>
      <c r="Q457" s="517"/>
      <c r="R457" s="517"/>
      <c r="S457" s="517"/>
    </row>
    <row r="458" spans="16:19" x14ac:dyDescent="0.25">
      <c r="P458" s="517"/>
      <c r="Q458" s="517"/>
      <c r="R458" s="517"/>
      <c r="S458" s="517"/>
    </row>
    <row r="459" spans="16:19" x14ac:dyDescent="0.25">
      <c r="P459" s="517"/>
      <c r="Q459" s="517"/>
      <c r="R459" s="517"/>
      <c r="S459" s="517"/>
    </row>
    <row r="460" spans="16:19" x14ac:dyDescent="0.25">
      <c r="P460" s="517"/>
      <c r="Q460" s="517"/>
      <c r="R460" s="517"/>
      <c r="S460" s="517"/>
    </row>
    <row r="461" spans="16:19" x14ac:dyDescent="0.25">
      <c r="P461" s="517"/>
      <c r="Q461" s="517"/>
      <c r="R461" s="517"/>
      <c r="S461" s="517"/>
    </row>
    <row r="462" spans="16:19" x14ac:dyDescent="0.25">
      <c r="P462" s="517"/>
      <c r="Q462" s="517"/>
      <c r="R462" s="517"/>
      <c r="S462" s="517"/>
    </row>
    <row r="463" spans="16:19" x14ac:dyDescent="0.25">
      <c r="P463" s="517"/>
      <c r="Q463" s="517"/>
      <c r="R463" s="517"/>
      <c r="S463" s="517"/>
    </row>
    <row r="464" spans="16:19" x14ac:dyDescent="0.25">
      <c r="P464" s="517"/>
      <c r="Q464" s="517"/>
      <c r="R464" s="517"/>
      <c r="S464" s="517"/>
    </row>
    <row r="465" spans="16:19" x14ac:dyDescent="0.25">
      <c r="P465" s="517"/>
      <c r="Q465" s="517"/>
      <c r="R465" s="517"/>
      <c r="S465" s="517"/>
    </row>
    <row r="466" spans="16:19" x14ac:dyDescent="0.25">
      <c r="P466" s="517"/>
      <c r="Q466" s="517"/>
      <c r="R466" s="517"/>
      <c r="S466" s="517"/>
    </row>
    <row r="467" spans="16:19" x14ac:dyDescent="0.25">
      <c r="P467" s="517"/>
      <c r="Q467" s="517"/>
      <c r="R467" s="517"/>
      <c r="S467" s="517"/>
    </row>
    <row r="468" spans="16:19" x14ac:dyDescent="0.25">
      <c r="P468" s="517"/>
      <c r="Q468" s="517"/>
      <c r="R468" s="517"/>
      <c r="S468" s="517"/>
    </row>
    <row r="469" spans="16:19" x14ac:dyDescent="0.25">
      <c r="P469" s="517"/>
      <c r="Q469" s="517"/>
      <c r="R469" s="517"/>
      <c r="S469" s="517"/>
    </row>
    <row r="470" spans="16:19" x14ac:dyDescent="0.25">
      <c r="P470" s="517"/>
      <c r="Q470" s="517"/>
      <c r="R470" s="517"/>
      <c r="S470" s="517"/>
    </row>
    <row r="471" spans="16:19" x14ac:dyDescent="0.25">
      <c r="P471" s="517"/>
      <c r="Q471" s="517"/>
      <c r="R471" s="517"/>
      <c r="S471" s="517"/>
    </row>
    <row r="472" spans="16:19" x14ac:dyDescent="0.25">
      <c r="P472" s="517"/>
      <c r="Q472" s="517"/>
      <c r="R472" s="517"/>
      <c r="S472" s="517"/>
    </row>
    <row r="473" spans="16:19" x14ac:dyDescent="0.25">
      <c r="P473" s="517"/>
      <c r="Q473" s="517"/>
      <c r="R473" s="517"/>
      <c r="S473" s="517"/>
    </row>
    <row r="474" spans="16:19" x14ac:dyDescent="0.25">
      <c r="P474" s="517"/>
      <c r="Q474" s="517"/>
      <c r="R474" s="517"/>
      <c r="S474" s="517"/>
    </row>
    <row r="475" spans="16:19" x14ac:dyDescent="0.25">
      <c r="P475" s="517"/>
      <c r="Q475" s="517"/>
      <c r="R475" s="517"/>
      <c r="S475" s="517"/>
    </row>
    <row r="476" spans="16:19" x14ac:dyDescent="0.25">
      <c r="P476" s="517"/>
      <c r="Q476" s="517"/>
      <c r="R476" s="517"/>
      <c r="S476" s="517"/>
    </row>
    <row r="477" spans="16:19" x14ac:dyDescent="0.25">
      <c r="P477" s="517"/>
      <c r="Q477" s="517"/>
      <c r="R477" s="517"/>
      <c r="S477" s="517"/>
    </row>
    <row r="478" spans="16:19" x14ac:dyDescent="0.25">
      <c r="P478" s="517"/>
      <c r="Q478" s="517"/>
      <c r="R478" s="517"/>
      <c r="S478" s="517"/>
    </row>
    <row r="479" spans="16:19" x14ac:dyDescent="0.25">
      <c r="P479" s="517"/>
      <c r="Q479" s="517"/>
      <c r="R479" s="517"/>
      <c r="S479" s="517"/>
    </row>
    <row r="480" spans="16:19" x14ac:dyDescent="0.25">
      <c r="P480" s="517"/>
      <c r="Q480" s="517"/>
      <c r="R480" s="517"/>
      <c r="S480" s="517"/>
    </row>
    <row r="481" spans="16:19" x14ac:dyDescent="0.25">
      <c r="P481" s="517"/>
      <c r="Q481" s="517"/>
      <c r="R481" s="517"/>
      <c r="S481" s="517"/>
    </row>
    <row r="482" spans="16:19" x14ac:dyDescent="0.25">
      <c r="P482" s="517"/>
      <c r="Q482" s="517"/>
      <c r="R482" s="517"/>
      <c r="S482" s="517"/>
    </row>
    <row r="483" spans="16:19" x14ac:dyDescent="0.25">
      <c r="P483" s="517"/>
      <c r="Q483" s="517"/>
      <c r="R483" s="517"/>
      <c r="S483" s="517"/>
    </row>
    <row r="484" spans="16:19" x14ac:dyDescent="0.25">
      <c r="P484" s="517"/>
      <c r="Q484" s="517"/>
      <c r="R484" s="517"/>
      <c r="S484" s="517"/>
    </row>
    <row r="485" spans="16:19" x14ac:dyDescent="0.25">
      <c r="P485" s="517"/>
      <c r="Q485" s="517"/>
      <c r="R485" s="517"/>
      <c r="S485" s="517"/>
    </row>
    <row r="486" spans="16:19" x14ac:dyDescent="0.25">
      <c r="P486" s="517"/>
      <c r="Q486" s="517"/>
      <c r="R486" s="517"/>
      <c r="S486" s="517"/>
    </row>
    <row r="487" spans="16:19" x14ac:dyDescent="0.25">
      <c r="P487" s="517"/>
      <c r="Q487" s="517"/>
      <c r="R487" s="517"/>
      <c r="S487" s="517"/>
    </row>
    <row r="488" spans="16:19" x14ac:dyDescent="0.25">
      <c r="P488" s="517"/>
      <c r="Q488" s="517"/>
      <c r="R488" s="517"/>
      <c r="S488" s="517"/>
    </row>
    <row r="489" spans="16:19" x14ac:dyDescent="0.25">
      <c r="P489" s="517"/>
      <c r="Q489" s="517"/>
      <c r="R489" s="517"/>
      <c r="S489" s="517"/>
    </row>
    <row r="490" spans="16:19" x14ac:dyDescent="0.25">
      <c r="P490" s="517"/>
      <c r="Q490" s="517"/>
      <c r="R490" s="517"/>
      <c r="S490" s="517"/>
    </row>
    <row r="491" spans="16:19" x14ac:dyDescent="0.25">
      <c r="P491" s="517"/>
      <c r="Q491" s="517"/>
      <c r="R491" s="517"/>
      <c r="S491" s="517"/>
    </row>
    <row r="492" spans="16:19" x14ac:dyDescent="0.25">
      <c r="P492" s="517"/>
      <c r="Q492" s="517"/>
      <c r="R492" s="517"/>
      <c r="S492" s="517"/>
    </row>
    <row r="493" spans="16:19" x14ac:dyDescent="0.25">
      <c r="P493" s="517"/>
      <c r="Q493" s="517"/>
      <c r="R493" s="517"/>
      <c r="S493" s="517"/>
    </row>
    <row r="494" spans="16:19" x14ac:dyDescent="0.25">
      <c r="P494" s="517"/>
      <c r="Q494" s="517"/>
      <c r="R494" s="517"/>
      <c r="S494" s="517"/>
    </row>
    <row r="495" spans="16:19" x14ac:dyDescent="0.25">
      <c r="P495" s="517"/>
      <c r="Q495" s="517"/>
      <c r="R495" s="517"/>
      <c r="S495" s="517"/>
    </row>
    <row r="496" spans="16:19" x14ac:dyDescent="0.25">
      <c r="P496" s="517"/>
      <c r="Q496" s="517"/>
      <c r="R496" s="517"/>
      <c r="S496" s="517"/>
    </row>
    <row r="497" spans="16:19" x14ac:dyDescent="0.25">
      <c r="P497" s="517"/>
      <c r="Q497" s="517"/>
      <c r="R497" s="517"/>
      <c r="S497" s="517"/>
    </row>
    <row r="498" spans="16:19" x14ac:dyDescent="0.25">
      <c r="P498" s="517"/>
      <c r="Q498" s="517"/>
      <c r="R498" s="517"/>
      <c r="S498" s="517"/>
    </row>
    <row r="499" spans="16:19" x14ac:dyDescent="0.25">
      <c r="P499" s="517"/>
      <c r="Q499" s="517"/>
      <c r="R499" s="517"/>
      <c r="S499" s="517"/>
    </row>
    <row r="500" spans="16:19" x14ac:dyDescent="0.25">
      <c r="P500" s="517"/>
      <c r="Q500" s="517"/>
      <c r="R500" s="517"/>
      <c r="S500" s="517"/>
    </row>
    <row r="501" spans="16:19" x14ac:dyDescent="0.25">
      <c r="P501" s="517"/>
      <c r="Q501" s="517"/>
      <c r="R501" s="517"/>
      <c r="S501" s="517"/>
    </row>
    <row r="502" spans="16:19" x14ac:dyDescent="0.25">
      <c r="P502" s="517"/>
      <c r="Q502" s="517"/>
      <c r="R502" s="517"/>
      <c r="S502" s="517"/>
    </row>
    <row r="503" spans="16:19" x14ac:dyDescent="0.25">
      <c r="P503" s="517"/>
      <c r="Q503" s="517"/>
      <c r="R503" s="517"/>
      <c r="S503" s="517"/>
    </row>
    <row r="504" spans="16:19" x14ac:dyDescent="0.25">
      <c r="P504" s="517"/>
      <c r="Q504" s="517"/>
      <c r="R504" s="517"/>
      <c r="S504" s="517"/>
    </row>
    <row r="505" spans="16:19" x14ac:dyDescent="0.25">
      <c r="P505" s="517"/>
      <c r="Q505" s="517"/>
      <c r="R505" s="517"/>
      <c r="S505" s="517"/>
    </row>
    <row r="506" spans="16:19" x14ac:dyDescent="0.25">
      <c r="P506" s="517"/>
      <c r="Q506" s="517"/>
      <c r="R506" s="517"/>
      <c r="S506" s="517"/>
    </row>
    <row r="507" spans="16:19" x14ac:dyDescent="0.25">
      <c r="P507" s="517"/>
      <c r="Q507" s="517"/>
      <c r="R507" s="517"/>
      <c r="S507" s="517"/>
    </row>
  </sheetData>
  <sheetProtection algorithmName="SHA-512" hashValue="Nh1222R2a6JQZUInUEIaUGNsWXz2AZPJVPKP8258OfgkjCtpu8CnGu2FfULESKK02eKyLV1ZDQyURYt/D1kffw==" saltValue="eR75vXd3MKgD1Mo1eS4xsA==" spinCount="100000" sheet="1" objects="1" scenarios="1"/>
  <mergeCells count="14">
    <mergeCell ref="P8:S8"/>
    <mergeCell ref="A1:G1"/>
    <mergeCell ref="A2:G2"/>
    <mergeCell ref="A3:G3"/>
    <mergeCell ref="B35:B37"/>
    <mergeCell ref="A5:A9"/>
    <mergeCell ref="C5:C9"/>
    <mergeCell ref="B5:B9"/>
    <mergeCell ref="D5:D9"/>
    <mergeCell ref="E5:E9"/>
    <mergeCell ref="F5:F9"/>
    <mergeCell ref="G5:G9"/>
    <mergeCell ref="H5:H9"/>
    <mergeCell ref="A4:H4"/>
  </mergeCells>
  <pageMargins left="0.7" right="0.7" top="0.75" bottom="0.75" header="0.3" footer="0.3"/>
  <pageSetup scale="66" orientation="portrait" horizontalDpi="4294967293" r:id="rId1"/>
  <rowBreaks count="1" manualBreakCount="1">
    <brk id="62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R704"/>
  <sheetViews>
    <sheetView showGridLines="0" showRowColHeaders="0" zoomScale="90" zoomScaleNormal="90" zoomScaleSheetLayoutView="80" workbookViewId="0">
      <pane ySplit="9" topLeftCell="A10" activePane="bottomLeft" state="frozen"/>
      <selection sqref="A1:G1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4" width="15.28515625" style="483" customWidth="1"/>
    <col min="5" max="5" width="19.7109375" style="483" customWidth="1"/>
    <col min="6" max="7" width="23.140625" style="483" customWidth="1"/>
    <col min="8" max="8" width="11" style="483" customWidth="1"/>
    <col min="9" max="9" width="19.28515625" style="483" hidden="1" customWidth="1"/>
    <col min="10" max="10" width="19.28515625" style="563" hidden="1" customWidth="1"/>
    <col min="11" max="12" width="21.85546875" style="483" hidden="1" customWidth="1"/>
    <col min="13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38" width="16.140625" style="483" customWidth="1"/>
    <col min="39" max="16384" width="16.140625" style="483"/>
  </cols>
  <sheetData>
    <row r="1" spans="1:17" ht="22.5" customHeight="1" x14ac:dyDescent="0.4">
      <c r="A1" s="825" t="s">
        <v>1209</v>
      </c>
      <c r="B1" s="826"/>
      <c r="C1" s="826"/>
      <c r="D1" s="826"/>
      <c r="E1" s="826"/>
      <c r="F1" s="827"/>
      <c r="G1" s="626" t="s">
        <v>1094</v>
      </c>
      <c r="K1" s="483" t="s">
        <v>241</v>
      </c>
    </row>
    <row r="2" spans="1:17" ht="22.5" customHeight="1" x14ac:dyDescent="0.25">
      <c r="A2" s="828" t="s">
        <v>629</v>
      </c>
      <c r="B2" s="748"/>
      <c r="C2" s="748"/>
      <c r="D2" s="748"/>
      <c r="E2" s="748"/>
      <c r="F2" s="749"/>
      <c r="G2" s="627">
        <v>1</v>
      </c>
    </row>
    <row r="3" spans="1:17" ht="22.5" customHeight="1" x14ac:dyDescent="0.25">
      <c r="A3" s="829"/>
      <c r="B3" s="830"/>
      <c r="C3" s="830"/>
      <c r="D3" s="830"/>
      <c r="E3" s="830"/>
      <c r="F3" s="831"/>
      <c r="G3" s="628">
        <v>173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7" s="487" customFormat="1" x14ac:dyDescent="0.25">
      <c r="A4" s="832" t="s">
        <v>544</v>
      </c>
      <c r="B4" s="833"/>
      <c r="C4" s="833"/>
      <c r="D4" s="833"/>
      <c r="E4" s="833"/>
      <c r="F4" s="833"/>
      <c r="I4" s="488"/>
      <c r="J4" s="488"/>
      <c r="K4" s="488"/>
      <c r="L4" s="488"/>
      <c r="M4" s="489"/>
      <c r="N4" s="488"/>
      <c r="O4" s="488"/>
      <c r="P4" s="488"/>
      <c r="Q4" s="488"/>
    </row>
    <row r="5" spans="1:17" s="487" customFormat="1" ht="15.75" customHeight="1" x14ac:dyDescent="0.25">
      <c r="A5" s="490"/>
      <c r="B5" s="834"/>
      <c r="C5" s="834"/>
      <c r="D5" s="556"/>
      <c r="E5" s="586"/>
      <c r="F5" s="604" t="s">
        <v>1119</v>
      </c>
      <c r="G5" s="604" t="s">
        <v>1121</v>
      </c>
      <c r="I5" s="488"/>
      <c r="J5" s="488"/>
      <c r="K5" s="488"/>
      <c r="L5" s="488"/>
      <c r="M5" s="488"/>
      <c r="N5" s="488"/>
      <c r="O5" s="488"/>
      <c r="P5" s="488"/>
      <c r="Q5" s="488"/>
    </row>
    <row r="6" spans="1:17" s="492" customFormat="1" ht="15" customHeight="1" x14ac:dyDescent="0.25">
      <c r="A6" s="491"/>
      <c r="B6" s="834"/>
      <c r="C6" s="834"/>
      <c r="D6" s="557"/>
      <c r="E6" s="557"/>
      <c r="F6" s="250" t="s">
        <v>1118</v>
      </c>
      <c r="G6" s="250" t="s">
        <v>1148</v>
      </c>
      <c r="I6" s="486"/>
      <c r="J6" s="486"/>
      <c r="K6" s="486"/>
      <c r="L6" s="486"/>
      <c r="M6" s="486"/>
      <c r="N6" s="486"/>
      <c r="O6" s="488"/>
      <c r="P6" s="486"/>
      <c r="Q6" s="486"/>
    </row>
    <row r="7" spans="1:17" s="492" customFormat="1" ht="15" customHeight="1" x14ac:dyDescent="0.25">
      <c r="A7" s="491"/>
      <c r="B7" s="835"/>
      <c r="C7" s="835"/>
      <c r="D7" s="482" t="s">
        <v>557</v>
      </c>
      <c r="E7" s="482" t="s">
        <v>628</v>
      </c>
      <c r="F7" s="250" t="s">
        <v>1119</v>
      </c>
      <c r="G7" s="250" t="s">
        <v>3</v>
      </c>
      <c r="I7" s="486"/>
      <c r="J7" s="486"/>
      <c r="K7" s="486"/>
      <c r="L7" s="486"/>
      <c r="M7" s="486"/>
      <c r="N7" s="486"/>
      <c r="O7" s="486"/>
      <c r="P7" s="486"/>
      <c r="Q7" s="486"/>
    </row>
    <row r="8" spans="1:17" s="492" customFormat="1" ht="15" customHeight="1" x14ac:dyDescent="0.25">
      <c r="A8" s="494"/>
      <c r="C8" s="64" t="s">
        <v>561</v>
      </c>
      <c r="D8" s="482" t="s">
        <v>543</v>
      </c>
      <c r="E8" s="482" t="s">
        <v>543</v>
      </c>
      <c r="F8" s="250" t="s">
        <v>1120</v>
      </c>
      <c r="G8" s="250" t="s">
        <v>1120</v>
      </c>
      <c r="I8" s="486"/>
      <c r="J8" s="416" t="s">
        <v>558</v>
      </c>
      <c r="K8" s="486"/>
      <c r="L8" s="486"/>
      <c r="M8" s="815" t="s">
        <v>1155</v>
      </c>
      <c r="N8" s="816"/>
      <c r="O8" s="816"/>
      <c r="P8" s="816"/>
      <c r="Q8" s="486"/>
    </row>
    <row r="9" spans="1:17" s="492" customFormat="1" ht="15" customHeight="1" x14ac:dyDescent="0.25">
      <c r="A9" s="495" t="s">
        <v>7</v>
      </c>
      <c r="B9" s="74" t="s">
        <v>560</v>
      </c>
      <c r="C9" s="73" t="s">
        <v>562</v>
      </c>
      <c r="D9" s="496" t="s">
        <v>9</v>
      </c>
      <c r="E9" s="496" t="s">
        <v>9</v>
      </c>
      <c r="F9" s="251" t="s">
        <v>1117</v>
      </c>
      <c r="G9" s="251" t="s">
        <v>1117</v>
      </c>
      <c r="I9" s="416" t="s">
        <v>308</v>
      </c>
      <c r="J9" s="416" t="s">
        <v>559</v>
      </c>
      <c r="K9" s="416" t="s">
        <v>1123</v>
      </c>
      <c r="L9" s="416" t="s">
        <v>1156</v>
      </c>
      <c r="M9" s="416" t="s">
        <v>57</v>
      </c>
      <c r="N9" s="416" t="s">
        <v>58</v>
      </c>
      <c r="O9" s="416" t="s">
        <v>517</v>
      </c>
      <c r="P9" s="416" t="s">
        <v>546</v>
      </c>
      <c r="Q9" s="486"/>
    </row>
    <row r="10" spans="1:17" s="492" customFormat="1" ht="14.1" customHeight="1" x14ac:dyDescent="0.2">
      <c r="A10" s="497">
        <v>1010</v>
      </c>
      <c r="B10" s="437" t="s">
        <v>631</v>
      </c>
      <c r="C10" s="437" t="s">
        <v>633</v>
      </c>
      <c r="D10" s="499">
        <f t="shared" ref="D10:D46" si="0">$G$2*I10</f>
        <v>171</v>
      </c>
      <c r="E10" s="499">
        <f t="shared" ref="E10:E46" si="1">$G$2*J10</f>
        <v>187</v>
      </c>
      <c r="F10" s="570">
        <f t="shared" ref="F10:G46" si="2">$G$2*K10</f>
        <v>329</v>
      </c>
      <c r="G10" s="570">
        <f t="shared" si="2"/>
        <v>308</v>
      </c>
      <c r="I10" s="503">
        <v>171</v>
      </c>
      <c r="J10" s="5">
        <v>187</v>
      </c>
      <c r="K10" s="503">
        <v>329</v>
      </c>
      <c r="L10" s="503">
        <v>308</v>
      </c>
      <c r="M10" s="493">
        <v>12</v>
      </c>
      <c r="N10" s="493">
        <v>24</v>
      </c>
      <c r="O10" s="486">
        <f>M10*N10/144</f>
        <v>2</v>
      </c>
      <c r="P10" s="504">
        <f>M10+N10</f>
        <v>36</v>
      </c>
    </row>
    <row r="11" spans="1:17" s="492" customFormat="1" ht="14.1" customHeight="1" x14ac:dyDescent="0.2">
      <c r="A11" s="497">
        <v>1020</v>
      </c>
      <c r="B11" s="437" t="s">
        <v>547</v>
      </c>
      <c r="C11" s="437" t="s">
        <v>563</v>
      </c>
      <c r="D11" s="499">
        <f t="shared" si="0"/>
        <v>188</v>
      </c>
      <c r="E11" s="499">
        <f t="shared" si="1"/>
        <v>211</v>
      </c>
      <c r="F11" s="570">
        <f t="shared" si="2"/>
        <v>334</v>
      </c>
      <c r="G11" s="570">
        <f t="shared" si="2"/>
        <v>312</v>
      </c>
      <c r="I11" s="503">
        <v>188</v>
      </c>
      <c r="J11" s="5">
        <v>211</v>
      </c>
      <c r="K11" s="503">
        <v>334</v>
      </c>
      <c r="L11" s="503">
        <v>312</v>
      </c>
      <c r="M11" s="493">
        <v>12</v>
      </c>
      <c r="N11" s="493">
        <v>24</v>
      </c>
      <c r="O11" s="486">
        <f>M11*N11/144</f>
        <v>2</v>
      </c>
      <c r="P11" s="504">
        <f>M11+N11</f>
        <v>36</v>
      </c>
    </row>
    <row r="12" spans="1:17" s="492" customFormat="1" ht="14.1" customHeight="1" x14ac:dyDescent="0.2">
      <c r="A12" s="497">
        <v>1026</v>
      </c>
      <c r="B12" s="437" t="s">
        <v>548</v>
      </c>
      <c r="C12" s="437" t="s">
        <v>564</v>
      </c>
      <c r="D12" s="499">
        <f t="shared" si="0"/>
        <v>211</v>
      </c>
      <c r="E12" s="499">
        <f t="shared" si="1"/>
        <v>238</v>
      </c>
      <c r="F12" s="570">
        <f t="shared" si="2"/>
        <v>343</v>
      </c>
      <c r="G12" s="570">
        <f t="shared" si="2"/>
        <v>320</v>
      </c>
      <c r="I12" s="503">
        <v>211</v>
      </c>
      <c r="J12" s="5">
        <v>238</v>
      </c>
      <c r="K12" s="503">
        <v>343</v>
      </c>
      <c r="L12" s="503">
        <v>320</v>
      </c>
      <c r="M12" s="493">
        <v>12</v>
      </c>
      <c r="N12" s="493">
        <v>30</v>
      </c>
      <c r="O12" s="486">
        <f t="shared" ref="O12:O24" si="3">M12*N12/144</f>
        <v>2.5</v>
      </c>
      <c r="P12" s="504">
        <f t="shared" ref="P12:P95" si="4">M12+N12</f>
        <v>42</v>
      </c>
    </row>
    <row r="13" spans="1:17" s="492" customFormat="1" ht="14.1" customHeight="1" x14ac:dyDescent="0.2">
      <c r="A13" s="497">
        <v>1030</v>
      </c>
      <c r="B13" s="437" t="s">
        <v>214</v>
      </c>
      <c r="C13" s="437" t="s">
        <v>565</v>
      </c>
      <c r="D13" s="499">
        <f t="shared" si="0"/>
        <v>234</v>
      </c>
      <c r="E13" s="499">
        <f t="shared" si="1"/>
        <v>265</v>
      </c>
      <c r="F13" s="570">
        <f t="shared" si="2"/>
        <v>350</v>
      </c>
      <c r="G13" s="570">
        <f t="shared" si="2"/>
        <v>326</v>
      </c>
      <c r="I13" s="503">
        <v>234</v>
      </c>
      <c r="J13" s="5">
        <v>265</v>
      </c>
      <c r="K13" s="503">
        <v>350</v>
      </c>
      <c r="L13" s="503">
        <v>326</v>
      </c>
      <c r="M13" s="493">
        <v>12</v>
      </c>
      <c r="N13" s="493">
        <v>36</v>
      </c>
      <c r="O13" s="486">
        <f t="shared" si="3"/>
        <v>3</v>
      </c>
      <c r="P13" s="504">
        <f t="shared" si="4"/>
        <v>48</v>
      </c>
    </row>
    <row r="14" spans="1:17" s="492" customFormat="1" ht="14.1" customHeight="1" x14ac:dyDescent="0.2">
      <c r="A14" s="505">
        <v>1036</v>
      </c>
      <c r="B14" s="479" t="s">
        <v>549</v>
      </c>
      <c r="C14" s="479" t="s">
        <v>566</v>
      </c>
      <c r="D14" s="499">
        <f t="shared" si="0"/>
        <v>249</v>
      </c>
      <c r="E14" s="499">
        <f t="shared" si="1"/>
        <v>283</v>
      </c>
      <c r="F14" s="570">
        <f t="shared" si="2"/>
        <v>354</v>
      </c>
      <c r="G14" s="570">
        <f t="shared" si="2"/>
        <v>329</v>
      </c>
      <c r="I14" s="503">
        <v>249</v>
      </c>
      <c r="J14" s="5">
        <v>283</v>
      </c>
      <c r="K14" s="503">
        <v>354</v>
      </c>
      <c r="L14" s="503">
        <v>329</v>
      </c>
      <c r="M14" s="493">
        <v>12</v>
      </c>
      <c r="N14" s="493">
        <v>42</v>
      </c>
      <c r="O14" s="486">
        <f t="shared" si="3"/>
        <v>3.5</v>
      </c>
      <c r="P14" s="504">
        <f t="shared" si="4"/>
        <v>54</v>
      </c>
    </row>
    <row r="15" spans="1:17" s="492" customFormat="1" ht="14.1" customHeight="1" x14ac:dyDescent="0.2">
      <c r="A15" s="497">
        <v>1040</v>
      </c>
      <c r="B15" s="437" t="s">
        <v>218</v>
      </c>
      <c r="C15" s="437" t="s">
        <v>567</v>
      </c>
      <c r="D15" s="499">
        <f t="shared" si="0"/>
        <v>266</v>
      </c>
      <c r="E15" s="499">
        <f t="shared" si="1"/>
        <v>304</v>
      </c>
      <c r="F15" s="570">
        <f t="shared" si="2"/>
        <v>362</v>
      </c>
      <c r="G15" s="570">
        <f t="shared" si="2"/>
        <v>337</v>
      </c>
      <c r="I15" s="503">
        <v>266</v>
      </c>
      <c r="J15" s="5">
        <v>304</v>
      </c>
      <c r="K15" s="503">
        <v>362</v>
      </c>
      <c r="L15" s="503">
        <v>337</v>
      </c>
      <c r="M15" s="493">
        <v>12</v>
      </c>
      <c r="N15" s="493">
        <v>48</v>
      </c>
      <c r="O15" s="486">
        <f t="shared" si="3"/>
        <v>4</v>
      </c>
      <c r="P15" s="504">
        <f t="shared" si="4"/>
        <v>60</v>
      </c>
    </row>
    <row r="16" spans="1:17" s="492" customFormat="1" ht="14.1" customHeight="1" x14ac:dyDescent="0.2">
      <c r="A16" s="497">
        <v>1046</v>
      </c>
      <c r="B16" s="479" t="s">
        <v>398</v>
      </c>
      <c r="C16" s="479" t="s">
        <v>634</v>
      </c>
      <c r="D16" s="499">
        <f t="shared" si="0"/>
        <v>272</v>
      </c>
      <c r="E16" s="499">
        <f t="shared" si="1"/>
        <v>314</v>
      </c>
      <c r="F16" s="570">
        <f t="shared" si="2"/>
        <v>366</v>
      </c>
      <c r="G16" s="570">
        <f t="shared" si="2"/>
        <v>339</v>
      </c>
      <c r="I16" s="503">
        <v>272</v>
      </c>
      <c r="J16" s="5">
        <v>314</v>
      </c>
      <c r="K16" s="503">
        <v>366</v>
      </c>
      <c r="L16" s="503">
        <v>339</v>
      </c>
      <c r="M16" s="493">
        <v>12</v>
      </c>
      <c r="N16" s="493">
        <v>60</v>
      </c>
      <c r="O16" s="486">
        <f t="shared" si="3"/>
        <v>5</v>
      </c>
      <c r="P16" s="504">
        <f t="shared" si="4"/>
        <v>72</v>
      </c>
    </row>
    <row r="17" spans="1:16" s="492" customFormat="1" ht="14.1" customHeight="1" x14ac:dyDescent="0.2">
      <c r="A17" s="497">
        <v>1050</v>
      </c>
      <c r="B17" s="479" t="s">
        <v>550</v>
      </c>
      <c r="C17" s="479" t="s">
        <v>568</v>
      </c>
      <c r="D17" s="499">
        <f t="shared" si="0"/>
        <v>288</v>
      </c>
      <c r="E17" s="499">
        <f t="shared" si="1"/>
        <v>334</v>
      </c>
      <c r="F17" s="570">
        <f t="shared" si="2"/>
        <v>369</v>
      </c>
      <c r="G17" s="570">
        <f t="shared" si="2"/>
        <v>342</v>
      </c>
      <c r="I17" s="503">
        <v>288</v>
      </c>
      <c r="J17" s="5">
        <v>334</v>
      </c>
      <c r="K17" s="503">
        <v>369</v>
      </c>
      <c r="L17" s="503">
        <v>342</v>
      </c>
      <c r="M17" s="493">
        <v>12</v>
      </c>
      <c r="N17" s="493">
        <v>60</v>
      </c>
      <c r="O17" s="486">
        <f t="shared" ref="O17:O18" si="5">M17*N17/144</f>
        <v>5</v>
      </c>
      <c r="P17" s="504">
        <f t="shared" ref="P17:P18" si="6">M17+N17</f>
        <v>72</v>
      </c>
    </row>
    <row r="18" spans="1:16" s="492" customFormat="1" ht="14.1" customHeight="1" x14ac:dyDescent="0.2">
      <c r="A18" s="497">
        <v>1056</v>
      </c>
      <c r="B18" s="479" t="s">
        <v>222</v>
      </c>
      <c r="C18" s="479" t="s">
        <v>632</v>
      </c>
      <c r="D18" s="499">
        <f t="shared" si="0"/>
        <v>307</v>
      </c>
      <c r="E18" s="499">
        <f t="shared" si="1"/>
        <v>357</v>
      </c>
      <c r="F18" s="570">
        <f t="shared" si="2"/>
        <v>377</v>
      </c>
      <c r="G18" s="570">
        <f t="shared" si="2"/>
        <v>349</v>
      </c>
      <c r="I18" s="503">
        <v>307</v>
      </c>
      <c r="J18" s="5">
        <v>357</v>
      </c>
      <c r="K18" s="503">
        <v>377</v>
      </c>
      <c r="L18" s="503">
        <v>349</v>
      </c>
      <c r="M18" s="493">
        <v>12</v>
      </c>
      <c r="N18" s="493">
        <v>60</v>
      </c>
      <c r="O18" s="486">
        <f t="shared" si="5"/>
        <v>5</v>
      </c>
      <c r="P18" s="504">
        <f t="shared" si="6"/>
        <v>72</v>
      </c>
    </row>
    <row r="19" spans="1:16" s="492" customFormat="1" ht="14.1" customHeight="1" x14ac:dyDescent="0.2">
      <c r="A19" s="497">
        <v>1060</v>
      </c>
      <c r="B19" s="479" t="s">
        <v>224</v>
      </c>
      <c r="C19" s="479" t="s">
        <v>630</v>
      </c>
      <c r="D19" s="499">
        <f t="shared" si="0"/>
        <v>323</v>
      </c>
      <c r="E19" s="499">
        <f t="shared" si="1"/>
        <v>376</v>
      </c>
      <c r="F19" s="570">
        <f t="shared" si="2"/>
        <v>380</v>
      </c>
      <c r="G19" s="570">
        <f t="shared" si="2"/>
        <v>350</v>
      </c>
      <c r="I19" s="503">
        <v>323</v>
      </c>
      <c r="J19" s="5">
        <v>376</v>
      </c>
      <c r="K19" s="503">
        <v>380</v>
      </c>
      <c r="L19" s="503">
        <v>350</v>
      </c>
      <c r="M19" s="493">
        <v>12</v>
      </c>
      <c r="N19" s="493">
        <v>60</v>
      </c>
      <c r="O19" s="486">
        <f t="shared" si="3"/>
        <v>5</v>
      </c>
      <c r="P19" s="504">
        <f t="shared" si="4"/>
        <v>72</v>
      </c>
    </row>
    <row r="20" spans="1:16" s="492" customFormat="1" ht="14.1" customHeight="1" x14ac:dyDescent="0.2">
      <c r="A20" s="497">
        <v>1070</v>
      </c>
      <c r="B20" s="479" t="s">
        <v>502</v>
      </c>
      <c r="C20" s="479" t="s">
        <v>1210</v>
      </c>
      <c r="D20" s="499">
        <f t="shared" si="0"/>
        <v>339</v>
      </c>
      <c r="E20" s="499">
        <f t="shared" si="1"/>
        <v>339</v>
      </c>
      <c r="F20" s="570">
        <f t="shared" si="2"/>
        <v>380</v>
      </c>
      <c r="G20" s="570">
        <f t="shared" si="2"/>
        <v>350</v>
      </c>
      <c r="I20" s="503">
        <v>339</v>
      </c>
      <c r="J20" s="5">
        <v>339</v>
      </c>
      <c r="K20" s="503">
        <v>380</v>
      </c>
      <c r="L20" s="503">
        <v>350</v>
      </c>
      <c r="M20" s="493">
        <v>12</v>
      </c>
      <c r="N20" s="493">
        <v>84</v>
      </c>
      <c r="O20" s="486">
        <f t="shared" si="3"/>
        <v>7</v>
      </c>
      <c r="P20" s="504">
        <f t="shared" si="4"/>
        <v>96</v>
      </c>
    </row>
    <row r="21" spans="1:16" s="492" customFormat="1" ht="14.1" customHeight="1" x14ac:dyDescent="0.2">
      <c r="A21" s="506">
        <v>1080</v>
      </c>
      <c r="B21" s="688" t="s">
        <v>503</v>
      </c>
      <c r="C21" s="688" t="s">
        <v>1211</v>
      </c>
      <c r="D21" s="507">
        <f t="shared" si="0"/>
        <v>389</v>
      </c>
      <c r="E21" s="507">
        <f t="shared" si="1"/>
        <v>389</v>
      </c>
      <c r="F21" s="571">
        <f t="shared" si="2"/>
        <v>380</v>
      </c>
      <c r="G21" s="571">
        <f t="shared" si="2"/>
        <v>350</v>
      </c>
      <c r="I21" s="503">
        <v>389</v>
      </c>
      <c r="J21" s="5">
        <v>389</v>
      </c>
      <c r="K21" s="503">
        <v>380</v>
      </c>
      <c r="L21" s="503">
        <v>350</v>
      </c>
      <c r="M21" s="493">
        <v>12</v>
      </c>
      <c r="N21" s="493">
        <v>96</v>
      </c>
      <c r="O21" s="486">
        <f t="shared" si="3"/>
        <v>8</v>
      </c>
      <c r="P21" s="504">
        <f t="shared" si="4"/>
        <v>108</v>
      </c>
    </row>
    <row r="22" spans="1:16" s="492" customFormat="1" ht="14.1" customHeight="1" x14ac:dyDescent="0.2">
      <c r="A22" s="497">
        <v>1616</v>
      </c>
      <c r="B22" s="479" t="s">
        <v>458</v>
      </c>
      <c r="C22" s="479" t="s">
        <v>967</v>
      </c>
      <c r="D22" s="499">
        <f t="shared" si="0"/>
        <v>202</v>
      </c>
      <c r="E22" s="499">
        <f t="shared" si="1"/>
        <v>202</v>
      </c>
      <c r="F22" s="570">
        <f t="shared" si="2"/>
        <v>343</v>
      </c>
      <c r="G22" s="570">
        <f t="shared" si="2"/>
        <v>320</v>
      </c>
      <c r="I22" s="503">
        <v>202</v>
      </c>
      <c r="J22" s="5">
        <v>202</v>
      </c>
      <c r="K22" s="503">
        <v>343</v>
      </c>
      <c r="L22" s="503">
        <v>320</v>
      </c>
      <c r="M22" s="493">
        <v>18</v>
      </c>
      <c r="N22" s="493">
        <v>18</v>
      </c>
      <c r="O22" s="486">
        <f t="shared" si="3"/>
        <v>2.25</v>
      </c>
      <c r="P22" s="504">
        <f t="shared" si="4"/>
        <v>36</v>
      </c>
    </row>
    <row r="23" spans="1:16" s="492" customFormat="1" ht="14.1" customHeight="1" x14ac:dyDescent="0.2">
      <c r="A23" s="497">
        <v>1620</v>
      </c>
      <c r="B23" s="479" t="s">
        <v>460</v>
      </c>
      <c r="C23" s="479" t="s">
        <v>569</v>
      </c>
      <c r="D23" s="499">
        <f t="shared" si="0"/>
        <v>214</v>
      </c>
      <c r="E23" s="499">
        <f t="shared" si="1"/>
        <v>241</v>
      </c>
      <c r="F23" s="570">
        <f t="shared" si="2"/>
        <v>343</v>
      </c>
      <c r="G23" s="570">
        <f t="shared" si="2"/>
        <v>320</v>
      </c>
      <c r="I23" s="503">
        <v>214</v>
      </c>
      <c r="J23" s="5">
        <v>241</v>
      </c>
      <c r="K23" s="503">
        <v>343</v>
      </c>
      <c r="L23" s="503">
        <v>320</v>
      </c>
      <c r="M23" s="493">
        <v>18</v>
      </c>
      <c r="N23" s="493">
        <v>24</v>
      </c>
      <c r="O23" s="486">
        <f t="shared" si="3"/>
        <v>3</v>
      </c>
      <c r="P23" s="504">
        <f t="shared" si="4"/>
        <v>42</v>
      </c>
    </row>
    <row r="24" spans="1:16" s="492" customFormat="1" ht="14.1" customHeight="1" x14ac:dyDescent="0.2">
      <c r="A24" s="497">
        <v>1626</v>
      </c>
      <c r="B24" s="479" t="s">
        <v>551</v>
      </c>
      <c r="C24" s="479" t="s">
        <v>570</v>
      </c>
      <c r="D24" s="499">
        <f t="shared" si="0"/>
        <v>245</v>
      </c>
      <c r="E24" s="499">
        <f t="shared" si="1"/>
        <v>276</v>
      </c>
      <c r="F24" s="570">
        <f t="shared" si="2"/>
        <v>356</v>
      </c>
      <c r="G24" s="570">
        <f t="shared" si="2"/>
        <v>331</v>
      </c>
      <c r="I24" s="503">
        <v>245</v>
      </c>
      <c r="J24" s="5">
        <v>276</v>
      </c>
      <c r="K24" s="503">
        <v>356</v>
      </c>
      <c r="L24" s="503">
        <v>331</v>
      </c>
      <c r="M24" s="493">
        <v>18</v>
      </c>
      <c r="N24" s="493">
        <v>30</v>
      </c>
      <c r="O24" s="486">
        <f t="shared" si="3"/>
        <v>3.75</v>
      </c>
      <c r="P24" s="504">
        <f t="shared" si="4"/>
        <v>48</v>
      </c>
    </row>
    <row r="25" spans="1:16" s="492" customFormat="1" ht="15" customHeight="1" x14ac:dyDescent="0.2">
      <c r="A25" s="497">
        <v>1630</v>
      </c>
      <c r="B25" s="498" t="s">
        <v>278</v>
      </c>
      <c r="C25" s="437" t="s">
        <v>571</v>
      </c>
      <c r="D25" s="499">
        <f t="shared" si="0"/>
        <v>272</v>
      </c>
      <c r="E25" s="499">
        <f t="shared" si="1"/>
        <v>306</v>
      </c>
      <c r="F25" s="570">
        <f t="shared" si="2"/>
        <v>366</v>
      </c>
      <c r="G25" s="570">
        <f t="shared" si="2"/>
        <v>339</v>
      </c>
      <c r="I25" s="503">
        <v>272</v>
      </c>
      <c r="J25" s="5">
        <v>306</v>
      </c>
      <c r="K25" s="503">
        <v>366</v>
      </c>
      <c r="L25" s="503">
        <v>339</v>
      </c>
      <c r="M25" s="493">
        <v>18</v>
      </c>
      <c r="N25" s="493">
        <v>36</v>
      </c>
      <c r="O25" s="486">
        <f>M25*N25/144</f>
        <v>4.5</v>
      </c>
      <c r="P25" s="504">
        <f t="shared" si="4"/>
        <v>54</v>
      </c>
    </row>
    <row r="26" spans="1:16" s="492" customFormat="1" ht="15" customHeight="1" x14ac:dyDescent="0.2">
      <c r="A26" s="497">
        <v>1636</v>
      </c>
      <c r="B26" s="437" t="s">
        <v>1051</v>
      </c>
      <c r="C26" s="437" t="s">
        <v>1068</v>
      </c>
      <c r="D26" s="499">
        <f t="shared" si="0"/>
        <v>292</v>
      </c>
      <c r="E26" s="499">
        <f t="shared" si="1"/>
        <v>330</v>
      </c>
      <c r="F26" s="570">
        <f t="shared" si="2"/>
        <v>370</v>
      </c>
      <c r="G26" s="570">
        <f t="shared" si="2"/>
        <v>343</v>
      </c>
      <c r="I26" s="503">
        <v>292</v>
      </c>
      <c r="J26" s="5">
        <v>330</v>
      </c>
      <c r="K26" s="503">
        <v>370</v>
      </c>
      <c r="L26" s="503">
        <v>343</v>
      </c>
      <c r="M26" s="493">
        <v>18</v>
      </c>
      <c r="N26" s="493">
        <v>44</v>
      </c>
      <c r="O26" s="486">
        <f t="shared" ref="O26:O70" si="7">M26*N26/144</f>
        <v>5.5</v>
      </c>
      <c r="P26" s="504">
        <f t="shared" si="4"/>
        <v>62</v>
      </c>
    </row>
    <row r="27" spans="1:16" s="492" customFormat="1" ht="15" customHeight="1" x14ac:dyDescent="0.2">
      <c r="A27" s="497">
        <v>1640</v>
      </c>
      <c r="B27" s="498" t="s">
        <v>273</v>
      </c>
      <c r="C27" s="437" t="s">
        <v>573</v>
      </c>
      <c r="D27" s="499">
        <f t="shared" si="0"/>
        <v>312</v>
      </c>
      <c r="E27" s="499">
        <f t="shared" si="1"/>
        <v>354</v>
      </c>
      <c r="F27" s="570">
        <f t="shared" si="2"/>
        <v>377</v>
      </c>
      <c r="G27" s="570">
        <f t="shared" si="2"/>
        <v>349</v>
      </c>
      <c r="I27" s="503">
        <v>312</v>
      </c>
      <c r="J27" s="5">
        <v>354</v>
      </c>
      <c r="K27" s="503">
        <v>377</v>
      </c>
      <c r="L27" s="503">
        <v>349</v>
      </c>
      <c r="M27" s="493">
        <v>18</v>
      </c>
      <c r="N27" s="493">
        <v>48</v>
      </c>
      <c r="O27" s="486">
        <f t="shared" si="7"/>
        <v>6</v>
      </c>
      <c r="P27" s="504">
        <f t="shared" si="4"/>
        <v>66</v>
      </c>
    </row>
    <row r="28" spans="1:16" s="492" customFormat="1" ht="15" customHeight="1" x14ac:dyDescent="0.2">
      <c r="A28" s="497">
        <v>1646</v>
      </c>
      <c r="B28" s="498" t="s">
        <v>434</v>
      </c>
      <c r="C28" s="437" t="s">
        <v>574</v>
      </c>
      <c r="D28" s="499">
        <f t="shared" si="0"/>
        <v>329</v>
      </c>
      <c r="E28" s="499">
        <f t="shared" si="1"/>
        <v>374</v>
      </c>
      <c r="F28" s="570">
        <f t="shared" si="2"/>
        <v>384</v>
      </c>
      <c r="G28" s="570">
        <f t="shared" si="2"/>
        <v>354</v>
      </c>
      <c r="I28" s="503">
        <v>329</v>
      </c>
      <c r="J28" s="5">
        <v>374</v>
      </c>
      <c r="K28" s="503">
        <v>384</v>
      </c>
      <c r="L28" s="503">
        <v>354</v>
      </c>
      <c r="M28" s="493">
        <v>18</v>
      </c>
      <c r="N28" s="493">
        <v>54</v>
      </c>
      <c r="O28" s="486">
        <f t="shared" si="7"/>
        <v>6.75</v>
      </c>
      <c r="P28" s="504">
        <f t="shared" si="4"/>
        <v>72</v>
      </c>
    </row>
    <row r="29" spans="1:16" s="492" customFormat="1" ht="15" customHeight="1" x14ac:dyDescent="0.2">
      <c r="A29" s="497">
        <v>1650</v>
      </c>
      <c r="B29" s="437" t="s">
        <v>1179</v>
      </c>
      <c r="C29" s="437" t="s">
        <v>1180</v>
      </c>
      <c r="D29" s="499">
        <f t="shared" si="0"/>
        <v>351</v>
      </c>
      <c r="E29" s="499">
        <f t="shared" si="1"/>
        <v>401</v>
      </c>
      <c r="F29" s="570">
        <f t="shared" si="2"/>
        <v>389</v>
      </c>
      <c r="G29" s="570">
        <f t="shared" si="2"/>
        <v>358</v>
      </c>
      <c r="I29" s="503">
        <v>351</v>
      </c>
      <c r="J29" s="5">
        <v>401</v>
      </c>
      <c r="K29" s="503">
        <v>389</v>
      </c>
      <c r="L29" s="503">
        <v>358</v>
      </c>
      <c r="M29" s="493">
        <v>18</v>
      </c>
      <c r="N29" s="493">
        <v>60</v>
      </c>
      <c r="O29" s="486">
        <f t="shared" si="7"/>
        <v>7.5</v>
      </c>
      <c r="P29" s="504">
        <f t="shared" si="4"/>
        <v>78</v>
      </c>
    </row>
    <row r="30" spans="1:16" s="492" customFormat="1" ht="15" customHeight="1" x14ac:dyDescent="0.2">
      <c r="A30" s="497">
        <v>1656</v>
      </c>
      <c r="B30" s="498" t="s">
        <v>276</v>
      </c>
      <c r="C30" s="437" t="s">
        <v>575</v>
      </c>
      <c r="D30" s="499">
        <f t="shared" si="0"/>
        <v>383</v>
      </c>
      <c r="E30" s="499">
        <f t="shared" si="1"/>
        <v>435</v>
      </c>
      <c r="F30" s="570">
        <f t="shared" si="2"/>
        <v>403</v>
      </c>
      <c r="G30" s="570">
        <f t="shared" si="2"/>
        <v>370</v>
      </c>
      <c r="I30" s="503">
        <v>383</v>
      </c>
      <c r="J30" s="5">
        <v>435</v>
      </c>
      <c r="K30" s="503">
        <v>403</v>
      </c>
      <c r="L30" s="503">
        <v>370</v>
      </c>
      <c r="M30" s="493">
        <v>18</v>
      </c>
      <c r="N30" s="493">
        <v>66</v>
      </c>
      <c r="O30" s="486">
        <f t="shared" si="7"/>
        <v>8.25</v>
      </c>
      <c r="P30" s="504">
        <f t="shared" si="4"/>
        <v>84</v>
      </c>
    </row>
    <row r="31" spans="1:16" s="492" customFormat="1" ht="15" customHeight="1" x14ac:dyDescent="0.2">
      <c r="A31" s="497">
        <v>1660</v>
      </c>
      <c r="B31" s="498" t="s">
        <v>277</v>
      </c>
      <c r="C31" s="437" t="s">
        <v>576</v>
      </c>
      <c r="D31" s="499">
        <f t="shared" ref="D31:D32" si="8">$G$2*I31</f>
        <v>403</v>
      </c>
      <c r="E31" s="499">
        <f t="shared" ref="E31:E32" si="9">$G$2*J31</f>
        <v>459</v>
      </c>
      <c r="F31" s="570">
        <f t="shared" ref="F31:F32" si="10">$G$2*K31</f>
        <v>411</v>
      </c>
      <c r="G31" s="570">
        <f t="shared" ref="G31:G32" si="11">$G$2*L31</f>
        <v>377</v>
      </c>
      <c r="I31" s="503">
        <v>403</v>
      </c>
      <c r="J31" s="5">
        <v>459</v>
      </c>
      <c r="K31" s="503">
        <v>411</v>
      </c>
      <c r="L31" s="503">
        <v>377</v>
      </c>
      <c r="M31" s="493">
        <v>18</v>
      </c>
      <c r="N31" s="493">
        <v>72</v>
      </c>
      <c r="O31" s="486">
        <f t="shared" ref="O31:O32" si="12">M31*N31/144</f>
        <v>9</v>
      </c>
      <c r="P31" s="504">
        <f t="shared" ref="P31:P32" si="13">M31+N31</f>
        <v>90</v>
      </c>
    </row>
    <row r="32" spans="1:16" s="492" customFormat="1" ht="15" customHeight="1" x14ac:dyDescent="0.2">
      <c r="A32" s="497">
        <v>1670</v>
      </c>
      <c r="B32" s="437" t="s">
        <v>435</v>
      </c>
      <c r="C32" s="437" t="s">
        <v>578</v>
      </c>
      <c r="D32" s="499">
        <f t="shared" si="8"/>
        <v>438</v>
      </c>
      <c r="E32" s="499">
        <f t="shared" si="9"/>
        <v>438</v>
      </c>
      <c r="F32" s="570">
        <f t="shared" si="10"/>
        <v>411</v>
      </c>
      <c r="G32" s="570">
        <f t="shared" si="11"/>
        <v>377</v>
      </c>
      <c r="I32" s="503">
        <v>438</v>
      </c>
      <c r="J32" s="5">
        <v>438</v>
      </c>
      <c r="K32" s="503">
        <v>411</v>
      </c>
      <c r="L32" s="503">
        <v>377</v>
      </c>
      <c r="M32" s="493">
        <v>18</v>
      </c>
      <c r="N32" s="493">
        <v>84</v>
      </c>
      <c r="O32" s="486">
        <f t="shared" si="12"/>
        <v>10.5</v>
      </c>
      <c r="P32" s="504">
        <f t="shared" si="13"/>
        <v>102</v>
      </c>
    </row>
    <row r="33" spans="1:16" s="492" customFormat="1" ht="15" customHeight="1" x14ac:dyDescent="0.2">
      <c r="A33" s="497">
        <v>1680</v>
      </c>
      <c r="B33" s="437" t="s">
        <v>514</v>
      </c>
      <c r="C33" s="437" t="s">
        <v>579</v>
      </c>
      <c r="D33" s="499">
        <f t="shared" si="0"/>
        <v>482</v>
      </c>
      <c r="E33" s="507">
        <f t="shared" si="1"/>
        <v>482</v>
      </c>
      <c r="F33" s="571">
        <f t="shared" si="2"/>
        <v>411</v>
      </c>
      <c r="G33" s="571">
        <f t="shared" si="2"/>
        <v>377</v>
      </c>
      <c r="I33" s="503">
        <v>482</v>
      </c>
      <c r="J33" s="5">
        <v>482</v>
      </c>
      <c r="K33" s="503">
        <v>411</v>
      </c>
      <c r="L33" s="503">
        <v>377</v>
      </c>
      <c r="M33" s="493">
        <v>18</v>
      </c>
      <c r="N33" s="493">
        <v>96</v>
      </c>
      <c r="O33" s="486">
        <f t="shared" si="7"/>
        <v>12</v>
      </c>
      <c r="P33" s="504">
        <f t="shared" si="4"/>
        <v>114</v>
      </c>
    </row>
    <row r="34" spans="1:16" s="492" customFormat="1" ht="15" customHeight="1" x14ac:dyDescent="0.2">
      <c r="A34" s="509">
        <v>2010</v>
      </c>
      <c r="B34" s="550" t="s">
        <v>156</v>
      </c>
      <c r="C34" s="550" t="s">
        <v>635</v>
      </c>
      <c r="D34" s="510">
        <f t="shared" si="0"/>
        <v>188</v>
      </c>
      <c r="E34" s="499">
        <f t="shared" si="1"/>
        <v>211</v>
      </c>
      <c r="F34" s="570">
        <f t="shared" si="2"/>
        <v>334</v>
      </c>
      <c r="G34" s="570">
        <f t="shared" si="2"/>
        <v>312</v>
      </c>
      <c r="I34" s="503">
        <v>188</v>
      </c>
      <c r="J34" s="5">
        <v>211</v>
      </c>
      <c r="K34" s="503">
        <v>334</v>
      </c>
      <c r="L34" s="503">
        <v>312</v>
      </c>
      <c r="M34" s="493">
        <v>24</v>
      </c>
      <c r="N34" s="493">
        <v>24</v>
      </c>
      <c r="O34" s="486">
        <f t="shared" ref="O34:O35" si="14">M34*N34/144</f>
        <v>4</v>
      </c>
      <c r="P34" s="504">
        <f t="shared" ref="P34:P35" si="15">M34+N34</f>
        <v>48</v>
      </c>
    </row>
    <row r="35" spans="1:16" s="492" customFormat="1" ht="15" customHeight="1" x14ac:dyDescent="0.2">
      <c r="A35" s="497">
        <v>2016</v>
      </c>
      <c r="B35" s="437" t="s">
        <v>461</v>
      </c>
      <c r="C35" s="437" t="s">
        <v>636</v>
      </c>
      <c r="D35" s="499">
        <f t="shared" si="0"/>
        <v>214</v>
      </c>
      <c r="E35" s="499">
        <f t="shared" si="1"/>
        <v>241</v>
      </c>
      <c r="F35" s="570">
        <f t="shared" si="2"/>
        <v>343</v>
      </c>
      <c r="G35" s="570">
        <f t="shared" si="2"/>
        <v>320</v>
      </c>
      <c r="I35" s="503">
        <v>214</v>
      </c>
      <c r="J35" s="5">
        <v>241</v>
      </c>
      <c r="K35" s="503">
        <v>343</v>
      </c>
      <c r="L35" s="503">
        <v>320</v>
      </c>
      <c r="M35" s="493">
        <v>24</v>
      </c>
      <c r="N35" s="493">
        <v>24</v>
      </c>
      <c r="O35" s="486">
        <f t="shared" si="14"/>
        <v>4</v>
      </c>
      <c r="P35" s="504">
        <f t="shared" si="15"/>
        <v>48</v>
      </c>
    </row>
    <row r="36" spans="1:16" s="492" customFormat="1" ht="15" customHeight="1" x14ac:dyDescent="0.2">
      <c r="A36" s="497">
        <v>2020</v>
      </c>
      <c r="B36" s="437" t="s">
        <v>159</v>
      </c>
      <c r="C36" s="437" t="s">
        <v>580</v>
      </c>
      <c r="D36" s="499">
        <f t="shared" si="0"/>
        <v>246</v>
      </c>
      <c r="E36" s="499">
        <f t="shared" si="1"/>
        <v>277</v>
      </c>
      <c r="F36" s="570">
        <f t="shared" si="2"/>
        <v>357</v>
      </c>
      <c r="G36" s="570">
        <f t="shared" si="2"/>
        <v>331</v>
      </c>
      <c r="I36" s="503">
        <v>246</v>
      </c>
      <c r="J36" s="5">
        <v>277</v>
      </c>
      <c r="K36" s="503">
        <v>357</v>
      </c>
      <c r="L36" s="503">
        <v>331</v>
      </c>
      <c r="M36" s="493">
        <v>24</v>
      </c>
      <c r="N36" s="493">
        <v>24</v>
      </c>
      <c r="O36" s="486">
        <f t="shared" si="7"/>
        <v>4</v>
      </c>
      <c r="P36" s="504">
        <f t="shared" si="4"/>
        <v>48</v>
      </c>
    </row>
    <row r="37" spans="1:16" s="492" customFormat="1" ht="15" customHeight="1" x14ac:dyDescent="0.2">
      <c r="A37" s="505">
        <v>2026</v>
      </c>
      <c r="B37" s="479" t="s">
        <v>521</v>
      </c>
      <c r="C37" s="479" t="s">
        <v>581</v>
      </c>
      <c r="D37" s="499">
        <f t="shared" si="0"/>
        <v>276</v>
      </c>
      <c r="E37" s="499">
        <f t="shared" si="1"/>
        <v>310</v>
      </c>
      <c r="F37" s="570">
        <f t="shared" si="2"/>
        <v>368</v>
      </c>
      <c r="G37" s="570">
        <f t="shared" si="2"/>
        <v>341</v>
      </c>
      <c r="I37" s="503">
        <v>276</v>
      </c>
      <c r="J37" s="5">
        <v>310</v>
      </c>
      <c r="K37" s="503">
        <v>368</v>
      </c>
      <c r="L37" s="503">
        <v>341</v>
      </c>
      <c r="M37" s="511">
        <v>24</v>
      </c>
      <c r="N37" s="493">
        <v>30</v>
      </c>
      <c r="O37" s="486">
        <f t="shared" si="7"/>
        <v>5</v>
      </c>
      <c r="P37" s="504">
        <f t="shared" si="4"/>
        <v>54</v>
      </c>
    </row>
    <row r="38" spans="1:16" s="492" customFormat="1" ht="15" customHeight="1" x14ac:dyDescent="0.2">
      <c r="A38" s="505">
        <v>2030</v>
      </c>
      <c r="B38" s="437" t="s">
        <v>124</v>
      </c>
      <c r="C38" s="437" t="s">
        <v>582</v>
      </c>
      <c r="D38" s="499">
        <f t="shared" si="0"/>
        <v>306</v>
      </c>
      <c r="E38" s="499">
        <f t="shared" si="1"/>
        <v>343</v>
      </c>
      <c r="F38" s="570">
        <f t="shared" si="2"/>
        <v>376</v>
      </c>
      <c r="G38" s="570">
        <f t="shared" si="2"/>
        <v>347</v>
      </c>
      <c r="I38" s="503">
        <v>306</v>
      </c>
      <c r="J38" s="5">
        <v>343</v>
      </c>
      <c r="K38" s="503">
        <v>376</v>
      </c>
      <c r="L38" s="503">
        <v>347</v>
      </c>
      <c r="M38" s="511">
        <v>24</v>
      </c>
      <c r="N38" s="493">
        <v>36</v>
      </c>
      <c r="O38" s="486">
        <f t="shared" si="7"/>
        <v>6</v>
      </c>
      <c r="P38" s="504">
        <f t="shared" si="4"/>
        <v>60</v>
      </c>
    </row>
    <row r="39" spans="1:16" s="492" customFormat="1" ht="15" customHeight="1" x14ac:dyDescent="0.2">
      <c r="A39" s="505">
        <v>2036</v>
      </c>
      <c r="B39" s="437" t="s">
        <v>428</v>
      </c>
      <c r="C39" s="437" t="s">
        <v>1069</v>
      </c>
      <c r="D39" s="499">
        <f t="shared" si="0"/>
        <v>331</v>
      </c>
      <c r="E39" s="499">
        <f t="shared" si="1"/>
        <v>373</v>
      </c>
      <c r="F39" s="570">
        <f t="shared" si="2"/>
        <v>385</v>
      </c>
      <c r="G39" s="570">
        <f t="shared" si="2"/>
        <v>356</v>
      </c>
      <c r="I39" s="503">
        <v>331</v>
      </c>
      <c r="J39" s="5">
        <v>373</v>
      </c>
      <c r="K39" s="503">
        <v>385</v>
      </c>
      <c r="L39" s="503">
        <v>356</v>
      </c>
      <c r="M39" s="511">
        <v>24</v>
      </c>
      <c r="N39" s="493">
        <v>44</v>
      </c>
      <c r="O39" s="486">
        <f t="shared" si="7"/>
        <v>7.3333333333333304</v>
      </c>
      <c r="P39" s="504">
        <f t="shared" si="4"/>
        <v>68</v>
      </c>
    </row>
    <row r="40" spans="1:16" s="492" customFormat="1" ht="15" customHeight="1" x14ac:dyDescent="0.2">
      <c r="A40" s="497">
        <v>2040</v>
      </c>
      <c r="B40" s="498" t="s">
        <v>126</v>
      </c>
      <c r="C40" s="437" t="s">
        <v>584</v>
      </c>
      <c r="D40" s="499">
        <f t="shared" si="0"/>
        <v>353</v>
      </c>
      <c r="E40" s="499">
        <f t="shared" si="1"/>
        <v>399</v>
      </c>
      <c r="F40" s="570">
        <f t="shared" si="2"/>
        <v>393</v>
      </c>
      <c r="G40" s="570">
        <f t="shared" si="2"/>
        <v>362</v>
      </c>
      <c r="I40" s="503">
        <v>353</v>
      </c>
      <c r="J40" s="5">
        <v>399</v>
      </c>
      <c r="K40" s="503">
        <v>393</v>
      </c>
      <c r="L40" s="503">
        <v>362</v>
      </c>
      <c r="M40" s="511">
        <v>24</v>
      </c>
      <c r="N40" s="493">
        <v>48</v>
      </c>
      <c r="O40" s="486">
        <f t="shared" si="7"/>
        <v>8</v>
      </c>
      <c r="P40" s="504">
        <f t="shared" si="4"/>
        <v>72</v>
      </c>
    </row>
    <row r="41" spans="1:16" s="492" customFormat="1" ht="15" customHeight="1" x14ac:dyDescent="0.2">
      <c r="A41" s="497">
        <v>2046</v>
      </c>
      <c r="B41" s="498" t="s">
        <v>352</v>
      </c>
      <c r="C41" s="437" t="s">
        <v>585</v>
      </c>
      <c r="D41" s="499">
        <f t="shared" si="0"/>
        <v>387</v>
      </c>
      <c r="E41" s="499">
        <f t="shared" si="1"/>
        <v>437</v>
      </c>
      <c r="F41" s="570">
        <f t="shared" si="2"/>
        <v>407</v>
      </c>
      <c r="G41" s="570">
        <f t="shared" si="2"/>
        <v>374</v>
      </c>
      <c r="I41" s="503">
        <v>387</v>
      </c>
      <c r="J41" s="5">
        <v>437</v>
      </c>
      <c r="K41" s="503">
        <v>407</v>
      </c>
      <c r="L41" s="503">
        <v>374</v>
      </c>
      <c r="M41" s="511">
        <v>24</v>
      </c>
      <c r="N41" s="493">
        <v>54</v>
      </c>
      <c r="O41" s="486">
        <f t="shared" si="7"/>
        <v>9</v>
      </c>
      <c r="P41" s="504">
        <f t="shared" si="4"/>
        <v>78</v>
      </c>
    </row>
    <row r="42" spans="1:16" s="492" customFormat="1" ht="15" customHeight="1" x14ac:dyDescent="0.2">
      <c r="A42" s="505">
        <v>2050</v>
      </c>
      <c r="B42" s="479" t="s">
        <v>1181</v>
      </c>
      <c r="C42" s="479" t="s">
        <v>1124</v>
      </c>
      <c r="D42" s="499">
        <f t="shared" si="0"/>
        <v>412</v>
      </c>
      <c r="E42" s="499">
        <f t="shared" si="1"/>
        <v>465</v>
      </c>
      <c r="F42" s="570">
        <f t="shared" si="2"/>
        <v>412</v>
      </c>
      <c r="G42" s="570">
        <f t="shared" si="2"/>
        <v>378</v>
      </c>
      <c r="I42" s="503">
        <v>412</v>
      </c>
      <c r="J42" s="5">
        <v>465</v>
      </c>
      <c r="K42" s="503">
        <v>412</v>
      </c>
      <c r="L42" s="503">
        <v>378</v>
      </c>
      <c r="M42" s="511">
        <v>24</v>
      </c>
      <c r="N42" s="493">
        <v>60</v>
      </c>
      <c r="O42" s="486">
        <f t="shared" si="7"/>
        <v>10</v>
      </c>
      <c r="P42" s="504">
        <f t="shared" si="4"/>
        <v>84</v>
      </c>
    </row>
    <row r="43" spans="1:16" s="492" customFormat="1" ht="15" customHeight="1" x14ac:dyDescent="0.2">
      <c r="A43" s="497">
        <v>2056</v>
      </c>
      <c r="B43" s="498" t="s">
        <v>128</v>
      </c>
      <c r="C43" s="437" t="s">
        <v>586</v>
      </c>
      <c r="D43" s="499">
        <f t="shared" si="0"/>
        <v>441</v>
      </c>
      <c r="E43" s="499">
        <f t="shared" si="1"/>
        <v>497</v>
      </c>
      <c r="F43" s="570">
        <f t="shared" si="2"/>
        <v>423</v>
      </c>
      <c r="G43" s="570">
        <f t="shared" si="2"/>
        <v>387</v>
      </c>
      <c r="I43" s="503">
        <v>441</v>
      </c>
      <c r="J43" s="5">
        <v>497</v>
      </c>
      <c r="K43" s="503">
        <v>423</v>
      </c>
      <c r="L43" s="503">
        <v>387</v>
      </c>
      <c r="M43" s="511">
        <v>24</v>
      </c>
      <c r="N43" s="493">
        <v>66</v>
      </c>
      <c r="O43" s="486">
        <f t="shared" si="7"/>
        <v>11</v>
      </c>
      <c r="P43" s="504">
        <f t="shared" si="4"/>
        <v>90</v>
      </c>
    </row>
    <row r="44" spans="1:16" s="492" customFormat="1" ht="15" customHeight="1" x14ac:dyDescent="0.2">
      <c r="A44" s="497">
        <v>2060</v>
      </c>
      <c r="B44" s="498" t="s">
        <v>129</v>
      </c>
      <c r="C44" s="437" t="s">
        <v>587</v>
      </c>
      <c r="D44" s="499">
        <f t="shared" si="0"/>
        <v>459</v>
      </c>
      <c r="E44" s="499">
        <f t="shared" si="1"/>
        <v>520</v>
      </c>
      <c r="F44" s="570">
        <f t="shared" si="2"/>
        <v>430</v>
      </c>
      <c r="G44" s="570">
        <f t="shared" si="2"/>
        <v>393</v>
      </c>
      <c r="I44" s="503">
        <v>459</v>
      </c>
      <c r="J44" s="5">
        <v>520</v>
      </c>
      <c r="K44" s="503">
        <v>430</v>
      </c>
      <c r="L44" s="503">
        <v>393</v>
      </c>
      <c r="M44" s="511">
        <v>24</v>
      </c>
      <c r="N44" s="493">
        <v>72</v>
      </c>
      <c r="O44" s="486">
        <f t="shared" si="7"/>
        <v>12</v>
      </c>
      <c r="P44" s="504">
        <f t="shared" si="4"/>
        <v>96</v>
      </c>
    </row>
    <row r="45" spans="1:16" s="492" customFormat="1" ht="15" customHeight="1" x14ac:dyDescent="0.2">
      <c r="A45" s="342">
        <v>2070</v>
      </c>
      <c r="B45" s="498" t="s">
        <v>438</v>
      </c>
      <c r="C45" s="437" t="s">
        <v>589</v>
      </c>
      <c r="D45" s="499">
        <f t="shared" si="0"/>
        <v>536</v>
      </c>
      <c r="E45" s="499">
        <f t="shared" si="1"/>
        <v>604</v>
      </c>
      <c r="F45" s="570">
        <f t="shared" si="2"/>
        <v>457</v>
      </c>
      <c r="G45" s="570">
        <f t="shared" si="2"/>
        <v>415</v>
      </c>
      <c r="I45" s="503">
        <v>536</v>
      </c>
      <c r="J45" s="5">
        <v>604</v>
      </c>
      <c r="K45" s="503">
        <v>457</v>
      </c>
      <c r="L45" s="503">
        <v>415</v>
      </c>
      <c r="M45" s="511">
        <v>24</v>
      </c>
      <c r="N45" s="493">
        <v>84</v>
      </c>
      <c r="O45" s="486">
        <f t="shared" si="7"/>
        <v>14</v>
      </c>
      <c r="P45" s="504">
        <f t="shared" si="4"/>
        <v>108</v>
      </c>
    </row>
    <row r="46" spans="1:16" s="492" customFormat="1" ht="15" customHeight="1" x14ac:dyDescent="0.2">
      <c r="A46" s="343">
        <v>2080</v>
      </c>
      <c r="B46" s="453" t="s">
        <v>512</v>
      </c>
      <c r="C46" s="453" t="s">
        <v>590</v>
      </c>
      <c r="D46" s="507">
        <f t="shared" si="0"/>
        <v>624</v>
      </c>
      <c r="E46" s="499">
        <f t="shared" si="1"/>
        <v>700</v>
      </c>
      <c r="F46" s="570">
        <f t="shared" si="2"/>
        <v>554</v>
      </c>
      <c r="G46" s="570">
        <f t="shared" si="2"/>
        <v>504</v>
      </c>
      <c r="I46" s="503">
        <v>624</v>
      </c>
      <c r="J46" s="5">
        <v>700</v>
      </c>
      <c r="K46" s="503">
        <v>554</v>
      </c>
      <c r="L46" s="503">
        <v>504</v>
      </c>
      <c r="M46" s="511">
        <v>24</v>
      </c>
      <c r="N46" s="493">
        <v>96</v>
      </c>
      <c r="O46" s="486">
        <f t="shared" si="7"/>
        <v>16</v>
      </c>
      <c r="P46" s="504">
        <f t="shared" si="4"/>
        <v>120</v>
      </c>
    </row>
    <row r="47" spans="1:16" s="492" customFormat="1" ht="15" customHeight="1" x14ac:dyDescent="0.2">
      <c r="A47" s="509">
        <v>2610</v>
      </c>
      <c r="B47" s="550" t="s">
        <v>283</v>
      </c>
      <c r="C47" s="550" t="s">
        <v>637</v>
      </c>
      <c r="D47" s="510">
        <f t="shared" ref="D47:D78" si="16">$G$2*I47</f>
        <v>211</v>
      </c>
      <c r="E47" s="510">
        <f t="shared" ref="E47:E78" si="17">$G$2*J47</f>
        <v>238</v>
      </c>
      <c r="F47" s="572">
        <f t="shared" ref="F47:G78" si="18">$G$2*K47</f>
        <v>343</v>
      </c>
      <c r="G47" s="572">
        <f t="shared" si="18"/>
        <v>320</v>
      </c>
      <c r="I47" s="503">
        <v>211</v>
      </c>
      <c r="J47" s="5">
        <v>238</v>
      </c>
      <c r="K47" s="503">
        <v>343</v>
      </c>
      <c r="L47" s="503">
        <v>320</v>
      </c>
      <c r="M47" s="493">
        <v>24</v>
      </c>
      <c r="N47" s="493">
        <v>24</v>
      </c>
      <c r="O47" s="486">
        <f t="shared" si="7"/>
        <v>4</v>
      </c>
      <c r="P47" s="504">
        <f t="shared" si="4"/>
        <v>48</v>
      </c>
    </row>
    <row r="48" spans="1:16" s="492" customFormat="1" ht="15" customHeight="1" x14ac:dyDescent="0.2">
      <c r="A48" s="497">
        <v>2616</v>
      </c>
      <c r="B48" s="437" t="s">
        <v>463</v>
      </c>
      <c r="C48" s="437" t="s">
        <v>638</v>
      </c>
      <c r="D48" s="499">
        <f t="shared" si="16"/>
        <v>245</v>
      </c>
      <c r="E48" s="499">
        <f t="shared" si="17"/>
        <v>276</v>
      </c>
      <c r="F48" s="570">
        <f t="shared" si="18"/>
        <v>356</v>
      </c>
      <c r="G48" s="570">
        <f t="shared" si="18"/>
        <v>331</v>
      </c>
      <c r="I48" s="503">
        <v>245</v>
      </c>
      <c r="J48" s="5">
        <v>276</v>
      </c>
      <c r="K48" s="503">
        <v>356</v>
      </c>
      <c r="L48" s="503">
        <v>331</v>
      </c>
      <c r="M48" s="493">
        <v>24</v>
      </c>
      <c r="N48" s="493">
        <v>24</v>
      </c>
      <c r="O48" s="486">
        <f t="shared" si="7"/>
        <v>4</v>
      </c>
      <c r="P48" s="504">
        <f t="shared" si="4"/>
        <v>48</v>
      </c>
    </row>
    <row r="49" spans="1:16" s="492" customFormat="1" ht="15" customHeight="1" x14ac:dyDescent="0.2">
      <c r="A49" s="497">
        <v>2620</v>
      </c>
      <c r="B49" s="437" t="s">
        <v>166</v>
      </c>
      <c r="C49" s="437" t="s">
        <v>675</v>
      </c>
      <c r="D49" s="499">
        <f t="shared" si="16"/>
        <v>276</v>
      </c>
      <c r="E49" s="499">
        <f t="shared" si="17"/>
        <v>310</v>
      </c>
      <c r="F49" s="570">
        <f t="shared" si="18"/>
        <v>368</v>
      </c>
      <c r="G49" s="570">
        <f t="shared" si="18"/>
        <v>341</v>
      </c>
      <c r="I49" s="503">
        <v>276</v>
      </c>
      <c r="J49" s="5">
        <v>310</v>
      </c>
      <c r="K49" s="503">
        <v>368</v>
      </c>
      <c r="L49" s="503">
        <v>341</v>
      </c>
      <c r="M49" s="493">
        <v>24</v>
      </c>
      <c r="N49" s="493">
        <v>24</v>
      </c>
      <c r="O49" s="486">
        <f t="shared" ref="O49" si="19">M49*N49/144</f>
        <v>4</v>
      </c>
      <c r="P49" s="504">
        <f t="shared" ref="P49" si="20">M49+N49</f>
        <v>48</v>
      </c>
    </row>
    <row r="50" spans="1:16" s="492" customFormat="1" ht="15" customHeight="1" x14ac:dyDescent="0.2">
      <c r="A50" s="497">
        <v>2626</v>
      </c>
      <c r="B50" s="437" t="s">
        <v>231</v>
      </c>
      <c r="C50" s="437" t="s">
        <v>591</v>
      </c>
      <c r="D50" s="499">
        <f t="shared" si="16"/>
        <v>315</v>
      </c>
      <c r="E50" s="499">
        <f t="shared" si="17"/>
        <v>353</v>
      </c>
      <c r="F50" s="570">
        <f t="shared" si="18"/>
        <v>381</v>
      </c>
      <c r="G50" s="570">
        <f t="shared" si="18"/>
        <v>353</v>
      </c>
      <c r="I50" s="503">
        <v>315</v>
      </c>
      <c r="J50" s="5">
        <v>353</v>
      </c>
      <c r="K50" s="503">
        <v>381</v>
      </c>
      <c r="L50" s="503">
        <v>353</v>
      </c>
      <c r="M50" s="511">
        <v>30</v>
      </c>
      <c r="N50" s="493">
        <v>30</v>
      </c>
      <c r="O50" s="486">
        <f t="shared" si="7"/>
        <v>6.25</v>
      </c>
      <c r="P50" s="504">
        <f t="shared" si="4"/>
        <v>60</v>
      </c>
    </row>
    <row r="51" spans="1:16" s="492" customFormat="1" ht="15" customHeight="1" x14ac:dyDescent="0.2">
      <c r="A51" s="497">
        <v>2630</v>
      </c>
      <c r="B51" s="498" t="s">
        <v>130</v>
      </c>
      <c r="C51" s="437" t="s">
        <v>592</v>
      </c>
      <c r="D51" s="499">
        <f t="shared" si="16"/>
        <v>339</v>
      </c>
      <c r="E51" s="499">
        <f t="shared" si="17"/>
        <v>381</v>
      </c>
      <c r="F51" s="570">
        <f t="shared" si="18"/>
        <v>387</v>
      </c>
      <c r="G51" s="570">
        <f t="shared" si="18"/>
        <v>357</v>
      </c>
      <c r="I51" s="503">
        <v>339</v>
      </c>
      <c r="J51" s="5">
        <v>381</v>
      </c>
      <c r="K51" s="503">
        <v>387</v>
      </c>
      <c r="L51" s="503">
        <v>357</v>
      </c>
      <c r="M51" s="511">
        <v>30</v>
      </c>
      <c r="N51" s="493">
        <v>36</v>
      </c>
      <c r="O51" s="486">
        <f t="shared" si="7"/>
        <v>7.5</v>
      </c>
      <c r="P51" s="504">
        <f t="shared" si="4"/>
        <v>66</v>
      </c>
    </row>
    <row r="52" spans="1:16" s="492" customFormat="1" ht="15" customHeight="1" x14ac:dyDescent="0.2">
      <c r="A52" s="497">
        <v>2636</v>
      </c>
      <c r="B52" s="437" t="s">
        <v>1052</v>
      </c>
      <c r="C52" s="437" t="s">
        <v>969</v>
      </c>
      <c r="D52" s="499">
        <f t="shared" si="16"/>
        <v>372</v>
      </c>
      <c r="E52" s="499">
        <f t="shared" si="17"/>
        <v>418</v>
      </c>
      <c r="F52" s="570">
        <f t="shared" si="18"/>
        <v>404</v>
      </c>
      <c r="G52" s="570">
        <f t="shared" si="18"/>
        <v>372</v>
      </c>
      <c r="I52" s="503">
        <v>372</v>
      </c>
      <c r="J52" s="5">
        <v>418</v>
      </c>
      <c r="K52" s="503">
        <v>404</v>
      </c>
      <c r="L52" s="503">
        <v>372</v>
      </c>
      <c r="M52" s="511">
        <v>30</v>
      </c>
      <c r="N52" s="493">
        <v>44</v>
      </c>
      <c r="O52" s="486">
        <f t="shared" si="7"/>
        <v>9.1666666666666696</v>
      </c>
      <c r="P52" s="504">
        <f t="shared" si="4"/>
        <v>74</v>
      </c>
    </row>
    <row r="53" spans="1:16" s="492" customFormat="1" ht="15" customHeight="1" x14ac:dyDescent="0.2">
      <c r="A53" s="497">
        <v>2640</v>
      </c>
      <c r="B53" s="498" t="s">
        <v>131</v>
      </c>
      <c r="C53" s="437" t="s">
        <v>594</v>
      </c>
      <c r="D53" s="499">
        <f t="shared" si="16"/>
        <v>410</v>
      </c>
      <c r="E53" s="499">
        <f t="shared" si="17"/>
        <v>459</v>
      </c>
      <c r="F53" s="570">
        <f t="shared" si="18"/>
        <v>412</v>
      </c>
      <c r="G53" s="570">
        <f t="shared" si="18"/>
        <v>377</v>
      </c>
      <c r="I53" s="503">
        <v>410</v>
      </c>
      <c r="J53" s="5">
        <v>459</v>
      </c>
      <c r="K53" s="503">
        <v>412</v>
      </c>
      <c r="L53" s="503">
        <v>377</v>
      </c>
      <c r="M53" s="511">
        <v>30</v>
      </c>
      <c r="N53" s="493">
        <v>48</v>
      </c>
      <c r="O53" s="486">
        <f t="shared" si="7"/>
        <v>10</v>
      </c>
      <c r="P53" s="504">
        <f t="shared" si="4"/>
        <v>78</v>
      </c>
    </row>
    <row r="54" spans="1:16" s="492" customFormat="1" ht="15" customHeight="1" x14ac:dyDescent="0.2">
      <c r="A54" s="497">
        <v>2646</v>
      </c>
      <c r="B54" s="437" t="s">
        <v>1070</v>
      </c>
      <c r="C54" s="437" t="s">
        <v>1071</v>
      </c>
      <c r="D54" s="499">
        <f t="shared" si="16"/>
        <v>449</v>
      </c>
      <c r="E54" s="499">
        <f t="shared" si="17"/>
        <v>501</v>
      </c>
      <c r="F54" s="570">
        <f t="shared" si="18"/>
        <v>426</v>
      </c>
      <c r="G54" s="570">
        <f t="shared" si="18"/>
        <v>389</v>
      </c>
      <c r="I54" s="503">
        <v>449</v>
      </c>
      <c r="J54" s="5">
        <v>501</v>
      </c>
      <c r="K54" s="503">
        <v>426</v>
      </c>
      <c r="L54" s="503">
        <v>389</v>
      </c>
      <c r="M54" s="511">
        <v>30</v>
      </c>
      <c r="N54" s="493">
        <v>52</v>
      </c>
      <c r="O54" s="486">
        <f t="shared" si="7"/>
        <v>10.8333333333333</v>
      </c>
      <c r="P54" s="504">
        <f t="shared" si="4"/>
        <v>82</v>
      </c>
    </row>
    <row r="55" spans="1:16" s="492" customFormat="1" ht="15" customHeight="1" x14ac:dyDescent="0.2">
      <c r="A55" s="497">
        <v>2650</v>
      </c>
      <c r="B55" s="437" t="s">
        <v>1182</v>
      </c>
      <c r="C55" s="437" t="s">
        <v>1125</v>
      </c>
      <c r="D55" s="499">
        <f t="shared" si="16"/>
        <v>464</v>
      </c>
      <c r="E55" s="499">
        <f t="shared" si="17"/>
        <v>520</v>
      </c>
      <c r="F55" s="570">
        <f t="shared" si="18"/>
        <v>431</v>
      </c>
      <c r="G55" s="570">
        <f t="shared" si="18"/>
        <v>393</v>
      </c>
      <c r="I55" s="503">
        <v>464</v>
      </c>
      <c r="J55" s="5">
        <v>520</v>
      </c>
      <c r="K55" s="503">
        <v>431</v>
      </c>
      <c r="L55" s="503">
        <v>393</v>
      </c>
      <c r="M55" s="511">
        <v>30</v>
      </c>
      <c r="N55" s="493">
        <v>60</v>
      </c>
      <c r="O55" s="486">
        <f t="shared" si="7"/>
        <v>12.5</v>
      </c>
      <c r="P55" s="504">
        <f t="shared" si="4"/>
        <v>90</v>
      </c>
    </row>
    <row r="56" spans="1:16" s="492" customFormat="1" ht="15" customHeight="1" x14ac:dyDescent="0.2">
      <c r="A56" s="497">
        <v>2656</v>
      </c>
      <c r="B56" s="437" t="s">
        <v>133</v>
      </c>
      <c r="C56" s="437" t="s">
        <v>596</v>
      </c>
      <c r="D56" s="499">
        <f t="shared" si="16"/>
        <v>508</v>
      </c>
      <c r="E56" s="499">
        <f t="shared" si="17"/>
        <v>569</v>
      </c>
      <c r="F56" s="570">
        <f t="shared" si="18"/>
        <v>447</v>
      </c>
      <c r="G56" s="570">
        <f t="shared" si="18"/>
        <v>408</v>
      </c>
      <c r="I56" s="503">
        <v>508</v>
      </c>
      <c r="J56" s="5">
        <v>569</v>
      </c>
      <c r="K56" s="503">
        <v>447</v>
      </c>
      <c r="L56" s="503">
        <v>408</v>
      </c>
      <c r="M56" s="511">
        <v>30</v>
      </c>
      <c r="N56" s="493">
        <v>66</v>
      </c>
      <c r="O56" s="486">
        <f t="shared" si="7"/>
        <v>13.75</v>
      </c>
      <c r="P56" s="504">
        <f t="shared" si="4"/>
        <v>96</v>
      </c>
    </row>
    <row r="57" spans="1:16" s="492" customFormat="1" ht="15" customHeight="1" x14ac:dyDescent="0.2">
      <c r="A57" s="497">
        <v>2660</v>
      </c>
      <c r="B57" s="437" t="s">
        <v>134</v>
      </c>
      <c r="C57" s="437" t="s">
        <v>597</v>
      </c>
      <c r="D57" s="499">
        <f t="shared" si="16"/>
        <v>539</v>
      </c>
      <c r="E57" s="499">
        <f t="shared" si="17"/>
        <v>604</v>
      </c>
      <c r="F57" s="570">
        <f t="shared" si="18"/>
        <v>461</v>
      </c>
      <c r="G57" s="570">
        <f t="shared" si="18"/>
        <v>419</v>
      </c>
      <c r="I57" s="503">
        <v>539</v>
      </c>
      <c r="J57" s="5">
        <v>604</v>
      </c>
      <c r="K57" s="503">
        <v>461</v>
      </c>
      <c r="L57" s="503">
        <v>419</v>
      </c>
      <c r="M57" s="511">
        <v>30</v>
      </c>
      <c r="N57" s="493">
        <v>72</v>
      </c>
      <c r="O57" s="486">
        <f t="shared" si="7"/>
        <v>15</v>
      </c>
      <c r="P57" s="504">
        <f t="shared" si="4"/>
        <v>102</v>
      </c>
    </row>
    <row r="58" spans="1:16" s="492" customFormat="1" ht="15" customHeight="1" x14ac:dyDescent="0.2">
      <c r="A58" s="497">
        <v>2670</v>
      </c>
      <c r="B58" s="437" t="s">
        <v>439</v>
      </c>
      <c r="C58" s="437" t="s">
        <v>599</v>
      </c>
      <c r="D58" s="499">
        <f t="shared" si="16"/>
        <v>613</v>
      </c>
      <c r="E58" s="499">
        <f t="shared" si="17"/>
        <v>685</v>
      </c>
      <c r="F58" s="570">
        <f t="shared" si="18"/>
        <v>543</v>
      </c>
      <c r="G58" s="570">
        <f t="shared" si="18"/>
        <v>495</v>
      </c>
      <c r="I58" s="503">
        <v>613</v>
      </c>
      <c r="J58" s="5">
        <v>685</v>
      </c>
      <c r="K58" s="503">
        <v>543</v>
      </c>
      <c r="L58" s="503">
        <v>495</v>
      </c>
      <c r="M58" s="511">
        <v>30</v>
      </c>
      <c r="N58" s="493">
        <v>84</v>
      </c>
      <c r="O58" s="486">
        <f t="shared" si="7"/>
        <v>17.5</v>
      </c>
      <c r="P58" s="504">
        <f t="shared" si="4"/>
        <v>114</v>
      </c>
    </row>
    <row r="59" spans="1:16" s="492" customFormat="1" ht="15" customHeight="1" x14ac:dyDescent="0.2">
      <c r="A59" s="506">
        <v>2680</v>
      </c>
      <c r="B59" s="453" t="s">
        <v>522</v>
      </c>
      <c r="C59" s="453" t="s">
        <v>600</v>
      </c>
      <c r="D59" s="507">
        <f t="shared" si="16"/>
        <v>704</v>
      </c>
      <c r="E59" s="507">
        <f t="shared" si="17"/>
        <v>783</v>
      </c>
      <c r="F59" s="571">
        <f t="shared" si="18"/>
        <v>581</v>
      </c>
      <c r="G59" s="571">
        <f t="shared" si="18"/>
        <v>527</v>
      </c>
      <c r="I59" s="503">
        <v>704</v>
      </c>
      <c r="J59" s="5">
        <v>783</v>
      </c>
      <c r="K59" s="503">
        <v>581</v>
      </c>
      <c r="L59" s="503">
        <v>527</v>
      </c>
      <c r="M59" s="511">
        <v>30</v>
      </c>
      <c r="N59" s="493">
        <v>96</v>
      </c>
      <c r="O59" s="486">
        <f t="shared" si="7"/>
        <v>20</v>
      </c>
      <c r="P59" s="504">
        <f t="shared" si="4"/>
        <v>126</v>
      </c>
    </row>
    <row r="60" spans="1:16" s="492" customFormat="1" ht="15" customHeight="1" x14ac:dyDescent="0.2">
      <c r="A60" s="509">
        <v>3010</v>
      </c>
      <c r="B60" s="550" t="s">
        <v>1111</v>
      </c>
      <c r="C60" s="550" t="s">
        <v>639</v>
      </c>
      <c r="D60" s="510">
        <f t="shared" si="16"/>
        <v>234</v>
      </c>
      <c r="E60" s="510">
        <f t="shared" si="17"/>
        <v>265</v>
      </c>
      <c r="F60" s="572">
        <f t="shared" si="18"/>
        <v>350</v>
      </c>
      <c r="G60" s="572">
        <f t="shared" si="18"/>
        <v>326</v>
      </c>
      <c r="I60" s="503">
        <v>234</v>
      </c>
      <c r="J60" s="5">
        <v>265</v>
      </c>
      <c r="K60" s="503">
        <v>350</v>
      </c>
      <c r="L60" s="503">
        <v>326</v>
      </c>
      <c r="M60" s="493">
        <v>24</v>
      </c>
      <c r="N60" s="493">
        <v>24</v>
      </c>
      <c r="O60" s="486">
        <f t="shared" ref="O60:O62" si="21">M60*N60/144</f>
        <v>4</v>
      </c>
      <c r="P60" s="504">
        <f t="shared" ref="P60:P62" si="22">M60+N60</f>
        <v>48</v>
      </c>
    </row>
    <row r="61" spans="1:16" s="492" customFormat="1" ht="15" customHeight="1" x14ac:dyDescent="0.2">
      <c r="A61" s="497">
        <v>3016</v>
      </c>
      <c r="B61" s="437" t="s">
        <v>1112</v>
      </c>
      <c r="C61" s="437" t="s">
        <v>640</v>
      </c>
      <c r="D61" s="499">
        <f t="shared" si="16"/>
        <v>272</v>
      </c>
      <c r="E61" s="499">
        <f t="shared" si="17"/>
        <v>306</v>
      </c>
      <c r="F61" s="570">
        <f t="shared" si="18"/>
        <v>366</v>
      </c>
      <c r="G61" s="570">
        <f t="shared" si="18"/>
        <v>339</v>
      </c>
      <c r="I61" s="503">
        <v>272</v>
      </c>
      <c r="J61" s="5">
        <v>306</v>
      </c>
      <c r="K61" s="503">
        <v>366</v>
      </c>
      <c r="L61" s="503">
        <v>339</v>
      </c>
      <c r="M61" s="493">
        <v>24</v>
      </c>
      <c r="N61" s="493">
        <v>24</v>
      </c>
      <c r="O61" s="486">
        <f t="shared" si="21"/>
        <v>4</v>
      </c>
      <c r="P61" s="504">
        <f t="shared" si="22"/>
        <v>48</v>
      </c>
    </row>
    <row r="62" spans="1:16" s="492" customFormat="1" ht="15" customHeight="1" x14ac:dyDescent="0.2">
      <c r="A62" s="497">
        <v>3020</v>
      </c>
      <c r="B62" s="437" t="s">
        <v>1113</v>
      </c>
      <c r="C62" s="437" t="s">
        <v>676</v>
      </c>
      <c r="D62" s="499">
        <f t="shared" si="16"/>
        <v>306</v>
      </c>
      <c r="E62" s="499">
        <f t="shared" si="17"/>
        <v>343</v>
      </c>
      <c r="F62" s="570">
        <f t="shared" si="18"/>
        <v>376</v>
      </c>
      <c r="G62" s="570">
        <f t="shared" si="18"/>
        <v>347</v>
      </c>
      <c r="I62" s="503">
        <v>306</v>
      </c>
      <c r="J62" s="5">
        <v>343</v>
      </c>
      <c r="K62" s="503">
        <v>376</v>
      </c>
      <c r="L62" s="503">
        <v>347</v>
      </c>
      <c r="M62" s="493">
        <v>24</v>
      </c>
      <c r="N62" s="493">
        <v>24</v>
      </c>
      <c r="O62" s="486">
        <f t="shared" si="21"/>
        <v>4</v>
      </c>
      <c r="P62" s="504">
        <f t="shared" si="22"/>
        <v>48</v>
      </c>
    </row>
    <row r="63" spans="1:16" s="492" customFormat="1" ht="15" customHeight="1" x14ac:dyDescent="0.2">
      <c r="A63" s="497">
        <v>3026</v>
      </c>
      <c r="B63" s="437" t="s">
        <v>1104</v>
      </c>
      <c r="C63" s="437" t="s">
        <v>1108</v>
      </c>
      <c r="D63" s="499">
        <f t="shared" si="16"/>
        <v>339</v>
      </c>
      <c r="E63" s="499">
        <f t="shared" si="17"/>
        <v>381</v>
      </c>
      <c r="F63" s="570">
        <f t="shared" si="18"/>
        <v>387</v>
      </c>
      <c r="G63" s="570">
        <f t="shared" si="18"/>
        <v>357</v>
      </c>
      <c r="I63" s="503">
        <v>339</v>
      </c>
      <c r="J63" s="5">
        <v>381</v>
      </c>
      <c r="K63" s="503">
        <v>387</v>
      </c>
      <c r="L63" s="503">
        <v>357</v>
      </c>
      <c r="M63" s="493">
        <v>36</v>
      </c>
      <c r="N63" s="493">
        <v>30</v>
      </c>
      <c r="O63" s="486">
        <f t="shared" si="7"/>
        <v>7.5</v>
      </c>
      <c r="P63" s="504">
        <f t="shared" si="4"/>
        <v>66</v>
      </c>
    </row>
    <row r="64" spans="1:16" s="492" customFormat="1" ht="15" customHeight="1" x14ac:dyDescent="0.2">
      <c r="A64" s="497">
        <v>3030</v>
      </c>
      <c r="B64" s="498" t="s">
        <v>960</v>
      </c>
      <c r="C64" s="437" t="s">
        <v>962</v>
      </c>
      <c r="D64" s="499">
        <f t="shared" si="16"/>
        <v>387</v>
      </c>
      <c r="E64" s="499">
        <f t="shared" si="17"/>
        <v>432</v>
      </c>
      <c r="F64" s="570">
        <f t="shared" si="18"/>
        <v>407</v>
      </c>
      <c r="G64" s="570">
        <f t="shared" si="18"/>
        <v>374</v>
      </c>
      <c r="I64" s="503">
        <v>387</v>
      </c>
      <c r="J64" s="5">
        <v>432</v>
      </c>
      <c r="K64" s="503">
        <v>407</v>
      </c>
      <c r="L64" s="503">
        <v>374</v>
      </c>
      <c r="M64" s="493">
        <v>36</v>
      </c>
      <c r="N64" s="493">
        <v>36</v>
      </c>
      <c r="O64" s="486">
        <f t="shared" si="7"/>
        <v>9</v>
      </c>
      <c r="P64" s="504">
        <f t="shared" si="4"/>
        <v>72</v>
      </c>
    </row>
    <row r="65" spans="1:16" s="492" customFormat="1" ht="15" customHeight="1" x14ac:dyDescent="0.2">
      <c r="A65" s="497">
        <v>3036</v>
      </c>
      <c r="B65" s="437" t="s">
        <v>1105</v>
      </c>
      <c r="C65" s="437" t="s">
        <v>974</v>
      </c>
      <c r="D65" s="499">
        <f t="shared" si="16"/>
        <v>420</v>
      </c>
      <c r="E65" s="499">
        <f t="shared" si="17"/>
        <v>470</v>
      </c>
      <c r="F65" s="570">
        <f t="shared" si="18"/>
        <v>419</v>
      </c>
      <c r="G65" s="570">
        <f t="shared" si="18"/>
        <v>384</v>
      </c>
      <c r="I65" s="503">
        <v>420</v>
      </c>
      <c r="J65" s="5">
        <v>470</v>
      </c>
      <c r="K65" s="503">
        <v>419</v>
      </c>
      <c r="L65" s="503">
        <v>384</v>
      </c>
      <c r="M65" s="511">
        <v>36</v>
      </c>
      <c r="N65" s="493">
        <v>38</v>
      </c>
      <c r="O65" s="486">
        <f t="shared" si="7"/>
        <v>9.5</v>
      </c>
      <c r="P65" s="504">
        <f t="shared" si="4"/>
        <v>74</v>
      </c>
    </row>
    <row r="66" spans="1:16" s="492" customFormat="1" ht="15" customHeight="1" x14ac:dyDescent="0.2">
      <c r="A66" s="497">
        <v>3040</v>
      </c>
      <c r="B66" s="498" t="s">
        <v>1106</v>
      </c>
      <c r="C66" s="437" t="s">
        <v>975</v>
      </c>
      <c r="D66" s="499">
        <f t="shared" si="16"/>
        <v>447</v>
      </c>
      <c r="E66" s="499">
        <f t="shared" si="17"/>
        <v>500</v>
      </c>
      <c r="F66" s="570">
        <f t="shared" si="18"/>
        <v>427</v>
      </c>
      <c r="G66" s="570">
        <f t="shared" si="18"/>
        <v>391</v>
      </c>
      <c r="I66" s="503">
        <v>447</v>
      </c>
      <c r="J66" s="5">
        <v>500</v>
      </c>
      <c r="K66" s="503">
        <v>427</v>
      </c>
      <c r="L66" s="503">
        <v>391</v>
      </c>
      <c r="M66" s="493">
        <v>36</v>
      </c>
      <c r="N66" s="493">
        <v>48</v>
      </c>
      <c r="O66" s="486">
        <f t="shared" si="7"/>
        <v>12</v>
      </c>
      <c r="P66" s="504">
        <f t="shared" si="4"/>
        <v>84</v>
      </c>
    </row>
    <row r="67" spans="1:16" s="492" customFormat="1" ht="15" customHeight="1" x14ac:dyDescent="0.2">
      <c r="A67" s="497">
        <v>3046</v>
      </c>
      <c r="B67" s="498" t="s">
        <v>1060</v>
      </c>
      <c r="C67" s="437" t="s">
        <v>985</v>
      </c>
      <c r="D67" s="499">
        <f t="shared" si="16"/>
        <v>503</v>
      </c>
      <c r="E67" s="499">
        <f t="shared" si="17"/>
        <v>559</v>
      </c>
      <c r="F67" s="570">
        <f t="shared" si="18"/>
        <v>446</v>
      </c>
      <c r="G67" s="570">
        <f t="shared" si="18"/>
        <v>407</v>
      </c>
      <c r="I67" s="503">
        <v>503</v>
      </c>
      <c r="J67" s="5">
        <v>559</v>
      </c>
      <c r="K67" s="503">
        <v>446</v>
      </c>
      <c r="L67" s="503">
        <v>407</v>
      </c>
      <c r="M67" s="493">
        <v>36</v>
      </c>
      <c r="N67" s="493">
        <v>54</v>
      </c>
      <c r="O67" s="486">
        <f t="shared" si="7"/>
        <v>13.5</v>
      </c>
      <c r="P67" s="504">
        <f t="shared" si="4"/>
        <v>90</v>
      </c>
    </row>
    <row r="68" spans="1:16" s="492" customFormat="1" ht="15" customHeight="1" x14ac:dyDescent="0.2">
      <c r="A68" s="497">
        <v>3050</v>
      </c>
      <c r="B68" s="437" t="s">
        <v>1061</v>
      </c>
      <c r="C68" s="437" t="s">
        <v>1021</v>
      </c>
      <c r="D68" s="499">
        <f t="shared" si="16"/>
        <v>531</v>
      </c>
      <c r="E68" s="499">
        <f t="shared" si="17"/>
        <v>592</v>
      </c>
      <c r="F68" s="570">
        <f t="shared" si="18"/>
        <v>458</v>
      </c>
      <c r="G68" s="570">
        <f t="shared" si="18"/>
        <v>418</v>
      </c>
      <c r="I68" s="503">
        <v>531</v>
      </c>
      <c r="J68" s="5">
        <v>592</v>
      </c>
      <c r="K68" s="503">
        <v>458</v>
      </c>
      <c r="L68" s="503">
        <v>418</v>
      </c>
      <c r="M68" s="493">
        <v>36</v>
      </c>
      <c r="N68" s="493">
        <v>60</v>
      </c>
      <c r="O68" s="486">
        <f t="shared" si="7"/>
        <v>15</v>
      </c>
      <c r="P68" s="504">
        <f t="shared" si="4"/>
        <v>96</v>
      </c>
    </row>
    <row r="69" spans="1:16" s="492" customFormat="1" ht="15" customHeight="1" x14ac:dyDescent="0.2">
      <c r="A69" s="497">
        <v>3056</v>
      </c>
      <c r="B69" s="498" t="s">
        <v>1062</v>
      </c>
      <c r="C69" s="437" t="s">
        <v>977</v>
      </c>
      <c r="D69" s="499">
        <f t="shared" si="16"/>
        <v>569</v>
      </c>
      <c r="E69" s="499">
        <f t="shared" si="17"/>
        <v>634</v>
      </c>
      <c r="F69" s="570">
        <f t="shared" si="18"/>
        <v>472</v>
      </c>
      <c r="G69" s="570">
        <f t="shared" si="18"/>
        <v>428</v>
      </c>
      <c r="I69" s="503">
        <v>569</v>
      </c>
      <c r="J69" s="5">
        <v>634</v>
      </c>
      <c r="K69" s="503">
        <v>472</v>
      </c>
      <c r="L69" s="503">
        <v>428</v>
      </c>
      <c r="M69" s="493">
        <v>36</v>
      </c>
      <c r="N69" s="493">
        <v>66</v>
      </c>
      <c r="O69" s="486">
        <f t="shared" si="7"/>
        <v>16.5</v>
      </c>
      <c r="P69" s="504">
        <f t="shared" si="4"/>
        <v>102</v>
      </c>
    </row>
    <row r="70" spans="1:16" s="492" customFormat="1" ht="15" customHeight="1" x14ac:dyDescent="0.2">
      <c r="A70" s="497">
        <v>3060</v>
      </c>
      <c r="B70" s="498" t="s">
        <v>1063</v>
      </c>
      <c r="C70" s="437" t="s">
        <v>978</v>
      </c>
      <c r="D70" s="499">
        <f t="shared" si="16"/>
        <v>599</v>
      </c>
      <c r="E70" s="499">
        <f t="shared" si="17"/>
        <v>666</v>
      </c>
      <c r="F70" s="570">
        <f t="shared" si="18"/>
        <v>482</v>
      </c>
      <c r="G70" s="570">
        <f t="shared" si="18"/>
        <v>437</v>
      </c>
      <c r="I70" s="503">
        <v>599</v>
      </c>
      <c r="J70" s="5">
        <v>666</v>
      </c>
      <c r="K70" s="503">
        <v>482</v>
      </c>
      <c r="L70" s="503">
        <v>437</v>
      </c>
      <c r="M70" s="493">
        <v>36</v>
      </c>
      <c r="N70" s="511">
        <v>72</v>
      </c>
      <c r="O70" s="486">
        <f t="shared" si="7"/>
        <v>18</v>
      </c>
      <c r="P70" s="504">
        <f t="shared" si="4"/>
        <v>108</v>
      </c>
    </row>
    <row r="71" spans="1:16" s="492" customFormat="1" ht="15" customHeight="1" x14ac:dyDescent="0.2">
      <c r="A71" s="342">
        <v>3070</v>
      </c>
      <c r="B71" s="498" t="s">
        <v>1065</v>
      </c>
      <c r="C71" s="437" t="s">
        <v>979</v>
      </c>
      <c r="D71" s="499">
        <f t="shared" si="16"/>
        <v>662</v>
      </c>
      <c r="E71" s="499">
        <f t="shared" si="17"/>
        <v>738</v>
      </c>
      <c r="F71" s="570">
        <f t="shared" si="18"/>
        <v>562</v>
      </c>
      <c r="G71" s="570">
        <f t="shared" si="18"/>
        <v>512</v>
      </c>
      <c r="I71" s="503">
        <v>662</v>
      </c>
      <c r="J71" s="5">
        <v>738</v>
      </c>
      <c r="K71" s="503">
        <v>562</v>
      </c>
      <c r="L71" s="503">
        <v>512</v>
      </c>
      <c r="M71" s="511">
        <v>36</v>
      </c>
      <c r="N71" s="493">
        <v>84</v>
      </c>
      <c r="O71" s="486">
        <f>M71*N71/144</f>
        <v>21</v>
      </c>
      <c r="P71" s="504">
        <f t="shared" si="4"/>
        <v>120</v>
      </c>
    </row>
    <row r="72" spans="1:16" s="492" customFormat="1" ht="15" customHeight="1" x14ac:dyDescent="0.2">
      <c r="A72" s="497">
        <v>3080</v>
      </c>
      <c r="B72" s="437" t="s">
        <v>1066</v>
      </c>
      <c r="C72" s="437" t="s">
        <v>980</v>
      </c>
      <c r="D72" s="499">
        <f t="shared" si="16"/>
        <v>802</v>
      </c>
      <c r="E72" s="499">
        <f t="shared" si="17"/>
        <v>885</v>
      </c>
      <c r="F72" s="570">
        <f t="shared" si="18"/>
        <v>620</v>
      </c>
      <c r="G72" s="570">
        <f t="shared" si="18"/>
        <v>561</v>
      </c>
      <c r="I72" s="503">
        <v>802</v>
      </c>
      <c r="J72" s="5">
        <v>885</v>
      </c>
      <c r="K72" s="503">
        <v>620</v>
      </c>
      <c r="L72" s="503">
        <v>561</v>
      </c>
      <c r="M72" s="511">
        <v>36</v>
      </c>
      <c r="N72" s="493">
        <v>96</v>
      </c>
      <c r="O72" s="486">
        <f t="shared" ref="O72:O104" si="23">M72*N72/144</f>
        <v>24</v>
      </c>
      <c r="P72" s="504">
        <f t="shared" si="4"/>
        <v>132</v>
      </c>
    </row>
    <row r="73" spans="1:16" s="492" customFormat="1" ht="15" hidden="1" customHeight="1" x14ac:dyDescent="0.2">
      <c r="A73" s="497">
        <v>3090</v>
      </c>
      <c r="B73" s="437" t="s">
        <v>641</v>
      </c>
      <c r="C73" s="437" t="s">
        <v>642</v>
      </c>
      <c r="D73" s="499">
        <f t="shared" si="16"/>
        <v>1047</v>
      </c>
      <c r="E73" s="499">
        <f t="shared" si="17"/>
        <v>1137</v>
      </c>
      <c r="F73" s="570">
        <f t="shared" si="18"/>
        <v>34</v>
      </c>
      <c r="G73" s="570">
        <f t="shared" si="18"/>
        <v>0</v>
      </c>
      <c r="I73" s="503">
        <v>1047</v>
      </c>
      <c r="J73" s="5">
        <v>1137</v>
      </c>
      <c r="K73" s="503">
        <v>34</v>
      </c>
      <c r="L73" s="503">
        <v>0</v>
      </c>
      <c r="M73" s="493">
        <v>36</v>
      </c>
      <c r="N73" s="511">
        <v>72</v>
      </c>
      <c r="O73" s="486">
        <f t="shared" si="23"/>
        <v>18</v>
      </c>
      <c r="P73" s="504">
        <f t="shared" ref="P73:P75" si="24">M73+N73</f>
        <v>108</v>
      </c>
    </row>
    <row r="74" spans="1:16" s="492" customFormat="1" ht="15" hidden="1" customHeight="1" x14ac:dyDescent="0.2">
      <c r="A74" s="342">
        <v>30100</v>
      </c>
      <c r="B74" s="437" t="s">
        <v>644</v>
      </c>
      <c r="C74" s="437" t="s">
        <v>643</v>
      </c>
      <c r="D74" s="499">
        <f t="shared" si="16"/>
        <v>1106</v>
      </c>
      <c r="E74" s="499">
        <f t="shared" si="17"/>
        <v>1205</v>
      </c>
      <c r="F74" s="570">
        <f t="shared" si="18"/>
        <v>42</v>
      </c>
      <c r="G74" s="570">
        <f t="shared" si="18"/>
        <v>0</v>
      </c>
      <c r="I74" s="503">
        <v>1106</v>
      </c>
      <c r="J74" s="5">
        <v>1205</v>
      </c>
      <c r="K74" s="503">
        <v>42</v>
      </c>
      <c r="L74" s="503">
        <v>0</v>
      </c>
      <c r="M74" s="511">
        <v>36</v>
      </c>
      <c r="N74" s="493">
        <v>84</v>
      </c>
      <c r="O74" s="486">
        <f>M74*N74/144</f>
        <v>21</v>
      </c>
      <c r="P74" s="504">
        <f t="shared" si="24"/>
        <v>120</v>
      </c>
    </row>
    <row r="75" spans="1:16" s="492" customFormat="1" ht="15" hidden="1" customHeight="1" x14ac:dyDescent="0.2">
      <c r="A75" s="497">
        <v>30110</v>
      </c>
      <c r="B75" s="437" t="s">
        <v>843</v>
      </c>
      <c r="C75" s="437" t="s">
        <v>845</v>
      </c>
      <c r="D75" s="499">
        <f t="shared" si="16"/>
        <v>1217</v>
      </c>
      <c r="E75" s="499">
        <f t="shared" si="17"/>
        <v>1322</v>
      </c>
      <c r="F75" s="570">
        <f t="shared" si="18"/>
        <v>42</v>
      </c>
      <c r="G75" s="570">
        <f t="shared" si="18"/>
        <v>0</v>
      </c>
      <c r="I75" s="503">
        <v>1217</v>
      </c>
      <c r="J75" s="5">
        <v>1322</v>
      </c>
      <c r="K75" s="503">
        <v>42</v>
      </c>
      <c r="L75" s="503">
        <v>0</v>
      </c>
      <c r="M75" s="511">
        <v>36</v>
      </c>
      <c r="N75" s="493">
        <v>96</v>
      </c>
      <c r="O75" s="486">
        <f t="shared" ref="O75" si="25">M75*N75/144</f>
        <v>24</v>
      </c>
      <c r="P75" s="504">
        <f t="shared" si="24"/>
        <v>132</v>
      </c>
    </row>
    <row r="76" spans="1:16" s="492" customFormat="1" ht="15" hidden="1" customHeight="1" x14ac:dyDescent="0.2">
      <c r="A76" s="506">
        <v>30120</v>
      </c>
      <c r="B76" s="453" t="s">
        <v>844</v>
      </c>
      <c r="C76" s="453" t="s">
        <v>846</v>
      </c>
      <c r="D76" s="507">
        <f t="shared" si="16"/>
        <v>1328</v>
      </c>
      <c r="E76" s="499">
        <f t="shared" si="17"/>
        <v>1441</v>
      </c>
      <c r="F76" s="570">
        <f t="shared" si="18"/>
        <v>42</v>
      </c>
      <c r="G76" s="570">
        <f t="shared" si="18"/>
        <v>0</v>
      </c>
      <c r="I76" s="503">
        <v>1328</v>
      </c>
      <c r="J76" s="5">
        <v>1441</v>
      </c>
      <c r="K76" s="503">
        <v>42</v>
      </c>
      <c r="L76" s="503">
        <v>0</v>
      </c>
      <c r="M76" s="511">
        <v>36</v>
      </c>
      <c r="N76" s="493">
        <v>96</v>
      </c>
      <c r="O76" s="486">
        <f t="shared" ref="O76:O79" si="26">M76*N76/144</f>
        <v>24</v>
      </c>
      <c r="P76" s="504">
        <f t="shared" ref="P76:P79" si="27">M76+N76</f>
        <v>132</v>
      </c>
    </row>
    <row r="77" spans="1:16" s="492" customFormat="1" ht="15" customHeight="1" x14ac:dyDescent="0.2">
      <c r="A77" s="509">
        <v>3610</v>
      </c>
      <c r="B77" s="550" t="s">
        <v>380</v>
      </c>
      <c r="C77" s="550" t="s">
        <v>645</v>
      </c>
      <c r="D77" s="510">
        <f t="shared" si="16"/>
        <v>249</v>
      </c>
      <c r="E77" s="510">
        <f t="shared" si="17"/>
        <v>283</v>
      </c>
      <c r="F77" s="572">
        <f t="shared" si="18"/>
        <v>354</v>
      </c>
      <c r="G77" s="572">
        <f t="shared" si="18"/>
        <v>329</v>
      </c>
      <c r="I77" s="503">
        <v>249</v>
      </c>
      <c r="J77" s="5">
        <v>283</v>
      </c>
      <c r="K77" s="503">
        <v>354</v>
      </c>
      <c r="L77" s="503">
        <v>329</v>
      </c>
      <c r="M77" s="493">
        <v>24</v>
      </c>
      <c r="N77" s="493">
        <v>24</v>
      </c>
      <c r="O77" s="486">
        <f t="shared" si="26"/>
        <v>4</v>
      </c>
      <c r="P77" s="504">
        <f t="shared" si="27"/>
        <v>48</v>
      </c>
    </row>
    <row r="78" spans="1:16" s="492" customFormat="1" ht="15" customHeight="1" x14ac:dyDescent="0.2">
      <c r="A78" s="497">
        <v>3616</v>
      </c>
      <c r="B78" s="437" t="s">
        <v>467</v>
      </c>
      <c r="C78" s="437" t="s">
        <v>646</v>
      </c>
      <c r="D78" s="499">
        <f t="shared" si="16"/>
        <v>292</v>
      </c>
      <c r="E78" s="499">
        <f t="shared" si="17"/>
        <v>330</v>
      </c>
      <c r="F78" s="570">
        <f t="shared" si="18"/>
        <v>370</v>
      </c>
      <c r="G78" s="570">
        <f t="shared" si="18"/>
        <v>343</v>
      </c>
      <c r="I78" s="503">
        <v>292</v>
      </c>
      <c r="J78" s="5">
        <v>330</v>
      </c>
      <c r="K78" s="503">
        <v>370</v>
      </c>
      <c r="L78" s="503">
        <v>343</v>
      </c>
      <c r="M78" s="493">
        <v>24</v>
      </c>
      <c r="N78" s="493">
        <v>24</v>
      </c>
      <c r="O78" s="486">
        <f t="shared" si="26"/>
        <v>4</v>
      </c>
      <c r="P78" s="504">
        <f t="shared" si="27"/>
        <v>48</v>
      </c>
    </row>
    <row r="79" spans="1:16" s="492" customFormat="1" ht="15" customHeight="1" x14ac:dyDescent="0.2">
      <c r="A79" s="497">
        <v>3620</v>
      </c>
      <c r="B79" s="437" t="s">
        <v>383</v>
      </c>
      <c r="C79" s="437" t="s">
        <v>677</v>
      </c>
      <c r="D79" s="499">
        <f t="shared" ref="D79:D110" si="28">$G$2*I79</f>
        <v>331</v>
      </c>
      <c r="E79" s="499">
        <f t="shared" ref="E79:E110" si="29">$G$2*J79</f>
        <v>373</v>
      </c>
      <c r="F79" s="570">
        <f t="shared" ref="F79:G110" si="30">$G$2*K79</f>
        <v>385</v>
      </c>
      <c r="G79" s="570">
        <f t="shared" si="30"/>
        <v>356</v>
      </c>
      <c r="I79" s="503">
        <v>331</v>
      </c>
      <c r="J79" s="5">
        <v>373</v>
      </c>
      <c r="K79" s="503">
        <v>385</v>
      </c>
      <c r="L79" s="503">
        <v>356</v>
      </c>
      <c r="M79" s="493">
        <v>24</v>
      </c>
      <c r="N79" s="493">
        <v>24</v>
      </c>
      <c r="O79" s="486">
        <f t="shared" si="26"/>
        <v>4</v>
      </c>
      <c r="P79" s="504">
        <f t="shared" si="27"/>
        <v>48</v>
      </c>
    </row>
    <row r="80" spans="1:16" s="492" customFormat="1" ht="15" customHeight="1" x14ac:dyDescent="0.2">
      <c r="A80" s="497">
        <v>3626</v>
      </c>
      <c r="B80" s="437" t="s">
        <v>552</v>
      </c>
      <c r="C80" s="437" t="s">
        <v>603</v>
      </c>
      <c r="D80" s="499">
        <f t="shared" si="28"/>
        <v>372</v>
      </c>
      <c r="E80" s="499">
        <f t="shared" si="29"/>
        <v>418</v>
      </c>
      <c r="F80" s="570">
        <f t="shared" si="30"/>
        <v>410</v>
      </c>
      <c r="G80" s="570">
        <f t="shared" si="30"/>
        <v>377</v>
      </c>
      <c r="I80" s="503">
        <v>372</v>
      </c>
      <c r="J80" s="5">
        <v>418</v>
      </c>
      <c r="K80" s="503">
        <v>410</v>
      </c>
      <c r="L80" s="503">
        <v>377</v>
      </c>
      <c r="M80" s="493">
        <v>42</v>
      </c>
      <c r="N80" s="493">
        <v>30</v>
      </c>
      <c r="O80" s="486">
        <f t="shared" si="23"/>
        <v>8.75</v>
      </c>
      <c r="P80" s="504">
        <f t="shared" si="4"/>
        <v>72</v>
      </c>
    </row>
    <row r="81" spans="1:16" s="492" customFormat="1" ht="15" customHeight="1" x14ac:dyDescent="0.2">
      <c r="A81" s="497">
        <v>3630</v>
      </c>
      <c r="B81" s="498" t="s">
        <v>135</v>
      </c>
      <c r="C81" s="437" t="s">
        <v>604</v>
      </c>
      <c r="D81" s="499">
        <f t="shared" si="28"/>
        <v>420</v>
      </c>
      <c r="E81" s="499">
        <f t="shared" si="29"/>
        <v>470</v>
      </c>
      <c r="F81" s="570">
        <f t="shared" si="30"/>
        <v>419</v>
      </c>
      <c r="G81" s="570">
        <f t="shared" si="30"/>
        <v>384</v>
      </c>
      <c r="I81" s="503">
        <v>420</v>
      </c>
      <c r="J81" s="5">
        <v>470</v>
      </c>
      <c r="K81" s="503">
        <v>419</v>
      </c>
      <c r="L81" s="503">
        <v>384</v>
      </c>
      <c r="M81" s="493">
        <v>42</v>
      </c>
      <c r="N81" s="493">
        <v>36</v>
      </c>
      <c r="O81" s="486">
        <f t="shared" si="23"/>
        <v>10.5</v>
      </c>
      <c r="P81" s="504">
        <f t="shared" si="4"/>
        <v>78</v>
      </c>
    </row>
    <row r="82" spans="1:16" s="492" customFormat="1" ht="15" customHeight="1" x14ac:dyDescent="0.2">
      <c r="A82" s="497">
        <v>3640</v>
      </c>
      <c r="B82" s="498" t="s">
        <v>233</v>
      </c>
      <c r="C82" s="437" t="s">
        <v>606</v>
      </c>
      <c r="D82" s="499">
        <f t="shared" si="28"/>
        <v>520</v>
      </c>
      <c r="E82" s="499">
        <f t="shared" si="29"/>
        <v>577</v>
      </c>
      <c r="F82" s="570">
        <f t="shared" si="30"/>
        <v>453</v>
      </c>
      <c r="G82" s="570">
        <f t="shared" si="30"/>
        <v>412</v>
      </c>
      <c r="I82" s="503">
        <v>520</v>
      </c>
      <c r="J82" s="5">
        <v>577</v>
      </c>
      <c r="K82" s="503">
        <v>453</v>
      </c>
      <c r="L82" s="503">
        <v>412</v>
      </c>
      <c r="M82" s="493">
        <v>42</v>
      </c>
      <c r="N82" s="493">
        <v>48</v>
      </c>
      <c r="O82" s="486">
        <f t="shared" si="23"/>
        <v>14</v>
      </c>
      <c r="P82" s="504">
        <f t="shared" si="4"/>
        <v>90</v>
      </c>
    </row>
    <row r="83" spans="1:16" s="492" customFormat="1" ht="15" customHeight="1" x14ac:dyDescent="0.2">
      <c r="A83" s="497">
        <v>3650</v>
      </c>
      <c r="B83" s="437" t="s">
        <v>1183</v>
      </c>
      <c r="C83" s="437" t="s">
        <v>986</v>
      </c>
      <c r="D83" s="499">
        <f t="shared" si="28"/>
        <v>592</v>
      </c>
      <c r="E83" s="499">
        <f t="shared" si="29"/>
        <v>657</v>
      </c>
      <c r="F83" s="570">
        <f t="shared" si="30"/>
        <v>478</v>
      </c>
      <c r="G83" s="570">
        <f t="shared" si="30"/>
        <v>434</v>
      </c>
      <c r="I83" s="503">
        <v>592</v>
      </c>
      <c r="J83" s="5">
        <v>657</v>
      </c>
      <c r="K83" s="503">
        <v>478</v>
      </c>
      <c r="L83" s="503">
        <v>434</v>
      </c>
      <c r="M83" s="493">
        <v>42</v>
      </c>
      <c r="N83" s="493">
        <v>60</v>
      </c>
      <c r="O83" s="486">
        <f t="shared" si="23"/>
        <v>17.5</v>
      </c>
      <c r="P83" s="504">
        <f t="shared" si="4"/>
        <v>102</v>
      </c>
    </row>
    <row r="84" spans="1:16" s="492" customFormat="1" ht="15" customHeight="1" x14ac:dyDescent="0.2">
      <c r="A84" s="497">
        <v>3660</v>
      </c>
      <c r="B84" s="498" t="s">
        <v>136</v>
      </c>
      <c r="C84" s="437" t="s">
        <v>609</v>
      </c>
      <c r="D84" s="499">
        <f t="shared" si="28"/>
        <v>647</v>
      </c>
      <c r="E84" s="499">
        <f t="shared" si="29"/>
        <v>719</v>
      </c>
      <c r="F84" s="570">
        <f t="shared" si="30"/>
        <v>500</v>
      </c>
      <c r="G84" s="570">
        <f t="shared" si="30"/>
        <v>453</v>
      </c>
      <c r="I84" s="503">
        <v>647</v>
      </c>
      <c r="J84" s="5">
        <v>719</v>
      </c>
      <c r="K84" s="503">
        <v>500</v>
      </c>
      <c r="L84" s="503">
        <v>453</v>
      </c>
      <c r="M84" s="493">
        <v>42</v>
      </c>
      <c r="N84" s="493">
        <v>72</v>
      </c>
      <c r="O84" s="486">
        <f t="shared" si="23"/>
        <v>21</v>
      </c>
      <c r="P84" s="504">
        <f t="shared" si="4"/>
        <v>114</v>
      </c>
    </row>
    <row r="85" spans="1:16" s="492" customFormat="1" ht="15" customHeight="1" x14ac:dyDescent="0.2">
      <c r="A85" s="546">
        <v>3670</v>
      </c>
      <c r="B85" s="547" t="s">
        <v>440</v>
      </c>
      <c r="C85" s="558" t="s">
        <v>611</v>
      </c>
      <c r="D85" s="503">
        <f t="shared" si="28"/>
        <v>743</v>
      </c>
      <c r="E85" s="499">
        <f t="shared" si="29"/>
        <v>823</v>
      </c>
      <c r="F85" s="570">
        <f t="shared" si="30"/>
        <v>592</v>
      </c>
      <c r="G85" s="570">
        <f t="shared" si="30"/>
        <v>536</v>
      </c>
      <c r="I85" s="503">
        <v>743</v>
      </c>
      <c r="J85" s="5">
        <v>823</v>
      </c>
      <c r="K85" s="503">
        <v>592</v>
      </c>
      <c r="L85" s="503">
        <v>536</v>
      </c>
      <c r="M85" s="493">
        <v>42</v>
      </c>
      <c r="N85" s="493">
        <v>84</v>
      </c>
      <c r="O85" s="486">
        <f>M85*N85/144</f>
        <v>24.5</v>
      </c>
      <c r="P85" s="504">
        <f t="shared" si="4"/>
        <v>126</v>
      </c>
    </row>
    <row r="86" spans="1:16" s="492" customFormat="1" ht="15" customHeight="1" x14ac:dyDescent="0.2">
      <c r="A86" s="342">
        <v>3680</v>
      </c>
      <c r="B86" s="437" t="s">
        <v>529</v>
      </c>
      <c r="C86" s="437" t="s">
        <v>612</v>
      </c>
      <c r="D86" s="499">
        <f t="shared" si="28"/>
        <v>1047</v>
      </c>
      <c r="E86" s="499">
        <f t="shared" si="29"/>
        <v>1133</v>
      </c>
      <c r="F86" s="570">
        <f t="shared" si="30"/>
        <v>734</v>
      </c>
      <c r="G86" s="570">
        <f t="shared" si="30"/>
        <v>659</v>
      </c>
      <c r="I86" s="503">
        <v>1047</v>
      </c>
      <c r="J86" s="5">
        <v>1133</v>
      </c>
      <c r="K86" s="503">
        <v>734</v>
      </c>
      <c r="L86" s="503">
        <v>659</v>
      </c>
      <c r="M86" s="493">
        <v>42</v>
      </c>
      <c r="N86" s="493">
        <v>96</v>
      </c>
      <c r="O86" s="486">
        <f t="shared" si="23"/>
        <v>28</v>
      </c>
      <c r="P86" s="504">
        <f t="shared" si="4"/>
        <v>138</v>
      </c>
    </row>
    <row r="87" spans="1:16" s="492" customFormat="1" ht="15" hidden="1" customHeight="1" x14ac:dyDescent="0.2">
      <c r="A87" s="497">
        <v>3690</v>
      </c>
      <c r="B87" s="437" t="s">
        <v>647</v>
      </c>
      <c r="C87" s="437" t="s">
        <v>649</v>
      </c>
      <c r="D87" s="499">
        <f t="shared" si="28"/>
        <v>1107</v>
      </c>
      <c r="E87" s="499">
        <f t="shared" si="29"/>
        <v>1202</v>
      </c>
      <c r="F87" s="570">
        <f t="shared" si="30"/>
        <v>34</v>
      </c>
      <c r="G87" s="570">
        <f t="shared" si="30"/>
        <v>0</v>
      </c>
      <c r="I87" s="503">
        <v>1107</v>
      </c>
      <c r="J87" s="5">
        <v>1202</v>
      </c>
      <c r="K87" s="503">
        <v>34</v>
      </c>
      <c r="L87" s="503">
        <v>0</v>
      </c>
      <c r="M87" s="493">
        <v>36</v>
      </c>
      <c r="N87" s="511">
        <v>72</v>
      </c>
      <c r="O87" s="486">
        <f t="shared" ref="O87" si="31">M87*N87/144</f>
        <v>18</v>
      </c>
      <c r="P87" s="504">
        <f t="shared" si="4"/>
        <v>108</v>
      </c>
    </row>
    <row r="88" spans="1:16" s="492" customFormat="1" ht="15" hidden="1" customHeight="1" x14ac:dyDescent="0.2">
      <c r="A88" s="342">
        <v>36100</v>
      </c>
      <c r="B88" s="437" t="s">
        <v>648</v>
      </c>
      <c r="C88" s="437" t="s">
        <v>650</v>
      </c>
      <c r="D88" s="499">
        <f t="shared" si="28"/>
        <v>1276</v>
      </c>
      <c r="E88" s="499">
        <f t="shared" si="29"/>
        <v>1377</v>
      </c>
      <c r="F88" s="570">
        <f t="shared" si="30"/>
        <v>42</v>
      </c>
      <c r="G88" s="570">
        <f t="shared" si="30"/>
        <v>0</v>
      </c>
      <c r="I88" s="503">
        <v>1276</v>
      </c>
      <c r="J88" s="5">
        <v>1377</v>
      </c>
      <c r="K88" s="503">
        <v>42</v>
      </c>
      <c r="L88" s="503">
        <v>0</v>
      </c>
      <c r="M88" s="511">
        <v>36</v>
      </c>
      <c r="N88" s="493">
        <v>84</v>
      </c>
      <c r="O88" s="486">
        <f>M88*N88/144</f>
        <v>21</v>
      </c>
      <c r="P88" s="504">
        <f t="shared" si="4"/>
        <v>120</v>
      </c>
    </row>
    <row r="89" spans="1:16" s="492" customFormat="1" ht="15" hidden="1" customHeight="1" x14ac:dyDescent="0.2">
      <c r="A89" s="497">
        <v>36110</v>
      </c>
      <c r="B89" s="437" t="s">
        <v>847</v>
      </c>
      <c r="C89" s="437" t="s">
        <v>849</v>
      </c>
      <c r="D89" s="499">
        <f t="shared" si="28"/>
        <v>1419</v>
      </c>
      <c r="E89" s="499">
        <f t="shared" si="29"/>
        <v>1529</v>
      </c>
      <c r="F89" s="570">
        <f t="shared" si="30"/>
        <v>42</v>
      </c>
      <c r="G89" s="570">
        <f t="shared" si="30"/>
        <v>0</v>
      </c>
      <c r="I89" s="503">
        <v>1419</v>
      </c>
      <c r="J89" s="5">
        <v>1529</v>
      </c>
      <c r="K89" s="503">
        <v>42</v>
      </c>
      <c r="L89" s="503">
        <v>0</v>
      </c>
      <c r="M89" s="511">
        <v>36</v>
      </c>
      <c r="N89" s="493">
        <v>96</v>
      </c>
      <c r="O89" s="486">
        <f t="shared" ref="O89:O93" si="32">M89*N89/144</f>
        <v>24</v>
      </c>
      <c r="P89" s="504">
        <f t="shared" si="4"/>
        <v>132</v>
      </c>
    </row>
    <row r="90" spans="1:16" s="492" customFormat="1" ht="15" hidden="1" customHeight="1" x14ac:dyDescent="0.2">
      <c r="A90" s="506">
        <v>36120</v>
      </c>
      <c r="B90" s="453" t="s">
        <v>848</v>
      </c>
      <c r="C90" s="453" t="s">
        <v>850</v>
      </c>
      <c r="D90" s="507">
        <f t="shared" si="28"/>
        <v>2235</v>
      </c>
      <c r="E90" s="507">
        <f t="shared" si="29"/>
        <v>2351</v>
      </c>
      <c r="F90" s="571">
        <f t="shared" si="30"/>
        <v>42</v>
      </c>
      <c r="G90" s="571">
        <f t="shared" si="30"/>
        <v>0</v>
      </c>
      <c r="I90" s="503">
        <v>2235</v>
      </c>
      <c r="J90" s="5">
        <v>2351</v>
      </c>
      <c r="K90" s="503">
        <v>42</v>
      </c>
      <c r="L90" s="503">
        <v>0</v>
      </c>
      <c r="M90" s="511">
        <v>36</v>
      </c>
      <c r="N90" s="493">
        <v>96</v>
      </c>
      <c r="O90" s="486">
        <f t="shared" si="32"/>
        <v>24</v>
      </c>
      <c r="P90" s="504">
        <f t="shared" si="4"/>
        <v>132</v>
      </c>
    </row>
    <row r="91" spans="1:16" s="492" customFormat="1" ht="15" customHeight="1" x14ac:dyDescent="0.2">
      <c r="A91" s="509">
        <v>4010</v>
      </c>
      <c r="B91" s="550" t="s">
        <v>175</v>
      </c>
      <c r="C91" s="550" t="s">
        <v>651</v>
      </c>
      <c r="D91" s="510">
        <f t="shared" si="28"/>
        <v>266</v>
      </c>
      <c r="E91" s="510">
        <f t="shared" si="29"/>
        <v>304</v>
      </c>
      <c r="F91" s="572">
        <f t="shared" si="30"/>
        <v>362</v>
      </c>
      <c r="G91" s="572">
        <f t="shared" si="30"/>
        <v>337</v>
      </c>
      <c r="I91" s="503">
        <v>266</v>
      </c>
      <c r="J91" s="5">
        <v>304</v>
      </c>
      <c r="K91" s="503">
        <v>362</v>
      </c>
      <c r="L91" s="503">
        <v>337</v>
      </c>
      <c r="M91" s="493">
        <v>24</v>
      </c>
      <c r="N91" s="493">
        <v>24</v>
      </c>
      <c r="O91" s="486">
        <f t="shared" si="32"/>
        <v>4</v>
      </c>
      <c r="P91" s="504">
        <f t="shared" si="4"/>
        <v>48</v>
      </c>
    </row>
    <row r="92" spans="1:16" s="492" customFormat="1" ht="15" customHeight="1" x14ac:dyDescent="0.2">
      <c r="A92" s="497">
        <v>4016</v>
      </c>
      <c r="B92" s="437" t="s">
        <v>469</v>
      </c>
      <c r="C92" s="437" t="s">
        <v>652</v>
      </c>
      <c r="D92" s="499">
        <f t="shared" si="28"/>
        <v>312</v>
      </c>
      <c r="E92" s="499">
        <f t="shared" si="29"/>
        <v>354</v>
      </c>
      <c r="F92" s="570">
        <f t="shared" si="30"/>
        <v>377</v>
      </c>
      <c r="G92" s="570">
        <f t="shared" si="30"/>
        <v>349</v>
      </c>
      <c r="I92" s="503">
        <v>312</v>
      </c>
      <c r="J92" s="5">
        <v>354</v>
      </c>
      <c r="K92" s="503">
        <v>377</v>
      </c>
      <c r="L92" s="503">
        <v>349</v>
      </c>
      <c r="M92" s="493">
        <v>24</v>
      </c>
      <c r="N92" s="493">
        <v>24</v>
      </c>
      <c r="O92" s="486">
        <f t="shared" si="32"/>
        <v>4</v>
      </c>
      <c r="P92" s="504">
        <f t="shared" si="4"/>
        <v>48</v>
      </c>
    </row>
    <row r="93" spans="1:16" s="492" customFormat="1" ht="15" customHeight="1" x14ac:dyDescent="0.2">
      <c r="A93" s="497">
        <v>4020</v>
      </c>
      <c r="B93" s="437" t="s">
        <v>178</v>
      </c>
      <c r="C93" s="437" t="s">
        <v>678</v>
      </c>
      <c r="D93" s="499">
        <f t="shared" si="28"/>
        <v>353</v>
      </c>
      <c r="E93" s="499">
        <f t="shared" si="29"/>
        <v>399</v>
      </c>
      <c r="F93" s="570">
        <f t="shared" si="30"/>
        <v>393</v>
      </c>
      <c r="G93" s="570">
        <f t="shared" si="30"/>
        <v>362</v>
      </c>
      <c r="I93" s="503">
        <v>353</v>
      </c>
      <c r="J93" s="5">
        <v>399</v>
      </c>
      <c r="K93" s="503">
        <v>393</v>
      </c>
      <c r="L93" s="503">
        <v>362</v>
      </c>
      <c r="M93" s="493">
        <v>24</v>
      </c>
      <c r="N93" s="493">
        <v>24</v>
      </c>
      <c r="O93" s="486">
        <f t="shared" si="32"/>
        <v>4</v>
      </c>
      <c r="P93" s="504">
        <f t="shared" si="4"/>
        <v>48</v>
      </c>
    </row>
    <row r="94" spans="1:16" s="492" customFormat="1" ht="15" customHeight="1" x14ac:dyDescent="0.2">
      <c r="A94" s="497">
        <v>4026</v>
      </c>
      <c r="B94" s="437" t="s">
        <v>528</v>
      </c>
      <c r="C94" s="437" t="s">
        <v>613</v>
      </c>
      <c r="D94" s="499">
        <f t="shared" si="28"/>
        <v>410</v>
      </c>
      <c r="E94" s="499">
        <f t="shared" si="29"/>
        <v>459</v>
      </c>
      <c r="F94" s="570">
        <f t="shared" si="30"/>
        <v>412</v>
      </c>
      <c r="G94" s="570">
        <f t="shared" si="30"/>
        <v>377</v>
      </c>
      <c r="I94" s="503">
        <v>410</v>
      </c>
      <c r="J94" s="5">
        <v>459</v>
      </c>
      <c r="K94" s="503">
        <v>412</v>
      </c>
      <c r="L94" s="503">
        <v>377</v>
      </c>
      <c r="M94" s="493">
        <v>48</v>
      </c>
      <c r="N94" s="493">
        <v>30</v>
      </c>
      <c r="O94" s="486">
        <f t="shared" si="23"/>
        <v>10</v>
      </c>
      <c r="P94" s="504">
        <f t="shared" si="4"/>
        <v>78</v>
      </c>
    </row>
    <row r="95" spans="1:16" s="492" customFormat="1" ht="15" customHeight="1" x14ac:dyDescent="0.2">
      <c r="A95" s="497">
        <v>4030</v>
      </c>
      <c r="B95" s="498" t="s">
        <v>426</v>
      </c>
      <c r="C95" s="437" t="s">
        <v>614</v>
      </c>
      <c r="D95" s="499">
        <f t="shared" si="28"/>
        <v>447</v>
      </c>
      <c r="E95" s="499">
        <f t="shared" si="29"/>
        <v>500</v>
      </c>
      <c r="F95" s="570">
        <f t="shared" si="30"/>
        <v>427</v>
      </c>
      <c r="G95" s="570">
        <f t="shared" si="30"/>
        <v>391</v>
      </c>
      <c r="I95" s="503">
        <v>447</v>
      </c>
      <c r="J95" s="5">
        <v>500</v>
      </c>
      <c r="K95" s="503">
        <v>427</v>
      </c>
      <c r="L95" s="503">
        <v>391</v>
      </c>
      <c r="M95" s="493">
        <v>48</v>
      </c>
      <c r="N95" s="493">
        <v>36</v>
      </c>
      <c r="O95" s="486">
        <f t="shared" si="23"/>
        <v>12</v>
      </c>
      <c r="P95" s="504">
        <f t="shared" si="4"/>
        <v>84</v>
      </c>
    </row>
    <row r="96" spans="1:16" s="492" customFormat="1" ht="15" customHeight="1" x14ac:dyDescent="0.2">
      <c r="A96" s="497">
        <v>4036</v>
      </c>
      <c r="B96" s="437" t="s">
        <v>416</v>
      </c>
      <c r="C96" s="437" t="s">
        <v>882</v>
      </c>
      <c r="D96" s="499">
        <f t="shared" si="28"/>
        <v>520</v>
      </c>
      <c r="E96" s="499">
        <f t="shared" si="29"/>
        <v>577</v>
      </c>
      <c r="F96" s="570">
        <f t="shared" si="30"/>
        <v>453</v>
      </c>
      <c r="G96" s="570">
        <f t="shared" si="30"/>
        <v>412</v>
      </c>
      <c r="I96" s="503">
        <v>520</v>
      </c>
      <c r="J96" s="5">
        <v>577</v>
      </c>
      <c r="K96" s="503">
        <v>453</v>
      </c>
      <c r="L96" s="503">
        <v>412</v>
      </c>
      <c r="M96" s="493">
        <v>48</v>
      </c>
      <c r="N96" s="493">
        <v>44</v>
      </c>
      <c r="O96" s="486">
        <f t="shared" si="23"/>
        <v>14.6666666666667</v>
      </c>
      <c r="P96" s="504">
        <f t="shared" ref="P96:P112" si="33">M96+N96</f>
        <v>92</v>
      </c>
    </row>
    <row r="97" spans="1:16" s="492" customFormat="1" ht="15" customHeight="1" x14ac:dyDescent="0.2">
      <c r="A97" s="497">
        <v>4040</v>
      </c>
      <c r="B97" s="498" t="s">
        <v>138</v>
      </c>
      <c r="C97" s="437" t="s">
        <v>616</v>
      </c>
      <c r="D97" s="499">
        <f t="shared" si="28"/>
        <v>551</v>
      </c>
      <c r="E97" s="499">
        <f t="shared" si="29"/>
        <v>612</v>
      </c>
      <c r="F97" s="570">
        <f t="shared" si="30"/>
        <v>465</v>
      </c>
      <c r="G97" s="570">
        <f t="shared" si="30"/>
        <v>422</v>
      </c>
      <c r="I97" s="503">
        <v>551</v>
      </c>
      <c r="J97" s="5">
        <v>612</v>
      </c>
      <c r="K97" s="503">
        <v>465</v>
      </c>
      <c r="L97" s="503">
        <v>422</v>
      </c>
      <c r="M97" s="493">
        <v>48</v>
      </c>
      <c r="N97" s="493">
        <v>48</v>
      </c>
      <c r="O97" s="486">
        <f t="shared" si="23"/>
        <v>16</v>
      </c>
      <c r="P97" s="504">
        <f t="shared" si="33"/>
        <v>96</v>
      </c>
    </row>
    <row r="98" spans="1:16" s="492" customFormat="1" ht="15" customHeight="1" x14ac:dyDescent="0.2">
      <c r="A98" s="497">
        <v>4046</v>
      </c>
      <c r="B98" s="437" t="s">
        <v>309</v>
      </c>
      <c r="C98" s="437" t="s">
        <v>617</v>
      </c>
      <c r="D98" s="499">
        <f t="shared" si="28"/>
        <v>599</v>
      </c>
      <c r="E98" s="499">
        <f t="shared" si="29"/>
        <v>663</v>
      </c>
      <c r="F98" s="570">
        <f t="shared" si="30"/>
        <v>482</v>
      </c>
      <c r="G98" s="570">
        <f t="shared" si="30"/>
        <v>437</v>
      </c>
      <c r="I98" s="503">
        <v>599</v>
      </c>
      <c r="J98" s="5">
        <v>663</v>
      </c>
      <c r="K98" s="503">
        <v>482</v>
      </c>
      <c r="L98" s="503">
        <v>437</v>
      </c>
      <c r="M98" s="493">
        <v>48</v>
      </c>
      <c r="N98" s="493">
        <v>52</v>
      </c>
      <c r="O98" s="486">
        <f t="shared" si="23"/>
        <v>17.3333333333333</v>
      </c>
      <c r="P98" s="504">
        <f t="shared" si="33"/>
        <v>100</v>
      </c>
    </row>
    <row r="99" spans="1:16" s="492" customFormat="1" ht="15" customHeight="1" x14ac:dyDescent="0.2">
      <c r="A99" s="497">
        <v>4050</v>
      </c>
      <c r="B99" s="437" t="s">
        <v>1067</v>
      </c>
      <c r="C99" s="437" t="s">
        <v>883</v>
      </c>
      <c r="D99" s="499">
        <f t="shared" si="28"/>
        <v>634</v>
      </c>
      <c r="E99" s="499">
        <f t="shared" si="29"/>
        <v>701</v>
      </c>
      <c r="F99" s="570">
        <f t="shared" si="30"/>
        <v>492</v>
      </c>
      <c r="G99" s="570">
        <f t="shared" si="30"/>
        <v>446</v>
      </c>
      <c r="I99" s="503">
        <v>634</v>
      </c>
      <c r="J99" s="5">
        <v>701</v>
      </c>
      <c r="K99" s="503">
        <v>492</v>
      </c>
      <c r="L99" s="503">
        <v>446</v>
      </c>
      <c r="M99" s="493">
        <v>48</v>
      </c>
      <c r="N99" s="493">
        <v>54</v>
      </c>
      <c r="O99" s="486">
        <f t="shared" si="23"/>
        <v>18</v>
      </c>
      <c r="P99" s="504">
        <f t="shared" si="33"/>
        <v>102</v>
      </c>
    </row>
    <row r="100" spans="1:16" s="492" customFormat="1" ht="15" customHeight="1" x14ac:dyDescent="0.2">
      <c r="A100" s="553">
        <v>4056</v>
      </c>
      <c r="B100" s="437" t="s">
        <v>280</v>
      </c>
      <c r="C100" s="437" t="s">
        <v>618</v>
      </c>
      <c r="D100" s="499">
        <f t="shared" si="28"/>
        <v>658</v>
      </c>
      <c r="E100" s="499">
        <f t="shared" si="29"/>
        <v>729</v>
      </c>
      <c r="F100" s="570">
        <f t="shared" si="30"/>
        <v>563</v>
      </c>
      <c r="G100" s="570">
        <f t="shared" si="30"/>
        <v>512</v>
      </c>
      <c r="I100" s="503">
        <v>658</v>
      </c>
      <c r="J100" s="5">
        <v>729</v>
      </c>
      <c r="K100" s="503">
        <v>563</v>
      </c>
      <c r="L100" s="503">
        <v>512</v>
      </c>
      <c r="M100" s="493">
        <v>48</v>
      </c>
      <c r="N100" s="493">
        <v>66</v>
      </c>
      <c r="O100" s="486">
        <f t="shared" si="23"/>
        <v>22</v>
      </c>
      <c r="P100" s="504">
        <f t="shared" si="33"/>
        <v>114</v>
      </c>
    </row>
    <row r="101" spans="1:16" s="492" customFormat="1" ht="15" customHeight="1" x14ac:dyDescent="0.2">
      <c r="A101" s="553">
        <v>4060</v>
      </c>
      <c r="B101" s="437" t="s">
        <v>139</v>
      </c>
      <c r="C101" s="437" t="s">
        <v>619</v>
      </c>
      <c r="D101" s="499">
        <f t="shared" si="28"/>
        <v>698</v>
      </c>
      <c r="E101" s="499">
        <f t="shared" si="29"/>
        <v>774</v>
      </c>
      <c r="F101" s="570">
        <f t="shared" si="30"/>
        <v>577</v>
      </c>
      <c r="G101" s="570">
        <f t="shared" si="30"/>
        <v>523</v>
      </c>
      <c r="I101" s="503">
        <v>698</v>
      </c>
      <c r="J101" s="5">
        <v>774</v>
      </c>
      <c r="K101" s="503">
        <v>577</v>
      </c>
      <c r="L101" s="503">
        <v>523</v>
      </c>
      <c r="M101" s="493">
        <v>48</v>
      </c>
      <c r="N101" s="493">
        <v>72</v>
      </c>
      <c r="O101" s="486">
        <f t="shared" si="23"/>
        <v>24</v>
      </c>
      <c r="P101" s="504">
        <f t="shared" si="33"/>
        <v>120</v>
      </c>
    </row>
    <row r="102" spans="1:16" s="492" customFormat="1" ht="15" customHeight="1" x14ac:dyDescent="0.2">
      <c r="A102" s="553">
        <v>4070</v>
      </c>
      <c r="B102" s="437" t="s">
        <v>441</v>
      </c>
      <c r="C102" s="437" t="s">
        <v>621</v>
      </c>
      <c r="D102" s="499">
        <f t="shared" si="28"/>
        <v>1021</v>
      </c>
      <c r="E102" s="499">
        <f t="shared" si="29"/>
        <v>1103</v>
      </c>
      <c r="F102" s="570">
        <f t="shared" si="30"/>
        <v>696</v>
      </c>
      <c r="G102" s="570">
        <f t="shared" si="30"/>
        <v>624</v>
      </c>
      <c r="I102" s="503">
        <v>1021</v>
      </c>
      <c r="J102" s="5">
        <v>1103</v>
      </c>
      <c r="K102" s="503">
        <v>696</v>
      </c>
      <c r="L102" s="503">
        <v>624</v>
      </c>
      <c r="M102" s="493">
        <v>48</v>
      </c>
      <c r="N102" s="493">
        <v>84</v>
      </c>
      <c r="O102" s="486">
        <f t="shared" si="23"/>
        <v>28</v>
      </c>
      <c r="P102" s="504">
        <f t="shared" si="33"/>
        <v>132</v>
      </c>
    </row>
    <row r="103" spans="1:16" s="492" customFormat="1" ht="15" customHeight="1" x14ac:dyDescent="0.2">
      <c r="A103" s="553">
        <v>4080</v>
      </c>
      <c r="B103" s="437" t="s">
        <v>446</v>
      </c>
      <c r="C103" s="437" t="s">
        <v>622</v>
      </c>
      <c r="D103" s="499">
        <f t="shared" si="28"/>
        <v>1148</v>
      </c>
      <c r="E103" s="499">
        <f t="shared" si="29"/>
        <v>1238</v>
      </c>
      <c r="F103" s="570">
        <f t="shared" si="30"/>
        <v>770</v>
      </c>
      <c r="G103" s="570">
        <f t="shared" si="30"/>
        <v>690</v>
      </c>
      <c r="I103" s="503">
        <v>1148</v>
      </c>
      <c r="J103" s="5">
        <v>1238</v>
      </c>
      <c r="K103" s="503">
        <v>770</v>
      </c>
      <c r="L103" s="503">
        <v>690</v>
      </c>
      <c r="M103" s="493">
        <v>48</v>
      </c>
      <c r="N103" s="493">
        <v>96</v>
      </c>
      <c r="O103" s="486">
        <f t="shared" si="23"/>
        <v>32</v>
      </c>
      <c r="P103" s="504">
        <f t="shared" si="33"/>
        <v>144</v>
      </c>
    </row>
    <row r="104" spans="1:16" s="492" customFormat="1" ht="15" hidden="1" customHeight="1" x14ac:dyDescent="0.2">
      <c r="A104" s="497">
        <v>4090</v>
      </c>
      <c r="B104" s="437" t="s">
        <v>653</v>
      </c>
      <c r="C104" s="437" t="s">
        <v>655</v>
      </c>
      <c r="D104" s="499">
        <f t="shared" si="28"/>
        <v>1215</v>
      </c>
      <c r="E104" s="499">
        <f t="shared" si="29"/>
        <v>1314</v>
      </c>
      <c r="F104" s="570">
        <f t="shared" si="30"/>
        <v>34</v>
      </c>
      <c r="G104" s="570">
        <f t="shared" si="30"/>
        <v>0</v>
      </c>
      <c r="I104" s="503">
        <v>1215</v>
      </c>
      <c r="J104" s="5">
        <v>1314</v>
      </c>
      <c r="K104" s="503">
        <v>34</v>
      </c>
      <c r="L104" s="503">
        <v>0</v>
      </c>
      <c r="M104" s="493">
        <v>36</v>
      </c>
      <c r="N104" s="511">
        <v>72</v>
      </c>
      <c r="O104" s="486">
        <f t="shared" si="23"/>
        <v>18</v>
      </c>
      <c r="P104" s="504">
        <f t="shared" si="33"/>
        <v>108</v>
      </c>
    </row>
    <row r="105" spans="1:16" s="492" customFormat="1" ht="15" hidden="1" customHeight="1" x14ac:dyDescent="0.2">
      <c r="A105" s="342">
        <v>40100</v>
      </c>
      <c r="B105" s="437" t="s">
        <v>654</v>
      </c>
      <c r="C105" s="437" t="s">
        <v>656</v>
      </c>
      <c r="D105" s="499">
        <f t="shared" si="28"/>
        <v>1400</v>
      </c>
      <c r="E105" s="499">
        <f t="shared" si="29"/>
        <v>1506</v>
      </c>
      <c r="F105" s="570">
        <f t="shared" si="30"/>
        <v>42</v>
      </c>
      <c r="G105" s="570">
        <f t="shared" si="30"/>
        <v>0</v>
      </c>
      <c r="I105" s="503">
        <v>1400</v>
      </c>
      <c r="J105" s="5">
        <v>1506</v>
      </c>
      <c r="K105" s="503">
        <v>42</v>
      </c>
      <c r="L105" s="503">
        <v>0</v>
      </c>
      <c r="M105" s="511">
        <v>36</v>
      </c>
      <c r="N105" s="493">
        <v>84</v>
      </c>
      <c r="O105" s="486">
        <f>M105*N105/144</f>
        <v>21</v>
      </c>
      <c r="P105" s="504">
        <f t="shared" si="33"/>
        <v>120</v>
      </c>
    </row>
    <row r="106" spans="1:16" s="492" customFormat="1" ht="15" hidden="1" customHeight="1" x14ac:dyDescent="0.2">
      <c r="A106" s="497">
        <v>40110</v>
      </c>
      <c r="B106" s="437" t="s">
        <v>851</v>
      </c>
      <c r="C106" s="437" t="s">
        <v>853</v>
      </c>
      <c r="D106" s="499">
        <f t="shared" si="28"/>
        <v>2341</v>
      </c>
      <c r="E106" s="499">
        <f t="shared" si="29"/>
        <v>2455</v>
      </c>
      <c r="F106" s="570">
        <f t="shared" si="30"/>
        <v>42</v>
      </c>
      <c r="G106" s="570">
        <f t="shared" si="30"/>
        <v>0</v>
      </c>
      <c r="I106" s="503">
        <v>2341</v>
      </c>
      <c r="J106" s="5">
        <v>2455</v>
      </c>
      <c r="K106" s="503">
        <v>42</v>
      </c>
      <c r="L106" s="503">
        <v>0</v>
      </c>
      <c r="M106" s="511">
        <v>36</v>
      </c>
      <c r="N106" s="493">
        <v>96</v>
      </c>
      <c r="O106" s="486">
        <f t="shared" ref="O106:O121" si="34">M106*N106/144</f>
        <v>24</v>
      </c>
      <c r="P106" s="504">
        <f t="shared" si="33"/>
        <v>132</v>
      </c>
    </row>
    <row r="107" spans="1:16" s="492" customFormat="1" ht="15" hidden="1" customHeight="1" x14ac:dyDescent="0.2">
      <c r="A107" s="506">
        <v>40120</v>
      </c>
      <c r="B107" s="453" t="s">
        <v>852</v>
      </c>
      <c r="C107" s="453" t="s">
        <v>854</v>
      </c>
      <c r="D107" s="507">
        <f t="shared" si="28"/>
        <v>2553</v>
      </c>
      <c r="E107" s="507">
        <f t="shared" si="29"/>
        <v>2673</v>
      </c>
      <c r="F107" s="571">
        <f t="shared" si="30"/>
        <v>42</v>
      </c>
      <c r="G107" s="571">
        <f t="shared" si="30"/>
        <v>0</v>
      </c>
      <c r="I107" s="503">
        <v>2553</v>
      </c>
      <c r="J107" s="5">
        <v>2673</v>
      </c>
      <c r="K107" s="503">
        <v>42</v>
      </c>
      <c r="L107" s="503">
        <v>0</v>
      </c>
      <c r="M107" s="511">
        <v>36</v>
      </c>
      <c r="N107" s="493">
        <v>96</v>
      </c>
      <c r="O107" s="486">
        <f t="shared" si="34"/>
        <v>24</v>
      </c>
      <c r="P107" s="504">
        <f t="shared" si="33"/>
        <v>132</v>
      </c>
    </row>
    <row r="108" spans="1:16" s="492" customFormat="1" ht="15" customHeight="1" x14ac:dyDescent="0.2">
      <c r="A108" s="509">
        <v>4610</v>
      </c>
      <c r="B108" s="550" t="s">
        <v>384</v>
      </c>
      <c r="C108" s="550" t="s">
        <v>660</v>
      </c>
      <c r="D108" s="510">
        <f t="shared" si="28"/>
        <v>272</v>
      </c>
      <c r="E108" s="510">
        <f t="shared" si="29"/>
        <v>314</v>
      </c>
      <c r="F108" s="572">
        <f t="shared" si="30"/>
        <v>366</v>
      </c>
      <c r="G108" s="572">
        <f t="shared" si="30"/>
        <v>339</v>
      </c>
      <c r="I108" s="503">
        <v>272</v>
      </c>
      <c r="J108" s="5">
        <v>314</v>
      </c>
      <c r="K108" s="503">
        <v>366</v>
      </c>
      <c r="L108" s="503">
        <v>339</v>
      </c>
      <c r="M108" s="493">
        <v>24</v>
      </c>
      <c r="N108" s="493">
        <v>24</v>
      </c>
      <c r="O108" s="486">
        <f t="shared" si="34"/>
        <v>4</v>
      </c>
      <c r="P108" s="504">
        <f t="shared" si="33"/>
        <v>48</v>
      </c>
    </row>
    <row r="109" spans="1:16" s="492" customFormat="1" ht="15" customHeight="1" x14ac:dyDescent="0.2">
      <c r="A109" s="497">
        <v>4616</v>
      </c>
      <c r="B109" s="437" t="s">
        <v>470</v>
      </c>
      <c r="C109" s="437" t="s">
        <v>661</v>
      </c>
      <c r="D109" s="499">
        <f t="shared" si="28"/>
        <v>329</v>
      </c>
      <c r="E109" s="499">
        <f t="shared" si="29"/>
        <v>374</v>
      </c>
      <c r="F109" s="570">
        <f t="shared" si="30"/>
        <v>384</v>
      </c>
      <c r="G109" s="570">
        <f t="shared" si="30"/>
        <v>354</v>
      </c>
      <c r="I109" s="503">
        <v>329</v>
      </c>
      <c r="J109" s="5">
        <v>374</v>
      </c>
      <c r="K109" s="503">
        <v>384</v>
      </c>
      <c r="L109" s="503">
        <v>354</v>
      </c>
      <c r="M109" s="493">
        <v>24</v>
      </c>
      <c r="N109" s="493">
        <v>24</v>
      </c>
      <c r="O109" s="486">
        <f t="shared" si="34"/>
        <v>4</v>
      </c>
      <c r="P109" s="504">
        <f t="shared" si="33"/>
        <v>48</v>
      </c>
    </row>
    <row r="110" spans="1:16" s="492" customFormat="1" ht="15" customHeight="1" x14ac:dyDescent="0.2">
      <c r="A110" s="497">
        <v>4620</v>
      </c>
      <c r="B110" s="437" t="s">
        <v>387</v>
      </c>
      <c r="C110" s="437" t="s">
        <v>679</v>
      </c>
      <c r="D110" s="499">
        <f t="shared" si="28"/>
        <v>387</v>
      </c>
      <c r="E110" s="499">
        <f t="shared" si="29"/>
        <v>437</v>
      </c>
      <c r="F110" s="570">
        <f t="shared" si="30"/>
        <v>407</v>
      </c>
      <c r="G110" s="570">
        <f t="shared" si="30"/>
        <v>374</v>
      </c>
      <c r="I110" s="503">
        <v>387</v>
      </c>
      <c r="J110" s="5">
        <v>437</v>
      </c>
      <c r="K110" s="503">
        <v>407</v>
      </c>
      <c r="L110" s="503">
        <v>374</v>
      </c>
      <c r="M110" s="493">
        <v>24</v>
      </c>
      <c r="N110" s="493">
        <v>24</v>
      </c>
      <c r="O110" s="486">
        <f t="shared" si="34"/>
        <v>4</v>
      </c>
      <c r="P110" s="504">
        <f t="shared" si="33"/>
        <v>48</v>
      </c>
    </row>
    <row r="111" spans="1:16" s="492" customFormat="1" ht="15" customHeight="1" x14ac:dyDescent="0.2">
      <c r="A111" s="497">
        <v>4626</v>
      </c>
      <c r="B111" s="437" t="s">
        <v>657</v>
      </c>
      <c r="C111" s="437" t="s">
        <v>662</v>
      </c>
      <c r="D111" s="499">
        <f t="shared" ref="D111:D142" si="35">$G$2*I111</f>
        <v>449</v>
      </c>
      <c r="E111" s="499">
        <f t="shared" ref="E111:E142" si="36">$G$2*J111</f>
        <v>501</v>
      </c>
      <c r="F111" s="570">
        <f t="shared" ref="F111:G142" si="37">$G$2*K111</f>
        <v>426</v>
      </c>
      <c r="G111" s="570">
        <f t="shared" si="37"/>
        <v>389</v>
      </c>
      <c r="I111" s="503">
        <v>449</v>
      </c>
      <c r="J111" s="5">
        <v>501</v>
      </c>
      <c r="K111" s="503">
        <v>426</v>
      </c>
      <c r="L111" s="503">
        <v>389</v>
      </c>
      <c r="M111" s="493">
        <v>48</v>
      </c>
      <c r="N111" s="493">
        <v>30</v>
      </c>
      <c r="O111" s="486">
        <f t="shared" si="34"/>
        <v>10</v>
      </c>
      <c r="P111" s="504">
        <f t="shared" si="33"/>
        <v>78</v>
      </c>
    </row>
    <row r="112" spans="1:16" s="492" customFormat="1" ht="15" customHeight="1" x14ac:dyDescent="0.2">
      <c r="A112" s="497">
        <v>4630</v>
      </c>
      <c r="B112" s="498" t="s">
        <v>358</v>
      </c>
      <c r="C112" s="437" t="s">
        <v>663</v>
      </c>
      <c r="D112" s="499">
        <f t="shared" si="35"/>
        <v>503</v>
      </c>
      <c r="E112" s="499">
        <f t="shared" si="36"/>
        <v>559</v>
      </c>
      <c r="F112" s="570">
        <f t="shared" si="37"/>
        <v>446</v>
      </c>
      <c r="G112" s="570">
        <f t="shared" si="37"/>
        <v>407</v>
      </c>
      <c r="I112" s="503">
        <v>503</v>
      </c>
      <c r="J112" s="5">
        <v>559</v>
      </c>
      <c r="K112" s="503">
        <v>446</v>
      </c>
      <c r="L112" s="503">
        <v>407</v>
      </c>
      <c r="M112" s="493">
        <v>48</v>
      </c>
      <c r="N112" s="493">
        <v>36</v>
      </c>
      <c r="O112" s="486">
        <f t="shared" si="34"/>
        <v>12</v>
      </c>
      <c r="P112" s="504">
        <f t="shared" si="33"/>
        <v>84</v>
      </c>
    </row>
    <row r="113" spans="1:16" s="492" customFormat="1" ht="15" customHeight="1" x14ac:dyDescent="0.2">
      <c r="A113" s="497">
        <v>4636</v>
      </c>
      <c r="B113" s="437" t="s">
        <v>1072</v>
      </c>
      <c r="C113" s="437" t="s">
        <v>989</v>
      </c>
      <c r="D113" s="499">
        <f t="shared" si="35"/>
        <v>554</v>
      </c>
      <c r="E113" s="499">
        <f t="shared" si="36"/>
        <v>615</v>
      </c>
      <c r="F113" s="570">
        <f t="shared" si="37"/>
        <v>473</v>
      </c>
      <c r="G113" s="570">
        <f t="shared" si="37"/>
        <v>430</v>
      </c>
      <c r="I113" s="503">
        <v>554</v>
      </c>
      <c r="J113" s="5">
        <v>615</v>
      </c>
      <c r="K113" s="503">
        <v>473</v>
      </c>
      <c r="L113" s="503">
        <v>430</v>
      </c>
      <c r="M113" s="493">
        <v>48</v>
      </c>
      <c r="N113" s="493">
        <v>44</v>
      </c>
      <c r="O113" s="486">
        <f t="shared" si="34"/>
        <v>14.6666666666667</v>
      </c>
      <c r="P113" s="504">
        <f t="shared" ref="P113:P139" si="38">M113+N113</f>
        <v>92</v>
      </c>
    </row>
    <row r="114" spans="1:16" s="492" customFormat="1" ht="15" customHeight="1" x14ac:dyDescent="0.2">
      <c r="A114" s="497">
        <v>4640</v>
      </c>
      <c r="B114" s="498" t="s">
        <v>310</v>
      </c>
      <c r="C114" s="437" t="s">
        <v>664</v>
      </c>
      <c r="D114" s="499">
        <f t="shared" si="35"/>
        <v>599</v>
      </c>
      <c r="E114" s="499">
        <f t="shared" si="36"/>
        <v>663</v>
      </c>
      <c r="F114" s="570">
        <f t="shared" si="37"/>
        <v>482</v>
      </c>
      <c r="G114" s="570">
        <f t="shared" si="37"/>
        <v>437</v>
      </c>
      <c r="I114" s="503">
        <v>599</v>
      </c>
      <c r="J114" s="5">
        <v>663</v>
      </c>
      <c r="K114" s="503">
        <v>482</v>
      </c>
      <c r="L114" s="503">
        <v>437</v>
      </c>
      <c r="M114" s="493">
        <v>48</v>
      </c>
      <c r="N114" s="493">
        <v>48</v>
      </c>
      <c r="O114" s="486">
        <f t="shared" si="34"/>
        <v>16</v>
      </c>
      <c r="P114" s="504">
        <f t="shared" si="38"/>
        <v>96</v>
      </c>
    </row>
    <row r="115" spans="1:16" s="492" customFormat="1" ht="15" customHeight="1" x14ac:dyDescent="0.2">
      <c r="A115" s="497">
        <v>4650</v>
      </c>
      <c r="B115" s="437" t="s">
        <v>1184</v>
      </c>
      <c r="C115" s="437" t="s">
        <v>671</v>
      </c>
      <c r="D115" s="499">
        <f t="shared" si="35"/>
        <v>681</v>
      </c>
      <c r="E115" s="499">
        <f t="shared" si="36"/>
        <v>752</v>
      </c>
      <c r="F115" s="570">
        <f t="shared" si="37"/>
        <v>567</v>
      </c>
      <c r="G115" s="570">
        <f t="shared" si="37"/>
        <v>516</v>
      </c>
      <c r="I115" s="503">
        <v>681</v>
      </c>
      <c r="J115" s="5">
        <v>752</v>
      </c>
      <c r="K115" s="503">
        <v>567</v>
      </c>
      <c r="L115" s="503">
        <v>516</v>
      </c>
      <c r="M115" s="493">
        <v>48</v>
      </c>
      <c r="N115" s="493">
        <v>52</v>
      </c>
      <c r="O115" s="486">
        <f t="shared" si="34"/>
        <v>17.3333333333333</v>
      </c>
      <c r="P115" s="504">
        <f t="shared" si="38"/>
        <v>100</v>
      </c>
    </row>
    <row r="116" spans="1:16" s="492" customFormat="1" ht="15" customHeight="1" x14ac:dyDescent="0.2">
      <c r="A116" s="497">
        <v>4660</v>
      </c>
      <c r="B116" s="437" t="s">
        <v>359</v>
      </c>
      <c r="C116" s="437" t="s">
        <v>667</v>
      </c>
      <c r="D116" s="499">
        <f t="shared" si="35"/>
        <v>887</v>
      </c>
      <c r="E116" s="499">
        <f t="shared" si="36"/>
        <v>967</v>
      </c>
      <c r="F116" s="570">
        <f t="shared" si="37"/>
        <v>636</v>
      </c>
      <c r="G116" s="570">
        <f t="shared" si="37"/>
        <v>573</v>
      </c>
      <c r="I116" s="503">
        <v>887</v>
      </c>
      <c r="J116" s="5">
        <v>967</v>
      </c>
      <c r="K116" s="503">
        <v>636</v>
      </c>
      <c r="L116" s="503">
        <v>573</v>
      </c>
      <c r="M116" s="493">
        <v>48</v>
      </c>
      <c r="N116" s="493">
        <v>54</v>
      </c>
      <c r="O116" s="486">
        <f t="shared" si="34"/>
        <v>18</v>
      </c>
      <c r="P116" s="504">
        <f t="shared" si="38"/>
        <v>102</v>
      </c>
    </row>
    <row r="117" spans="1:16" s="492" customFormat="1" ht="15" customHeight="1" x14ac:dyDescent="0.2">
      <c r="A117" s="553">
        <v>4670</v>
      </c>
      <c r="B117" s="437" t="s">
        <v>447</v>
      </c>
      <c r="C117" s="437" t="s">
        <v>668</v>
      </c>
      <c r="D117" s="499">
        <f t="shared" si="35"/>
        <v>1128</v>
      </c>
      <c r="E117" s="499">
        <f t="shared" si="36"/>
        <v>1214</v>
      </c>
      <c r="F117" s="570">
        <f t="shared" si="37"/>
        <v>759</v>
      </c>
      <c r="G117" s="570">
        <f t="shared" si="37"/>
        <v>681</v>
      </c>
      <c r="I117" s="503">
        <v>1128</v>
      </c>
      <c r="J117" s="5">
        <v>1214</v>
      </c>
      <c r="K117" s="503">
        <v>759</v>
      </c>
      <c r="L117" s="503">
        <v>681</v>
      </c>
      <c r="M117" s="493">
        <v>48</v>
      </c>
      <c r="N117" s="493">
        <v>66</v>
      </c>
      <c r="O117" s="486">
        <f t="shared" si="34"/>
        <v>22</v>
      </c>
      <c r="P117" s="504">
        <f t="shared" si="38"/>
        <v>114</v>
      </c>
    </row>
    <row r="118" spans="1:16" s="492" customFormat="1" ht="15" customHeight="1" x14ac:dyDescent="0.2">
      <c r="A118" s="553">
        <v>4680</v>
      </c>
      <c r="B118" s="437" t="s">
        <v>448</v>
      </c>
      <c r="C118" s="437" t="s">
        <v>625</v>
      </c>
      <c r="D118" s="499">
        <f t="shared" si="35"/>
        <v>1269</v>
      </c>
      <c r="E118" s="499">
        <f t="shared" si="36"/>
        <v>1364</v>
      </c>
      <c r="F118" s="570">
        <f t="shared" si="37"/>
        <v>901</v>
      </c>
      <c r="G118" s="570">
        <f t="shared" si="37"/>
        <v>810</v>
      </c>
      <c r="I118" s="503">
        <v>1269</v>
      </c>
      <c r="J118" s="5">
        <v>1364</v>
      </c>
      <c r="K118" s="503">
        <v>901</v>
      </c>
      <c r="L118" s="503">
        <v>810</v>
      </c>
      <c r="M118" s="493">
        <v>48</v>
      </c>
      <c r="N118" s="493">
        <v>72</v>
      </c>
      <c r="O118" s="486">
        <f t="shared" si="34"/>
        <v>24</v>
      </c>
      <c r="P118" s="504">
        <f t="shared" si="38"/>
        <v>120</v>
      </c>
    </row>
    <row r="119" spans="1:16" s="492" customFormat="1" ht="15" hidden="1" customHeight="1" x14ac:dyDescent="0.2">
      <c r="A119" s="553">
        <v>4690</v>
      </c>
      <c r="B119" s="437" t="s">
        <v>658</v>
      </c>
      <c r="C119" s="437" t="s">
        <v>669</v>
      </c>
      <c r="D119" s="499">
        <f t="shared" si="35"/>
        <v>2025</v>
      </c>
      <c r="E119" s="499">
        <f t="shared" si="36"/>
        <v>2127</v>
      </c>
      <c r="F119" s="570">
        <f t="shared" si="37"/>
        <v>42</v>
      </c>
      <c r="G119" s="570">
        <f t="shared" si="37"/>
        <v>0</v>
      </c>
      <c r="I119" s="503">
        <v>2025</v>
      </c>
      <c r="J119" s="5">
        <v>2127</v>
      </c>
      <c r="K119" s="503">
        <v>42</v>
      </c>
      <c r="L119" s="503">
        <v>0</v>
      </c>
      <c r="M119" s="493">
        <v>48</v>
      </c>
      <c r="N119" s="493">
        <v>84</v>
      </c>
      <c r="O119" s="486">
        <f t="shared" si="34"/>
        <v>28</v>
      </c>
      <c r="P119" s="504">
        <f t="shared" si="38"/>
        <v>132</v>
      </c>
    </row>
    <row r="120" spans="1:16" s="492" customFormat="1" ht="15" hidden="1" customHeight="1" x14ac:dyDescent="0.2">
      <c r="A120" s="553">
        <v>46100</v>
      </c>
      <c r="B120" s="437" t="s">
        <v>659</v>
      </c>
      <c r="C120" s="437" t="s">
        <v>670</v>
      </c>
      <c r="D120" s="499">
        <f t="shared" si="35"/>
        <v>2394</v>
      </c>
      <c r="E120" s="499">
        <f t="shared" si="36"/>
        <v>2503</v>
      </c>
      <c r="F120" s="570">
        <f t="shared" si="37"/>
        <v>42</v>
      </c>
      <c r="G120" s="570">
        <f t="shared" si="37"/>
        <v>0</v>
      </c>
      <c r="I120" s="503">
        <v>2394</v>
      </c>
      <c r="J120" s="5">
        <v>2503</v>
      </c>
      <c r="K120" s="503">
        <v>42</v>
      </c>
      <c r="L120" s="503">
        <v>0</v>
      </c>
      <c r="M120" s="493">
        <v>48</v>
      </c>
      <c r="N120" s="493">
        <v>96</v>
      </c>
      <c r="O120" s="486">
        <f t="shared" si="34"/>
        <v>32</v>
      </c>
      <c r="P120" s="504">
        <f t="shared" si="38"/>
        <v>144</v>
      </c>
    </row>
    <row r="121" spans="1:16" s="492" customFormat="1" ht="15" hidden="1" customHeight="1" x14ac:dyDescent="0.2">
      <c r="A121" s="497">
        <v>46110</v>
      </c>
      <c r="B121" s="437" t="s">
        <v>855</v>
      </c>
      <c r="C121" s="437" t="s">
        <v>857</v>
      </c>
      <c r="D121" s="499">
        <f t="shared" si="35"/>
        <v>2633</v>
      </c>
      <c r="E121" s="499">
        <f t="shared" si="36"/>
        <v>2749</v>
      </c>
      <c r="F121" s="570">
        <f t="shared" si="37"/>
        <v>34</v>
      </c>
      <c r="G121" s="570">
        <f t="shared" si="37"/>
        <v>0</v>
      </c>
      <c r="I121" s="503">
        <v>2633</v>
      </c>
      <c r="J121" s="5">
        <v>2749</v>
      </c>
      <c r="K121" s="503">
        <v>34</v>
      </c>
      <c r="L121" s="503">
        <v>0</v>
      </c>
      <c r="M121" s="493">
        <v>36</v>
      </c>
      <c r="N121" s="511">
        <v>72</v>
      </c>
      <c r="O121" s="486">
        <f t="shared" si="34"/>
        <v>18</v>
      </c>
      <c r="P121" s="504">
        <f t="shared" si="38"/>
        <v>108</v>
      </c>
    </row>
    <row r="122" spans="1:16" s="492" customFormat="1" ht="15" hidden="1" customHeight="1" x14ac:dyDescent="0.2">
      <c r="A122" s="342">
        <v>46120</v>
      </c>
      <c r="B122" s="437" t="s">
        <v>856</v>
      </c>
      <c r="C122" s="437" t="s">
        <v>858</v>
      </c>
      <c r="D122" s="499">
        <f t="shared" si="35"/>
        <v>2872</v>
      </c>
      <c r="E122" s="499">
        <f t="shared" si="36"/>
        <v>2996</v>
      </c>
      <c r="F122" s="570">
        <f t="shared" si="37"/>
        <v>42</v>
      </c>
      <c r="G122" s="570">
        <f t="shared" si="37"/>
        <v>0</v>
      </c>
      <c r="I122" s="503">
        <v>2872</v>
      </c>
      <c r="J122" s="5">
        <v>2996</v>
      </c>
      <c r="K122" s="503">
        <v>42</v>
      </c>
      <c r="L122" s="503">
        <v>0</v>
      </c>
      <c r="M122" s="511">
        <v>36</v>
      </c>
      <c r="N122" s="493">
        <v>84</v>
      </c>
      <c r="O122" s="486">
        <f>M122*N122/144</f>
        <v>21</v>
      </c>
      <c r="P122" s="504">
        <f t="shared" si="38"/>
        <v>120</v>
      </c>
    </row>
    <row r="123" spans="1:16" s="492" customFormat="1" ht="15" customHeight="1" x14ac:dyDescent="0.2">
      <c r="A123" s="509">
        <v>5010</v>
      </c>
      <c r="B123" s="550" t="s">
        <v>179</v>
      </c>
      <c r="C123" s="550" t="s">
        <v>683</v>
      </c>
      <c r="D123" s="510">
        <f t="shared" si="35"/>
        <v>288</v>
      </c>
      <c r="E123" s="510">
        <f t="shared" si="36"/>
        <v>334</v>
      </c>
      <c r="F123" s="572">
        <f t="shared" si="37"/>
        <v>369</v>
      </c>
      <c r="G123" s="572">
        <f t="shared" si="37"/>
        <v>342</v>
      </c>
      <c r="I123" s="503">
        <v>288</v>
      </c>
      <c r="J123" s="5">
        <v>334</v>
      </c>
      <c r="K123" s="503">
        <v>369</v>
      </c>
      <c r="L123" s="503">
        <v>342</v>
      </c>
      <c r="M123" s="493">
        <v>24</v>
      </c>
      <c r="N123" s="493">
        <v>24</v>
      </c>
      <c r="O123" s="486">
        <f t="shared" ref="O123:O136" si="39">M123*N123/144</f>
        <v>4</v>
      </c>
      <c r="P123" s="504">
        <f t="shared" si="38"/>
        <v>48</v>
      </c>
    </row>
    <row r="124" spans="1:16" s="492" customFormat="1" ht="15" customHeight="1" x14ac:dyDescent="0.2">
      <c r="A124" s="497">
        <v>5016</v>
      </c>
      <c r="B124" s="437" t="s">
        <v>471</v>
      </c>
      <c r="C124" s="437" t="s">
        <v>684</v>
      </c>
      <c r="D124" s="499">
        <f t="shared" si="35"/>
        <v>351</v>
      </c>
      <c r="E124" s="499">
        <f t="shared" si="36"/>
        <v>401</v>
      </c>
      <c r="F124" s="570">
        <f t="shared" si="37"/>
        <v>389</v>
      </c>
      <c r="G124" s="570">
        <f t="shared" si="37"/>
        <v>358</v>
      </c>
      <c r="I124" s="503">
        <v>351</v>
      </c>
      <c r="J124" s="5">
        <v>401</v>
      </c>
      <c r="K124" s="503">
        <v>389</v>
      </c>
      <c r="L124" s="503">
        <v>358</v>
      </c>
      <c r="M124" s="493">
        <v>24</v>
      </c>
      <c r="N124" s="493">
        <v>24</v>
      </c>
      <c r="O124" s="486">
        <f t="shared" si="39"/>
        <v>4</v>
      </c>
      <c r="P124" s="504">
        <f t="shared" si="38"/>
        <v>48</v>
      </c>
    </row>
    <row r="125" spans="1:16" s="492" customFormat="1" ht="15" customHeight="1" x14ac:dyDescent="0.2">
      <c r="A125" s="497">
        <v>5020</v>
      </c>
      <c r="B125" s="437" t="s">
        <v>182</v>
      </c>
      <c r="C125" s="437" t="s">
        <v>685</v>
      </c>
      <c r="D125" s="499">
        <f t="shared" si="35"/>
        <v>412</v>
      </c>
      <c r="E125" s="499">
        <f t="shared" si="36"/>
        <v>465</v>
      </c>
      <c r="F125" s="570">
        <f t="shared" si="37"/>
        <v>412</v>
      </c>
      <c r="G125" s="570">
        <f t="shared" si="37"/>
        <v>378</v>
      </c>
      <c r="I125" s="503">
        <v>412</v>
      </c>
      <c r="J125" s="5">
        <v>465</v>
      </c>
      <c r="K125" s="503">
        <v>412</v>
      </c>
      <c r="L125" s="503">
        <v>378</v>
      </c>
      <c r="M125" s="493">
        <v>24</v>
      </c>
      <c r="N125" s="493">
        <v>24</v>
      </c>
      <c r="O125" s="486">
        <f t="shared" si="39"/>
        <v>4</v>
      </c>
      <c r="P125" s="504">
        <f t="shared" si="38"/>
        <v>48</v>
      </c>
    </row>
    <row r="126" spans="1:16" s="492" customFormat="1" ht="15" customHeight="1" x14ac:dyDescent="0.2">
      <c r="A126" s="497">
        <v>5026</v>
      </c>
      <c r="B126" s="437" t="s">
        <v>672</v>
      </c>
      <c r="C126" s="437" t="s">
        <v>686</v>
      </c>
      <c r="D126" s="499">
        <f t="shared" si="35"/>
        <v>464</v>
      </c>
      <c r="E126" s="499">
        <f t="shared" si="36"/>
        <v>520</v>
      </c>
      <c r="F126" s="570">
        <f t="shared" si="37"/>
        <v>431</v>
      </c>
      <c r="G126" s="570">
        <f t="shared" si="37"/>
        <v>393</v>
      </c>
      <c r="I126" s="503">
        <v>464</v>
      </c>
      <c r="J126" s="5">
        <v>520</v>
      </c>
      <c r="K126" s="503">
        <v>431</v>
      </c>
      <c r="L126" s="503">
        <v>393</v>
      </c>
      <c r="M126" s="493">
        <v>48</v>
      </c>
      <c r="N126" s="493">
        <v>30</v>
      </c>
      <c r="O126" s="486">
        <f t="shared" si="39"/>
        <v>10</v>
      </c>
      <c r="P126" s="504">
        <f t="shared" si="38"/>
        <v>78</v>
      </c>
    </row>
    <row r="127" spans="1:16" s="492" customFormat="1" ht="15" customHeight="1" x14ac:dyDescent="0.2">
      <c r="A127" s="497">
        <v>5030</v>
      </c>
      <c r="B127" s="498" t="s">
        <v>140</v>
      </c>
      <c r="C127" s="437" t="s">
        <v>687</v>
      </c>
      <c r="D127" s="499">
        <f t="shared" si="35"/>
        <v>531</v>
      </c>
      <c r="E127" s="499">
        <f t="shared" si="36"/>
        <v>592</v>
      </c>
      <c r="F127" s="570">
        <f t="shared" si="37"/>
        <v>458</v>
      </c>
      <c r="G127" s="570">
        <f t="shared" si="37"/>
        <v>418</v>
      </c>
      <c r="I127" s="503">
        <v>531</v>
      </c>
      <c r="J127" s="5">
        <v>592</v>
      </c>
      <c r="K127" s="503">
        <v>458</v>
      </c>
      <c r="L127" s="503">
        <v>418</v>
      </c>
      <c r="M127" s="493">
        <v>48</v>
      </c>
      <c r="N127" s="493">
        <v>36</v>
      </c>
      <c r="O127" s="486">
        <f t="shared" si="39"/>
        <v>12</v>
      </c>
      <c r="P127" s="504">
        <f t="shared" si="38"/>
        <v>84</v>
      </c>
    </row>
    <row r="128" spans="1:16" s="492" customFormat="1" ht="15" customHeight="1" x14ac:dyDescent="0.2">
      <c r="A128" s="497">
        <v>5036</v>
      </c>
      <c r="B128" s="437" t="s">
        <v>1073</v>
      </c>
      <c r="C128" s="437" t="s">
        <v>991</v>
      </c>
      <c r="D128" s="499">
        <f t="shared" si="35"/>
        <v>592</v>
      </c>
      <c r="E128" s="499">
        <f t="shared" si="36"/>
        <v>657</v>
      </c>
      <c r="F128" s="570">
        <f t="shared" si="37"/>
        <v>478</v>
      </c>
      <c r="G128" s="570">
        <f t="shared" si="37"/>
        <v>434</v>
      </c>
      <c r="I128" s="503">
        <v>592</v>
      </c>
      <c r="J128" s="5">
        <v>657</v>
      </c>
      <c r="K128" s="503">
        <v>478</v>
      </c>
      <c r="L128" s="503">
        <v>434</v>
      </c>
      <c r="M128" s="493">
        <v>48</v>
      </c>
      <c r="N128" s="493">
        <v>44</v>
      </c>
      <c r="O128" s="486">
        <f t="shared" si="39"/>
        <v>14.6666666666667</v>
      </c>
      <c r="P128" s="504">
        <f t="shared" si="38"/>
        <v>92</v>
      </c>
    </row>
    <row r="129" spans="1:16" s="492" customFormat="1" ht="15" customHeight="1" x14ac:dyDescent="0.2">
      <c r="A129" s="497">
        <v>5040</v>
      </c>
      <c r="B129" s="498" t="s">
        <v>141</v>
      </c>
      <c r="C129" s="437" t="s">
        <v>688</v>
      </c>
      <c r="D129" s="499">
        <f t="shared" si="35"/>
        <v>634</v>
      </c>
      <c r="E129" s="499">
        <f t="shared" si="36"/>
        <v>701</v>
      </c>
      <c r="F129" s="570">
        <f t="shared" si="37"/>
        <v>492</v>
      </c>
      <c r="G129" s="570">
        <f t="shared" si="37"/>
        <v>446</v>
      </c>
      <c r="I129" s="503">
        <v>634</v>
      </c>
      <c r="J129" s="5">
        <v>701</v>
      </c>
      <c r="K129" s="503">
        <v>492</v>
      </c>
      <c r="L129" s="503">
        <v>446</v>
      </c>
      <c r="M129" s="493">
        <v>48</v>
      </c>
      <c r="N129" s="493">
        <v>48</v>
      </c>
      <c r="O129" s="486">
        <f t="shared" si="39"/>
        <v>16</v>
      </c>
      <c r="P129" s="504">
        <f t="shared" si="38"/>
        <v>96</v>
      </c>
    </row>
    <row r="130" spans="1:16" s="492" customFormat="1" ht="15" customHeight="1" x14ac:dyDescent="0.2">
      <c r="A130" s="497">
        <v>5046</v>
      </c>
      <c r="B130" s="437" t="s">
        <v>1074</v>
      </c>
      <c r="C130" s="437" t="s">
        <v>689</v>
      </c>
      <c r="D130" s="499">
        <f t="shared" si="35"/>
        <v>681</v>
      </c>
      <c r="E130" s="499">
        <f t="shared" si="36"/>
        <v>752</v>
      </c>
      <c r="F130" s="570">
        <f t="shared" si="37"/>
        <v>567</v>
      </c>
      <c r="G130" s="570">
        <f t="shared" si="37"/>
        <v>516</v>
      </c>
      <c r="I130" s="503">
        <v>681</v>
      </c>
      <c r="J130" s="5">
        <v>752</v>
      </c>
      <c r="K130" s="503">
        <v>567</v>
      </c>
      <c r="L130" s="503">
        <v>516</v>
      </c>
      <c r="M130" s="493">
        <v>48</v>
      </c>
      <c r="N130" s="493">
        <v>52</v>
      </c>
      <c r="O130" s="486">
        <f t="shared" si="39"/>
        <v>17.3333333333333</v>
      </c>
      <c r="P130" s="504">
        <f t="shared" si="38"/>
        <v>100</v>
      </c>
    </row>
    <row r="131" spans="1:16" s="492" customFormat="1" ht="15" customHeight="1" x14ac:dyDescent="0.2">
      <c r="A131" s="497">
        <v>5050</v>
      </c>
      <c r="B131" s="437" t="s">
        <v>961</v>
      </c>
      <c r="C131" s="437" t="s">
        <v>964</v>
      </c>
      <c r="D131" s="499">
        <f t="shared" si="35"/>
        <v>755</v>
      </c>
      <c r="E131" s="499">
        <f t="shared" si="36"/>
        <v>831</v>
      </c>
      <c r="F131" s="570">
        <f t="shared" si="37"/>
        <v>599</v>
      </c>
      <c r="G131" s="570">
        <f t="shared" si="37"/>
        <v>543</v>
      </c>
      <c r="I131" s="503">
        <v>755</v>
      </c>
      <c r="J131" s="5">
        <v>831</v>
      </c>
      <c r="K131" s="503">
        <v>599</v>
      </c>
      <c r="L131" s="503">
        <v>543</v>
      </c>
      <c r="M131" s="493">
        <v>48</v>
      </c>
      <c r="N131" s="493">
        <v>54</v>
      </c>
      <c r="O131" s="486">
        <f t="shared" si="39"/>
        <v>18</v>
      </c>
      <c r="P131" s="504">
        <f t="shared" si="38"/>
        <v>102</v>
      </c>
    </row>
    <row r="132" spans="1:16" s="492" customFormat="1" ht="15" customHeight="1" x14ac:dyDescent="0.2">
      <c r="A132" s="553">
        <v>5056</v>
      </c>
      <c r="B132" s="437" t="s">
        <v>282</v>
      </c>
      <c r="C132" s="437" t="s">
        <v>690</v>
      </c>
      <c r="D132" s="499">
        <f t="shared" si="35"/>
        <v>954</v>
      </c>
      <c r="E132" s="499">
        <f t="shared" si="36"/>
        <v>1033</v>
      </c>
      <c r="F132" s="570">
        <f t="shared" si="37"/>
        <v>667</v>
      </c>
      <c r="G132" s="570">
        <f t="shared" si="37"/>
        <v>600</v>
      </c>
      <c r="I132" s="503">
        <v>954</v>
      </c>
      <c r="J132" s="5">
        <v>1033</v>
      </c>
      <c r="K132" s="503">
        <v>667</v>
      </c>
      <c r="L132" s="503">
        <v>600</v>
      </c>
      <c r="M132" s="493">
        <v>48</v>
      </c>
      <c r="N132" s="493">
        <v>66</v>
      </c>
      <c r="O132" s="486">
        <f t="shared" si="39"/>
        <v>22</v>
      </c>
      <c r="P132" s="504">
        <f t="shared" si="38"/>
        <v>114</v>
      </c>
    </row>
    <row r="133" spans="1:16" s="492" customFormat="1" ht="15" customHeight="1" x14ac:dyDescent="0.2">
      <c r="A133" s="553">
        <v>5060</v>
      </c>
      <c r="B133" s="437" t="s">
        <v>227</v>
      </c>
      <c r="C133" s="437" t="s">
        <v>691</v>
      </c>
      <c r="D133" s="499">
        <f t="shared" si="35"/>
        <v>1013</v>
      </c>
      <c r="E133" s="499">
        <f t="shared" si="36"/>
        <v>1095</v>
      </c>
      <c r="F133" s="570">
        <f t="shared" si="37"/>
        <v>686</v>
      </c>
      <c r="G133" s="570">
        <f t="shared" si="37"/>
        <v>616</v>
      </c>
      <c r="I133" s="503">
        <v>1013</v>
      </c>
      <c r="J133" s="5">
        <v>1095</v>
      </c>
      <c r="K133" s="503">
        <v>686</v>
      </c>
      <c r="L133" s="503">
        <v>616</v>
      </c>
      <c r="M133" s="493">
        <v>48</v>
      </c>
      <c r="N133" s="493">
        <v>72</v>
      </c>
      <c r="O133" s="486">
        <f t="shared" si="39"/>
        <v>24</v>
      </c>
      <c r="P133" s="504">
        <f t="shared" si="38"/>
        <v>120</v>
      </c>
    </row>
    <row r="134" spans="1:16" s="492" customFormat="1" ht="15" customHeight="1" x14ac:dyDescent="0.2">
      <c r="A134" s="553">
        <v>5070</v>
      </c>
      <c r="B134" s="437" t="s">
        <v>449</v>
      </c>
      <c r="C134" s="437" t="s">
        <v>692</v>
      </c>
      <c r="D134" s="499">
        <f t="shared" si="35"/>
        <v>1238</v>
      </c>
      <c r="E134" s="499">
        <f t="shared" si="36"/>
        <v>1329</v>
      </c>
      <c r="F134" s="570">
        <f t="shared" si="37"/>
        <v>800</v>
      </c>
      <c r="G134" s="570">
        <f t="shared" si="37"/>
        <v>715</v>
      </c>
      <c r="I134" s="503">
        <v>1238</v>
      </c>
      <c r="J134" s="5">
        <v>1329</v>
      </c>
      <c r="K134" s="503">
        <v>800</v>
      </c>
      <c r="L134" s="503">
        <v>715</v>
      </c>
      <c r="M134" s="493">
        <v>48</v>
      </c>
      <c r="N134" s="493">
        <v>84</v>
      </c>
      <c r="O134" s="486">
        <f t="shared" si="39"/>
        <v>28</v>
      </c>
      <c r="P134" s="504">
        <f t="shared" si="38"/>
        <v>132</v>
      </c>
    </row>
    <row r="135" spans="1:16" s="492" customFormat="1" ht="15" customHeight="1" x14ac:dyDescent="0.2">
      <c r="A135" s="553">
        <v>5080</v>
      </c>
      <c r="B135" s="437" t="s">
        <v>450</v>
      </c>
      <c r="C135" s="437" t="s">
        <v>693</v>
      </c>
      <c r="D135" s="499">
        <f t="shared" si="35"/>
        <v>1390</v>
      </c>
      <c r="E135" s="499">
        <f t="shared" si="36"/>
        <v>1488</v>
      </c>
      <c r="F135" s="570">
        <f t="shared" si="37"/>
        <v>943</v>
      </c>
      <c r="G135" s="570">
        <f t="shared" si="37"/>
        <v>846</v>
      </c>
      <c r="I135" s="503">
        <v>1390</v>
      </c>
      <c r="J135" s="5">
        <v>1488</v>
      </c>
      <c r="K135" s="503">
        <v>943</v>
      </c>
      <c r="L135" s="503">
        <v>846</v>
      </c>
      <c r="M135" s="493">
        <v>48</v>
      </c>
      <c r="N135" s="493">
        <v>96</v>
      </c>
      <c r="O135" s="486">
        <f t="shared" si="39"/>
        <v>32</v>
      </c>
      <c r="P135" s="504">
        <f t="shared" si="38"/>
        <v>144</v>
      </c>
    </row>
    <row r="136" spans="1:16" s="492" customFormat="1" ht="15" hidden="1" customHeight="1" x14ac:dyDescent="0.2">
      <c r="A136" s="497">
        <v>5090</v>
      </c>
      <c r="B136" s="437" t="s">
        <v>673</v>
      </c>
      <c r="C136" s="437" t="s">
        <v>694</v>
      </c>
      <c r="D136" s="499">
        <f t="shared" si="35"/>
        <v>2322</v>
      </c>
      <c r="E136" s="499">
        <f t="shared" si="36"/>
        <v>2428</v>
      </c>
      <c r="F136" s="570">
        <f t="shared" si="37"/>
        <v>34</v>
      </c>
      <c r="G136" s="570">
        <f t="shared" si="37"/>
        <v>0</v>
      </c>
      <c r="I136" s="503">
        <v>2322</v>
      </c>
      <c r="J136" s="5">
        <v>2428</v>
      </c>
      <c r="K136" s="503">
        <v>34</v>
      </c>
      <c r="L136" s="503">
        <v>0</v>
      </c>
      <c r="M136" s="493">
        <v>36</v>
      </c>
      <c r="N136" s="511">
        <v>72</v>
      </c>
      <c r="O136" s="486">
        <f t="shared" si="39"/>
        <v>18</v>
      </c>
      <c r="P136" s="504">
        <f t="shared" si="38"/>
        <v>108</v>
      </c>
    </row>
    <row r="137" spans="1:16" s="492" customFormat="1" ht="15" hidden="1" customHeight="1" x14ac:dyDescent="0.2">
      <c r="A137" s="342">
        <v>50100</v>
      </c>
      <c r="B137" s="437" t="s">
        <v>674</v>
      </c>
      <c r="C137" s="437" t="s">
        <v>695</v>
      </c>
      <c r="D137" s="499">
        <f t="shared" si="35"/>
        <v>2660</v>
      </c>
      <c r="E137" s="499">
        <f t="shared" si="36"/>
        <v>2773</v>
      </c>
      <c r="F137" s="570">
        <f t="shared" si="37"/>
        <v>42</v>
      </c>
      <c r="G137" s="570">
        <f t="shared" si="37"/>
        <v>0</v>
      </c>
      <c r="I137" s="503">
        <v>2660</v>
      </c>
      <c r="J137" s="5">
        <v>2773</v>
      </c>
      <c r="K137" s="503">
        <v>42</v>
      </c>
      <c r="L137" s="503">
        <v>0</v>
      </c>
      <c r="M137" s="511">
        <v>36</v>
      </c>
      <c r="N137" s="493">
        <v>84</v>
      </c>
      <c r="O137" s="486">
        <f>M137*N137/144</f>
        <v>21</v>
      </c>
      <c r="P137" s="504">
        <f t="shared" si="38"/>
        <v>120</v>
      </c>
    </row>
    <row r="138" spans="1:16" s="492" customFormat="1" ht="15" hidden="1" customHeight="1" x14ac:dyDescent="0.2">
      <c r="A138" s="497">
        <v>50110</v>
      </c>
      <c r="B138" s="437" t="s">
        <v>859</v>
      </c>
      <c r="C138" s="437" t="s">
        <v>861</v>
      </c>
      <c r="D138" s="499">
        <f t="shared" si="35"/>
        <v>2926</v>
      </c>
      <c r="E138" s="499">
        <f t="shared" si="36"/>
        <v>3046</v>
      </c>
      <c r="F138" s="570">
        <f t="shared" si="37"/>
        <v>42</v>
      </c>
      <c r="G138" s="570">
        <f t="shared" si="37"/>
        <v>0</v>
      </c>
      <c r="I138" s="503">
        <v>2926</v>
      </c>
      <c r="J138" s="5">
        <v>3046</v>
      </c>
      <c r="K138" s="503">
        <v>42</v>
      </c>
      <c r="L138" s="503">
        <v>0</v>
      </c>
      <c r="M138" s="511">
        <v>36</v>
      </c>
      <c r="N138" s="493">
        <v>96</v>
      </c>
      <c r="O138" s="486">
        <f t="shared" ref="O138:O150" si="40">M138*N138/144</f>
        <v>24</v>
      </c>
      <c r="P138" s="504">
        <f t="shared" si="38"/>
        <v>132</v>
      </c>
    </row>
    <row r="139" spans="1:16" s="492" customFormat="1" ht="15" hidden="1" customHeight="1" x14ac:dyDescent="0.2">
      <c r="A139" s="506">
        <v>50120</v>
      </c>
      <c r="B139" s="453" t="s">
        <v>860</v>
      </c>
      <c r="C139" s="453" t="s">
        <v>862</v>
      </c>
      <c r="D139" s="507">
        <f t="shared" si="35"/>
        <v>3192</v>
      </c>
      <c r="E139" s="507">
        <f t="shared" si="36"/>
        <v>3320</v>
      </c>
      <c r="F139" s="571">
        <f t="shared" si="37"/>
        <v>42</v>
      </c>
      <c r="G139" s="571">
        <f t="shared" si="37"/>
        <v>0</v>
      </c>
      <c r="I139" s="503">
        <v>3192</v>
      </c>
      <c r="J139" s="5">
        <v>3320</v>
      </c>
      <c r="K139" s="503">
        <v>42</v>
      </c>
      <c r="L139" s="503">
        <v>0</v>
      </c>
      <c r="M139" s="511">
        <v>36</v>
      </c>
      <c r="N139" s="493">
        <v>96</v>
      </c>
      <c r="O139" s="486">
        <f t="shared" si="40"/>
        <v>24</v>
      </c>
      <c r="P139" s="504">
        <f t="shared" si="38"/>
        <v>132</v>
      </c>
    </row>
    <row r="140" spans="1:16" s="492" customFormat="1" ht="15" customHeight="1" x14ac:dyDescent="0.2">
      <c r="A140" s="509">
        <v>5610</v>
      </c>
      <c r="B140" s="550" t="s">
        <v>368</v>
      </c>
      <c r="C140" s="550" t="s">
        <v>696</v>
      </c>
      <c r="D140" s="510">
        <f t="shared" si="35"/>
        <v>307</v>
      </c>
      <c r="E140" s="510">
        <f t="shared" si="36"/>
        <v>357</v>
      </c>
      <c r="F140" s="572">
        <f t="shared" si="37"/>
        <v>377</v>
      </c>
      <c r="G140" s="572">
        <f t="shared" si="37"/>
        <v>349</v>
      </c>
      <c r="I140" s="503">
        <v>307</v>
      </c>
      <c r="J140" s="5">
        <v>357</v>
      </c>
      <c r="K140" s="503">
        <v>377</v>
      </c>
      <c r="L140" s="503">
        <v>349</v>
      </c>
      <c r="M140" s="493">
        <v>24</v>
      </c>
      <c r="N140" s="493">
        <v>24</v>
      </c>
      <c r="O140" s="486">
        <f t="shared" si="40"/>
        <v>4</v>
      </c>
      <c r="P140" s="504">
        <f t="shared" ref="P140:P170" si="41">M140+N140</f>
        <v>48</v>
      </c>
    </row>
    <row r="141" spans="1:16" s="492" customFormat="1" ht="15" customHeight="1" x14ac:dyDescent="0.2">
      <c r="A141" s="497">
        <v>5616</v>
      </c>
      <c r="B141" s="437" t="s">
        <v>472</v>
      </c>
      <c r="C141" s="437" t="s">
        <v>697</v>
      </c>
      <c r="D141" s="499">
        <f t="shared" si="35"/>
        <v>383</v>
      </c>
      <c r="E141" s="499">
        <f t="shared" si="36"/>
        <v>435</v>
      </c>
      <c r="F141" s="570">
        <f t="shared" si="37"/>
        <v>403</v>
      </c>
      <c r="G141" s="570">
        <f t="shared" si="37"/>
        <v>370</v>
      </c>
      <c r="I141" s="503">
        <v>383</v>
      </c>
      <c r="J141" s="5">
        <v>435</v>
      </c>
      <c r="K141" s="503">
        <v>403</v>
      </c>
      <c r="L141" s="503">
        <v>370</v>
      </c>
      <c r="M141" s="493">
        <v>24</v>
      </c>
      <c r="N141" s="493">
        <v>24</v>
      </c>
      <c r="O141" s="486">
        <f t="shared" si="40"/>
        <v>4</v>
      </c>
      <c r="P141" s="504">
        <f t="shared" si="41"/>
        <v>48</v>
      </c>
    </row>
    <row r="142" spans="1:16" s="492" customFormat="1" ht="15" customHeight="1" x14ac:dyDescent="0.2">
      <c r="A142" s="497">
        <v>5620</v>
      </c>
      <c r="B142" s="437" t="s">
        <v>313</v>
      </c>
      <c r="C142" s="437" t="s">
        <v>698</v>
      </c>
      <c r="D142" s="499">
        <f t="shared" si="35"/>
        <v>441</v>
      </c>
      <c r="E142" s="499">
        <f t="shared" si="36"/>
        <v>497</v>
      </c>
      <c r="F142" s="570">
        <f t="shared" si="37"/>
        <v>423</v>
      </c>
      <c r="G142" s="570">
        <f t="shared" si="37"/>
        <v>387</v>
      </c>
      <c r="I142" s="503">
        <v>441</v>
      </c>
      <c r="J142" s="5">
        <v>497</v>
      </c>
      <c r="K142" s="503">
        <v>423</v>
      </c>
      <c r="L142" s="503">
        <v>387</v>
      </c>
      <c r="M142" s="493">
        <v>24</v>
      </c>
      <c r="N142" s="493">
        <v>24</v>
      </c>
      <c r="O142" s="486">
        <f t="shared" si="40"/>
        <v>4</v>
      </c>
      <c r="P142" s="504">
        <f t="shared" si="41"/>
        <v>48</v>
      </c>
    </row>
    <row r="143" spans="1:16" s="492" customFormat="1" ht="15" customHeight="1" x14ac:dyDescent="0.2">
      <c r="A143" s="497">
        <v>5626</v>
      </c>
      <c r="B143" s="437" t="s">
        <v>680</v>
      </c>
      <c r="C143" s="437" t="s">
        <v>699</v>
      </c>
      <c r="D143" s="499">
        <f t="shared" ref="D143:D174" si="42">$G$2*I143</f>
        <v>508</v>
      </c>
      <c r="E143" s="499">
        <f t="shared" ref="E143:E174" si="43">$G$2*J143</f>
        <v>569</v>
      </c>
      <c r="F143" s="570">
        <f t="shared" ref="F143:G174" si="44">$G$2*K143</f>
        <v>447</v>
      </c>
      <c r="G143" s="570">
        <f t="shared" si="44"/>
        <v>408</v>
      </c>
      <c r="I143" s="503">
        <v>508</v>
      </c>
      <c r="J143" s="5">
        <v>569</v>
      </c>
      <c r="K143" s="503">
        <v>447</v>
      </c>
      <c r="L143" s="503">
        <v>408</v>
      </c>
      <c r="M143" s="493">
        <v>48</v>
      </c>
      <c r="N143" s="493">
        <v>30</v>
      </c>
      <c r="O143" s="486">
        <f t="shared" si="40"/>
        <v>10</v>
      </c>
      <c r="P143" s="504">
        <f t="shared" si="41"/>
        <v>78</v>
      </c>
    </row>
    <row r="144" spans="1:16" s="492" customFormat="1" ht="15" customHeight="1" x14ac:dyDescent="0.2">
      <c r="A144" s="497">
        <v>5630</v>
      </c>
      <c r="B144" s="498" t="s">
        <v>360</v>
      </c>
      <c r="C144" s="437" t="s">
        <v>700</v>
      </c>
      <c r="D144" s="499">
        <f t="shared" si="42"/>
        <v>569</v>
      </c>
      <c r="E144" s="499">
        <f t="shared" si="43"/>
        <v>634</v>
      </c>
      <c r="F144" s="570">
        <f t="shared" si="44"/>
        <v>472</v>
      </c>
      <c r="G144" s="570">
        <f t="shared" si="44"/>
        <v>428</v>
      </c>
      <c r="I144" s="503">
        <v>569</v>
      </c>
      <c r="J144" s="5">
        <v>634</v>
      </c>
      <c r="K144" s="503">
        <v>472</v>
      </c>
      <c r="L144" s="503">
        <v>428</v>
      </c>
      <c r="M144" s="493">
        <v>48</v>
      </c>
      <c r="N144" s="493">
        <v>36</v>
      </c>
      <c r="O144" s="486">
        <f t="shared" si="40"/>
        <v>12</v>
      </c>
      <c r="P144" s="504">
        <f t="shared" si="41"/>
        <v>84</v>
      </c>
    </row>
    <row r="145" spans="1:16" s="492" customFormat="1" ht="15" customHeight="1" x14ac:dyDescent="0.2">
      <c r="A145" s="497">
        <v>5640</v>
      </c>
      <c r="B145" s="498" t="s">
        <v>361</v>
      </c>
      <c r="C145" s="437" t="s">
        <v>701</v>
      </c>
      <c r="D145" s="499">
        <f t="shared" si="42"/>
        <v>658</v>
      </c>
      <c r="E145" s="499">
        <f t="shared" si="43"/>
        <v>729</v>
      </c>
      <c r="F145" s="570">
        <f t="shared" si="44"/>
        <v>563</v>
      </c>
      <c r="G145" s="570">
        <f t="shared" si="44"/>
        <v>512</v>
      </c>
      <c r="I145" s="503">
        <v>658</v>
      </c>
      <c r="J145" s="5">
        <v>729</v>
      </c>
      <c r="K145" s="503">
        <v>563</v>
      </c>
      <c r="L145" s="503">
        <v>512</v>
      </c>
      <c r="M145" s="493">
        <v>48</v>
      </c>
      <c r="N145" s="493">
        <v>48</v>
      </c>
      <c r="O145" s="486">
        <f t="shared" si="40"/>
        <v>16</v>
      </c>
      <c r="P145" s="504">
        <f t="shared" si="41"/>
        <v>96</v>
      </c>
    </row>
    <row r="146" spans="1:16" s="492" customFormat="1" ht="15" customHeight="1" x14ac:dyDescent="0.2">
      <c r="A146" s="497">
        <v>5650</v>
      </c>
      <c r="B146" s="437" t="s">
        <v>1185</v>
      </c>
      <c r="C146" s="437" t="s">
        <v>1186</v>
      </c>
      <c r="D146" s="499">
        <f t="shared" si="42"/>
        <v>954</v>
      </c>
      <c r="E146" s="499">
        <f t="shared" si="43"/>
        <v>1033</v>
      </c>
      <c r="F146" s="570">
        <f t="shared" si="44"/>
        <v>667</v>
      </c>
      <c r="G146" s="570">
        <f t="shared" si="44"/>
        <v>600</v>
      </c>
      <c r="I146" s="503">
        <v>954</v>
      </c>
      <c r="J146" s="5">
        <v>1033</v>
      </c>
      <c r="K146" s="503">
        <v>667</v>
      </c>
      <c r="L146" s="503">
        <v>600</v>
      </c>
      <c r="M146" s="493">
        <v>48</v>
      </c>
      <c r="N146" s="493">
        <v>54</v>
      </c>
      <c r="O146" s="486">
        <f t="shared" si="40"/>
        <v>18</v>
      </c>
      <c r="P146" s="504">
        <f t="shared" si="41"/>
        <v>102</v>
      </c>
    </row>
    <row r="147" spans="1:16" s="492" customFormat="1" ht="15" customHeight="1" x14ac:dyDescent="0.2">
      <c r="A147" s="553">
        <v>5660</v>
      </c>
      <c r="B147" s="437" t="s">
        <v>362</v>
      </c>
      <c r="C147" s="437" t="s">
        <v>702</v>
      </c>
      <c r="D147" s="499">
        <f t="shared" si="42"/>
        <v>1180</v>
      </c>
      <c r="E147" s="499">
        <f t="shared" si="43"/>
        <v>1267</v>
      </c>
      <c r="F147" s="570">
        <f t="shared" si="44"/>
        <v>754</v>
      </c>
      <c r="G147" s="570">
        <f t="shared" si="44"/>
        <v>673</v>
      </c>
      <c r="I147" s="503">
        <v>1180</v>
      </c>
      <c r="J147" s="5">
        <v>1267</v>
      </c>
      <c r="K147" s="503">
        <v>754</v>
      </c>
      <c r="L147" s="503">
        <v>673</v>
      </c>
      <c r="M147" s="493">
        <v>48</v>
      </c>
      <c r="N147" s="493">
        <v>72</v>
      </c>
      <c r="O147" s="486">
        <f t="shared" si="40"/>
        <v>24</v>
      </c>
      <c r="P147" s="504">
        <f t="shared" si="41"/>
        <v>120</v>
      </c>
    </row>
    <row r="148" spans="1:16" s="492" customFormat="1" ht="15" customHeight="1" x14ac:dyDescent="0.2">
      <c r="A148" s="553">
        <v>5670</v>
      </c>
      <c r="B148" s="437" t="s">
        <v>451</v>
      </c>
      <c r="C148" s="437" t="s">
        <v>703</v>
      </c>
      <c r="D148" s="499">
        <f t="shared" si="42"/>
        <v>1452</v>
      </c>
      <c r="E148" s="499">
        <f t="shared" si="43"/>
        <v>1546</v>
      </c>
      <c r="F148" s="570">
        <f t="shared" si="44"/>
        <v>974</v>
      </c>
      <c r="G148" s="570">
        <f t="shared" si="44"/>
        <v>873</v>
      </c>
      <c r="I148" s="503">
        <v>1452</v>
      </c>
      <c r="J148" s="5">
        <v>1546</v>
      </c>
      <c r="K148" s="503">
        <v>974</v>
      </c>
      <c r="L148" s="503">
        <v>873</v>
      </c>
      <c r="M148" s="493">
        <v>48</v>
      </c>
      <c r="N148" s="493">
        <v>84</v>
      </c>
      <c r="O148" s="486">
        <f t="shared" si="40"/>
        <v>28</v>
      </c>
      <c r="P148" s="504">
        <f t="shared" si="41"/>
        <v>132</v>
      </c>
    </row>
    <row r="149" spans="1:16" s="492" customFormat="1" ht="15" customHeight="1" x14ac:dyDescent="0.2">
      <c r="A149" s="553">
        <v>5680</v>
      </c>
      <c r="B149" s="437" t="s">
        <v>452</v>
      </c>
      <c r="C149" s="437" t="s">
        <v>704</v>
      </c>
      <c r="D149" s="499">
        <f t="shared" si="42"/>
        <v>1961</v>
      </c>
      <c r="E149" s="499">
        <f t="shared" si="43"/>
        <v>2062</v>
      </c>
      <c r="F149" s="570">
        <f t="shared" si="44"/>
        <v>1075</v>
      </c>
      <c r="G149" s="570">
        <f t="shared" si="44"/>
        <v>948</v>
      </c>
      <c r="I149" s="503">
        <v>1961</v>
      </c>
      <c r="J149" s="5">
        <v>2062</v>
      </c>
      <c r="K149" s="503">
        <v>1075</v>
      </c>
      <c r="L149" s="503">
        <v>948</v>
      </c>
      <c r="M149" s="493">
        <v>48</v>
      </c>
      <c r="N149" s="493">
        <v>96</v>
      </c>
      <c r="O149" s="486">
        <f t="shared" si="40"/>
        <v>32</v>
      </c>
      <c r="P149" s="504">
        <f t="shared" si="41"/>
        <v>144</v>
      </c>
    </row>
    <row r="150" spans="1:16" s="492" customFormat="1" ht="15" hidden="1" customHeight="1" x14ac:dyDescent="0.2">
      <c r="A150" s="497">
        <v>5690</v>
      </c>
      <c r="B150" s="437" t="s">
        <v>681</v>
      </c>
      <c r="C150" s="437" t="s">
        <v>705</v>
      </c>
      <c r="D150" s="499">
        <f t="shared" si="42"/>
        <v>2451</v>
      </c>
      <c r="E150" s="499">
        <f t="shared" si="43"/>
        <v>2560</v>
      </c>
      <c r="F150" s="570">
        <f t="shared" si="44"/>
        <v>34</v>
      </c>
      <c r="G150" s="570">
        <f t="shared" si="44"/>
        <v>0</v>
      </c>
      <c r="I150" s="503">
        <v>2451</v>
      </c>
      <c r="J150" s="5">
        <v>2560</v>
      </c>
      <c r="K150" s="503">
        <v>34</v>
      </c>
      <c r="L150" s="503">
        <v>0</v>
      </c>
      <c r="M150" s="493">
        <v>36</v>
      </c>
      <c r="N150" s="511">
        <v>72</v>
      </c>
      <c r="O150" s="486">
        <f t="shared" si="40"/>
        <v>18</v>
      </c>
      <c r="P150" s="504">
        <f t="shared" si="41"/>
        <v>108</v>
      </c>
    </row>
    <row r="151" spans="1:16" s="492" customFormat="1" ht="15" hidden="1" customHeight="1" x14ac:dyDescent="0.2">
      <c r="A151" s="342">
        <v>56100</v>
      </c>
      <c r="B151" s="437" t="s">
        <v>682</v>
      </c>
      <c r="C151" s="437" t="s">
        <v>706</v>
      </c>
      <c r="D151" s="499">
        <f t="shared" si="42"/>
        <v>2926</v>
      </c>
      <c r="E151" s="499">
        <f t="shared" si="43"/>
        <v>3042</v>
      </c>
      <c r="F151" s="570">
        <f t="shared" si="44"/>
        <v>42</v>
      </c>
      <c r="G151" s="570">
        <f t="shared" si="44"/>
        <v>0</v>
      </c>
      <c r="I151" s="503">
        <v>2926</v>
      </c>
      <c r="J151" s="5">
        <v>3042</v>
      </c>
      <c r="K151" s="503">
        <v>42</v>
      </c>
      <c r="L151" s="503">
        <v>0</v>
      </c>
      <c r="M151" s="511">
        <v>36</v>
      </c>
      <c r="N151" s="493">
        <v>84</v>
      </c>
      <c r="O151" s="486">
        <f>M151*N151/144</f>
        <v>21</v>
      </c>
      <c r="P151" s="504">
        <f t="shared" si="41"/>
        <v>120</v>
      </c>
    </row>
    <row r="152" spans="1:16" s="492" customFormat="1" ht="15" hidden="1" customHeight="1" x14ac:dyDescent="0.2">
      <c r="A152" s="497">
        <v>56110</v>
      </c>
      <c r="B152" s="437" t="s">
        <v>863</v>
      </c>
      <c r="C152" s="437" t="s">
        <v>865</v>
      </c>
      <c r="D152" s="499">
        <f t="shared" si="42"/>
        <v>3218</v>
      </c>
      <c r="E152" s="499">
        <f t="shared" si="43"/>
        <v>3342</v>
      </c>
      <c r="F152" s="570">
        <f t="shared" si="44"/>
        <v>42</v>
      </c>
      <c r="G152" s="570">
        <f t="shared" si="44"/>
        <v>0</v>
      </c>
      <c r="I152" s="503">
        <v>3218</v>
      </c>
      <c r="J152" s="5">
        <v>3342</v>
      </c>
      <c r="K152" s="503">
        <v>42</v>
      </c>
      <c r="L152" s="503">
        <v>0</v>
      </c>
      <c r="M152" s="511">
        <v>36</v>
      </c>
      <c r="N152" s="493">
        <v>96</v>
      </c>
      <c r="O152" s="486">
        <f t="shared" ref="O152:O167" si="45">M152*N152/144</f>
        <v>24</v>
      </c>
      <c r="P152" s="504">
        <f t="shared" si="41"/>
        <v>132</v>
      </c>
    </row>
    <row r="153" spans="1:16" s="492" customFormat="1" ht="15" hidden="1" customHeight="1" x14ac:dyDescent="0.2">
      <c r="A153" s="506">
        <v>56120</v>
      </c>
      <c r="B153" s="453" t="s">
        <v>864</v>
      </c>
      <c r="C153" s="453" t="s">
        <v>866</v>
      </c>
      <c r="D153" s="507">
        <f t="shared" si="42"/>
        <v>3510</v>
      </c>
      <c r="E153" s="507">
        <f t="shared" si="43"/>
        <v>3641</v>
      </c>
      <c r="F153" s="571">
        <f t="shared" si="44"/>
        <v>42</v>
      </c>
      <c r="G153" s="571">
        <f t="shared" si="44"/>
        <v>0</v>
      </c>
      <c r="I153" s="503">
        <v>3510</v>
      </c>
      <c r="J153" s="5">
        <v>3641</v>
      </c>
      <c r="K153" s="503">
        <v>42</v>
      </c>
      <c r="L153" s="503">
        <v>0</v>
      </c>
      <c r="M153" s="511">
        <v>36</v>
      </c>
      <c r="N153" s="493">
        <v>96</v>
      </c>
      <c r="O153" s="486">
        <f t="shared" si="45"/>
        <v>24</v>
      </c>
      <c r="P153" s="504">
        <f t="shared" si="41"/>
        <v>132</v>
      </c>
    </row>
    <row r="154" spans="1:16" s="492" customFormat="1" ht="15" customHeight="1" x14ac:dyDescent="0.2">
      <c r="A154" s="509">
        <v>6010</v>
      </c>
      <c r="B154" s="550" t="s">
        <v>183</v>
      </c>
      <c r="C154" s="550" t="s">
        <v>709</v>
      </c>
      <c r="D154" s="510">
        <f t="shared" si="42"/>
        <v>323</v>
      </c>
      <c r="E154" s="510">
        <f t="shared" si="43"/>
        <v>376</v>
      </c>
      <c r="F154" s="572">
        <f t="shared" si="44"/>
        <v>380</v>
      </c>
      <c r="G154" s="572">
        <f t="shared" si="44"/>
        <v>350</v>
      </c>
      <c r="I154" s="503">
        <v>323</v>
      </c>
      <c r="J154" s="5">
        <v>376</v>
      </c>
      <c r="K154" s="503">
        <v>380</v>
      </c>
      <c r="L154" s="503">
        <v>350</v>
      </c>
      <c r="M154" s="493">
        <v>24</v>
      </c>
      <c r="N154" s="493">
        <v>24</v>
      </c>
      <c r="O154" s="486">
        <f t="shared" si="45"/>
        <v>4</v>
      </c>
      <c r="P154" s="504">
        <f t="shared" si="41"/>
        <v>48</v>
      </c>
    </row>
    <row r="155" spans="1:16" s="492" customFormat="1" ht="15" customHeight="1" x14ac:dyDescent="0.2">
      <c r="A155" s="497">
        <v>6016</v>
      </c>
      <c r="B155" s="437" t="s">
        <v>473</v>
      </c>
      <c r="C155" s="437" t="s">
        <v>710</v>
      </c>
      <c r="D155" s="499">
        <f t="shared" si="42"/>
        <v>403</v>
      </c>
      <c r="E155" s="499">
        <f t="shared" si="43"/>
        <v>459</v>
      </c>
      <c r="F155" s="570">
        <f t="shared" si="44"/>
        <v>411</v>
      </c>
      <c r="G155" s="570">
        <f t="shared" si="44"/>
        <v>377</v>
      </c>
      <c r="I155" s="503">
        <v>403</v>
      </c>
      <c r="J155" s="5">
        <v>459</v>
      </c>
      <c r="K155" s="503">
        <v>411</v>
      </c>
      <c r="L155" s="503">
        <v>377</v>
      </c>
      <c r="M155" s="493">
        <v>24</v>
      </c>
      <c r="N155" s="493">
        <v>24</v>
      </c>
      <c r="O155" s="486">
        <f t="shared" si="45"/>
        <v>4</v>
      </c>
      <c r="P155" s="504">
        <f t="shared" si="41"/>
        <v>48</v>
      </c>
    </row>
    <row r="156" spans="1:16" s="492" customFormat="1" ht="15" customHeight="1" x14ac:dyDescent="0.2">
      <c r="A156" s="497">
        <v>6020</v>
      </c>
      <c r="B156" s="437" t="s">
        <v>186</v>
      </c>
      <c r="C156" s="437" t="s">
        <v>711</v>
      </c>
      <c r="D156" s="499">
        <f t="shared" si="42"/>
        <v>459</v>
      </c>
      <c r="E156" s="499">
        <f t="shared" si="43"/>
        <v>520</v>
      </c>
      <c r="F156" s="570">
        <f t="shared" si="44"/>
        <v>430</v>
      </c>
      <c r="G156" s="570">
        <f t="shared" si="44"/>
        <v>393</v>
      </c>
      <c r="I156" s="503">
        <v>459</v>
      </c>
      <c r="J156" s="5">
        <v>520</v>
      </c>
      <c r="K156" s="503">
        <v>430</v>
      </c>
      <c r="L156" s="503">
        <v>393</v>
      </c>
      <c r="M156" s="493">
        <v>24</v>
      </c>
      <c r="N156" s="493">
        <v>24</v>
      </c>
      <c r="O156" s="486">
        <f t="shared" si="45"/>
        <v>4</v>
      </c>
      <c r="P156" s="504">
        <f t="shared" si="41"/>
        <v>48</v>
      </c>
    </row>
    <row r="157" spans="1:16" s="492" customFormat="1" ht="15" customHeight="1" x14ac:dyDescent="0.2">
      <c r="A157" s="497">
        <v>6026</v>
      </c>
      <c r="B157" s="437" t="s">
        <v>520</v>
      </c>
      <c r="C157" s="437" t="s">
        <v>712</v>
      </c>
      <c r="D157" s="499">
        <f t="shared" si="42"/>
        <v>539</v>
      </c>
      <c r="E157" s="499">
        <f t="shared" si="43"/>
        <v>604</v>
      </c>
      <c r="F157" s="570">
        <f t="shared" si="44"/>
        <v>461</v>
      </c>
      <c r="G157" s="570">
        <f t="shared" si="44"/>
        <v>419</v>
      </c>
      <c r="I157" s="503">
        <v>539</v>
      </c>
      <c r="J157" s="5">
        <v>604</v>
      </c>
      <c r="K157" s="503">
        <v>461</v>
      </c>
      <c r="L157" s="503">
        <v>419</v>
      </c>
      <c r="M157" s="493">
        <v>48</v>
      </c>
      <c r="N157" s="493">
        <v>30</v>
      </c>
      <c r="O157" s="486">
        <f t="shared" si="45"/>
        <v>10</v>
      </c>
      <c r="P157" s="504">
        <f t="shared" si="41"/>
        <v>78</v>
      </c>
    </row>
    <row r="158" spans="1:16" s="492" customFormat="1" ht="15" customHeight="1" x14ac:dyDescent="0.2">
      <c r="A158" s="497">
        <v>6030</v>
      </c>
      <c r="B158" s="498" t="s">
        <v>284</v>
      </c>
      <c r="C158" s="437" t="s">
        <v>713</v>
      </c>
      <c r="D158" s="499">
        <f t="shared" si="42"/>
        <v>599</v>
      </c>
      <c r="E158" s="499">
        <f t="shared" si="43"/>
        <v>666</v>
      </c>
      <c r="F158" s="570">
        <f t="shared" si="44"/>
        <v>482</v>
      </c>
      <c r="G158" s="570">
        <f t="shared" si="44"/>
        <v>437</v>
      </c>
      <c r="I158" s="503">
        <v>599</v>
      </c>
      <c r="J158" s="5">
        <v>666</v>
      </c>
      <c r="K158" s="503">
        <v>482</v>
      </c>
      <c r="L158" s="503">
        <v>437</v>
      </c>
      <c r="M158" s="493">
        <v>48</v>
      </c>
      <c r="N158" s="493">
        <v>36</v>
      </c>
      <c r="O158" s="486">
        <f t="shared" si="45"/>
        <v>12</v>
      </c>
      <c r="P158" s="504">
        <f t="shared" si="41"/>
        <v>84</v>
      </c>
    </row>
    <row r="159" spans="1:16" s="492" customFormat="1" ht="15" customHeight="1" x14ac:dyDescent="0.2">
      <c r="A159" s="497">
        <v>6036</v>
      </c>
      <c r="B159" s="437" t="s">
        <v>1075</v>
      </c>
      <c r="C159" s="437" t="s">
        <v>891</v>
      </c>
      <c r="D159" s="499">
        <f t="shared" si="42"/>
        <v>647</v>
      </c>
      <c r="E159" s="499">
        <f t="shared" si="43"/>
        <v>719</v>
      </c>
      <c r="F159" s="570">
        <f t="shared" si="44"/>
        <v>500</v>
      </c>
      <c r="G159" s="570">
        <f t="shared" si="44"/>
        <v>453</v>
      </c>
      <c r="I159" s="503">
        <v>647</v>
      </c>
      <c r="J159" s="5">
        <v>719</v>
      </c>
      <c r="K159" s="503">
        <v>500</v>
      </c>
      <c r="L159" s="503">
        <v>453</v>
      </c>
      <c r="M159" s="493">
        <v>48</v>
      </c>
      <c r="N159" s="493">
        <v>44</v>
      </c>
      <c r="O159" s="486">
        <f t="shared" si="45"/>
        <v>14.6666666666667</v>
      </c>
      <c r="P159" s="504">
        <f t="shared" si="41"/>
        <v>92</v>
      </c>
    </row>
    <row r="160" spans="1:16" s="492" customFormat="1" ht="15" customHeight="1" x14ac:dyDescent="0.2">
      <c r="A160" s="497">
        <v>6040</v>
      </c>
      <c r="B160" s="498" t="s">
        <v>228</v>
      </c>
      <c r="C160" s="437" t="s">
        <v>714</v>
      </c>
      <c r="D160" s="499">
        <f t="shared" si="42"/>
        <v>698</v>
      </c>
      <c r="E160" s="499">
        <f t="shared" si="43"/>
        <v>774</v>
      </c>
      <c r="F160" s="570">
        <f t="shared" si="44"/>
        <v>577</v>
      </c>
      <c r="G160" s="570">
        <f t="shared" si="44"/>
        <v>523</v>
      </c>
      <c r="I160" s="503">
        <v>698</v>
      </c>
      <c r="J160" s="5">
        <v>774</v>
      </c>
      <c r="K160" s="503">
        <v>577</v>
      </c>
      <c r="L160" s="503">
        <v>523</v>
      </c>
      <c r="M160" s="493">
        <v>48</v>
      </c>
      <c r="N160" s="493">
        <v>48</v>
      </c>
      <c r="O160" s="486">
        <f t="shared" si="45"/>
        <v>16</v>
      </c>
      <c r="P160" s="504">
        <f t="shared" si="41"/>
        <v>96</v>
      </c>
    </row>
    <row r="161" spans="1:16" s="492" customFormat="1" ht="15" customHeight="1" x14ac:dyDescent="0.2">
      <c r="A161" s="497">
        <v>6046</v>
      </c>
      <c r="B161" s="437" t="s">
        <v>1076</v>
      </c>
      <c r="C161" s="437" t="s">
        <v>715</v>
      </c>
      <c r="D161" s="499">
        <f t="shared" si="42"/>
        <v>887</v>
      </c>
      <c r="E161" s="499">
        <f t="shared" si="43"/>
        <v>967</v>
      </c>
      <c r="F161" s="570">
        <f t="shared" si="44"/>
        <v>636</v>
      </c>
      <c r="G161" s="570">
        <f t="shared" si="44"/>
        <v>573</v>
      </c>
      <c r="I161" s="503">
        <v>887</v>
      </c>
      <c r="J161" s="5">
        <v>967</v>
      </c>
      <c r="K161" s="503">
        <v>636</v>
      </c>
      <c r="L161" s="503">
        <v>573</v>
      </c>
      <c r="M161" s="493">
        <v>48</v>
      </c>
      <c r="N161" s="493">
        <v>52</v>
      </c>
      <c r="O161" s="486">
        <f t="shared" si="45"/>
        <v>17.3333333333333</v>
      </c>
      <c r="P161" s="504">
        <f t="shared" si="41"/>
        <v>100</v>
      </c>
    </row>
    <row r="162" spans="1:16" s="492" customFormat="1" ht="15" customHeight="1" x14ac:dyDescent="0.2">
      <c r="A162" s="497">
        <v>6050</v>
      </c>
      <c r="B162" s="437" t="s">
        <v>1187</v>
      </c>
      <c r="C162" s="437" t="s">
        <v>892</v>
      </c>
      <c r="D162" s="499">
        <f t="shared" si="42"/>
        <v>1013</v>
      </c>
      <c r="E162" s="499">
        <f t="shared" si="43"/>
        <v>1095</v>
      </c>
      <c r="F162" s="570">
        <f t="shared" si="44"/>
        <v>686</v>
      </c>
      <c r="G162" s="570">
        <f t="shared" si="44"/>
        <v>616</v>
      </c>
      <c r="I162" s="503">
        <v>1013</v>
      </c>
      <c r="J162" s="5">
        <v>1095</v>
      </c>
      <c r="K162" s="503">
        <v>686</v>
      </c>
      <c r="L162" s="503">
        <v>616</v>
      </c>
      <c r="M162" s="493">
        <v>48</v>
      </c>
      <c r="N162" s="493">
        <v>54</v>
      </c>
      <c r="O162" s="486">
        <f t="shared" si="45"/>
        <v>18</v>
      </c>
      <c r="P162" s="504">
        <f t="shared" si="41"/>
        <v>102</v>
      </c>
    </row>
    <row r="163" spans="1:16" s="492" customFormat="1" ht="15" customHeight="1" x14ac:dyDescent="0.2">
      <c r="A163" s="553">
        <v>6056</v>
      </c>
      <c r="B163" s="437" t="s">
        <v>281</v>
      </c>
      <c r="C163" s="437" t="s">
        <v>716</v>
      </c>
      <c r="D163" s="499">
        <f t="shared" si="42"/>
        <v>1180</v>
      </c>
      <c r="E163" s="499">
        <f t="shared" si="43"/>
        <v>1267</v>
      </c>
      <c r="F163" s="570">
        <f t="shared" si="44"/>
        <v>754</v>
      </c>
      <c r="G163" s="570">
        <f t="shared" si="44"/>
        <v>673</v>
      </c>
      <c r="I163" s="503">
        <v>1180</v>
      </c>
      <c r="J163" s="5">
        <v>1267</v>
      </c>
      <c r="K163" s="503">
        <v>754</v>
      </c>
      <c r="L163" s="503">
        <v>673</v>
      </c>
      <c r="M163" s="493">
        <v>48</v>
      </c>
      <c r="N163" s="493">
        <v>66</v>
      </c>
      <c r="O163" s="486">
        <f t="shared" si="45"/>
        <v>22</v>
      </c>
      <c r="P163" s="504">
        <f t="shared" si="41"/>
        <v>114</v>
      </c>
    </row>
    <row r="164" spans="1:16" s="492" customFormat="1" ht="15" customHeight="1" x14ac:dyDescent="0.2">
      <c r="A164" s="553">
        <v>6060</v>
      </c>
      <c r="B164" s="437" t="s">
        <v>229</v>
      </c>
      <c r="C164" s="437" t="s">
        <v>717</v>
      </c>
      <c r="D164" s="499">
        <f t="shared" si="42"/>
        <v>1264</v>
      </c>
      <c r="E164" s="499">
        <f t="shared" si="43"/>
        <v>1355</v>
      </c>
      <c r="F164" s="570">
        <f t="shared" si="44"/>
        <v>781</v>
      </c>
      <c r="G164" s="570">
        <f t="shared" si="44"/>
        <v>696</v>
      </c>
      <c r="I164" s="503">
        <v>1264</v>
      </c>
      <c r="J164" s="5">
        <v>1355</v>
      </c>
      <c r="K164" s="503">
        <v>781</v>
      </c>
      <c r="L164" s="503">
        <v>696</v>
      </c>
      <c r="M164" s="493">
        <v>48</v>
      </c>
      <c r="N164" s="493">
        <v>72</v>
      </c>
      <c r="O164" s="486">
        <f t="shared" si="45"/>
        <v>24</v>
      </c>
      <c r="P164" s="504">
        <f t="shared" si="41"/>
        <v>120</v>
      </c>
    </row>
    <row r="165" spans="1:16" s="492" customFormat="1" ht="15" customHeight="1" x14ac:dyDescent="0.2">
      <c r="A165" s="553">
        <v>6070</v>
      </c>
      <c r="B165" s="437" t="s">
        <v>453</v>
      </c>
      <c r="C165" s="437" t="s">
        <v>718</v>
      </c>
      <c r="D165" s="499">
        <f t="shared" si="42"/>
        <v>1464</v>
      </c>
      <c r="E165" s="499">
        <f t="shared" si="43"/>
        <v>1562</v>
      </c>
      <c r="F165" s="570">
        <f t="shared" si="44"/>
        <v>970</v>
      </c>
      <c r="G165" s="570">
        <f t="shared" si="44"/>
        <v>869</v>
      </c>
      <c r="I165" s="503">
        <v>1464</v>
      </c>
      <c r="J165" s="5">
        <v>1562</v>
      </c>
      <c r="K165" s="503">
        <v>970</v>
      </c>
      <c r="L165" s="503">
        <v>869</v>
      </c>
      <c r="M165" s="493">
        <v>48</v>
      </c>
      <c r="N165" s="493">
        <v>84</v>
      </c>
      <c r="O165" s="486">
        <f t="shared" si="45"/>
        <v>28</v>
      </c>
      <c r="P165" s="504">
        <f t="shared" si="41"/>
        <v>132</v>
      </c>
    </row>
    <row r="166" spans="1:16" s="492" customFormat="1" ht="15" customHeight="1" x14ac:dyDescent="0.2">
      <c r="A166" s="553">
        <v>6080</v>
      </c>
      <c r="B166" s="437" t="s">
        <v>454</v>
      </c>
      <c r="C166" s="437" t="s">
        <v>719</v>
      </c>
      <c r="D166" s="499">
        <f t="shared" si="42"/>
        <v>2552</v>
      </c>
      <c r="E166" s="499">
        <f t="shared" si="43"/>
        <v>2657</v>
      </c>
      <c r="F166" s="570">
        <f t="shared" si="44"/>
        <v>1333</v>
      </c>
      <c r="G166" s="570">
        <f t="shared" si="44"/>
        <v>1171</v>
      </c>
      <c r="I166" s="503">
        <v>2552</v>
      </c>
      <c r="J166" s="5">
        <v>2657</v>
      </c>
      <c r="K166" s="503">
        <v>1333</v>
      </c>
      <c r="L166" s="503">
        <v>1171</v>
      </c>
      <c r="M166" s="493">
        <v>48</v>
      </c>
      <c r="N166" s="493">
        <v>96</v>
      </c>
      <c r="O166" s="486">
        <f t="shared" si="45"/>
        <v>32</v>
      </c>
      <c r="P166" s="504">
        <f t="shared" si="41"/>
        <v>144</v>
      </c>
    </row>
    <row r="167" spans="1:16" s="492" customFormat="1" ht="15" hidden="1" customHeight="1" x14ac:dyDescent="0.2">
      <c r="A167" s="497">
        <v>6090</v>
      </c>
      <c r="B167" s="437" t="s">
        <v>707</v>
      </c>
      <c r="C167" s="437" t="s">
        <v>720</v>
      </c>
      <c r="D167" s="499">
        <f t="shared" si="42"/>
        <v>2867</v>
      </c>
      <c r="E167" s="499">
        <f t="shared" si="43"/>
        <v>2980</v>
      </c>
      <c r="F167" s="570">
        <f t="shared" si="44"/>
        <v>34</v>
      </c>
      <c r="G167" s="570">
        <f t="shared" si="44"/>
        <v>0</v>
      </c>
      <c r="I167" s="503">
        <v>2867</v>
      </c>
      <c r="J167" s="5">
        <v>2980</v>
      </c>
      <c r="K167" s="503">
        <v>34</v>
      </c>
      <c r="L167" s="503">
        <v>0</v>
      </c>
      <c r="M167" s="493">
        <v>36</v>
      </c>
      <c r="N167" s="511">
        <v>72</v>
      </c>
      <c r="O167" s="486">
        <f t="shared" si="45"/>
        <v>18</v>
      </c>
      <c r="P167" s="504">
        <f t="shared" si="41"/>
        <v>108</v>
      </c>
    </row>
    <row r="168" spans="1:16" s="492" customFormat="1" ht="15" hidden="1" customHeight="1" x14ac:dyDescent="0.2">
      <c r="A168" s="342">
        <v>60100</v>
      </c>
      <c r="B168" s="437" t="s">
        <v>708</v>
      </c>
      <c r="C168" s="437" t="s">
        <v>721</v>
      </c>
      <c r="D168" s="499">
        <f t="shared" si="42"/>
        <v>3192</v>
      </c>
      <c r="E168" s="499">
        <f t="shared" si="43"/>
        <v>3312</v>
      </c>
      <c r="F168" s="570">
        <f t="shared" si="44"/>
        <v>42</v>
      </c>
      <c r="G168" s="570">
        <f t="shared" si="44"/>
        <v>0</v>
      </c>
      <c r="I168" s="503">
        <v>3192</v>
      </c>
      <c r="J168" s="5">
        <v>3312</v>
      </c>
      <c r="K168" s="503">
        <v>42</v>
      </c>
      <c r="L168" s="503">
        <v>0</v>
      </c>
      <c r="M168" s="511">
        <v>36</v>
      </c>
      <c r="N168" s="493">
        <v>84</v>
      </c>
      <c r="O168" s="486">
        <f>M168*N168/144</f>
        <v>21</v>
      </c>
      <c r="P168" s="504">
        <f t="shared" si="41"/>
        <v>120</v>
      </c>
    </row>
    <row r="169" spans="1:16" s="492" customFormat="1" ht="15" hidden="1" customHeight="1" x14ac:dyDescent="0.2">
      <c r="A169" s="497">
        <v>60110</v>
      </c>
      <c r="B169" s="437" t="s">
        <v>867</v>
      </c>
      <c r="C169" s="437" t="s">
        <v>869</v>
      </c>
      <c r="D169" s="499">
        <f t="shared" si="42"/>
        <v>3510</v>
      </c>
      <c r="E169" s="499">
        <f t="shared" si="43"/>
        <v>3639</v>
      </c>
      <c r="F169" s="570">
        <f t="shared" si="44"/>
        <v>42</v>
      </c>
      <c r="G169" s="570">
        <f t="shared" si="44"/>
        <v>0</v>
      </c>
      <c r="I169" s="503">
        <v>3510</v>
      </c>
      <c r="J169" s="5">
        <v>3639</v>
      </c>
      <c r="K169" s="503">
        <v>42</v>
      </c>
      <c r="L169" s="503">
        <v>0</v>
      </c>
      <c r="M169" s="511">
        <v>36</v>
      </c>
      <c r="N169" s="493">
        <v>96</v>
      </c>
      <c r="O169" s="486">
        <f t="shared" ref="O169:O184" si="46">M169*N169/144</f>
        <v>24</v>
      </c>
      <c r="P169" s="504">
        <f t="shared" si="41"/>
        <v>132</v>
      </c>
    </row>
    <row r="170" spans="1:16" s="492" customFormat="1" ht="15" hidden="1" customHeight="1" x14ac:dyDescent="0.2">
      <c r="A170" s="506">
        <v>60120</v>
      </c>
      <c r="B170" s="453" t="s">
        <v>868</v>
      </c>
      <c r="C170" s="453" t="s">
        <v>870</v>
      </c>
      <c r="D170" s="507">
        <f t="shared" si="42"/>
        <v>3829</v>
      </c>
      <c r="E170" s="507">
        <f t="shared" si="43"/>
        <v>3964</v>
      </c>
      <c r="F170" s="571">
        <f t="shared" si="44"/>
        <v>42</v>
      </c>
      <c r="G170" s="571">
        <f t="shared" si="44"/>
        <v>0</v>
      </c>
      <c r="I170" s="503">
        <v>3829</v>
      </c>
      <c r="J170" s="5">
        <v>3964</v>
      </c>
      <c r="K170" s="503">
        <v>42</v>
      </c>
      <c r="L170" s="503">
        <v>0</v>
      </c>
      <c r="M170" s="511">
        <v>36</v>
      </c>
      <c r="N170" s="493">
        <v>96</v>
      </c>
      <c r="O170" s="486">
        <f t="shared" si="46"/>
        <v>24</v>
      </c>
      <c r="P170" s="504">
        <f t="shared" si="41"/>
        <v>132</v>
      </c>
    </row>
    <row r="171" spans="1:16" s="492" customFormat="1" ht="15" customHeight="1" x14ac:dyDescent="0.2">
      <c r="A171" s="509">
        <v>7010</v>
      </c>
      <c r="B171" s="550" t="s">
        <v>722</v>
      </c>
      <c r="C171" s="550" t="s">
        <v>734</v>
      </c>
      <c r="D171" s="510">
        <f t="shared" si="42"/>
        <v>339</v>
      </c>
      <c r="E171" s="510">
        <f t="shared" si="43"/>
        <v>239</v>
      </c>
      <c r="F171" s="572">
        <f t="shared" si="44"/>
        <v>387</v>
      </c>
      <c r="G171" s="572">
        <f t="shared" si="44"/>
        <v>357</v>
      </c>
      <c r="I171" s="503">
        <v>339</v>
      </c>
      <c r="J171" s="5">
        <v>239</v>
      </c>
      <c r="K171" s="503">
        <v>387</v>
      </c>
      <c r="L171" s="503">
        <v>357</v>
      </c>
      <c r="M171" s="493">
        <v>24</v>
      </c>
      <c r="N171" s="493">
        <v>24</v>
      </c>
      <c r="O171" s="486">
        <f t="shared" si="46"/>
        <v>4</v>
      </c>
      <c r="P171" s="504">
        <f t="shared" ref="P171:P189" si="47">M171+N171</f>
        <v>48</v>
      </c>
    </row>
    <row r="172" spans="1:16" s="492" customFormat="1" ht="15" customHeight="1" x14ac:dyDescent="0.2">
      <c r="A172" s="497">
        <v>7016</v>
      </c>
      <c r="B172" s="437" t="s">
        <v>723</v>
      </c>
      <c r="C172" s="437" t="s">
        <v>735</v>
      </c>
      <c r="D172" s="499">
        <f t="shared" si="42"/>
        <v>438</v>
      </c>
      <c r="E172" s="499">
        <f t="shared" si="43"/>
        <v>296</v>
      </c>
      <c r="F172" s="570">
        <f t="shared" si="44"/>
        <v>422</v>
      </c>
      <c r="G172" s="570">
        <f t="shared" si="44"/>
        <v>387</v>
      </c>
      <c r="I172" s="503">
        <v>438</v>
      </c>
      <c r="J172" s="5">
        <v>296</v>
      </c>
      <c r="K172" s="503">
        <v>422</v>
      </c>
      <c r="L172" s="503">
        <v>387</v>
      </c>
      <c r="M172" s="493">
        <v>24</v>
      </c>
      <c r="N172" s="493">
        <v>24</v>
      </c>
      <c r="O172" s="486">
        <f t="shared" si="46"/>
        <v>4</v>
      </c>
      <c r="P172" s="504">
        <f t="shared" si="47"/>
        <v>48</v>
      </c>
    </row>
    <row r="173" spans="1:16" s="492" customFormat="1" ht="15" customHeight="1" x14ac:dyDescent="0.2">
      <c r="A173" s="497">
        <v>7020</v>
      </c>
      <c r="B173" s="437" t="s">
        <v>724</v>
      </c>
      <c r="C173" s="437" t="s">
        <v>736</v>
      </c>
      <c r="D173" s="499">
        <f t="shared" si="42"/>
        <v>536</v>
      </c>
      <c r="E173" s="499">
        <f t="shared" si="43"/>
        <v>604</v>
      </c>
      <c r="F173" s="570">
        <f t="shared" si="44"/>
        <v>457</v>
      </c>
      <c r="G173" s="570">
        <f t="shared" si="44"/>
        <v>415</v>
      </c>
      <c r="I173" s="503">
        <v>536</v>
      </c>
      <c r="J173" s="5">
        <v>604</v>
      </c>
      <c r="K173" s="503">
        <v>457</v>
      </c>
      <c r="L173" s="503">
        <v>415</v>
      </c>
      <c r="M173" s="493">
        <v>24</v>
      </c>
      <c r="N173" s="493">
        <v>24</v>
      </c>
      <c r="O173" s="486">
        <f t="shared" si="46"/>
        <v>4</v>
      </c>
      <c r="P173" s="504">
        <f t="shared" si="47"/>
        <v>48</v>
      </c>
    </row>
    <row r="174" spans="1:16" s="492" customFormat="1" ht="15" customHeight="1" x14ac:dyDescent="0.2">
      <c r="A174" s="497">
        <v>7026</v>
      </c>
      <c r="B174" s="437" t="s">
        <v>725</v>
      </c>
      <c r="C174" s="437" t="s">
        <v>737</v>
      </c>
      <c r="D174" s="499">
        <f t="shared" si="42"/>
        <v>613</v>
      </c>
      <c r="E174" s="499">
        <f t="shared" si="43"/>
        <v>685</v>
      </c>
      <c r="F174" s="570">
        <f t="shared" si="44"/>
        <v>543</v>
      </c>
      <c r="G174" s="570">
        <f t="shared" si="44"/>
        <v>495</v>
      </c>
      <c r="I174" s="503">
        <v>613</v>
      </c>
      <c r="J174" s="5">
        <v>685</v>
      </c>
      <c r="K174" s="503">
        <v>543</v>
      </c>
      <c r="L174" s="503">
        <v>495</v>
      </c>
      <c r="M174" s="493">
        <v>48</v>
      </c>
      <c r="N174" s="493">
        <v>30</v>
      </c>
      <c r="O174" s="486">
        <f t="shared" si="46"/>
        <v>10</v>
      </c>
      <c r="P174" s="504">
        <f t="shared" si="47"/>
        <v>78</v>
      </c>
    </row>
    <row r="175" spans="1:16" s="492" customFormat="1" ht="15" customHeight="1" x14ac:dyDescent="0.2">
      <c r="A175" s="497">
        <v>7030</v>
      </c>
      <c r="B175" s="498" t="s">
        <v>726</v>
      </c>
      <c r="C175" s="437" t="s">
        <v>738</v>
      </c>
      <c r="D175" s="499">
        <f t="shared" ref="D175:D200" si="48">$G$2*I175</f>
        <v>662</v>
      </c>
      <c r="E175" s="499">
        <f t="shared" ref="E175:E200" si="49">$G$2*J175</f>
        <v>738</v>
      </c>
      <c r="F175" s="570">
        <f t="shared" ref="F175:G200" si="50">$G$2*K175</f>
        <v>562</v>
      </c>
      <c r="G175" s="570">
        <f t="shared" si="50"/>
        <v>512</v>
      </c>
      <c r="I175" s="503">
        <v>662</v>
      </c>
      <c r="J175" s="5">
        <v>738</v>
      </c>
      <c r="K175" s="503">
        <v>562</v>
      </c>
      <c r="L175" s="503">
        <v>512</v>
      </c>
      <c r="M175" s="493">
        <v>48</v>
      </c>
      <c r="N175" s="493">
        <v>36</v>
      </c>
      <c r="O175" s="486">
        <f t="shared" si="46"/>
        <v>12</v>
      </c>
      <c r="P175" s="504">
        <f t="shared" si="47"/>
        <v>84</v>
      </c>
    </row>
    <row r="176" spans="1:16" s="492" customFormat="1" ht="15" customHeight="1" x14ac:dyDescent="0.2">
      <c r="A176" s="497">
        <v>7036</v>
      </c>
      <c r="B176" s="437" t="s">
        <v>1077</v>
      </c>
      <c r="C176" s="437" t="s">
        <v>900</v>
      </c>
      <c r="D176" s="499">
        <f t="shared" si="48"/>
        <v>743</v>
      </c>
      <c r="E176" s="499">
        <f t="shared" si="49"/>
        <v>823</v>
      </c>
      <c r="F176" s="570">
        <f t="shared" si="50"/>
        <v>592</v>
      </c>
      <c r="G176" s="570">
        <f t="shared" si="50"/>
        <v>536</v>
      </c>
      <c r="I176" s="503">
        <v>743</v>
      </c>
      <c r="J176" s="5">
        <v>823</v>
      </c>
      <c r="K176" s="503">
        <v>592</v>
      </c>
      <c r="L176" s="503">
        <v>536</v>
      </c>
      <c r="M176" s="493">
        <v>48</v>
      </c>
      <c r="N176" s="493">
        <v>44</v>
      </c>
      <c r="O176" s="486">
        <f t="shared" si="46"/>
        <v>14.6666666666667</v>
      </c>
      <c r="P176" s="504">
        <f t="shared" si="47"/>
        <v>92</v>
      </c>
    </row>
    <row r="177" spans="1:16" s="492" customFormat="1" ht="15" customHeight="1" x14ac:dyDescent="0.2">
      <c r="A177" s="497">
        <v>7040</v>
      </c>
      <c r="B177" s="498" t="s">
        <v>727</v>
      </c>
      <c r="C177" s="437" t="s">
        <v>739</v>
      </c>
      <c r="D177" s="499">
        <f t="shared" si="48"/>
        <v>1021</v>
      </c>
      <c r="E177" s="499">
        <f t="shared" si="49"/>
        <v>1103</v>
      </c>
      <c r="F177" s="570">
        <f t="shared" si="50"/>
        <v>696</v>
      </c>
      <c r="G177" s="570">
        <f t="shared" si="50"/>
        <v>624</v>
      </c>
      <c r="I177" s="503">
        <v>1021</v>
      </c>
      <c r="J177" s="5">
        <v>1103</v>
      </c>
      <c r="K177" s="503">
        <v>696</v>
      </c>
      <c r="L177" s="503">
        <v>624</v>
      </c>
      <c r="M177" s="493">
        <v>48</v>
      </c>
      <c r="N177" s="493">
        <v>48</v>
      </c>
      <c r="O177" s="486">
        <f t="shared" si="46"/>
        <v>16</v>
      </c>
      <c r="P177" s="504">
        <f t="shared" si="47"/>
        <v>96</v>
      </c>
    </row>
    <row r="178" spans="1:16" s="492" customFormat="1" ht="15" customHeight="1" x14ac:dyDescent="0.2">
      <c r="A178" s="497">
        <v>7046</v>
      </c>
      <c r="B178" s="437" t="s">
        <v>1078</v>
      </c>
      <c r="C178" s="437" t="s">
        <v>740</v>
      </c>
      <c r="D178" s="499">
        <f t="shared" si="48"/>
        <v>1128</v>
      </c>
      <c r="E178" s="499">
        <f t="shared" si="49"/>
        <v>1214</v>
      </c>
      <c r="F178" s="570">
        <f t="shared" si="50"/>
        <v>759</v>
      </c>
      <c r="G178" s="570">
        <f t="shared" si="50"/>
        <v>681</v>
      </c>
      <c r="I178" s="503">
        <v>1128</v>
      </c>
      <c r="J178" s="5">
        <v>1214</v>
      </c>
      <c r="K178" s="503">
        <v>759</v>
      </c>
      <c r="L178" s="503">
        <v>681</v>
      </c>
      <c r="M178" s="493">
        <v>48</v>
      </c>
      <c r="N178" s="493">
        <v>52</v>
      </c>
      <c r="O178" s="486">
        <f t="shared" si="46"/>
        <v>17.3333333333333</v>
      </c>
      <c r="P178" s="504">
        <f t="shared" si="47"/>
        <v>100</v>
      </c>
    </row>
    <row r="179" spans="1:16" s="492" customFormat="1" ht="15" customHeight="1" x14ac:dyDescent="0.2">
      <c r="A179" s="497">
        <v>7050</v>
      </c>
      <c r="B179" s="437" t="s">
        <v>1188</v>
      </c>
      <c r="C179" s="437" t="s">
        <v>901</v>
      </c>
      <c r="D179" s="499">
        <f t="shared" si="48"/>
        <v>1238</v>
      </c>
      <c r="E179" s="499">
        <f t="shared" si="49"/>
        <v>1329</v>
      </c>
      <c r="F179" s="570">
        <f t="shared" si="50"/>
        <v>800</v>
      </c>
      <c r="G179" s="570">
        <f t="shared" si="50"/>
        <v>715</v>
      </c>
      <c r="I179" s="503">
        <v>1238</v>
      </c>
      <c r="J179" s="5">
        <v>1329</v>
      </c>
      <c r="K179" s="503">
        <v>800</v>
      </c>
      <c r="L179" s="503">
        <v>715</v>
      </c>
      <c r="M179" s="493">
        <v>48</v>
      </c>
      <c r="N179" s="493">
        <v>54</v>
      </c>
      <c r="O179" s="486">
        <f t="shared" si="46"/>
        <v>18</v>
      </c>
      <c r="P179" s="504">
        <f t="shared" si="47"/>
        <v>102</v>
      </c>
    </row>
    <row r="180" spans="1:16" s="492" customFormat="1" ht="15" customHeight="1" x14ac:dyDescent="0.2">
      <c r="A180" s="553">
        <v>7056</v>
      </c>
      <c r="B180" s="437" t="s">
        <v>728</v>
      </c>
      <c r="C180" s="437" t="s">
        <v>741</v>
      </c>
      <c r="D180" s="499">
        <f t="shared" si="48"/>
        <v>1452</v>
      </c>
      <c r="E180" s="499">
        <f t="shared" si="49"/>
        <v>1546</v>
      </c>
      <c r="F180" s="570">
        <f t="shared" si="50"/>
        <v>967</v>
      </c>
      <c r="G180" s="570">
        <f t="shared" si="50"/>
        <v>866</v>
      </c>
      <c r="I180" s="503">
        <v>1452</v>
      </c>
      <c r="J180" s="5">
        <v>1546</v>
      </c>
      <c r="K180" s="503">
        <v>967</v>
      </c>
      <c r="L180" s="503">
        <v>866</v>
      </c>
      <c r="M180" s="493">
        <v>48</v>
      </c>
      <c r="N180" s="493">
        <v>66</v>
      </c>
      <c r="O180" s="486">
        <f t="shared" si="46"/>
        <v>22</v>
      </c>
      <c r="P180" s="504">
        <f t="shared" si="47"/>
        <v>114</v>
      </c>
    </row>
    <row r="181" spans="1:16" s="492" customFormat="1" ht="15" customHeight="1" x14ac:dyDescent="0.2">
      <c r="A181" s="553">
        <v>7060</v>
      </c>
      <c r="B181" s="437" t="s">
        <v>729</v>
      </c>
      <c r="C181" s="437" t="s">
        <v>742</v>
      </c>
      <c r="D181" s="499">
        <f t="shared" si="48"/>
        <v>1464</v>
      </c>
      <c r="E181" s="499">
        <f t="shared" si="49"/>
        <v>1562</v>
      </c>
      <c r="F181" s="570">
        <f t="shared" si="50"/>
        <v>970</v>
      </c>
      <c r="G181" s="570">
        <f t="shared" si="50"/>
        <v>869</v>
      </c>
      <c r="I181" s="503">
        <v>1464</v>
      </c>
      <c r="J181" s="5">
        <v>1562</v>
      </c>
      <c r="K181" s="503">
        <v>970</v>
      </c>
      <c r="L181" s="503">
        <v>869</v>
      </c>
      <c r="M181" s="493">
        <v>48</v>
      </c>
      <c r="N181" s="493">
        <v>72</v>
      </c>
      <c r="O181" s="486">
        <f t="shared" si="46"/>
        <v>24</v>
      </c>
      <c r="P181" s="504">
        <f t="shared" si="47"/>
        <v>120</v>
      </c>
    </row>
    <row r="182" spans="1:16" s="492" customFormat="1" ht="15" customHeight="1" x14ac:dyDescent="0.2">
      <c r="A182" s="553">
        <v>7070</v>
      </c>
      <c r="B182" s="437" t="s">
        <v>730</v>
      </c>
      <c r="C182" s="437" t="s">
        <v>743</v>
      </c>
      <c r="D182" s="499">
        <f t="shared" si="48"/>
        <v>2605</v>
      </c>
      <c r="E182" s="499">
        <f t="shared" si="49"/>
        <v>2710</v>
      </c>
      <c r="F182" s="570">
        <f t="shared" si="50"/>
        <v>1463</v>
      </c>
      <c r="G182" s="570">
        <f t="shared" si="50"/>
        <v>1294</v>
      </c>
      <c r="I182" s="503">
        <v>2605</v>
      </c>
      <c r="J182" s="5">
        <v>2710</v>
      </c>
      <c r="K182" s="503">
        <v>1463</v>
      </c>
      <c r="L182" s="503">
        <v>1294</v>
      </c>
      <c r="M182" s="493">
        <v>48</v>
      </c>
      <c r="N182" s="493">
        <v>84</v>
      </c>
      <c r="O182" s="486">
        <f t="shared" si="46"/>
        <v>28</v>
      </c>
      <c r="P182" s="504">
        <f t="shared" si="47"/>
        <v>132</v>
      </c>
    </row>
    <row r="183" spans="1:16" s="492" customFormat="1" ht="15" customHeight="1" x14ac:dyDescent="0.2">
      <c r="A183" s="553">
        <v>7080</v>
      </c>
      <c r="B183" s="437" t="s">
        <v>731</v>
      </c>
      <c r="C183" s="437" t="s">
        <v>744</v>
      </c>
      <c r="D183" s="499">
        <f t="shared" si="48"/>
        <v>2977</v>
      </c>
      <c r="E183" s="499">
        <f t="shared" si="49"/>
        <v>3091</v>
      </c>
      <c r="F183" s="570">
        <f t="shared" si="50"/>
        <v>1592</v>
      </c>
      <c r="G183" s="614">
        <f t="shared" si="50"/>
        <v>1402</v>
      </c>
      <c r="I183" s="503">
        <v>2977</v>
      </c>
      <c r="J183" s="5">
        <v>3091</v>
      </c>
      <c r="K183" s="503">
        <v>1592</v>
      </c>
      <c r="L183" s="503">
        <v>1402</v>
      </c>
      <c r="M183" s="493">
        <v>48</v>
      </c>
      <c r="N183" s="493">
        <v>96</v>
      </c>
      <c r="O183" s="486">
        <f t="shared" si="46"/>
        <v>32</v>
      </c>
      <c r="P183" s="504">
        <f t="shared" si="47"/>
        <v>144</v>
      </c>
    </row>
    <row r="184" spans="1:16" s="492" customFormat="1" ht="15" hidden="1" customHeight="1" x14ac:dyDescent="0.2">
      <c r="A184" s="497">
        <v>7090</v>
      </c>
      <c r="B184" s="437" t="s">
        <v>732</v>
      </c>
      <c r="C184" s="437" t="s">
        <v>745</v>
      </c>
      <c r="D184" s="499">
        <f t="shared" si="48"/>
        <v>3407</v>
      </c>
      <c r="E184" s="499">
        <f t="shared" si="49"/>
        <v>3527</v>
      </c>
      <c r="F184" s="570">
        <f t="shared" si="50"/>
        <v>34</v>
      </c>
      <c r="G184" s="570">
        <f t="shared" si="50"/>
        <v>0</v>
      </c>
      <c r="I184" s="503">
        <v>3407</v>
      </c>
      <c r="J184" s="5">
        <v>3527</v>
      </c>
      <c r="K184" s="503">
        <v>34</v>
      </c>
      <c r="L184" s="503">
        <v>0</v>
      </c>
      <c r="M184" s="493">
        <v>36</v>
      </c>
      <c r="N184" s="511">
        <v>72</v>
      </c>
      <c r="O184" s="486">
        <f t="shared" si="46"/>
        <v>18</v>
      </c>
      <c r="P184" s="504">
        <f t="shared" si="47"/>
        <v>108</v>
      </c>
    </row>
    <row r="185" spans="1:16" s="492" customFormat="1" ht="15" hidden="1" customHeight="1" x14ac:dyDescent="0.2">
      <c r="A185" s="342">
        <v>70100</v>
      </c>
      <c r="B185" s="437" t="s">
        <v>733</v>
      </c>
      <c r="C185" s="437" t="s">
        <v>746</v>
      </c>
      <c r="D185" s="499">
        <f t="shared" si="48"/>
        <v>3724</v>
      </c>
      <c r="E185" s="499">
        <f t="shared" si="49"/>
        <v>3852</v>
      </c>
      <c r="F185" s="570">
        <f t="shared" si="50"/>
        <v>42</v>
      </c>
      <c r="G185" s="570">
        <f t="shared" si="50"/>
        <v>0</v>
      </c>
      <c r="I185" s="503">
        <v>3724</v>
      </c>
      <c r="J185" s="5">
        <v>3852</v>
      </c>
      <c r="K185" s="503">
        <v>42</v>
      </c>
      <c r="L185" s="503">
        <v>0</v>
      </c>
      <c r="M185" s="511">
        <v>36</v>
      </c>
      <c r="N185" s="493">
        <v>84</v>
      </c>
      <c r="O185" s="486">
        <f>M185*N185/144</f>
        <v>21</v>
      </c>
      <c r="P185" s="504">
        <f t="shared" si="47"/>
        <v>120</v>
      </c>
    </row>
    <row r="186" spans="1:16" s="492" customFormat="1" ht="15" hidden="1" customHeight="1" x14ac:dyDescent="0.2">
      <c r="A186" s="497">
        <v>70110</v>
      </c>
      <c r="B186" s="437" t="s">
        <v>871</v>
      </c>
      <c r="C186" s="437" t="s">
        <v>873</v>
      </c>
      <c r="D186" s="499">
        <f t="shared" si="48"/>
        <v>4095</v>
      </c>
      <c r="E186" s="499">
        <f t="shared" si="49"/>
        <v>4230</v>
      </c>
      <c r="F186" s="570">
        <f t="shared" si="50"/>
        <v>42</v>
      </c>
      <c r="G186" s="570">
        <f t="shared" si="50"/>
        <v>0</v>
      </c>
      <c r="I186" s="503">
        <v>4095</v>
      </c>
      <c r="J186" s="5">
        <v>4230</v>
      </c>
      <c r="K186" s="503">
        <v>42</v>
      </c>
      <c r="L186" s="503">
        <v>0</v>
      </c>
      <c r="M186" s="511">
        <v>36</v>
      </c>
      <c r="N186" s="493">
        <v>96</v>
      </c>
      <c r="O186" s="486">
        <f t="shared" ref="O186:O201" si="51">M186*N186/144</f>
        <v>24</v>
      </c>
      <c r="P186" s="504">
        <f t="shared" si="47"/>
        <v>132</v>
      </c>
    </row>
    <row r="187" spans="1:16" s="492" customFormat="1" ht="15" hidden="1" customHeight="1" x14ac:dyDescent="0.2">
      <c r="A187" s="506">
        <v>70120</v>
      </c>
      <c r="B187" s="453" t="s">
        <v>872</v>
      </c>
      <c r="C187" s="453" t="s">
        <v>874</v>
      </c>
      <c r="D187" s="507">
        <f t="shared" si="48"/>
        <v>4468</v>
      </c>
      <c r="E187" s="507">
        <f t="shared" si="49"/>
        <v>4611</v>
      </c>
      <c r="F187" s="571">
        <f t="shared" si="50"/>
        <v>42</v>
      </c>
      <c r="G187" s="571">
        <f t="shared" si="50"/>
        <v>0</v>
      </c>
      <c r="I187" s="503">
        <v>4468</v>
      </c>
      <c r="J187" s="5">
        <v>4611</v>
      </c>
      <c r="K187" s="503">
        <v>42</v>
      </c>
      <c r="L187" s="503">
        <v>0</v>
      </c>
      <c r="M187" s="511">
        <v>36</v>
      </c>
      <c r="N187" s="493">
        <v>96</v>
      </c>
      <c r="O187" s="486">
        <f t="shared" si="51"/>
        <v>24</v>
      </c>
      <c r="P187" s="504">
        <f t="shared" si="47"/>
        <v>132</v>
      </c>
    </row>
    <row r="188" spans="1:16" s="492" customFormat="1" ht="15" customHeight="1" x14ac:dyDescent="0.2">
      <c r="A188" s="509">
        <v>8010</v>
      </c>
      <c r="B188" s="550" t="s">
        <v>1212</v>
      </c>
      <c r="C188" s="550" t="s">
        <v>1213</v>
      </c>
      <c r="D188" s="510">
        <f t="shared" si="48"/>
        <v>389</v>
      </c>
      <c r="E188" s="510">
        <f t="shared" si="49"/>
        <v>389</v>
      </c>
      <c r="F188" s="572">
        <f t="shared" si="50"/>
        <v>554</v>
      </c>
      <c r="G188" s="570">
        <f t="shared" si="50"/>
        <v>504</v>
      </c>
      <c r="I188" s="503">
        <v>389</v>
      </c>
      <c r="J188" s="5">
        <v>389</v>
      </c>
      <c r="K188" s="503">
        <v>554</v>
      </c>
      <c r="L188" s="503">
        <v>504</v>
      </c>
      <c r="M188" s="511">
        <v>96</v>
      </c>
      <c r="N188" s="493">
        <v>12</v>
      </c>
      <c r="O188" s="486">
        <f t="shared" si="51"/>
        <v>8</v>
      </c>
      <c r="P188" s="504">
        <f t="shared" si="47"/>
        <v>108</v>
      </c>
    </row>
    <row r="189" spans="1:16" s="492" customFormat="1" ht="15" customHeight="1" x14ac:dyDescent="0.2">
      <c r="A189" s="497">
        <v>8016</v>
      </c>
      <c r="B189" s="437" t="s">
        <v>1102</v>
      </c>
      <c r="C189" s="437" t="s">
        <v>903</v>
      </c>
      <c r="D189" s="499">
        <f t="shared" si="48"/>
        <v>482</v>
      </c>
      <c r="E189" s="499">
        <f t="shared" si="49"/>
        <v>482</v>
      </c>
      <c r="F189" s="570">
        <f t="shared" si="50"/>
        <v>554</v>
      </c>
      <c r="G189" s="570">
        <f t="shared" si="50"/>
        <v>504</v>
      </c>
      <c r="I189" s="503">
        <v>482</v>
      </c>
      <c r="J189" s="5">
        <v>482</v>
      </c>
      <c r="K189" s="503">
        <v>554</v>
      </c>
      <c r="L189" s="503">
        <v>504</v>
      </c>
      <c r="M189" s="511">
        <v>96</v>
      </c>
      <c r="N189" s="493">
        <v>18</v>
      </c>
      <c r="O189" s="486">
        <f t="shared" si="51"/>
        <v>12</v>
      </c>
      <c r="P189" s="504">
        <f t="shared" si="47"/>
        <v>114</v>
      </c>
    </row>
    <row r="190" spans="1:16" s="492" customFormat="1" ht="15" customHeight="1" x14ac:dyDescent="0.2">
      <c r="A190" s="497">
        <v>8020</v>
      </c>
      <c r="B190" s="437" t="s">
        <v>747</v>
      </c>
      <c r="C190" s="437" t="s">
        <v>757</v>
      </c>
      <c r="D190" s="499">
        <f t="shared" si="48"/>
        <v>624</v>
      </c>
      <c r="E190" s="499">
        <f t="shared" si="49"/>
        <v>700</v>
      </c>
      <c r="F190" s="570">
        <f t="shared" si="50"/>
        <v>554</v>
      </c>
      <c r="G190" s="570">
        <f t="shared" si="50"/>
        <v>504</v>
      </c>
      <c r="I190" s="503">
        <v>624</v>
      </c>
      <c r="J190" s="5">
        <v>700</v>
      </c>
      <c r="K190" s="503">
        <v>554</v>
      </c>
      <c r="L190" s="503">
        <v>504</v>
      </c>
      <c r="M190" s="493">
        <v>24</v>
      </c>
      <c r="N190" s="493">
        <v>24</v>
      </c>
      <c r="O190" s="486">
        <f t="shared" si="51"/>
        <v>4</v>
      </c>
      <c r="P190" s="504">
        <f t="shared" ref="P190:P204" si="52">M190+N190</f>
        <v>48</v>
      </c>
    </row>
    <row r="191" spans="1:16" s="492" customFormat="1" ht="15" customHeight="1" x14ac:dyDescent="0.2">
      <c r="A191" s="497">
        <v>8026</v>
      </c>
      <c r="B191" s="437" t="s">
        <v>748</v>
      </c>
      <c r="C191" s="437" t="s">
        <v>758</v>
      </c>
      <c r="D191" s="499">
        <f t="shared" si="48"/>
        <v>704</v>
      </c>
      <c r="E191" s="499">
        <f t="shared" si="49"/>
        <v>783</v>
      </c>
      <c r="F191" s="570">
        <f t="shared" si="50"/>
        <v>581</v>
      </c>
      <c r="G191" s="570">
        <f t="shared" si="50"/>
        <v>527</v>
      </c>
      <c r="I191" s="503">
        <v>704</v>
      </c>
      <c r="J191" s="5">
        <v>783</v>
      </c>
      <c r="K191" s="503">
        <v>581</v>
      </c>
      <c r="L191" s="503">
        <v>527</v>
      </c>
      <c r="M191" s="493">
        <v>48</v>
      </c>
      <c r="N191" s="493">
        <v>30</v>
      </c>
      <c r="O191" s="486">
        <f t="shared" si="51"/>
        <v>10</v>
      </c>
      <c r="P191" s="504">
        <f t="shared" si="52"/>
        <v>78</v>
      </c>
    </row>
    <row r="192" spans="1:16" s="492" customFormat="1" ht="15" customHeight="1" x14ac:dyDescent="0.2">
      <c r="A192" s="497">
        <v>8030</v>
      </c>
      <c r="B192" s="498" t="s">
        <v>749</v>
      </c>
      <c r="C192" s="437" t="s">
        <v>759</v>
      </c>
      <c r="D192" s="499">
        <f t="shared" si="48"/>
        <v>802</v>
      </c>
      <c r="E192" s="499">
        <f t="shared" si="49"/>
        <v>885</v>
      </c>
      <c r="F192" s="570">
        <f t="shared" si="50"/>
        <v>620</v>
      </c>
      <c r="G192" s="570">
        <f t="shared" si="50"/>
        <v>561</v>
      </c>
      <c r="I192" s="503">
        <v>802</v>
      </c>
      <c r="J192" s="5">
        <v>885</v>
      </c>
      <c r="K192" s="503">
        <v>620</v>
      </c>
      <c r="L192" s="503">
        <v>561</v>
      </c>
      <c r="M192" s="493">
        <v>48</v>
      </c>
      <c r="N192" s="493">
        <v>36</v>
      </c>
      <c r="O192" s="486">
        <f t="shared" si="51"/>
        <v>12</v>
      </c>
      <c r="P192" s="504">
        <f t="shared" si="52"/>
        <v>84</v>
      </c>
    </row>
    <row r="193" spans="1:16" s="492" customFormat="1" ht="15" customHeight="1" x14ac:dyDescent="0.2">
      <c r="A193" s="497">
        <v>8036</v>
      </c>
      <c r="B193" s="437" t="s">
        <v>904</v>
      </c>
      <c r="C193" s="437" t="s">
        <v>905</v>
      </c>
      <c r="D193" s="499">
        <f t="shared" si="48"/>
        <v>1047</v>
      </c>
      <c r="E193" s="499">
        <f t="shared" si="49"/>
        <v>1133</v>
      </c>
      <c r="F193" s="570">
        <f t="shared" si="50"/>
        <v>734</v>
      </c>
      <c r="G193" s="570">
        <f t="shared" si="50"/>
        <v>659</v>
      </c>
      <c r="I193" s="503">
        <v>1047</v>
      </c>
      <c r="J193" s="5">
        <v>1133</v>
      </c>
      <c r="K193" s="503">
        <v>734</v>
      </c>
      <c r="L193" s="503">
        <v>659</v>
      </c>
      <c r="M193" s="493">
        <v>48</v>
      </c>
      <c r="N193" s="493">
        <v>44</v>
      </c>
      <c r="O193" s="486">
        <f t="shared" si="51"/>
        <v>14.6666666666667</v>
      </c>
      <c r="P193" s="504">
        <f t="shared" si="52"/>
        <v>92</v>
      </c>
    </row>
    <row r="194" spans="1:16" s="492" customFormat="1" ht="15" customHeight="1" x14ac:dyDescent="0.2">
      <c r="A194" s="497">
        <v>8040</v>
      </c>
      <c r="B194" s="498" t="s">
        <v>750</v>
      </c>
      <c r="C194" s="437" t="s">
        <v>760</v>
      </c>
      <c r="D194" s="499">
        <f t="shared" si="48"/>
        <v>1148</v>
      </c>
      <c r="E194" s="499">
        <f t="shared" si="49"/>
        <v>1238</v>
      </c>
      <c r="F194" s="570">
        <f t="shared" si="50"/>
        <v>770</v>
      </c>
      <c r="G194" s="570">
        <f t="shared" si="50"/>
        <v>690</v>
      </c>
      <c r="I194" s="503">
        <v>1148</v>
      </c>
      <c r="J194" s="5">
        <v>1238</v>
      </c>
      <c r="K194" s="503">
        <v>770</v>
      </c>
      <c r="L194" s="503">
        <v>690</v>
      </c>
      <c r="M194" s="493">
        <v>48</v>
      </c>
      <c r="N194" s="493">
        <v>48</v>
      </c>
      <c r="O194" s="486">
        <f t="shared" si="51"/>
        <v>16</v>
      </c>
      <c r="P194" s="504">
        <f t="shared" si="52"/>
        <v>96</v>
      </c>
    </row>
    <row r="195" spans="1:16" s="492" customFormat="1" ht="15" customHeight="1" x14ac:dyDescent="0.2">
      <c r="A195" s="497">
        <v>8046</v>
      </c>
      <c r="B195" s="437" t="s">
        <v>1079</v>
      </c>
      <c r="C195" s="437" t="s">
        <v>761</v>
      </c>
      <c r="D195" s="499">
        <f t="shared" si="48"/>
        <v>1269</v>
      </c>
      <c r="E195" s="499">
        <f t="shared" si="49"/>
        <v>1364</v>
      </c>
      <c r="F195" s="570">
        <f t="shared" si="50"/>
        <v>901</v>
      </c>
      <c r="G195" s="570">
        <f t="shared" si="50"/>
        <v>810</v>
      </c>
      <c r="I195" s="503">
        <v>1269</v>
      </c>
      <c r="J195" s="5">
        <v>1364</v>
      </c>
      <c r="K195" s="503">
        <v>901</v>
      </c>
      <c r="L195" s="503">
        <v>810</v>
      </c>
      <c r="M195" s="493">
        <v>48</v>
      </c>
      <c r="N195" s="493">
        <v>52</v>
      </c>
      <c r="O195" s="486">
        <f t="shared" si="51"/>
        <v>17.3333333333333</v>
      </c>
      <c r="P195" s="504">
        <f t="shared" si="52"/>
        <v>100</v>
      </c>
    </row>
    <row r="196" spans="1:16" s="492" customFormat="1" ht="15" customHeight="1" x14ac:dyDescent="0.2">
      <c r="A196" s="497">
        <v>8050</v>
      </c>
      <c r="B196" s="437" t="s">
        <v>1189</v>
      </c>
      <c r="C196" s="437" t="s">
        <v>906</v>
      </c>
      <c r="D196" s="499">
        <f t="shared" si="48"/>
        <v>1390</v>
      </c>
      <c r="E196" s="499">
        <f t="shared" si="49"/>
        <v>1488</v>
      </c>
      <c r="F196" s="570">
        <f t="shared" si="50"/>
        <v>943</v>
      </c>
      <c r="G196" s="570">
        <f t="shared" si="50"/>
        <v>846</v>
      </c>
      <c r="I196" s="503">
        <v>1390</v>
      </c>
      <c r="J196" s="5">
        <v>1488</v>
      </c>
      <c r="K196" s="503">
        <v>943</v>
      </c>
      <c r="L196" s="503">
        <v>846</v>
      </c>
      <c r="M196" s="493">
        <v>48</v>
      </c>
      <c r="N196" s="493">
        <v>54</v>
      </c>
      <c r="O196" s="486">
        <f t="shared" si="51"/>
        <v>18</v>
      </c>
      <c r="P196" s="504">
        <f t="shared" si="52"/>
        <v>102</v>
      </c>
    </row>
    <row r="197" spans="1:16" s="492" customFormat="1" ht="15" customHeight="1" x14ac:dyDescent="0.2">
      <c r="A197" s="553">
        <v>8056</v>
      </c>
      <c r="B197" s="437" t="s">
        <v>751</v>
      </c>
      <c r="C197" s="437" t="s">
        <v>762</v>
      </c>
      <c r="D197" s="499">
        <f t="shared" si="48"/>
        <v>1961</v>
      </c>
      <c r="E197" s="499">
        <f t="shared" si="49"/>
        <v>2062</v>
      </c>
      <c r="F197" s="570">
        <f t="shared" si="50"/>
        <v>1075</v>
      </c>
      <c r="G197" s="570">
        <f t="shared" si="50"/>
        <v>948</v>
      </c>
      <c r="I197" s="503">
        <v>1961</v>
      </c>
      <c r="J197" s="5">
        <v>2062</v>
      </c>
      <c r="K197" s="503">
        <v>1075</v>
      </c>
      <c r="L197" s="503">
        <v>948</v>
      </c>
      <c r="M197" s="493">
        <v>48</v>
      </c>
      <c r="N197" s="493">
        <v>66</v>
      </c>
      <c r="O197" s="486">
        <f t="shared" si="51"/>
        <v>22</v>
      </c>
      <c r="P197" s="504">
        <f t="shared" si="52"/>
        <v>114</v>
      </c>
    </row>
    <row r="198" spans="1:16" s="492" customFormat="1" ht="15" customHeight="1" x14ac:dyDescent="0.2">
      <c r="A198" s="553">
        <v>8060</v>
      </c>
      <c r="B198" s="437" t="s">
        <v>752</v>
      </c>
      <c r="C198" s="437" t="s">
        <v>763</v>
      </c>
      <c r="D198" s="499">
        <f t="shared" si="48"/>
        <v>2552</v>
      </c>
      <c r="E198" s="499">
        <f t="shared" si="49"/>
        <v>2657</v>
      </c>
      <c r="F198" s="570">
        <f t="shared" si="50"/>
        <v>1333</v>
      </c>
      <c r="G198" s="570">
        <f t="shared" si="50"/>
        <v>1171</v>
      </c>
      <c r="I198" s="503">
        <v>2552</v>
      </c>
      <c r="J198" s="5">
        <v>2657</v>
      </c>
      <c r="K198" s="503">
        <v>1333</v>
      </c>
      <c r="L198" s="503">
        <v>1171</v>
      </c>
      <c r="M198" s="493">
        <v>48</v>
      </c>
      <c r="N198" s="493">
        <v>72</v>
      </c>
      <c r="O198" s="486">
        <f t="shared" si="51"/>
        <v>24</v>
      </c>
      <c r="P198" s="504">
        <f t="shared" si="52"/>
        <v>120</v>
      </c>
    </row>
    <row r="199" spans="1:16" s="492" customFormat="1" ht="15" customHeight="1" x14ac:dyDescent="0.2">
      <c r="A199" s="553">
        <v>8070</v>
      </c>
      <c r="B199" s="437" t="s">
        <v>753</v>
      </c>
      <c r="C199" s="437" t="s">
        <v>764</v>
      </c>
      <c r="D199" s="499">
        <f t="shared" si="48"/>
        <v>2977</v>
      </c>
      <c r="E199" s="499">
        <f t="shared" si="49"/>
        <v>3091</v>
      </c>
      <c r="F199" s="570">
        <f t="shared" si="50"/>
        <v>1592</v>
      </c>
      <c r="G199" s="570">
        <f t="shared" si="50"/>
        <v>1402</v>
      </c>
      <c r="I199" s="503">
        <v>2977</v>
      </c>
      <c r="J199" s="5">
        <v>3091</v>
      </c>
      <c r="K199" s="503">
        <v>1592</v>
      </c>
      <c r="L199" s="503">
        <v>1402</v>
      </c>
      <c r="M199" s="493">
        <v>48</v>
      </c>
      <c r="N199" s="493">
        <v>84</v>
      </c>
      <c r="O199" s="486">
        <f t="shared" si="51"/>
        <v>28</v>
      </c>
      <c r="P199" s="504">
        <f t="shared" si="52"/>
        <v>132</v>
      </c>
    </row>
    <row r="200" spans="1:16" s="492" customFormat="1" ht="15" customHeight="1" thickBot="1" x14ac:dyDescent="0.25">
      <c r="A200" s="590">
        <v>8080</v>
      </c>
      <c r="B200" s="582" t="s">
        <v>754</v>
      </c>
      <c r="C200" s="582" t="s">
        <v>765</v>
      </c>
      <c r="D200" s="583">
        <f t="shared" si="48"/>
        <v>3407</v>
      </c>
      <c r="E200" s="583">
        <f t="shared" si="49"/>
        <v>3662</v>
      </c>
      <c r="F200" s="584">
        <f t="shared" si="50"/>
        <v>2032</v>
      </c>
      <c r="G200" s="584">
        <f t="shared" si="50"/>
        <v>1800</v>
      </c>
      <c r="I200" s="503">
        <v>3407</v>
      </c>
      <c r="J200" s="5">
        <v>3662</v>
      </c>
      <c r="K200" s="503">
        <v>2032</v>
      </c>
      <c r="L200" s="503">
        <v>1800</v>
      </c>
      <c r="M200" s="493">
        <v>48</v>
      </c>
      <c r="N200" s="493">
        <v>96</v>
      </c>
      <c r="O200" s="486">
        <f t="shared" si="51"/>
        <v>32</v>
      </c>
      <c r="P200" s="504">
        <f t="shared" si="52"/>
        <v>144</v>
      </c>
    </row>
    <row r="201" spans="1:16" s="492" customFormat="1" ht="15" hidden="1" customHeight="1" x14ac:dyDescent="0.2">
      <c r="A201" s="497">
        <v>8090</v>
      </c>
      <c r="B201" s="437" t="s">
        <v>755</v>
      </c>
      <c r="C201" s="437" t="s">
        <v>766</v>
      </c>
      <c r="D201" s="499">
        <f t="shared" ref="D201:D240" si="53">$G$2*I201</f>
        <v>2823</v>
      </c>
      <c r="E201" s="570">
        <f t="shared" ref="E201:E240" si="54">$G$2*J201</f>
        <v>2918</v>
      </c>
      <c r="I201" s="503">
        <v>2823</v>
      </c>
      <c r="J201" s="5">
        <v>2918</v>
      </c>
      <c r="K201" s="503">
        <v>25</v>
      </c>
      <c r="L201" s="503"/>
      <c r="M201" s="493">
        <v>36</v>
      </c>
      <c r="N201" s="511">
        <v>72</v>
      </c>
      <c r="O201" s="486">
        <f t="shared" si="51"/>
        <v>18</v>
      </c>
      <c r="P201" s="504">
        <f t="shared" si="52"/>
        <v>108</v>
      </c>
    </row>
    <row r="202" spans="1:16" s="492" customFormat="1" ht="15" hidden="1" customHeight="1" x14ac:dyDescent="0.2">
      <c r="A202" s="342">
        <v>80100</v>
      </c>
      <c r="B202" s="437" t="s">
        <v>756</v>
      </c>
      <c r="C202" s="437" t="s">
        <v>767</v>
      </c>
      <c r="D202" s="499">
        <f t="shared" si="53"/>
        <v>3151</v>
      </c>
      <c r="E202" s="570">
        <f t="shared" si="54"/>
        <v>3251</v>
      </c>
      <c r="I202" s="503">
        <v>3151</v>
      </c>
      <c r="J202" s="5">
        <v>3251</v>
      </c>
      <c r="K202" s="503">
        <v>31</v>
      </c>
      <c r="L202" s="503"/>
      <c r="M202" s="511">
        <v>36</v>
      </c>
      <c r="N202" s="493">
        <v>84</v>
      </c>
      <c r="O202" s="486">
        <f>M202*N202/144</f>
        <v>21</v>
      </c>
      <c r="P202" s="504">
        <f t="shared" si="52"/>
        <v>120</v>
      </c>
    </row>
    <row r="203" spans="1:16" s="492" customFormat="1" ht="15" hidden="1" customHeight="1" x14ac:dyDescent="0.2">
      <c r="A203" s="497">
        <v>80110</v>
      </c>
      <c r="B203" s="437" t="s">
        <v>875</v>
      </c>
      <c r="C203" s="437" t="s">
        <v>877</v>
      </c>
      <c r="D203" s="499">
        <f t="shared" si="53"/>
        <v>3466</v>
      </c>
      <c r="E203" s="570">
        <f t="shared" si="54"/>
        <v>3572</v>
      </c>
      <c r="I203" s="503">
        <v>3466</v>
      </c>
      <c r="J203" s="5">
        <v>3572</v>
      </c>
      <c r="K203" s="503">
        <v>31</v>
      </c>
      <c r="L203" s="503"/>
      <c r="M203" s="511">
        <v>36</v>
      </c>
      <c r="N203" s="493">
        <v>96</v>
      </c>
      <c r="O203" s="486">
        <f t="shared" ref="O203:O213" si="55">M203*N203/144</f>
        <v>24</v>
      </c>
      <c r="P203" s="504">
        <f t="shared" si="52"/>
        <v>132</v>
      </c>
    </row>
    <row r="204" spans="1:16" s="492" customFormat="1" ht="15" hidden="1" customHeight="1" x14ac:dyDescent="0.2">
      <c r="A204" s="506">
        <v>80120</v>
      </c>
      <c r="B204" s="453" t="s">
        <v>876</v>
      </c>
      <c r="C204" s="453" t="s">
        <v>878</v>
      </c>
      <c r="D204" s="507">
        <f t="shared" si="53"/>
        <v>3782</v>
      </c>
      <c r="E204" s="571">
        <f t="shared" si="54"/>
        <v>3893</v>
      </c>
      <c r="I204" s="503">
        <v>3782</v>
      </c>
      <c r="J204" s="5">
        <v>3893</v>
      </c>
      <c r="K204" s="503">
        <v>31</v>
      </c>
      <c r="L204" s="503"/>
      <c r="M204" s="511">
        <v>36</v>
      </c>
      <c r="N204" s="493">
        <v>96</v>
      </c>
      <c r="O204" s="486">
        <f t="shared" si="55"/>
        <v>24</v>
      </c>
      <c r="P204" s="504">
        <f t="shared" si="52"/>
        <v>132</v>
      </c>
    </row>
    <row r="205" spans="1:16" s="492" customFormat="1" ht="15" hidden="1" customHeight="1" x14ac:dyDescent="0.2">
      <c r="A205" s="497">
        <v>9030</v>
      </c>
      <c r="B205" s="498" t="s">
        <v>768</v>
      </c>
      <c r="C205" s="437" t="s">
        <v>777</v>
      </c>
      <c r="D205" s="499">
        <f t="shared" si="53"/>
        <v>775</v>
      </c>
      <c r="E205" s="570">
        <f t="shared" si="54"/>
        <v>842</v>
      </c>
      <c r="I205" s="503">
        <v>775</v>
      </c>
      <c r="J205" s="5">
        <v>842</v>
      </c>
      <c r="K205" s="503">
        <v>25</v>
      </c>
      <c r="L205" s="503"/>
      <c r="M205" s="493">
        <v>48</v>
      </c>
      <c r="N205" s="493">
        <v>36</v>
      </c>
      <c r="O205" s="486">
        <f t="shared" si="55"/>
        <v>12</v>
      </c>
      <c r="P205" s="504">
        <f t="shared" ref="P205:P213" si="56">M205+N205</f>
        <v>84</v>
      </c>
    </row>
    <row r="206" spans="1:16" s="492" customFormat="1" ht="15" hidden="1" customHeight="1" x14ac:dyDescent="0.2">
      <c r="A206" s="497">
        <v>9036</v>
      </c>
      <c r="B206" s="498" t="s">
        <v>769</v>
      </c>
      <c r="C206" s="437" t="s">
        <v>778</v>
      </c>
      <c r="D206" s="499">
        <f t="shared" si="53"/>
        <v>820</v>
      </c>
      <c r="E206" s="570">
        <f t="shared" si="54"/>
        <v>890</v>
      </c>
      <c r="I206" s="503">
        <v>820</v>
      </c>
      <c r="J206" s="5">
        <v>890</v>
      </c>
      <c r="K206" s="503">
        <v>25</v>
      </c>
      <c r="L206" s="503"/>
      <c r="M206" s="493">
        <v>48</v>
      </c>
      <c r="N206" s="493">
        <v>44</v>
      </c>
      <c r="O206" s="486">
        <f t="shared" si="55"/>
        <v>14.6666666666667</v>
      </c>
      <c r="P206" s="504">
        <f t="shared" si="56"/>
        <v>92</v>
      </c>
    </row>
    <row r="207" spans="1:16" s="492" customFormat="1" ht="15" hidden="1" customHeight="1" x14ac:dyDescent="0.2">
      <c r="A207" s="497">
        <v>9040</v>
      </c>
      <c r="B207" s="498" t="s">
        <v>770</v>
      </c>
      <c r="C207" s="437" t="s">
        <v>779</v>
      </c>
      <c r="D207" s="499">
        <f t="shared" si="53"/>
        <v>900</v>
      </c>
      <c r="E207" s="570">
        <f t="shared" si="54"/>
        <v>973</v>
      </c>
      <c r="I207" s="503">
        <v>900</v>
      </c>
      <c r="J207" s="5">
        <v>973</v>
      </c>
      <c r="K207" s="503">
        <v>25</v>
      </c>
      <c r="L207" s="503"/>
      <c r="M207" s="493">
        <v>48</v>
      </c>
      <c r="N207" s="493">
        <v>48</v>
      </c>
      <c r="O207" s="486">
        <f t="shared" si="55"/>
        <v>16</v>
      </c>
      <c r="P207" s="504">
        <f t="shared" si="56"/>
        <v>96</v>
      </c>
    </row>
    <row r="208" spans="1:16" s="492" customFormat="1" ht="15" hidden="1" customHeight="1" x14ac:dyDescent="0.2">
      <c r="A208" s="497">
        <v>9046</v>
      </c>
      <c r="B208" s="498" t="s">
        <v>771</v>
      </c>
      <c r="C208" s="437" t="s">
        <v>780</v>
      </c>
      <c r="D208" s="499">
        <f t="shared" si="53"/>
        <v>1500</v>
      </c>
      <c r="E208" s="570">
        <f t="shared" si="54"/>
        <v>1575</v>
      </c>
      <c r="I208" s="503">
        <v>1500</v>
      </c>
      <c r="J208" s="5">
        <v>1575</v>
      </c>
      <c r="K208" s="503">
        <v>25</v>
      </c>
      <c r="L208" s="503"/>
      <c r="M208" s="493">
        <v>48</v>
      </c>
      <c r="N208" s="493">
        <v>52</v>
      </c>
      <c r="O208" s="486">
        <f t="shared" si="55"/>
        <v>17.3333333333333</v>
      </c>
      <c r="P208" s="504">
        <f t="shared" si="56"/>
        <v>100</v>
      </c>
    </row>
    <row r="209" spans="1:16" s="492" customFormat="1" ht="15" hidden="1" customHeight="1" x14ac:dyDescent="0.2">
      <c r="A209" s="497">
        <v>9050</v>
      </c>
      <c r="B209" s="437" t="s">
        <v>772</v>
      </c>
      <c r="C209" s="437" t="s">
        <v>781</v>
      </c>
      <c r="D209" s="499">
        <f t="shared" si="53"/>
        <v>1720</v>
      </c>
      <c r="E209" s="570">
        <f t="shared" si="54"/>
        <v>1798</v>
      </c>
      <c r="I209" s="503">
        <v>1720</v>
      </c>
      <c r="J209" s="5">
        <v>1798</v>
      </c>
      <c r="K209" s="503">
        <v>31</v>
      </c>
      <c r="L209" s="503"/>
      <c r="M209" s="493">
        <v>48</v>
      </c>
      <c r="N209" s="493">
        <v>54</v>
      </c>
      <c r="O209" s="486">
        <f t="shared" si="55"/>
        <v>18</v>
      </c>
      <c r="P209" s="504">
        <f t="shared" si="56"/>
        <v>102</v>
      </c>
    </row>
    <row r="210" spans="1:16" s="492" customFormat="1" ht="15" hidden="1" customHeight="1" x14ac:dyDescent="0.2">
      <c r="A210" s="553">
        <v>9056</v>
      </c>
      <c r="B210" s="437" t="s">
        <v>773</v>
      </c>
      <c r="C210" s="437" t="s">
        <v>782</v>
      </c>
      <c r="D210" s="499">
        <f t="shared" si="53"/>
        <v>1815</v>
      </c>
      <c r="E210" s="570">
        <f t="shared" si="54"/>
        <v>1896</v>
      </c>
      <c r="I210" s="503">
        <v>1815</v>
      </c>
      <c r="J210" s="5">
        <v>1896</v>
      </c>
      <c r="K210" s="503">
        <v>31</v>
      </c>
      <c r="L210" s="503"/>
      <c r="M210" s="493">
        <v>48</v>
      </c>
      <c r="N210" s="493">
        <v>66</v>
      </c>
      <c r="O210" s="486">
        <f t="shared" si="55"/>
        <v>22</v>
      </c>
      <c r="P210" s="504">
        <f t="shared" si="56"/>
        <v>114</v>
      </c>
    </row>
    <row r="211" spans="1:16" s="492" customFormat="1" ht="15" hidden="1" customHeight="1" x14ac:dyDescent="0.2">
      <c r="A211" s="553">
        <v>9060</v>
      </c>
      <c r="B211" s="437" t="s">
        <v>774</v>
      </c>
      <c r="C211" s="437" t="s">
        <v>783</v>
      </c>
      <c r="D211" s="499">
        <f t="shared" si="53"/>
        <v>2123</v>
      </c>
      <c r="E211" s="570">
        <f t="shared" si="54"/>
        <v>2207</v>
      </c>
      <c r="I211" s="503">
        <v>2123</v>
      </c>
      <c r="J211" s="5">
        <v>2207</v>
      </c>
      <c r="K211" s="503">
        <v>31</v>
      </c>
      <c r="L211" s="503"/>
      <c r="M211" s="493">
        <v>48</v>
      </c>
      <c r="N211" s="493">
        <v>72</v>
      </c>
      <c r="O211" s="486">
        <f t="shared" si="55"/>
        <v>24</v>
      </c>
      <c r="P211" s="504">
        <f t="shared" si="56"/>
        <v>120</v>
      </c>
    </row>
    <row r="212" spans="1:16" s="492" customFormat="1" ht="15" hidden="1" customHeight="1" x14ac:dyDescent="0.2">
      <c r="A212" s="553">
        <v>9070</v>
      </c>
      <c r="B212" s="437" t="s">
        <v>775</v>
      </c>
      <c r="C212" s="437" t="s">
        <v>784</v>
      </c>
      <c r="D212" s="499">
        <f t="shared" si="53"/>
        <v>2523</v>
      </c>
      <c r="E212" s="570">
        <f t="shared" si="54"/>
        <v>2612</v>
      </c>
      <c r="I212" s="503">
        <v>2523</v>
      </c>
      <c r="J212" s="5">
        <v>2612</v>
      </c>
      <c r="K212" s="503">
        <v>31</v>
      </c>
      <c r="L212" s="503"/>
      <c r="M212" s="493">
        <v>48</v>
      </c>
      <c r="N212" s="493">
        <v>84</v>
      </c>
      <c r="O212" s="486">
        <f t="shared" si="55"/>
        <v>28</v>
      </c>
      <c r="P212" s="504">
        <f t="shared" si="56"/>
        <v>132</v>
      </c>
    </row>
    <row r="213" spans="1:16" s="492" customFormat="1" ht="15" hidden="1" customHeight="1" x14ac:dyDescent="0.2">
      <c r="A213" s="553">
        <v>9080</v>
      </c>
      <c r="B213" s="437" t="s">
        <v>776</v>
      </c>
      <c r="C213" s="437" t="s">
        <v>785</v>
      </c>
      <c r="D213" s="499">
        <f t="shared" si="53"/>
        <v>2823</v>
      </c>
      <c r="E213" s="570">
        <f t="shared" si="54"/>
        <v>2918</v>
      </c>
      <c r="I213" s="503">
        <v>2823</v>
      </c>
      <c r="J213" s="5">
        <v>2918</v>
      </c>
      <c r="K213" s="503">
        <v>31</v>
      </c>
      <c r="L213" s="503"/>
      <c r="M213" s="493">
        <v>48</v>
      </c>
      <c r="N213" s="493">
        <v>96</v>
      </c>
      <c r="O213" s="486">
        <f t="shared" si="55"/>
        <v>32</v>
      </c>
      <c r="P213" s="504">
        <f t="shared" si="56"/>
        <v>144</v>
      </c>
    </row>
    <row r="214" spans="1:16" s="492" customFormat="1" ht="15" hidden="1" customHeight="1" x14ac:dyDescent="0.2">
      <c r="A214" s="509">
        <v>10030</v>
      </c>
      <c r="B214" s="562" t="s">
        <v>786</v>
      </c>
      <c r="C214" s="550" t="s">
        <v>795</v>
      </c>
      <c r="D214" s="510">
        <f t="shared" si="53"/>
        <v>819</v>
      </c>
      <c r="E214" s="572">
        <f t="shared" si="54"/>
        <v>892</v>
      </c>
      <c r="I214" s="503">
        <v>819</v>
      </c>
      <c r="J214" s="5">
        <v>892</v>
      </c>
      <c r="K214" s="503">
        <v>25</v>
      </c>
      <c r="L214" s="503"/>
      <c r="M214" s="493">
        <v>48</v>
      </c>
      <c r="N214" s="493">
        <v>36</v>
      </c>
      <c r="O214" s="486">
        <f t="shared" ref="O214:O222" si="57">M214*N214/144</f>
        <v>12</v>
      </c>
      <c r="P214" s="504">
        <f t="shared" ref="P214:P222" si="58">M214+N214</f>
        <v>84</v>
      </c>
    </row>
    <row r="215" spans="1:16" s="492" customFormat="1" ht="15" hidden="1" customHeight="1" x14ac:dyDescent="0.2">
      <c r="A215" s="497">
        <v>10036</v>
      </c>
      <c r="B215" s="498" t="s">
        <v>787</v>
      </c>
      <c r="C215" s="437" t="s">
        <v>796</v>
      </c>
      <c r="D215" s="499">
        <f t="shared" si="53"/>
        <v>945</v>
      </c>
      <c r="E215" s="570">
        <f t="shared" si="54"/>
        <v>1020</v>
      </c>
      <c r="I215" s="503">
        <v>945</v>
      </c>
      <c r="J215" s="5">
        <v>1020</v>
      </c>
      <c r="K215" s="503">
        <v>25</v>
      </c>
      <c r="L215" s="503"/>
      <c r="M215" s="493">
        <v>48</v>
      </c>
      <c r="N215" s="493">
        <v>44</v>
      </c>
      <c r="O215" s="486">
        <f t="shared" si="57"/>
        <v>14.6666666666667</v>
      </c>
      <c r="P215" s="504">
        <f t="shared" si="58"/>
        <v>92</v>
      </c>
    </row>
    <row r="216" spans="1:16" s="492" customFormat="1" ht="15" hidden="1" customHeight="1" x14ac:dyDescent="0.2">
      <c r="A216" s="497">
        <v>10040</v>
      </c>
      <c r="B216" s="498" t="s">
        <v>788</v>
      </c>
      <c r="C216" s="437" t="s">
        <v>797</v>
      </c>
      <c r="D216" s="499">
        <f t="shared" si="53"/>
        <v>1037</v>
      </c>
      <c r="E216" s="570">
        <f t="shared" si="54"/>
        <v>1115</v>
      </c>
      <c r="I216" s="503">
        <v>1037</v>
      </c>
      <c r="J216" s="5">
        <v>1115</v>
      </c>
      <c r="K216" s="503">
        <v>25</v>
      </c>
      <c r="L216" s="503"/>
      <c r="M216" s="493">
        <v>48</v>
      </c>
      <c r="N216" s="493">
        <v>48</v>
      </c>
      <c r="O216" s="486">
        <f t="shared" si="57"/>
        <v>16</v>
      </c>
      <c r="P216" s="504">
        <f t="shared" si="58"/>
        <v>96</v>
      </c>
    </row>
    <row r="217" spans="1:16" s="492" customFormat="1" ht="15" hidden="1" customHeight="1" x14ac:dyDescent="0.2">
      <c r="A217" s="497">
        <v>10046</v>
      </c>
      <c r="B217" s="498" t="s">
        <v>789</v>
      </c>
      <c r="C217" s="437" t="s">
        <v>798</v>
      </c>
      <c r="D217" s="499">
        <f t="shared" si="53"/>
        <v>1773</v>
      </c>
      <c r="E217" s="570">
        <f t="shared" si="54"/>
        <v>1854</v>
      </c>
      <c r="I217" s="503">
        <v>1773</v>
      </c>
      <c r="J217" s="5">
        <v>1854</v>
      </c>
      <c r="K217" s="503">
        <v>25</v>
      </c>
      <c r="L217" s="503"/>
      <c r="M217" s="493">
        <v>48</v>
      </c>
      <c r="N217" s="493">
        <v>52</v>
      </c>
      <c r="O217" s="486">
        <f t="shared" si="57"/>
        <v>17.3333333333333</v>
      </c>
      <c r="P217" s="504">
        <f t="shared" si="58"/>
        <v>100</v>
      </c>
    </row>
    <row r="218" spans="1:16" s="492" customFormat="1" ht="15" hidden="1" customHeight="1" x14ac:dyDescent="0.2">
      <c r="A218" s="497">
        <v>10050</v>
      </c>
      <c r="B218" s="437" t="s">
        <v>790</v>
      </c>
      <c r="C218" s="437" t="s">
        <v>799</v>
      </c>
      <c r="D218" s="499">
        <f t="shared" si="53"/>
        <v>1970</v>
      </c>
      <c r="E218" s="570">
        <f t="shared" si="54"/>
        <v>2054</v>
      </c>
      <c r="I218" s="503">
        <v>1970</v>
      </c>
      <c r="J218" s="5">
        <v>2054</v>
      </c>
      <c r="K218" s="503">
        <v>31</v>
      </c>
      <c r="L218" s="503"/>
      <c r="M218" s="493">
        <v>48</v>
      </c>
      <c r="N218" s="493">
        <v>54</v>
      </c>
      <c r="O218" s="486">
        <f t="shared" si="57"/>
        <v>18</v>
      </c>
      <c r="P218" s="504">
        <f t="shared" si="58"/>
        <v>102</v>
      </c>
    </row>
    <row r="219" spans="1:16" s="492" customFormat="1" ht="15" hidden="1" customHeight="1" x14ac:dyDescent="0.2">
      <c r="A219" s="553">
        <v>10056</v>
      </c>
      <c r="B219" s="437" t="s">
        <v>791</v>
      </c>
      <c r="C219" s="437" t="s">
        <v>800</v>
      </c>
      <c r="D219" s="499">
        <f t="shared" si="53"/>
        <v>2167</v>
      </c>
      <c r="E219" s="570">
        <f t="shared" si="54"/>
        <v>2253</v>
      </c>
      <c r="I219" s="503">
        <v>2167</v>
      </c>
      <c r="J219" s="5">
        <v>2253</v>
      </c>
      <c r="K219" s="503">
        <v>31</v>
      </c>
      <c r="L219" s="503"/>
      <c r="M219" s="493">
        <v>48</v>
      </c>
      <c r="N219" s="493">
        <v>66</v>
      </c>
      <c r="O219" s="486">
        <f t="shared" si="57"/>
        <v>22</v>
      </c>
      <c r="P219" s="504">
        <f t="shared" si="58"/>
        <v>114</v>
      </c>
    </row>
    <row r="220" spans="1:16" s="492" customFormat="1" ht="15" hidden="1" customHeight="1" x14ac:dyDescent="0.2">
      <c r="A220" s="553">
        <v>10060</v>
      </c>
      <c r="B220" s="437" t="s">
        <v>792</v>
      </c>
      <c r="C220" s="437" t="s">
        <v>801</v>
      </c>
      <c r="D220" s="499">
        <f t="shared" si="53"/>
        <v>2364</v>
      </c>
      <c r="E220" s="570">
        <f t="shared" si="54"/>
        <v>2453</v>
      </c>
      <c r="I220" s="503">
        <v>2364</v>
      </c>
      <c r="J220" s="5">
        <v>2453</v>
      </c>
      <c r="K220" s="503">
        <v>31</v>
      </c>
      <c r="L220" s="503"/>
      <c r="M220" s="493">
        <v>48</v>
      </c>
      <c r="N220" s="493">
        <v>72</v>
      </c>
      <c r="O220" s="486">
        <f t="shared" si="57"/>
        <v>24</v>
      </c>
      <c r="P220" s="504">
        <f t="shared" si="58"/>
        <v>120</v>
      </c>
    </row>
    <row r="221" spans="1:16" s="492" customFormat="1" ht="15" hidden="1" customHeight="1" x14ac:dyDescent="0.2">
      <c r="A221" s="553">
        <v>10070</v>
      </c>
      <c r="B221" s="437" t="s">
        <v>793</v>
      </c>
      <c r="C221" s="437" t="s">
        <v>802</v>
      </c>
      <c r="D221" s="499">
        <f t="shared" si="53"/>
        <v>2758</v>
      </c>
      <c r="E221" s="570">
        <f t="shared" si="54"/>
        <v>2853</v>
      </c>
      <c r="I221" s="503">
        <v>2758</v>
      </c>
      <c r="J221" s="5">
        <v>2853</v>
      </c>
      <c r="K221" s="503">
        <v>31</v>
      </c>
      <c r="L221" s="503"/>
      <c r="M221" s="493">
        <v>48</v>
      </c>
      <c r="N221" s="493">
        <v>84</v>
      </c>
      <c r="O221" s="486">
        <f t="shared" si="57"/>
        <v>28</v>
      </c>
      <c r="P221" s="504">
        <f t="shared" si="58"/>
        <v>132</v>
      </c>
    </row>
    <row r="222" spans="1:16" s="492" customFormat="1" ht="15" hidden="1" customHeight="1" x14ac:dyDescent="0.2">
      <c r="A222" s="553">
        <v>10080</v>
      </c>
      <c r="B222" s="437" t="s">
        <v>794</v>
      </c>
      <c r="C222" s="437" t="s">
        <v>803</v>
      </c>
      <c r="D222" s="499">
        <f t="shared" si="53"/>
        <v>3151</v>
      </c>
      <c r="E222" s="570">
        <f t="shared" si="54"/>
        <v>3251</v>
      </c>
      <c r="I222" s="503">
        <v>3151</v>
      </c>
      <c r="J222" s="5">
        <v>3251</v>
      </c>
      <c r="K222" s="503">
        <v>31</v>
      </c>
      <c r="L222" s="503"/>
      <c r="M222" s="493">
        <v>48</v>
      </c>
      <c r="N222" s="493">
        <v>96</v>
      </c>
      <c r="O222" s="486">
        <f t="shared" si="57"/>
        <v>32</v>
      </c>
      <c r="P222" s="504">
        <f t="shared" si="58"/>
        <v>144</v>
      </c>
    </row>
    <row r="223" spans="1:16" s="492" customFormat="1" ht="15" hidden="1" customHeight="1" x14ac:dyDescent="0.2">
      <c r="A223" s="509">
        <v>11030</v>
      </c>
      <c r="B223" s="550" t="s">
        <v>804</v>
      </c>
      <c r="C223" s="550" t="s">
        <v>813</v>
      </c>
      <c r="D223" s="510">
        <f t="shared" si="53"/>
        <v>901</v>
      </c>
      <c r="E223" s="572">
        <f t="shared" si="54"/>
        <v>979</v>
      </c>
      <c r="I223" s="503">
        <v>901</v>
      </c>
      <c r="J223" s="5">
        <v>979</v>
      </c>
      <c r="K223" s="503">
        <v>25</v>
      </c>
      <c r="L223" s="503"/>
      <c r="M223" s="493">
        <v>48</v>
      </c>
      <c r="N223" s="493">
        <v>36</v>
      </c>
      <c r="O223" s="486">
        <f t="shared" ref="O223:O231" si="59">M223*N223/144</f>
        <v>12</v>
      </c>
      <c r="P223" s="504">
        <f t="shared" ref="P223:P231" si="60">M223+N223</f>
        <v>84</v>
      </c>
    </row>
    <row r="224" spans="1:16" s="492" customFormat="1" ht="15" hidden="1" customHeight="1" x14ac:dyDescent="0.2">
      <c r="A224" s="497">
        <v>11036</v>
      </c>
      <c r="B224" s="437" t="s">
        <v>805</v>
      </c>
      <c r="C224" s="437" t="s">
        <v>814</v>
      </c>
      <c r="D224" s="499">
        <f t="shared" si="53"/>
        <v>1051</v>
      </c>
      <c r="E224" s="570">
        <f t="shared" si="54"/>
        <v>1132</v>
      </c>
      <c r="I224" s="503">
        <v>1051</v>
      </c>
      <c r="J224" s="5">
        <v>1132</v>
      </c>
      <c r="K224" s="503">
        <v>25</v>
      </c>
      <c r="L224" s="503"/>
      <c r="M224" s="493">
        <v>48</v>
      </c>
      <c r="N224" s="493">
        <v>44</v>
      </c>
      <c r="O224" s="486">
        <f t="shared" si="59"/>
        <v>14.6666666666667</v>
      </c>
      <c r="P224" s="504">
        <f t="shared" si="60"/>
        <v>92</v>
      </c>
    </row>
    <row r="225" spans="1:16" s="492" customFormat="1" ht="15" hidden="1" customHeight="1" x14ac:dyDescent="0.2">
      <c r="A225" s="497">
        <v>11040</v>
      </c>
      <c r="B225" s="437" t="s">
        <v>806</v>
      </c>
      <c r="C225" s="437" t="s">
        <v>815</v>
      </c>
      <c r="D225" s="499">
        <f t="shared" si="53"/>
        <v>1734</v>
      </c>
      <c r="E225" s="570">
        <f t="shared" si="54"/>
        <v>1818</v>
      </c>
      <c r="I225" s="503">
        <v>1734</v>
      </c>
      <c r="J225" s="5">
        <v>1818</v>
      </c>
      <c r="K225" s="503">
        <v>25</v>
      </c>
      <c r="L225" s="503"/>
      <c r="M225" s="493">
        <v>48</v>
      </c>
      <c r="N225" s="493">
        <v>48</v>
      </c>
      <c r="O225" s="486">
        <f t="shared" si="59"/>
        <v>16</v>
      </c>
      <c r="P225" s="504">
        <f t="shared" si="60"/>
        <v>96</v>
      </c>
    </row>
    <row r="226" spans="1:16" s="492" customFormat="1" ht="15" hidden="1" customHeight="1" x14ac:dyDescent="0.2">
      <c r="A226" s="497">
        <v>11046</v>
      </c>
      <c r="B226" s="437" t="s">
        <v>807</v>
      </c>
      <c r="C226" s="437" t="s">
        <v>816</v>
      </c>
      <c r="D226" s="499">
        <f t="shared" si="53"/>
        <v>1950</v>
      </c>
      <c r="E226" s="570">
        <f t="shared" si="54"/>
        <v>2036</v>
      </c>
      <c r="I226" s="503">
        <v>1950</v>
      </c>
      <c r="J226" s="5">
        <v>2036</v>
      </c>
      <c r="K226" s="503">
        <v>25</v>
      </c>
      <c r="L226" s="503"/>
      <c r="M226" s="493">
        <v>48</v>
      </c>
      <c r="N226" s="493">
        <v>52</v>
      </c>
      <c r="O226" s="486">
        <f t="shared" si="59"/>
        <v>17.3333333333333</v>
      </c>
      <c r="P226" s="504">
        <f t="shared" si="60"/>
        <v>100</v>
      </c>
    </row>
    <row r="227" spans="1:16" s="492" customFormat="1" ht="15" hidden="1" customHeight="1" x14ac:dyDescent="0.2">
      <c r="A227" s="497">
        <v>11050</v>
      </c>
      <c r="B227" s="437" t="s">
        <v>808</v>
      </c>
      <c r="C227" s="437" t="s">
        <v>817</v>
      </c>
      <c r="D227" s="499">
        <f t="shared" si="53"/>
        <v>2167</v>
      </c>
      <c r="E227" s="570">
        <f t="shared" si="54"/>
        <v>2256</v>
      </c>
      <c r="I227" s="503">
        <v>2167</v>
      </c>
      <c r="J227" s="5">
        <v>2256</v>
      </c>
      <c r="K227" s="503">
        <v>31</v>
      </c>
      <c r="L227" s="503"/>
      <c r="M227" s="493">
        <v>48</v>
      </c>
      <c r="N227" s="493">
        <v>54</v>
      </c>
      <c r="O227" s="486">
        <f t="shared" si="59"/>
        <v>18</v>
      </c>
      <c r="P227" s="504">
        <f t="shared" si="60"/>
        <v>102</v>
      </c>
    </row>
    <row r="228" spans="1:16" s="492" customFormat="1" ht="15" hidden="1" customHeight="1" x14ac:dyDescent="0.2">
      <c r="A228" s="553">
        <v>11056</v>
      </c>
      <c r="B228" s="437" t="s">
        <v>809</v>
      </c>
      <c r="C228" s="437" t="s">
        <v>818</v>
      </c>
      <c r="D228" s="499">
        <f t="shared" si="53"/>
        <v>2383</v>
      </c>
      <c r="E228" s="570">
        <f t="shared" si="54"/>
        <v>2475</v>
      </c>
      <c r="I228" s="503">
        <v>2383</v>
      </c>
      <c r="J228" s="5">
        <v>2475</v>
      </c>
      <c r="K228" s="503">
        <v>31</v>
      </c>
      <c r="L228" s="503"/>
      <c r="M228" s="493">
        <v>48</v>
      </c>
      <c r="N228" s="493">
        <v>66</v>
      </c>
      <c r="O228" s="486">
        <f t="shared" si="59"/>
        <v>22</v>
      </c>
      <c r="P228" s="504">
        <f t="shared" si="60"/>
        <v>114</v>
      </c>
    </row>
    <row r="229" spans="1:16" s="492" customFormat="1" ht="15" hidden="1" customHeight="1" x14ac:dyDescent="0.2">
      <c r="A229" s="553">
        <v>11060</v>
      </c>
      <c r="B229" s="437" t="s">
        <v>810</v>
      </c>
      <c r="C229" s="437" t="s">
        <v>819</v>
      </c>
      <c r="D229" s="499">
        <f t="shared" si="53"/>
        <v>2600</v>
      </c>
      <c r="E229" s="570">
        <f t="shared" si="54"/>
        <v>2695</v>
      </c>
      <c r="I229" s="503">
        <v>2600</v>
      </c>
      <c r="J229" s="5">
        <v>2695</v>
      </c>
      <c r="K229" s="503">
        <v>31</v>
      </c>
      <c r="L229" s="503"/>
      <c r="M229" s="493">
        <v>48</v>
      </c>
      <c r="N229" s="493">
        <v>72</v>
      </c>
      <c r="O229" s="486">
        <f t="shared" si="59"/>
        <v>24</v>
      </c>
      <c r="P229" s="504">
        <f t="shared" si="60"/>
        <v>120</v>
      </c>
    </row>
    <row r="230" spans="1:16" s="492" customFormat="1" ht="15" hidden="1" customHeight="1" x14ac:dyDescent="0.2">
      <c r="A230" s="553">
        <v>11070</v>
      </c>
      <c r="B230" s="437" t="s">
        <v>811</v>
      </c>
      <c r="C230" s="437" t="s">
        <v>820</v>
      </c>
      <c r="D230" s="499">
        <f t="shared" si="53"/>
        <v>3033</v>
      </c>
      <c r="E230" s="570">
        <f t="shared" si="54"/>
        <v>3133</v>
      </c>
      <c r="I230" s="503">
        <v>3033</v>
      </c>
      <c r="J230" s="5">
        <v>3133</v>
      </c>
      <c r="K230" s="503">
        <v>31</v>
      </c>
      <c r="L230" s="503"/>
      <c r="M230" s="493">
        <v>48</v>
      </c>
      <c r="N230" s="493">
        <v>84</v>
      </c>
      <c r="O230" s="486">
        <f t="shared" si="59"/>
        <v>28</v>
      </c>
      <c r="P230" s="504">
        <f t="shared" si="60"/>
        <v>132</v>
      </c>
    </row>
    <row r="231" spans="1:16" s="492" customFormat="1" ht="15" hidden="1" customHeight="1" x14ac:dyDescent="0.2">
      <c r="A231" s="553">
        <v>11080</v>
      </c>
      <c r="B231" s="437" t="s">
        <v>812</v>
      </c>
      <c r="C231" s="437" t="s">
        <v>821</v>
      </c>
      <c r="D231" s="499">
        <f t="shared" si="53"/>
        <v>3466</v>
      </c>
      <c r="E231" s="570">
        <f t="shared" si="54"/>
        <v>3572</v>
      </c>
      <c r="I231" s="503">
        <v>3466</v>
      </c>
      <c r="J231" s="5">
        <v>3572</v>
      </c>
      <c r="K231" s="503">
        <v>31</v>
      </c>
      <c r="L231" s="503"/>
      <c r="M231" s="493">
        <v>48</v>
      </c>
      <c r="N231" s="493">
        <v>96</v>
      </c>
      <c r="O231" s="486">
        <f t="shared" si="59"/>
        <v>32</v>
      </c>
      <c r="P231" s="504">
        <f t="shared" si="60"/>
        <v>144</v>
      </c>
    </row>
    <row r="232" spans="1:16" s="492" customFormat="1" ht="15" hidden="1" customHeight="1" x14ac:dyDescent="0.2">
      <c r="A232" s="509">
        <v>12030</v>
      </c>
      <c r="B232" s="550" t="s">
        <v>822</v>
      </c>
      <c r="C232" s="550" t="s">
        <v>831</v>
      </c>
      <c r="D232" s="510">
        <f t="shared" si="53"/>
        <v>983</v>
      </c>
      <c r="E232" s="572">
        <f t="shared" si="54"/>
        <v>1067</v>
      </c>
      <c r="I232" s="503">
        <v>983</v>
      </c>
      <c r="J232" s="5">
        <v>1067</v>
      </c>
      <c r="K232" s="503">
        <v>25</v>
      </c>
      <c r="L232" s="503"/>
      <c r="M232" s="493">
        <v>48</v>
      </c>
      <c r="N232" s="493">
        <v>36</v>
      </c>
      <c r="O232" s="486">
        <f t="shared" ref="O232:O240" si="61">M232*N232/144</f>
        <v>12</v>
      </c>
      <c r="P232" s="504">
        <f t="shared" ref="P232:P240" si="62">M232+N232</f>
        <v>84</v>
      </c>
    </row>
    <row r="233" spans="1:16" s="492" customFormat="1" ht="15" hidden="1" customHeight="1" x14ac:dyDescent="0.2">
      <c r="A233" s="497">
        <v>12036</v>
      </c>
      <c r="B233" s="437" t="s">
        <v>823</v>
      </c>
      <c r="C233" s="437" t="s">
        <v>832</v>
      </c>
      <c r="D233" s="499">
        <f t="shared" si="53"/>
        <v>1655</v>
      </c>
      <c r="E233" s="570">
        <f t="shared" si="54"/>
        <v>1741</v>
      </c>
      <c r="I233" s="503">
        <v>1655</v>
      </c>
      <c r="J233" s="5">
        <v>1741</v>
      </c>
      <c r="K233" s="503">
        <v>25</v>
      </c>
      <c r="L233" s="503"/>
      <c r="M233" s="493">
        <v>48</v>
      </c>
      <c r="N233" s="493">
        <v>44</v>
      </c>
      <c r="O233" s="486">
        <f t="shared" si="61"/>
        <v>14.6666666666667</v>
      </c>
      <c r="P233" s="504">
        <f t="shared" si="62"/>
        <v>92</v>
      </c>
    </row>
    <row r="234" spans="1:16" s="492" customFormat="1" ht="15" hidden="1" customHeight="1" x14ac:dyDescent="0.2">
      <c r="A234" s="497">
        <v>12040</v>
      </c>
      <c r="B234" s="437" t="s">
        <v>824</v>
      </c>
      <c r="C234" s="437" t="s">
        <v>833</v>
      </c>
      <c r="D234" s="499">
        <f t="shared" si="53"/>
        <v>1891</v>
      </c>
      <c r="E234" s="570">
        <f t="shared" si="54"/>
        <v>1980</v>
      </c>
      <c r="I234" s="503">
        <v>1891</v>
      </c>
      <c r="J234" s="5">
        <v>1980</v>
      </c>
      <c r="K234" s="503">
        <v>25</v>
      </c>
      <c r="L234" s="503"/>
      <c r="M234" s="493">
        <v>48</v>
      </c>
      <c r="N234" s="493">
        <v>48</v>
      </c>
      <c r="O234" s="486">
        <f t="shared" si="61"/>
        <v>16</v>
      </c>
      <c r="P234" s="504">
        <f t="shared" si="62"/>
        <v>96</v>
      </c>
    </row>
    <row r="235" spans="1:16" s="492" customFormat="1" ht="15" hidden="1" customHeight="1" x14ac:dyDescent="0.2">
      <c r="A235" s="497">
        <v>12046</v>
      </c>
      <c r="B235" s="437" t="s">
        <v>825</v>
      </c>
      <c r="C235" s="437" t="s">
        <v>834</v>
      </c>
      <c r="D235" s="499">
        <f t="shared" si="53"/>
        <v>2127</v>
      </c>
      <c r="E235" s="570">
        <f t="shared" si="54"/>
        <v>2219</v>
      </c>
      <c r="I235" s="503">
        <v>2127</v>
      </c>
      <c r="J235" s="5">
        <v>2219</v>
      </c>
      <c r="K235" s="503">
        <v>25</v>
      </c>
      <c r="L235" s="503"/>
      <c r="M235" s="493">
        <v>48</v>
      </c>
      <c r="N235" s="493">
        <v>52</v>
      </c>
      <c r="O235" s="486">
        <f t="shared" si="61"/>
        <v>17.3333333333333</v>
      </c>
      <c r="P235" s="504">
        <f t="shared" si="62"/>
        <v>100</v>
      </c>
    </row>
    <row r="236" spans="1:16" s="492" customFormat="1" ht="15" hidden="1" customHeight="1" x14ac:dyDescent="0.2">
      <c r="A236" s="497">
        <v>12050</v>
      </c>
      <c r="B236" s="437" t="s">
        <v>826</v>
      </c>
      <c r="C236" s="437" t="s">
        <v>835</v>
      </c>
      <c r="D236" s="499">
        <f t="shared" si="53"/>
        <v>2364</v>
      </c>
      <c r="E236" s="570">
        <f t="shared" si="54"/>
        <v>2459</v>
      </c>
      <c r="I236" s="503">
        <v>2364</v>
      </c>
      <c r="J236" s="5">
        <v>2459</v>
      </c>
      <c r="K236" s="503">
        <v>31</v>
      </c>
      <c r="L236" s="503"/>
      <c r="M236" s="493">
        <v>48</v>
      </c>
      <c r="N236" s="493">
        <v>54</v>
      </c>
      <c r="O236" s="486">
        <f t="shared" si="61"/>
        <v>18</v>
      </c>
      <c r="P236" s="504">
        <f t="shared" si="62"/>
        <v>102</v>
      </c>
    </row>
    <row r="237" spans="1:16" s="492" customFormat="1" ht="15" hidden="1" customHeight="1" x14ac:dyDescent="0.2">
      <c r="A237" s="553">
        <v>12056</v>
      </c>
      <c r="B237" s="437" t="s">
        <v>827</v>
      </c>
      <c r="C237" s="437" t="s">
        <v>836</v>
      </c>
      <c r="D237" s="499">
        <f t="shared" si="53"/>
        <v>2600</v>
      </c>
      <c r="E237" s="570">
        <f t="shared" si="54"/>
        <v>2697</v>
      </c>
      <c r="I237" s="503">
        <v>2600</v>
      </c>
      <c r="J237" s="5">
        <v>2697</v>
      </c>
      <c r="K237" s="503">
        <v>31</v>
      </c>
      <c r="L237" s="503"/>
      <c r="M237" s="493">
        <v>48</v>
      </c>
      <c r="N237" s="493">
        <v>66</v>
      </c>
      <c r="O237" s="486">
        <f t="shared" si="61"/>
        <v>22</v>
      </c>
      <c r="P237" s="504">
        <f t="shared" si="62"/>
        <v>114</v>
      </c>
    </row>
    <row r="238" spans="1:16" s="492" customFormat="1" ht="15" hidden="1" customHeight="1" x14ac:dyDescent="0.2">
      <c r="A238" s="553">
        <v>12060</v>
      </c>
      <c r="B238" s="437" t="s">
        <v>828</v>
      </c>
      <c r="C238" s="437" t="s">
        <v>837</v>
      </c>
      <c r="D238" s="499">
        <f t="shared" si="53"/>
        <v>2836</v>
      </c>
      <c r="E238" s="570">
        <f t="shared" si="54"/>
        <v>2936</v>
      </c>
      <c r="I238" s="503">
        <v>2836</v>
      </c>
      <c r="J238" s="5">
        <v>2936</v>
      </c>
      <c r="K238" s="503">
        <v>31</v>
      </c>
      <c r="L238" s="503"/>
      <c r="M238" s="493">
        <v>48</v>
      </c>
      <c r="N238" s="493">
        <v>72</v>
      </c>
      <c r="O238" s="486">
        <f t="shared" si="61"/>
        <v>24</v>
      </c>
      <c r="P238" s="504">
        <f t="shared" si="62"/>
        <v>120</v>
      </c>
    </row>
    <row r="239" spans="1:16" s="492" customFormat="1" ht="15" hidden="1" customHeight="1" x14ac:dyDescent="0.2">
      <c r="A239" s="553">
        <v>12070</v>
      </c>
      <c r="B239" s="437" t="s">
        <v>829</v>
      </c>
      <c r="C239" s="437" t="s">
        <v>838</v>
      </c>
      <c r="D239" s="499">
        <f t="shared" si="53"/>
        <v>3309</v>
      </c>
      <c r="E239" s="570">
        <f t="shared" si="54"/>
        <v>3415</v>
      </c>
      <c r="I239" s="503">
        <v>3309</v>
      </c>
      <c r="J239" s="5">
        <v>3415</v>
      </c>
      <c r="K239" s="503">
        <v>31</v>
      </c>
      <c r="L239" s="503"/>
      <c r="M239" s="493">
        <v>48</v>
      </c>
      <c r="N239" s="493">
        <v>84</v>
      </c>
      <c r="O239" s="486">
        <f t="shared" si="61"/>
        <v>28</v>
      </c>
      <c r="P239" s="504">
        <f t="shared" si="62"/>
        <v>132</v>
      </c>
    </row>
    <row r="240" spans="1:16" s="492" customFormat="1" ht="15" hidden="1" customHeight="1" thickBot="1" x14ac:dyDescent="0.25">
      <c r="A240" s="555">
        <v>12080</v>
      </c>
      <c r="B240" s="551" t="s">
        <v>830</v>
      </c>
      <c r="C240" s="551" t="s">
        <v>839</v>
      </c>
      <c r="D240" s="552">
        <f t="shared" si="53"/>
        <v>3782</v>
      </c>
      <c r="E240" s="573">
        <f t="shared" si="54"/>
        <v>3893</v>
      </c>
      <c r="I240" s="503">
        <v>3782</v>
      </c>
      <c r="J240" s="5">
        <v>3893</v>
      </c>
      <c r="K240" s="503">
        <v>31</v>
      </c>
      <c r="L240" s="503"/>
      <c r="M240" s="493">
        <v>48</v>
      </c>
      <c r="N240" s="493">
        <v>96</v>
      </c>
      <c r="O240" s="486">
        <f t="shared" si="61"/>
        <v>32</v>
      </c>
      <c r="P240" s="504">
        <f t="shared" si="62"/>
        <v>144</v>
      </c>
    </row>
    <row r="241" spans="1:17" s="492" customFormat="1" ht="12.75" customHeight="1" thickBot="1" x14ac:dyDescent="0.25">
      <c r="A241" s="513"/>
      <c r="B241" s="514"/>
      <c r="C241" s="514"/>
      <c r="D241" s="514"/>
      <c r="E241" s="514"/>
      <c r="F241" s="512"/>
      <c r="G241" s="512"/>
      <c r="H241" s="512"/>
      <c r="I241" s="516"/>
      <c r="J241" s="564"/>
      <c r="K241" s="512"/>
      <c r="L241" s="512"/>
      <c r="M241" s="486"/>
      <c r="N241" s="501"/>
      <c r="O241" s="501"/>
      <c r="P241" s="504"/>
    </row>
    <row r="242" spans="1:17" s="492" customFormat="1" ht="12.75" customHeight="1" x14ac:dyDescent="0.2">
      <c r="A242" s="741" t="s">
        <v>424</v>
      </c>
      <c r="B242" s="565" t="s">
        <v>841</v>
      </c>
      <c r="C242" s="566"/>
      <c r="D242" s="566"/>
      <c r="E242" s="567"/>
      <c r="F242" s="512"/>
      <c r="G242" s="512"/>
      <c r="H242" s="512"/>
      <c r="I242" s="516"/>
      <c r="J242" s="564"/>
      <c r="K242" s="512"/>
      <c r="L242" s="512"/>
      <c r="M242" s="486"/>
      <c r="N242" s="501"/>
      <c r="O242" s="501"/>
      <c r="P242" s="504"/>
    </row>
    <row r="243" spans="1:17" s="492" customFormat="1" ht="12.75" customHeight="1" x14ac:dyDescent="0.2">
      <c r="A243" s="742"/>
      <c r="B243" s="625" t="s">
        <v>879</v>
      </c>
      <c r="C243" s="520"/>
      <c r="D243" s="520"/>
      <c r="E243" s="568"/>
      <c r="F243" s="512"/>
      <c r="G243" s="512"/>
      <c r="H243" s="512"/>
      <c r="I243" s="516"/>
      <c r="J243" s="564"/>
      <c r="K243" s="512"/>
      <c r="L243" s="512"/>
      <c r="M243" s="486"/>
      <c r="N243" s="501"/>
      <c r="O243" s="501"/>
      <c r="P243" s="504"/>
    </row>
    <row r="244" spans="1:17" s="492" customFormat="1" ht="13.5" customHeight="1" thickBot="1" x14ac:dyDescent="0.25">
      <c r="A244" s="743"/>
      <c r="B244" s="560" t="s">
        <v>842</v>
      </c>
      <c r="C244" s="522"/>
      <c r="D244" s="522"/>
      <c r="E244" s="569"/>
      <c r="F244" s="512"/>
      <c r="G244" s="512"/>
      <c r="H244" s="512"/>
      <c r="I244" s="516"/>
      <c r="J244" s="564"/>
      <c r="K244" s="512"/>
      <c r="L244" s="512"/>
      <c r="M244" s="486"/>
      <c r="N244" s="501"/>
      <c r="O244" s="501"/>
      <c r="P244" s="504"/>
    </row>
    <row r="245" spans="1:17" s="492" customFormat="1" ht="13.5" customHeight="1" x14ac:dyDescent="0.2">
      <c r="A245" s="514"/>
      <c r="B245" s="579"/>
      <c r="C245" s="520"/>
      <c r="D245" s="520"/>
      <c r="F245" s="512"/>
      <c r="G245" s="512"/>
      <c r="H245" s="512"/>
      <c r="I245" s="516"/>
      <c r="J245" s="564"/>
      <c r="K245" s="512"/>
      <c r="L245" s="512"/>
      <c r="M245" s="486"/>
      <c r="N245" s="501"/>
      <c r="O245" s="501"/>
      <c r="P245" s="504"/>
    </row>
    <row r="246" spans="1:17" s="492" customFormat="1" ht="13.5" customHeight="1" x14ac:dyDescent="0.2">
      <c r="A246" s="335" t="s">
        <v>533</v>
      </c>
      <c r="B246" s="514"/>
      <c r="C246" s="514"/>
      <c r="D246" s="520"/>
      <c r="E246" s="520"/>
      <c r="F246" s="515"/>
      <c r="G246" s="515"/>
      <c r="H246" s="512"/>
      <c r="I246" s="512"/>
      <c r="J246" s="516"/>
      <c r="K246" s="516"/>
      <c r="L246" s="516"/>
      <c r="M246" s="512"/>
      <c r="N246" s="486"/>
      <c r="O246" s="501"/>
      <c r="P246" s="501"/>
      <c r="Q246" s="504"/>
    </row>
    <row r="247" spans="1:17" s="492" customFormat="1" ht="13.5" customHeight="1" x14ac:dyDescent="0.2">
      <c r="A247" s="335" t="s">
        <v>1142</v>
      </c>
      <c r="B247" s="514"/>
      <c r="C247" s="514"/>
      <c r="D247" s="520"/>
      <c r="E247" s="520"/>
      <c r="F247" s="515"/>
      <c r="G247" s="515"/>
      <c r="H247" s="512"/>
      <c r="I247" s="512"/>
      <c r="J247" s="516"/>
      <c r="K247" s="516"/>
      <c r="L247" s="516"/>
      <c r="M247" s="512"/>
      <c r="N247" s="486"/>
      <c r="O247" s="501"/>
      <c r="P247" s="501"/>
      <c r="Q247" s="504"/>
    </row>
    <row r="248" spans="1:17" s="492" customFormat="1" ht="13.5" customHeight="1" x14ac:dyDescent="0.2">
      <c r="A248" s="335" t="s">
        <v>1099</v>
      </c>
      <c r="B248" s="514"/>
      <c r="C248" s="514"/>
      <c r="D248" s="520"/>
      <c r="E248" s="520"/>
      <c r="F248" s="515"/>
      <c r="G248" s="515"/>
      <c r="H248" s="512"/>
      <c r="I248" s="512"/>
      <c r="J248" s="516"/>
      <c r="K248" s="516"/>
      <c r="L248" s="516"/>
      <c r="M248" s="512"/>
      <c r="N248" s="486"/>
      <c r="O248" s="501"/>
      <c r="P248" s="501"/>
      <c r="Q248" s="504"/>
    </row>
    <row r="249" spans="1:17" s="492" customFormat="1" ht="13.5" customHeight="1" x14ac:dyDescent="0.2">
      <c r="A249" s="335"/>
      <c r="B249" s="514"/>
      <c r="C249" s="514"/>
      <c r="D249" s="520"/>
      <c r="E249" s="520"/>
      <c r="F249" s="515"/>
      <c r="G249" s="515"/>
      <c r="H249" s="512"/>
      <c r="I249" s="512"/>
      <c r="J249" s="516"/>
      <c r="K249" s="516"/>
      <c r="L249" s="516"/>
      <c r="M249" s="512"/>
      <c r="N249" s="486"/>
      <c r="O249" s="501"/>
      <c r="P249" s="501"/>
      <c r="Q249" s="504"/>
    </row>
    <row r="250" spans="1:17" s="525" customFormat="1" ht="15" customHeight="1" x14ac:dyDescent="0.25">
      <c r="A250" s="531" t="s">
        <v>49</v>
      </c>
      <c r="B250" s="527"/>
      <c r="C250" s="527"/>
      <c r="D250" s="605" t="s">
        <v>244</v>
      </c>
      <c r="F250" s="533"/>
      <c r="G250" s="533"/>
      <c r="J250" s="528"/>
      <c r="K250" s="528"/>
      <c r="L250" s="528"/>
      <c r="M250" s="524"/>
      <c r="O250" s="526"/>
      <c r="P250" s="526"/>
    </row>
    <row r="251" spans="1:17" s="525" customFormat="1" ht="15" customHeight="1" x14ac:dyDescent="0.25">
      <c r="A251" s="523" t="str">
        <f>Constant!A2</f>
        <v>Fin Removal Charge</v>
      </c>
      <c r="B251" s="527"/>
      <c r="C251" s="527"/>
      <c r="D251" s="720">
        <f>Constant!B2*$G$2</f>
        <v>21</v>
      </c>
      <c r="E251" s="721" t="str">
        <f>Constant!C2</f>
        <v>Per Window</v>
      </c>
      <c r="J251" s="528"/>
      <c r="K251" s="528"/>
      <c r="L251" s="528"/>
      <c r="M251" s="524"/>
      <c r="O251" s="526"/>
      <c r="P251" s="526"/>
    </row>
    <row r="252" spans="1:17" s="525" customFormat="1" ht="15" customHeight="1" x14ac:dyDescent="0.25">
      <c r="A252" s="523" t="str">
        <f>Constant!A3</f>
        <v>Argon Enhanced*</v>
      </c>
      <c r="B252" s="524"/>
      <c r="C252" s="524"/>
      <c r="D252" s="720">
        <f>Constant!B3*$G$2</f>
        <v>1.89</v>
      </c>
      <c r="E252" s="721" t="str">
        <f>Constant!C3</f>
        <v>Per Square Ft.</v>
      </c>
      <c r="J252" s="528"/>
      <c r="K252" s="528"/>
      <c r="L252" s="528"/>
      <c r="M252" s="524"/>
      <c r="O252" s="526"/>
      <c r="P252" s="526"/>
    </row>
    <row r="253" spans="1:17" s="525" customFormat="1" ht="15" customHeight="1" x14ac:dyDescent="0.25">
      <c r="A253" s="523" t="str">
        <f>Constant!A4</f>
        <v>Adobe Adder</v>
      </c>
      <c r="B253" s="524"/>
      <c r="C253" s="524"/>
      <c r="D253" s="720">
        <f>Constant!B4*$G$2</f>
        <v>14</v>
      </c>
      <c r="E253" s="721" t="str">
        <f>Constant!C4</f>
        <v>Per Window</v>
      </c>
      <c r="J253" s="528"/>
      <c r="K253" s="528"/>
      <c r="L253" s="528"/>
      <c r="M253" s="524"/>
      <c r="O253" s="526"/>
      <c r="P253" s="526"/>
    </row>
    <row r="254" spans="1:17" s="525" customFormat="1" ht="15" customHeight="1" x14ac:dyDescent="0.25">
      <c r="A254" s="523" t="str">
        <f>Constant!A5</f>
        <v>High Head Bead(White or Adobe)</v>
      </c>
      <c r="B254" s="524"/>
      <c r="C254" s="524"/>
      <c r="D254" s="720">
        <f>Constant!B5*$G$2</f>
        <v>1.89</v>
      </c>
      <c r="E254" s="721" t="str">
        <f>Constant!C5</f>
        <v>Per Lineal Ft.</v>
      </c>
      <c r="F254" s="480"/>
      <c r="J254" s="528"/>
      <c r="K254" s="528"/>
      <c r="L254" s="528"/>
      <c r="N254" s="524"/>
      <c r="P254" s="526"/>
      <c r="Q254" s="526"/>
    </row>
    <row r="255" spans="1:17" s="525" customFormat="1" ht="15" customHeight="1" x14ac:dyDescent="0.25">
      <c r="A255" s="523" t="str">
        <f>Constant!A6</f>
        <v>Glass - Clear Glass Deduct per piece of glass</v>
      </c>
      <c r="B255" s="524"/>
      <c r="C255" s="524"/>
      <c r="D255" s="720">
        <f>Constant!B6*$G$2</f>
        <v>-1.28</v>
      </c>
      <c r="E255" s="721" t="str">
        <f>Constant!C6</f>
        <v>Per Square Ft.</v>
      </c>
      <c r="J255" s="528"/>
      <c r="K255" s="528"/>
      <c r="L255" s="528"/>
      <c r="M255" s="524"/>
      <c r="O255" s="526"/>
      <c r="P255" s="526"/>
    </row>
    <row r="256" spans="1:17" s="525" customFormat="1" ht="16.5" customHeight="1" x14ac:dyDescent="0.25">
      <c r="A256" s="523" t="str">
        <f>Constant!A7</f>
        <v>Glass - DSB - Clear Tempered</v>
      </c>
      <c r="B256" s="524"/>
      <c r="C256" s="524"/>
      <c r="D256" s="720">
        <f>Constant!B7*$G$2</f>
        <v>17.600000000000001</v>
      </c>
      <c r="E256" s="721" t="str">
        <f>Constant!C7</f>
        <v>Per Square Ft.</v>
      </c>
      <c r="J256" s="528"/>
      <c r="K256" s="528"/>
      <c r="L256" s="528"/>
      <c r="M256" s="524"/>
      <c r="O256" s="526"/>
      <c r="P256" s="526"/>
    </row>
    <row r="257" spans="1:18" s="525" customFormat="1" ht="15" customHeight="1" x14ac:dyDescent="0.25">
      <c r="A257" s="523" t="str">
        <f>Constant!A8</f>
        <v>Glass - DSB - Obscure</v>
      </c>
      <c r="B257" s="524"/>
      <c r="C257" s="524"/>
      <c r="D257" s="720">
        <f>Constant!B8*$G$2</f>
        <v>2.3199999999999998</v>
      </c>
      <c r="E257" s="721" t="str">
        <f>Constant!C8</f>
        <v>Per Square Ft.</v>
      </c>
      <c r="F257" s="599"/>
      <c r="G257" s="599"/>
      <c r="J257" s="528"/>
      <c r="K257" s="528"/>
      <c r="L257" s="528"/>
      <c r="M257" s="524"/>
      <c r="O257" s="526"/>
      <c r="P257" s="526"/>
    </row>
    <row r="258" spans="1:18" s="525" customFormat="1" ht="15" customHeight="1" x14ac:dyDescent="0.25">
      <c r="A258" s="523" t="str">
        <f>Constant!A9</f>
        <v>Glass - DSB - Obscure/Tempered</v>
      </c>
      <c r="B258" s="524"/>
      <c r="C258" s="524"/>
      <c r="D258" s="720">
        <f>Constant!B9*$G$2</f>
        <v>32.93</v>
      </c>
      <c r="E258" s="721" t="str">
        <f>Constant!C9</f>
        <v>Per Square Ft.</v>
      </c>
      <c r="J258" s="528"/>
      <c r="K258" s="528"/>
      <c r="L258" s="528"/>
      <c r="M258" s="524"/>
      <c r="O258" s="526"/>
      <c r="P258" s="526"/>
    </row>
    <row r="259" spans="1:18" s="525" customFormat="1" ht="15" customHeight="1" x14ac:dyDescent="0.25">
      <c r="A259" s="523" t="str">
        <f>Constant!A10</f>
        <v>Glass - DSB - Loe/Obscure</v>
      </c>
      <c r="B259" s="524"/>
      <c r="C259" s="524"/>
      <c r="D259" s="720">
        <f>Constant!B10*$G$2</f>
        <v>3.6</v>
      </c>
      <c r="E259" s="721" t="str">
        <f>Constant!C10</f>
        <v>Per Square Ft.</v>
      </c>
      <c r="F259" s="599"/>
      <c r="G259" s="599"/>
      <c r="J259" s="528"/>
      <c r="K259" s="528"/>
      <c r="L259" s="528"/>
      <c r="M259" s="524"/>
      <c r="O259" s="526"/>
      <c r="P259" s="526"/>
    </row>
    <row r="260" spans="1:18" s="525" customFormat="1" ht="15" customHeight="1" x14ac:dyDescent="0.25">
      <c r="A260" s="523" t="str">
        <f>Constant!A11</f>
        <v>Glass - DSB - Loe/Tempered</v>
      </c>
      <c r="B260" s="524"/>
      <c r="C260" s="524"/>
      <c r="D260" s="720">
        <f>Constant!B11*$G$2</f>
        <v>20.41</v>
      </c>
      <c r="E260" s="721" t="str">
        <f>Constant!C11</f>
        <v>Per Square Ft.</v>
      </c>
      <c r="J260" s="528"/>
      <c r="K260" s="528"/>
      <c r="L260" s="528"/>
      <c r="M260" s="524"/>
      <c r="O260" s="526"/>
      <c r="P260" s="526"/>
    </row>
    <row r="261" spans="1:18" s="525" customFormat="1" ht="15" customHeight="1" x14ac:dyDescent="0.25">
      <c r="A261" s="523" t="str">
        <f>Constant!A12</f>
        <v>Glass - DSB - Loe/Obs/Tempered</v>
      </c>
      <c r="B261" s="524"/>
      <c r="C261" s="524"/>
      <c r="D261" s="720">
        <f>Constant!B12*$G$2</f>
        <v>35.729999999999997</v>
      </c>
      <c r="E261" s="721" t="str">
        <f>Constant!C12</f>
        <v>Per Square Ft.</v>
      </c>
      <c r="J261" s="528"/>
      <c r="K261" s="528"/>
      <c r="L261" s="528"/>
      <c r="M261" s="524"/>
      <c r="O261" s="526"/>
      <c r="P261" s="526"/>
    </row>
    <row r="262" spans="1:18" s="525" customFormat="1" ht="15" customHeight="1" x14ac:dyDescent="0.25">
      <c r="A262" s="523" t="str">
        <f>Constant!A13</f>
        <v>Glass - DSB - Loe366</v>
      </c>
      <c r="B262" s="524"/>
      <c r="C262" s="524"/>
      <c r="D262" s="720">
        <f>Constant!B13*$G$2</f>
        <v>3.86</v>
      </c>
      <c r="E262" s="721" t="str">
        <f>Constant!C13</f>
        <v>Per Square Ft.</v>
      </c>
      <c r="F262" s="599"/>
      <c r="G262" s="599"/>
      <c r="J262" s="528"/>
      <c r="K262" s="528"/>
      <c r="L262" s="528"/>
      <c r="M262" s="524"/>
      <c r="O262" s="526"/>
      <c r="P262" s="526"/>
    </row>
    <row r="263" spans="1:18" s="525" customFormat="1" ht="15" customHeight="1" x14ac:dyDescent="0.25">
      <c r="A263" s="523" t="str">
        <f>Constant!A14</f>
        <v>Glass - DSB - Loe366/Obscure</v>
      </c>
      <c r="B263" s="524"/>
      <c r="C263" s="524"/>
      <c r="D263" s="720">
        <f>Constant!B14*$G$2</f>
        <v>6.18</v>
      </c>
      <c r="E263" s="721" t="str">
        <f>Constant!C14</f>
        <v>Per Square Ft.</v>
      </c>
      <c r="F263" s="599"/>
      <c r="G263" s="599"/>
      <c r="J263" s="528"/>
      <c r="K263" s="528"/>
      <c r="L263" s="528"/>
      <c r="M263" s="524"/>
      <c r="O263" s="526"/>
      <c r="P263" s="526"/>
    </row>
    <row r="264" spans="1:18" s="525" customFormat="1" ht="15" customHeight="1" x14ac:dyDescent="0.25">
      <c r="A264" s="523" t="str">
        <f>Constant!A15</f>
        <v>Glass - DSB - Loe366/Obscure/Tempered</v>
      </c>
      <c r="B264" s="524"/>
      <c r="C264" s="524"/>
      <c r="D264" s="720">
        <f>Constant!B15*$G$2</f>
        <v>39.81</v>
      </c>
      <c r="E264" s="721" t="str">
        <f>Constant!C15</f>
        <v>Per Square Ft.</v>
      </c>
      <c r="J264" s="528"/>
      <c r="K264" s="528"/>
      <c r="L264" s="528"/>
      <c r="M264" s="524"/>
      <c r="O264" s="526"/>
      <c r="P264" s="526"/>
    </row>
    <row r="265" spans="1:18" s="525" customFormat="1" ht="15" customHeight="1" x14ac:dyDescent="0.25">
      <c r="A265" s="523" t="str">
        <f>Constant!A16</f>
        <v>Glass - DSB - Loe366/Tempered</v>
      </c>
      <c r="B265" s="524"/>
      <c r="C265" s="524"/>
      <c r="D265" s="720">
        <f>Constant!B16*$G$2</f>
        <v>24.49</v>
      </c>
      <c r="E265" s="721" t="str">
        <f>Constant!C16</f>
        <v>Per Square Ft.</v>
      </c>
      <c r="J265" s="528"/>
      <c r="K265" s="528"/>
      <c r="L265" s="528"/>
      <c r="M265" s="524"/>
      <c r="O265" s="526"/>
      <c r="P265" s="526"/>
    </row>
    <row r="266" spans="1:18" s="525" customFormat="1" ht="15" customHeight="1" x14ac:dyDescent="0.25">
      <c r="A266" s="523" t="str">
        <f>Constant!A17</f>
        <v>Glass - DSB - Loe340</v>
      </c>
      <c r="B266" s="524"/>
      <c r="C266" s="524"/>
      <c r="D266" s="720">
        <f>Constant!B17*$G$2</f>
        <v>4.54</v>
      </c>
      <c r="E266" s="721" t="str">
        <f>Constant!C17</f>
        <v>Per Square Ft.</v>
      </c>
      <c r="K266" s="528"/>
      <c r="L266" s="528"/>
      <c r="M266" s="528"/>
      <c r="N266" s="528"/>
      <c r="O266" s="524"/>
      <c r="Q266" s="526"/>
      <c r="R266" s="526"/>
    </row>
    <row r="267" spans="1:18" s="525" customFormat="1" ht="15" customHeight="1" x14ac:dyDescent="0.25">
      <c r="A267" s="523" t="str">
        <f>Constant!A18</f>
        <v>Glass - DSB - Loe340/Obscure</v>
      </c>
      <c r="B267" s="524"/>
      <c r="C267" s="524"/>
      <c r="D267" s="720">
        <f>Constant!B18*$G$2</f>
        <v>6.86</v>
      </c>
      <c r="E267" s="721" t="str">
        <f>Constant!C18</f>
        <v>Per Square Ft.</v>
      </c>
      <c r="F267" s="599"/>
      <c r="G267" s="599"/>
      <c r="K267" s="528"/>
      <c r="L267" s="528"/>
      <c r="M267" s="528"/>
      <c r="N267" s="528"/>
      <c r="O267" s="524"/>
      <c r="Q267" s="526"/>
      <c r="R267" s="526"/>
    </row>
    <row r="268" spans="1:18" s="525" customFormat="1" ht="15" customHeight="1" x14ac:dyDescent="0.25">
      <c r="A268" s="523" t="str">
        <f>Constant!A19</f>
        <v>Glass - DSB - Loe340/Obscure/Tempered</v>
      </c>
      <c r="B268" s="524"/>
      <c r="C268" s="524"/>
      <c r="D268" s="720">
        <f>Constant!B19*$G$2</f>
        <v>40.49</v>
      </c>
      <c r="E268" s="721" t="str">
        <f>Constant!C19</f>
        <v>Per Square Ft.</v>
      </c>
      <c r="K268" s="528"/>
      <c r="L268" s="528"/>
      <c r="M268" s="528"/>
      <c r="N268" s="528"/>
      <c r="O268" s="524"/>
      <c r="Q268" s="526"/>
      <c r="R268" s="526"/>
    </row>
    <row r="269" spans="1:18" s="525" customFormat="1" ht="15" customHeight="1" x14ac:dyDescent="0.25">
      <c r="A269" s="523" t="str">
        <f>Constant!A20</f>
        <v>Glass - DSB - Loe340/Tempered</v>
      </c>
      <c r="B269" s="524"/>
      <c r="C269" s="524"/>
      <c r="D269" s="720">
        <f>Constant!B20*$G$2</f>
        <v>25.16</v>
      </c>
      <c r="E269" s="721" t="str">
        <f>Constant!C20</f>
        <v>Per Square Ft.</v>
      </c>
      <c r="K269" s="528"/>
      <c r="L269" s="528"/>
      <c r="M269" s="528"/>
      <c r="N269" s="528"/>
      <c r="O269" s="524"/>
      <c r="Q269" s="526"/>
      <c r="R269" s="526"/>
    </row>
    <row r="270" spans="1:18" s="525" customFormat="1" ht="15" customHeight="1" x14ac:dyDescent="0.25">
      <c r="A270" s="523" t="str">
        <f>Constant!A21</f>
        <v>Glass - 3/16 - Clear</v>
      </c>
      <c r="B270" s="524"/>
      <c r="C270" s="524"/>
      <c r="D270" s="720">
        <f>Constant!B21*$G$2</f>
        <v>5.64</v>
      </c>
      <c r="E270" s="721" t="str">
        <f>Constant!C21</f>
        <v>Per Square Ft.</v>
      </c>
      <c r="J270" s="528"/>
      <c r="K270" s="528"/>
      <c r="L270" s="528"/>
      <c r="M270" s="524"/>
      <c r="O270" s="526"/>
      <c r="P270" s="526"/>
    </row>
    <row r="271" spans="1:18" s="525" customFormat="1" ht="15" customHeight="1" x14ac:dyDescent="0.25">
      <c r="A271" s="523" t="str">
        <f>Constant!A22</f>
        <v>Glass - 3/16 - Clear/Tempered</v>
      </c>
      <c r="B271" s="524"/>
      <c r="C271" s="524"/>
      <c r="D271" s="720">
        <f>Constant!B22*$G$2</f>
        <v>25.19</v>
      </c>
      <c r="E271" s="721" t="str">
        <f>Constant!C22</f>
        <v>Per Square Ft.</v>
      </c>
      <c r="J271" s="528"/>
      <c r="K271" s="528"/>
      <c r="L271" s="528"/>
      <c r="M271" s="524"/>
      <c r="O271" s="526"/>
      <c r="P271" s="526"/>
    </row>
    <row r="272" spans="1:18" s="525" customFormat="1" ht="15" customHeight="1" x14ac:dyDescent="0.25">
      <c r="A272" s="523" t="str">
        <f>Constant!A23</f>
        <v>Glass - 3/16 - Loe</v>
      </c>
      <c r="B272" s="524"/>
      <c r="C272" s="524"/>
      <c r="D272" s="720">
        <f>Constant!B23*$G$2</f>
        <v>10.8</v>
      </c>
      <c r="E272" s="721" t="str">
        <f>Constant!C23</f>
        <v>Per Square Ft.</v>
      </c>
      <c r="J272" s="528"/>
      <c r="K272" s="528"/>
      <c r="L272" s="528"/>
      <c r="M272" s="524"/>
      <c r="O272" s="526"/>
      <c r="P272" s="526"/>
    </row>
    <row r="273" spans="1:18" s="525" customFormat="1" ht="15" customHeight="1" x14ac:dyDescent="0.25">
      <c r="A273" s="523" t="str">
        <f>Constant!A24</f>
        <v>Glass - 3/16 - Loe/Tempered</v>
      </c>
      <c r="B273" s="524"/>
      <c r="C273" s="524"/>
      <c r="D273" s="720">
        <f>Constant!B24*$G$2</f>
        <v>30.9</v>
      </c>
      <c r="E273" s="721" t="str">
        <f>Constant!C24</f>
        <v>Per Square Ft.</v>
      </c>
      <c r="J273" s="528"/>
      <c r="K273" s="528"/>
      <c r="L273" s="528"/>
      <c r="M273" s="524"/>
      <c r="O273" s="526"/>
      <c r="P273" s="526"/>
    </row>
    <row r="274" spans="1:18" s="525" customFormat="1" ht="15" customHeight="1" x14ac:dyDescent="0.25">
      <c r="A274" s="523" t="str">
        <f>Constant!A25</f>
        <v>Glass - 3/16 - Loe/Obscure</v>
      </c>
      <c r="B274" s="524"/>
      <c r="C274" s="524"/>
      <c r="D274" s="720">
        <f>Constant!B25*$G$2</f>
        <v>23.13</v>
      </c>
      <c r="E274" s="721" t="str">
        <f>Constant!C25</f>
        <v>Per Square Ft.</v>
      </c>
      <c r="J274" s="528"/>
      <c r="K274" s="528"/>
      <c r="L274" s="528"/>
      <c r="M274" s="524"/>
      <c r="O274" s="526"/>
      <c r="P274" s="526"/>
    </row>
    <row r="275" spans="1:18" s="525" customFormat="1" ht="15" customHeight="1" x14ac:dyDescent="0.25">
      <c r="A275" s="523" t="str">
        <f>Constant!A26</f>
        <v>Glass - 3/16 - Loe/Obscure/Tempered</v>
      </c>
      <c r="B275" s="524"/>
      <c r="C275" s="524"/>
      <c r="D275" s="720">
        <f>Constant!B26*$G$2</f>
        <v>43.83</v>
      </c>
      <c r="E275" s="721" t="str">
        <f>Constant!C26</f>
        <v>Per Square Ft.</v>
      </c>
      <c r="J275" s="528"/>
      <c r="K275" s="528"/>
      <c r="L275" s="528"/>
      <c r="M275" s="524"/>
      <c r="O275" s="526"/>
      <c r="P275" s="526"/>
    </row>
    <row r="276" spans="1:18" s="525" customFormat="1" ht="15" customHeight="1" x14ac:dyDescent="0.25">
      <c r="A276" s="523" t="str">
        <f>Constant!A27</f>
        <v>Glass - 3/16 - Obscure</v>
      </c>
      <c r="B276" s="524"/>
      <c r="C276" s="524"/>
      <c r="D276" s="720">
        <f>Constant!B27*$G$2</f>
        <v>17.97</v>
      </c>
      <c r="E276" s="721" t="str">
        <f>Constant!C27</f>
        <v>Per Square Ft.</v>
      </c>
      <c r="J276" s="528"/>
      <c r="K276" s="528"/>
      <c r="L276" s="528"/>
      <c r="M276" s="524"/>
      <c r="O276" s="526"/>
      <c r="P276" s="526"/>
    </row>
    <row r="277" spans="1:18" s="525" customFormat="1" ht="15" customHeight="1" x14ac:dyDescent="0.25">
      <c r="A277" s="523" t="str">
        <f>Constant!A28</f>
        <v>Glass - 3/16 - Obscure/Tempered</v>
      </c>
      <c r="B277" s="524"/>
      <c r="C277" s="524"/>
      <c r="D277" s="720">
        <f>Constant!B28*$G$2</f>
        <v>38.08</v>
      </c>
      <c r="E277" s="721" t="str">
        <f>Constant!C28</f>
        <v>Per Square Ft.</v>
      </c>
      <c r="J277" s="528"/>
      <c r="K277" s="528"/>
      <c r="L277" s="528"/>
      <c r="M277" s="524"/>
      <c r="O277" s="526"/>
      <c r="P277" s="526"/>
    </row>
    <row r="278" spans="1:18" s="525" customFormat="1" ht="15" customHeight="1" x14ac:dyDescent="0.25">
      <c r="A278" s="523" t="str">
        <f>Constant!A29</f>
        <v>Glass - 3/16 - Loe366</v>
      </c>
      <c r="B278" s="524"/>
      <c r="C278" s="524"/>
      <c r="D278" s="720">
        <f>Constant!B29*$G$2</f>
        <v>11.14</v>
      </c>
      <c r="E278" s="721" t="str">
        <f>Constant!C29</f>
        <v>Per Square Ft.</v>
      </c>
      <c r="J278" s="528"/>
      <c r="K278" s="528"/>
      <c r="L278" s="528"/>
      <c r="M278" s="524"/>
      <c r="O278" s="526"/>
      <c r="P278" s="526"/>
    </row>
    <row r="279" spans="1:18" s="525" customFormat="1" ht="15" customHeight="1" x14ac:dyDescent="0.25">
      <c r="A279" s="523" t="str">
        <f>Constant!A30</f>
        <v>Glass - 3/16 - Loe366/Tempered</v>
      </c>
      <c r="B279" s="524"/>
      <c r="C279" s="524"/>
      <c r="D279" s="720">
        <f>Constant!B30*$G$2</f>
        <v>31.89</v>
      </c>
      <c r="E279" s="721" t="str">
        <f>Constant!C30</f>
        <v>Per Square Ft.</v>
      </c>
      <c r="J279" s="528"/>
      <c r="K279" s="528"/>
      <c r="L279" s="528"/>
      <c r="M279" s="524"/>
      <c r="O279" s="526"/>
      <c r="P279" s="526"/>
    </row>
    <row r="280" spans="1:18" s="525" customFormat="1" ht="15" customHeight="1" x14ac:dyDescent="0.25">
      <c r="A280" s="523" t="str">
        <f>Constant!A31</f>
        <v>Glass - 3/16 - Loe366/Obscure</v>
      </c>
      <c r="B280" s="524"/>
      <c r="C280" s="524"/>
      <c r="D280" s="720">
        <f>Constant!B31*$G$2</f>
        <v>23.46</v>
      </c>
      <c r="E280" s="721" t="str">
        <f>Constant!C31</f>
        <v>Per Square Ft.</v>
      </c>
      <c r="J280" s="528"/>
      <c r="K280" s="528"/>
      <c r="L280" s="528"/>
      <c r="M280" s="524"/>
      <c r="O280" s="526"/>
      <c r="P280" s="526"/>
    </row>
    <row r="281" spans="1:18" s="525" customFormat="1" ht="15" customHeight="1" x14ac:dyDescent="0.25">
      <c r="A281" s="523" t="str">
        <f>Constant!A32</f>
        <v>Glass - 3/16 - Loe366/Obscure/Tempered</v>
      </c>
      <c r="B281" s="524"/>
      <c r="C281" s="524"/>
      <c r="D281" s="720">
        <f>Constant!B32*$G$2</f>
        <v>44.78</v>
      </c>
      <c r="E281" s="721" t="str">
        <f>Constant!C32</f>
        <v>Per Square Ft.</v>
      </c>
      <c r="J281" s="528"/>
      <c r="K281" s="528"/>
      <c r="L281" s="528"/>
      <c r="M281" s="524"/>
      <c r="O281" s="526"/>
      <c r="P281" s="526"/>
    </row>
    <row r="282" spans="1:18" s="525" customFormat="1" ht="15" customHeight="1" x14ac:dyDescent="0.25">
      <c r="A282" s="523" t="str">
        <f>Constant!A33</f>
        <v>Glass - 3/16 - Loe340</v>
      </c>
      <c r="B282" s="524"/>
      <c r="C282" s="524"/>
      <c r="D282" s="720">
        <f>Constant!B33*$G$2</f>
        <v>11.81</v>
      </c>
      <c r="E282" s="721" t="str">
        <f>Constant!C33</f>
        <v>Per Square Ft.</v>
      </c>
      <c r="K282" s="528"/>
      <c r="L282" s="528"/>
      <c r="M282" s="528"/>
      <c r="N282" s="528"/>
      <c r="O282" s="524"/>
      <c r="Q282" s="526"/>
      <c r="R282" s="526"/>
    </row>
    <row r="283" spans="1:18" s="525" customFormat="1" ht="15" customHeight="1" x14ac:dyDescent="0.25">
      <c r="A283" s="523" t="str">
        <f>Constant!A34</f>
        <v>Glass - 3/16 - Loe340/Tempered</v>
      </c>
      <c r="B283" s="524"/>
      <c r="C283" s="524"/>
      <c r="D283" s="720">
        <f>Constant!B34*$G$2</f>
        <v>32.56</v>
      </c>
      <c r="E283" s="721" t="str">
        <f>Constant!C34</f>
        <v>Per Square Ft.</v>
      </c>
      <c r="K283" s="528"/>
      <c r="L283" s="528"/>
      <c r="M283" s="528"/>
      <c r="N283" s="528"/>
      <c r="O283" s="524"/>
      <c r="Q283" s="526"/>
      <c r="R283" s="526"/>
    </row>
    <row r="284" spans="1:18" s="525" customFormat="1" ht="15" customHeight="1" x14ac:dyDescent="0.25">
      <c r="A284" s="523" t="str">
        <f>Constant!A35</f>
        <v>Glass - 3/16 - Loe340/Obscure</v>
      </c>
      <c r="B284" s="524"/>
      <c r="C284" s="524"/>
      <c r="D284" s="720">
        <f>Constant!B35*$G$2</f>
        <v>24.14</v>
      </c>
      <c r="E284" s="721" t="str">
        <f>Constant!C35</f>
        <v>Per Square Ft.</v>
      </c>
      <c r="K284" s="528"/>
      <c r="L284" s="528"/>
      <c r="M284" s="528"/>
      <c r="N284" s="528"/>
      <c r="O284" s="524"/>
      <c r="Q284" s="526"/>
      <c r="R284" s="526"/>
    </row>
    <row r="285" spans="1:18" s="525" customFormat="1" ht="15" customHeight="1" x14ac:dyDescent="0.25">
      <c r="A285" s="523" t="str">
        <f>Constant!A36</f>
        <v>Glass - 3/16 - Loe340/Obscure/Tempered</v>
      </c>
      <c r="B285" s="524"/>
      <c r="C285" s="524"/>
      <c r="D285" s="720">
        <f>Constant!B36*$G$2</f>
        <v>45.45</v>
      </c>
      <c r="E285" s="721" t="str">
        <f>Constant!C36</f>
        <v>Per Square Ft.</v>
      </c>
      <c r="K285" s="528"/>
      <c r="L285" s="528"/>
      <c r="M285" s="528"/>
      <c r="N285" s="528"/>
      <c r="O285" s="524"/>
      <c r="Q285" s="526"/>
      <c r="R285" s="526"/>
    </row>
    <row r="286" spans="1:18" s="525" customFormat="1" ht="15" customHeight="1" x14ac:dyDescent="0.25">
      <c r="A286" s="523" t="str">
        <f>Constant!A38</f>
        <v>Spacer Upgrade</v>
      </c>
      <c r="B286" s="524"/>
      <c r="C286" s="524"/>
      <c r="D286" s="720">
        <f>Constant!B38*$G$2</f>
        <v>6.48</v>
      </c>
      <c r="E286" s="721" t="str">
        <f>Constant!C38</f>
        <v>Per Square Ft.</v>
      </c>
      <c r="J286" s="528"/>
      <c r="K286" s="528"/>
      <c r="L286" s="528"/>
      <c r="M286" s="524"/>
      <c r="O286" s="526"/>
      <c r="P286" s="526"/>
    </row>
    <row r="287" spans="1:18" s="525" customFormat="1" ht="15" customHeight="1" x14ac:dyDescent="0.25">
      <c r="A287" s="523" t="str">
        <f>Constant!A39</f>
        <v>Glass Breakage Warranty</v>
      </c>
      <c r="B287" s="524"/>
      <c r="C287" s="524"/>
      <c r="D287" s="720">
        <f>Constant!B39*$G$2</f>
        <v>1.49</v>
      </c>
      <c r="E287" s="721" t="str">
        <f>Constant!C39</f>
        <v>Per Square Ft.</v>
      </c>
      <c r="J287" s="528"/>
      <c r="K287" s="528"/>
      <c r="L287" s="528"/>
      <c r="M287" s="524"/>
      <c r="O287" s="526"/>
      <c r="P287" s="526"/>
    </row>
    <row r="288" spans="1:18" s="525" customFormat="1" ht="15" customHeight="1" x14ac:dyDescent="0.25">
      <c r="A288" s="523" t="str">
        <f>Constant!A40</f>
        <v>Factory Applied WOCD</v>
      </c>
      <c r="B288" s="524"/>
      <c r="C288" s="524"/>
      <c r="D288" s="720">
        <f>Constant!B40*$G$2</f>
        <v>13</v>
      </c>
      <c r="E288" s="721" t="str">
        <f>Constant!C40</f>
        <v>Per Window</v>
      </c>
      <c r="J288" s="528"/>
      <c r="K288" s="528"/>
      <c r="L288" s="528"/>
      <c r="M288" s="524"/>
      <c r="O288" s="526"/>
      <c r="P288" s="526"/>
    </row>
    <row r="289" spans="1:18" s="525" customFormat="1" ht="15" customHeight="1" x14ac:dyDescent="0.25">
      <c r="A289" s="523" t="str">
        <f>Constant!A41</f>
        <v>Plastic Film Applied - Inside or Outside</v>
      </c>
      <c r="B289" s="524"/>
      <c r="C289" s="524"/>
      <c r="D289" s="720">
        <f>Constant!B41*$G$2</f>
        <v>33</v>
      </c>
      <c r="E289" s="721" t="str">
        <f>Constant!C41</f>
        <v>Per Window</v>
      </c>
      <c r="J289" s="528"/>
      <c r="K289" s="528"/>
      <c r="L289" s="528"/>
      <c r="M289" s="524"/>
      <c r="O289" s="526"/>
      <c r="P289" s="526"/>
    </row>
    <row r="290" spans="1:18" s="525" customFormat="1" ht="15" customHeight="1" x14ac:dyDescent="0.25">
      <c r="A290" s="523" t="str">
        <f>Constant!A42</f>
        <v>Plastic Film Applied - Inside and Outside</v>
      </c>
      <c r="B290" s="524"/>
      <c r="C290" s="524"/>
      <c r="D290" s="720">
        <f>Constant!B42*$G$2</f>
        <v>44</v>
      </c>
      <c r="E290" s="721" t="str">
        <f>Constant!C42</f>
        <v>Per Window</v>
      </c>
      <c r="J290" s="528"/>
      <c r="K290" s="528"/>
      <c r="L290" s="528"/>
      <c r="M290" s="524"/>
      <c r="O290" s="526"/>
      <c r="P290" s="526"/>
    </row>
    <row r="291" spans="1:18" s="525" customFormat="1" ht="15" customHeight="1" x14ac:dyDescent="0.25">
      <c r="A291" s="523" t="str">
        <f>Constant!A43</f>
        <v>Flat Grid Charge</v>
      </c>
      <c r="B291" s="524"/>
      <c r="C291" s="524"/>
      <c r="D291" s="720">
        <f>Constant!B43*$G$2</f>
        <v>6.55</v>
      </c>
      <c r="E291" s="721" t="str">
        <f>Constant!C43</f>
        <v>Per Square Ft.</v>
      </c>
      <c r="J291" s="528"/>
      <c r="K291" s="528"/>
      <c r="L291" s="528"/>
      <c r="M291" s="524"/>
      <c r="O291" s="526"/>
      <c r="P291" s="526"/>
    </row>
    <row r="292" spans="1:18" s="525" customFormat="1" ht="15" customHeight="1" x14ac:dyDescent="0.25">
      <c r="A292" s="523" t="str">
        <f>Constant!A44</f>
        <v>Two-Tone Flat Grid Charge</v>
      </c>
      <c r="B292" s="524"/>
      <c r="C292" s="524"/>
      <c r="D292" s="720">
        <f>Constant!B44*$G$2</f>
        <v>17.02</v>
      </c>
      <c r="E292" s="721" t="str">
        <f>Constant!C44</f>
        <v>Per Square Ft.</v>
      </c>
      <c r="J292" s="528"/>
      <c r="K292" s="528"/>
      <c r="L292" s="528"/>
      <c r="M292" s="524"/>
      <c r="O292" s="526"/>
      <c r="P292" s="526"/>
    </row>
    <row r="293" spans="1:18" s="525" customFormat="1" ht="15" customHeight="1" x14ac:dyDescent="0.25">
      <c r="A293" s="523" t="str">
        <f>Constant!A45</f>
        <v>Sculptured Grid Charge</v>
      </c>
      <c r="B293" s="524"/>
      <c r="C293" s="524"/>
      <c r="D293" s="720">
        <f>Constant!B45*$G$2</f>
        <v>17.02</v>
      </c>
      <c r="E293" s="721" t="str">
        <f>Constant!C45</f>
        <v>Per Square Ft.</v>
      </c>
      <c r="J293" s="528"/>
      <c r="K293" s="528"/>
      <c r="L293" s="528"/>
      <c r="M293" s="524"/>
      <c r="O293" s="526"/>
      <c r="P293" s="526"/>
    </row>
    <row r="294" spans="1:18" s="525" customFormat="1" ht="15" customHeight="1" x14ac:dyDescent="0.25">
      <c r="A294" s="523" t="str">
        <f>Constant!A46</f>
        <v>Two-Tone Sculptured Grid Charge</v>
      </c>
      <c r="B294" s="524"/>
      <c r="C294" s="524"/>
      <c r="D294" s="720">
        <f>Constant!B46*$G$2</f>
        <v>34.06</v>
      </c>
      <c r="E294" s="721" t="str">
        <f>Constant!C46</f>
        <v>Per Square Ft.</v>
      </c>
      <c r="J294" s="528"/>
      <c r="K294" s="528"/>
      <c r="L294" s="528"/>
      <c r="M294" s="524"/>
      <c r="O294" s="526"/>
      <c r="P294" s="526"/>
    </row>
    <row r="295" spans="1:18" s="525" customFormat="1" ht="15" customHeight="1" x14ac:dyDescent="0.25">
      <c r="A295" s="523" t="str">
        <f>Constant!A47</f>
        <v>Simulated Divided Lite Grid Charge</v>
      </c>
      <c r="B295" s="524"/>
      <c r="C295" s="524"/>
      <c r="D295" s="720">
        <f>Constant!B47*$G$2</f>
        <v>21.8</v>
      </c>
      <c r="E295" s="721" t="str">
        <f>Constant!C47</f>
        <v>Per Square Ft.</v>
      </c>
      <c r="F295" s="684" t="s">
        <v>1208</v>
      </c>
      <c r="J295" s="528"/>
      <c r="K295" s="528"/>
      <c r="L295" s="528"/>
      <c r="M295" s="524"/>
      <c r="O295" s="526"/>
      <c r="P295" s="526"/>
    </row>
    <row r="296" spans="1:18" s="525" customFormat="1" ht="15" customHeight="1" x14ac:dyDescent="0.25">
      <c r="A296" s="523" t="str">
        <f>Constant!A48</f>
        <v>Simulated Divided Lite Painted Grid Charge</v>
      </c>
      <c r="B296" s="524"/>
      <c r="C296" s="524"/>
      <c r="D296" s="720">
        <f>Constant!B48*$G$2</f>
        <v>27.51</v>
      </c>
      <c r="E296" s="721" t="str">
        <f>Constant!C48</f>
        <v>Per Square Ft.</v>
      </c>
      <c r="F296" s="684" t="s">
        <v>1208</v>
      </c>
      <c r="K296" s="528"/>
      <c r="L296" s="528"/>
      <c r="M296" s="528"/>
      <c r="N296" s="528"/>
      <c r="O296" s="524"/>
      <c r="Q296" s="526"/>
      <c r="R296" s="526"/>
    </row>
    <row r="297" spans="1:18" s="535" customFormat="1" ht="15" customHeight="1" x14ac:dyDescent="0.25">
      <c r="A297" s="523" t="str">
        <f>Constant!A49</f>
        <v>2 1/8" SDL Bar</v>
      </c>
      <c r="D297" s="720">
        <f>Constant!B49*$G$2</f>
        <v>102</v>
      </c>
      <c r="E297" s="721" t="str">
        <f>Constant!C49</f>
        <v>Per Bar</v>
      </c>
      <c r="J297" s="528"/>
      <c r="K297" s="528"/>
      <c r="L297" s="528"/>
      <c r="M297" s="524"/>
      <c r="O297" s="536"/>
    </row>
    <row r="298" spans="1:18" s="535" customFormat="1" ht="15" customHeight="1" x14ac:dyDescent="0.25">
      <c r="A298" s="523" t="str">
        <f>Constant!A52</f>
        <v>Combination Unit Charge</v>
      </c>
      <c r="D298" s="720">
        <f>Constant!B52*$G$2</f>
        <v>154</v>
      </c>
      <c r="E298" s="721" t="str">
        <f>Constant!C52</f>
        <v>Combination Charge</v>
      </c>
      <c r="J298" s="528"/>
      <c r="K298" s="528"/>
      <c r="L298" s="528"/>
      <c r="M298" s="524"/>
      <c r="O298" s="536"/>
    </row>
    <row r="299" spans="1:18" s="535" customFormat="1" ht="15" customHeight="1" x14ac:dyDescent="0.25">
      <c r="A299" s="523" t="str">
        <f>Constant!A53</f>
        <v>Tariff</v>
      </c>
      <c r="D299" s="720">
        <f>Constant!B53*$G$2</f>
        <v>6.24</v>
      </c>
      <c r="E299" s="721" t="str">
        <f>Constant!C53</f>
        <v>Per Unit</v>
      </c>
      <c r="J299" s="528"/>
      <c r="K299" s="528"/>
      <c r="L299" s="528"/>
      <c r="M299" s="524"/>
    </row>
    <row r="300" spans="1:18" s="535" customFormat="1" ht="15" customHeight="1" thickBot="1" x14ac:dyDescent="0.3">
      <c r="A300" s="523"/>
      <c r="J300" s="528"/>
      <c r="K300" s="528"/>
      <c r="L300" s="528"/>
      <c r="M300" s="524"/>
    </row>
    <row r="301" spans="1:18" s="529" customFormat="1" ht="15" customHeight="1" x14ac:dyDescent="0.25">
      <c r="A301" s="711" t="str">
        <f>Constant!A59</f>
        <v>* Suggested rough opening based on butt type drywall installation - add 1/2" to exact width dimension - add 1/2" to exact height dimension.</v>
      </c>
      <c r="B301" s="712"/>
      <c r="C301" s="712"/>
      <c r="D301" s="713"/>
      <c r="E301" s="713"/>
      <c r="F301" s="714"/>
      <c r="G301" s="714"/>
      <c r="H301" s="540"/>
      <c r="I301" s="540"/>
      <c r="J301" s="528"/>
      <c r="K301" s="528"/>
      <c r="L301" s="528"/>
      <c r="M301" s="524"/>
    </row>
    <row r="302" spans="1:18" s="529" customFormat="1" ht="15" customHeight="1" x14ac:dyDescent="0.25">
      <c r="A302" s="523" t="str">
        <f>Constant!A60</f>
        <v>* Grids are between Glass and can not be removed or added.</v>
      </c>
      <c r="B302" s="526"/>
      <c r="C302" s="526"/>
      <c r="D302" s="526"/>
      <c r="E302" s="526"/>
      <c r="F302" s="526"/>
      <c r="G302" s="526"/>
      <c r="H302" s="540"/>
      <c r="I302" s="540"/>
    </row>
    <row r="303" spans="1:18" x14ac:dyDescent="0.25">
      <c r="A303" s="523" t="str">
        <f>Constant!A61</f>
        <v>** Argon Enhanced Available Only In Combination W/ Low E Glass.</v>
      </c>
      <c r="B303" s="535"/>
      <c r="C303" s="535"/>
      <c r="D303" s="535"/>
      <c r="E303" s="535"/>
      <c r="F303" s="535"/>
      <c r="G303" s="535"/>
      <c r="M303" s="517"/>
      <c r="N303" s="517"/>
      <c r="O303" s="517"/>
      <c r="P303" s="517"/>
    </row>
    <row r="304" spans="1:18" x14ac:dyDescent="0.25">
      <c r="A304" s="523" t="str">
        <f>Constant!A62</f>
        <v>Subject to change without notice.</v>
      </c>
      <c r="B304" s="535"/>
      <c r="C304" s="535"/>
      <c r="D304" s="535"/>
      <c r="E304" s="535"/>
      <c r="F304" s="534"/>
      <c r="G304" s="534"/>
      <c r="M304" s="517"/>
      <c r="N304" s="517"/>
      <c r="O304" s="517"/>
      <c r="P304" s="517"/>
    </row>
    <row r="305" spans="1:16" x14ac:dyDescent="0.25">
      <c r="A305" s="523" t="str">
        <f>Constant!A63</f>
        <v>When changing the multiplier, please make sure that you have entered the correct number from your multiplier sheet.</v>
      </c>
      <c r="M305" s="517"/>
      <c r="N305" s="517"/>
      <c r="O305" s="517"/>
      <c r="P305" s="517"/>
    </row>
    <row r="306" spans="1:16" x14ac:dyDescent="0.25">
      <c r="A306" s="523" t="str">
        <f>Constant!A64</f>
        <v>Match the product code number and the multiplier number.  We can not be responsible for mistakes in pricing.</v>
      </c>
      <c r="M306" s="517"/>
      <c r="N306" s="517"/>
      <c r="O306" s="517"/>
      <c r="P306" s="517"/>
    </row>
    <row r="307" spans="1:16" ht="16.5" thickBot="1" x14ac:dyDescent="0.3">
      <c r="A307" s="716" t="str">
        <f>Constant!A65</f>
        <v>If you have any questions contact your local sales person or customer service department.</v>
      </c>
      <c r="B307" s="722"/>
      <c r="C307" s="722"/>
      <c r="D307" s="722"/>
      <c r="E307" s="722"/>
      <c r="F307" s="722"/>
      <c r="G307" s="722"/>
      <c r="M307" s="517"/>
      <c r="N307" s="517"/>
      <c r="O307" s="517"/>
      <c r="P307" s="517"/>
    </row>
    <row r="308" spans="1:16" x14ac:dyDescent="0.25">
      <c r="A308" s="523"/>
      <c r="M308" s="517"/>
      <c r="N308" s="517"/>
      <c r="O308" s="517"/>
      <c r="P308" s="517"/>
    </row>
    <row r="309" spans="1:16" x14ac:dyDescent="0.25">
      <c r="A309" s="523"/>
      <c r="M309" s="517"/>
      <c r="N309" s="517"/>
      <c r="O309" s="517"/>
      <c r="P309" s="517"/>
    </row>
    <row r="310" spans="1:16" x14ac:dyDescent="0.25">
      <c r="M310" s="517"/>
      <c r="N310" s="517"/>
      <c r="O310" s="517"/>
      <c r="P310" s="517"/>
    </row>
    <row r="311" spans="1:16" x14ac:dyDescent="0.25">
      <c r="M311" s="517"/>
      <c r="N311" s="517"/>
      <c r="O311" s="517"/>
      <c r="P311" s="517"/>
    </row>
    <row r="312" spans="1:16" x14ac:dyDescent="0.25">
      <c r="M312" s="517"/>
      <c r="N312" s="517"/>
      <c r="O312" s="517"/>
      <c r="P312" s="517"/>
    </row>
    <row r="313" spans="1:16" x14ac:dyDescent="0.25">
      <c r="M313" s="517"/>
      <c r="N313" s="517"/>
      <c r="O313" s="517"/>
      <c r="P313" s="517"/>
    </row>
    <row r="314" spans="1:16" x14ac:dyDescent="0.25">
      <c r="M314" s="517"/>
      <c r="N314" s="517"/>
      <c r="O314" s="517"/>
      <c r="P314" s="517"/>
    </row>
    <row r="315" spans="1:16" x14ac:dyDescent="0.25">
      <c r="M315" s="517"/>
      <c r="N315" s="517"/>
      <c r="O315" s="517"/>
      <c r="P315" s="517"/>
    </row>
    <row r="316" spans="1:16" x14ac:dyDescent="0.25">
      <c r="M316" s="517"/>
      <c r="N316" s="517"/>
      <c r="O316" s="517"/>
      <c r="P316" s="517"/>
    </row>
    <row r="317" spans="1:16" x14ac:dyDescent="0.25">
      <c r="M317" s="517"/>
      <c r="N317" s="517"/>
      <c r="O317" s="517"/>
      <c r="P317" s="517"/>
    </row>
    <row r="318" spans="1:16" x14ac:dyDescent="0.25">
      <c r="M318" s="517"/>
      <c r="N318" s="517"/>
      <c r="O318" s="517"/>
      <c r="P318" s="517"/>
    </row>
    <row r="319" spans="1:16" x14ac:dyDescent="0.25">
      <c r="M319" s="517"/>
      <c r="N319" s="517"/>
      <c r="O319" s="517"/>
      <c r="P319" s="517"/>
    </row>
    <row r="320" spans="1:16" x14ac:dyDescent="0.25">
      <c r="M320" s="517"/>
      <c r="N320" s="517"/>
      <c r="O320" s="517"/>
      <c r="P320" s="517"/>
    </row>
    <row r="321" spans="13:16" x14ac:dyDescent="0.25">
      <c r="M321" s="517"/>
      <c r="N321" s="517"/>
      <c r="O321" s="517"/>
      <c r="P321" s="517"/>
    </row>
    <row r="322" spans="13:16" x14ac:dyDescent="0.25">
      <c r="M322" s="517"/>
      <c r="N322" s="517"/>
      <c r="O322" s="517"/>
      <c r="P322" s="517"/>
    </row>
    <row r="323" spans="13:16" x14ac:dyDescent="0.25">
      <c r="M323" s="517"/>
      <c r="N323" s="517"/>
      <c r="O323" s="517"/>
      <c r="P323" s="517"/>
    </row>
    <row r="324" spans="13:16" x14ac:dyDescent="0.25">
      <c r="M324" s="517"/>
      <c r="N324" s="517"/>
      <c r="O324" s="517"/>
      <c r="P324" s="517"/>
    </row>
    <row r="325" spans="13:16" x14ac:dyDescent="0.25">
      <c r="M325" s="517"/>
      <c r="N325" s="517"/>
      <c r="O325" s="517"/>
      <c r="P325" s="517"/>
    </row>
    <row r="326" spans="13:16" x14ac:dyDescent="0.25">
      <c r="M326" s="517"/>
      <c r="N326" s="517"/>
      <c r="O326" s="517"/>
      <c r="P326" s="517"/>
    </row>
    <row r="327" spans="13:16" x14ac:dyDescent="0.25">
      <c r="M327" s="517"/>
      <c r="N327" s="517"/>
      <c r="O327" s="517"/>
      <c r="P327" s="517"/>
    </row>
    <row r="328" spans="13:16" x14ac:dyDescent="0.25">
      <c r="M328" s="517"/>
      <c r="N328" s="517"/>
      <c r="O328" s="517"/>
      <c r="P328" s="517"/>
    </row>
    <row r="329" spans="13:16" x14ac:dyDescent="0.25">
      <c r="M329" s="517"/>
      <c r="N329" s="517"/>
      <c r="O329" s="517"/>
      <c r="P329" s="517"/>
    </row>
    <row r="330" spans="13:16" x14ac:dyDescent="0.25">
      <c r="M330" s="517"/>
      <c r="N330" s="517"/>
      <c r="O330" s="517"/>
      <c r="P330" s="517"/>
    </row>
    <row r="331" spans="13:16" x14ac:dyDescent="0.25">
      <c r="M331" s="517"/>
      <c r="N331" s="517"/>
      <c r="O331" s="517"/>
      <c r="P331" s="517"/>
    </row>
    <row r="332" spans="13:16" x14ac:dyDescent="0.25">
      <c r="M332" s="517"/>
      <c r="N332" s="517"/>
      <c r="O332" s="517"/>
      <c r="P332" s="517"/>
    </row>
    <row r="333" spans="13:16" x14ac:dyDescent="0.25">
      <c r="M333" s="517"/>
      <c r="N333" s="517"/>
      <c r="O333" s="517"/>
      <c r="P333" s="517"/>
    </row>
    <row r="334" spans="13:16" x14ac:dyDescent="0.25">
      <c r="M334" s="517"/>
      <c r="N334" s="517"/>
      <c r="O334" s="517"/>
      <c r="P334" s="517"/>
    </row>
    <row r="335" spans="13:16" x14ac:dyDescent="0.25">
      <c r="M335" s="517"/>
      <c r="N335" s="517"/>
      <c r="O335" s="517"/>
      <c r="P335" s="517"/>
    </row>
    <row r="336" spans="13:16" x14ac:dyDescent="0.25">
      <c r="M336" s="517"/>
      <c r="N336" s="517"/>
      <c r="O336" s="517"/>
      <c r="P336" s="517"/>
    </row>
    <row r="337" spans="13:16" x14ac:dyDescent="0.25">
      <c r="M337" s="517"/>
      <c r="N337" s="517"/>
      <c r="O337" s="517"/>
      <c r="P337" s="517"/>
    </row>
    <row r="338" spans="13:16" x14ac:dyDescent="0.25">
      <c r="M338" s="517"/>
      <c r="N338" s="517"/>
      <c r="O338" s="517"/>
      <c r="P338" s="517"/>
    </row>
    <row r="339" spans="13:16" x14ac:dyDescent="0.25">
      <c r="M339" s="517"/>
      <c r="N339" s="517"/>
      <c r="O339" s="517"/>
      <c r="P339" s="517"/>
    </row>
    <row r="340" spans="13:16" x14ac:dyDescent="0.25">
      <c r="M340" s="517"/>
      <c r="N340" s="517"/>
      <c r="O340" s="517"/>
      <c r="P340" s="517"/>
    </row>
    <row r="341" spans="13:16" x14ac:dyDescent="0.25">
      <c r="M341" s="517"/>
      <c r="N341" s="517"/>
      <c r="O341" s="517"/>
      <c r="P341" s="517"/>
    </row>
    <row r="342" spans="13:16" x14ac:dyDescent="0.25">
      <c r="M342" s="517"/>
      <c r="N342" s="517"/>
      <c r="O342" s="517"/>
      <c r="P342" s="517"/>
    </row>
    <row r="343" spans="13:16" x14ac:dyDescent="0.25">
      <c r="M343" s="517"/>
      <c r="N343" s="517"/>
      <c r="O343" s="517"/>
      <c r="P343" s="517"/>
    </row>
    <row r="344" spans="13:16" x14ac:dyDescent="0.25">
      <c r="M344" s="517"/>
      <c r="N344" s="517"/>
      <c r="O344" s="517"/>
      <c r="P344" s="517"/>
    </row>
    <row r="345" spans="13:16" x14ac:dyDescent="0.25">
      <c r="M345" s="517"/>
      <c r="N345" s="517"/>
      <c r="O345" s="517"/>
      <c r="P345" s="517"/>
    </row>
    <row r="346" spans="13:16" x14ac:dyDescent="0.25">
      <c r="M346" s="517"/>
      <c r="N346" s="517"/>
      <c r="O346" s="517"/>
      <c r="P346" s="517"/>
    </row>
    <row r="347" spans="13:16" x14ac:dyDescent="0.25">
      <c r="M347" s="517"/>
      <c r="N347" s="517"/>
      <c r="O347" s="517"/>
      <c r="P347" s="517"/>
    </row>
    <row r="348" spans="13:16" x14ac:dyDescent="0.25">
      <c r="M348" s="517"/>
      <c r="N348" s="517"/>
      <c r="O348" s="517"/>
      <c r="P348" s="517"/>
    </row>
    <row r="349" spans="13:16" x14ac:dyDescent="0.25">
      <c r="M349" s="517"/>
      <c r="N349" s="517"/>
      <c r="O349" s="517"/>
      <c r="P349" s="517"/>
    </row>
    <row r="350" spans="13:16" x14ac:dyDescent="0.25">
      <c r="M350" s="517"/>
      <c r="N350" s="517"/>
      <c r="O350" s="517"/>
      <c r="P350" s="517"/>
    </row>
    <row r="351" spans="13:16" x14ac:dyDescent="0.25">
      <c r="M351" s="517"/>
      <c r="N351" s="517"/>
      <c r="O351" s="517"/>
      <c r="P351" s="517"/>
    </row>
    <row r="352" spans="13:16" x14ac:dyDescent="0.25">
      <c r="M352" s="517"/>
      <c r="N352" s="517"/>
      <c r="O352" s="517"/>
      <c r="P352" s="517"/>
    </row>
    <row r="353" spans="13:16" x14ac:dyDescent="0.25">
      <c r="M353" s="517"/>
      <c r="N353" s="517"/>
      <c r="O353" s="517"/>
      <c r="P353" s="517"/>
    </row>
    <row r="354" spans="13:16" x14ac:dyDescent="0.25">
      <c r="M354" s="517"/>
      <c r="N354" s="517"/>
      <c r="O354" s="517"/>
      <c r="P354" s="517"/>
    </row>
    <row r="355" spans="13:16" x14ac:dyDescent="0.25">
      <c r="M355" s="517"/>
      <c r="N355" s="517"/>
      <c r="O355" s="517"/>
      <c r="P355" s="517"/>
    </row>
    <row r="356" spans="13:16" x14ac:dyDescent="0.25">
      <c r="M356" s="517"/>
      <c r="N356" s="517"/>
      <c r="O356" s="517"/>
      <c r="P356" s="517"/>
    </row>
    <row r="357" spans="13:16" x14ac:dyDescent="0.25">
      <c r="M357" s="517"/>
      <c r="N357" s="517"/>
      <c r="O357" s="517"/>
      <c r="P357" s="517"/>
    </row>
    <row r="358" spans="13:16" x14ac:dyDescent="0.25">
      <c r="M358" s="517"/>
      <c r="N358" s="517"/>
      <c r="O358" s="517"/>
      <c r="P358" s="517"/>
    </row>
    <row r="359" spans="13:16" x14ac:dyDescent="0.25">
      <c r="M359" s="517"/>
      <c r="N359" s="517"/>
      <c r="O359" s="517"/>
      <c r="P359" s="517"/>
    </row>
    <row r="360" spans="13:16" x14ac:dyDescent="0.25">
      <c r="M360" s="517"/>
      <c r="N360" s="517"/>
      <c r="O360" s="517"/>
      <c r="P360" s="517"/>
    </row>
    <row r="361" spans="13:16" x14ac:dyDescent="0.25">
      <c r="M361" s="517"/>
      <c r="N361" s="517"/>
      <c r="O361" s="517"/>
      <c r="P361" s="517"/>
    </row>
    <row r="362" spans="13:16" x14ac:dyDescent="0.25">
      <c r="M362" s="517"/>
      <c r="N362" s="517"/>
      <c r="O362" s="517"/>
      <c r="P362" s="517"/>
    </row>
    <row r="363" spans="13:16" x14ac:dyDescent="0.25">
      <c r="M363" s="517"/>
      <c r="N363" s="517"/>
      <c r="O363" s="517"/>
      <c r="P363" s="517"/>
    </row>
    <row r="364" spans="13:16" x14ac:dyDescent="0.25">
      <c r="M364" s="517"/>
      <c r="N364" s="517"/>
      <c r="O364" s="517"/>
      <c r="P364" s="517"/>
    </row>
    <row r="365" spans="13:16" x14ac:dyDescent="0.25">
      <c r="M365" s="517"/>
      <c r="N365" s="517"/>
      <c r="O365" s="517"/>
      <c r="P365" s="517"/>
    </row>
    <row r="366" spans="13:16" x14ac:dyDescent="0.25">
      <c r="M366" s="517"/>
      <c r="N366" s="517"/>
      <c r="O366" s="517"/>
      <c r="P366" s="517"/>
    </row>
    <row r="367" spans="13:16" x14ac:dyDescent="0.25">
      <c r="M367" s="517"/>
      <c r="N367" s="517"/>
      <c r="O367" s="517"/>
      <c r="P367" s="517"/>
    </row>
    <row r="368" spans="13:16" x14ac:dyDescent="0.25">
      <c r="M368" s="517"/>
      <c r="N368" s="517"/>
      <c r="O368" s="517"/>
      <c r="P368" s="517"/>
    </row>
    <row r="369" spans="13:16" x14ac:dyDescent="0.25">
      <c r="M369" s="517"/>
      <c r="N369" s="517"/>
      <c r="O369" s="517"/>
      <c r="P369" s="517"/>
    </row>
    <row r="370" spans="13:16" x14ac:dyDescent="0.25">
      <c r="M370" s="517"/>
      <c r="N370" s="517"/>
      <c r="O370" s="517"/>
      <c r="P370" s="517"/>
    </row>
    <row r="371" spans="13:16" x14ac:dyDescent="0.25">
      <c r="M371" s="517"/>
      <c r="N371" s="517"/>
      <c r="O371" s="517"/>
      <c r="P371" s="517"/>
    </row>
    <row r="372" spans="13:16" x14ac:dyDescent="0.25">
      <c r="M372" s="517"/>
      <c r="N372" s="517"/>
      <c r="O372" s="517"/>
      <c r="P372" s="517"/>
    </row>
    <row r="373" spans="13:16" x14ac:dyDescent="0.25">
      <c r="M373" s="517"/>
      <c r="N373" s="517"/>
      <c r="O373" s="517"/>
      <c r="P373" s="517"/>
    </row>
    <row r="374" spans="13:16" x14ac:dyDescent="0.25">
      <c r="M374" s="517"/>
      <c r="N374" s="517"/>
      <c r="O374" s="517"/>
      <c r="P374" s="517"/>
    </row>
    <row r="375" spans="13:16" x14ac:dyDescent="0.25">
      <c r="M375" s="517"/>
      <c r="N375" s="517"/>
      <c r="O375" s="517"/>
      <c r="P375" s="517"/>
    </row>
    <row r="376" spans="13:16" x14ac:dyDescent="0.25">
      <c r="M376" s="517"/>
      <c r="N376" s="517"/>
      <c r="O376" s="517"/>
      <c r="P376" s="517"/>
    </row>
    <row r="377" spans="13:16" x14ac:dyDescent="0.25">
      <c r="M377" s="517"/>
      <c r="N377" s="517"/>
      <c r="O377" s="517"/>
      <c r="P377" s="517"/>
    </row>
    <row r="378" spans="13:16" x14ac:dyDescent="0.25">
      <c r="M378" s="517"/>
      <c r="N378" s="517"/>
      <c r="O378" s="517"/>
      <c r="P378" s="517"/>
    </row>
    <row r="379" spans="13:16" x14ac:dyDescent="0.25">
      <c r="M379" s="517"/>
      <c r="N379" s="517"/>
      <c r="O379" s="517"/>
      <c r="P379" s="517"/>
    </row>
    <row r="380" spans="13:16" x14ac:dyDescent="0.25">
      <c r="M380" s="517"/>
      <c r="N380" s="517"/>
      <c r="O380" s="517"/>
      <c r="P380" s="517"/>
    </row>
    <row r="381" spans="13:16" x14ac:dyDescent="0.25">
      <c r="M381" s="517"/>
      <c r="N381" s="517"/>
      <c r="O381" s="517"/>
      <c r="P381" s="517"/>
    </row>
    <row r="382" spans="13:16" x14ac:dyDescent="0.25">
      <c r="M382" s="517"/>
      <c r="N382" s="517"/>
      <c r="O382" s="517"/>
      <c r="P382" s="517"/>
    </row>
    <row r="383" spans="13:16" x14ac:dyDescent="0.25">
      <c r="M383" s="517"/>
      <c r="N383" s="517"/>
      <c r="O383" s="517"/>
      <c r="P383" s="517"/>
    </row>
    <row r="384" spans="13:16" x14ac:dyDescent="0.25">
      <c r="M384" s="517"/>
      <c r="N384" s="517"/>
      <c r="O384" s="517"/>
      <c r="P384" s="517"/>
    </row>
    <row r="385" spans="13:16" x14ac:dyDescent="0.25">
      <c r="M385" s="517"/>
      <c r="N385" s="517"/>
      <c r="O385" s="517"/>
      <c r="P385" s="517"/>
    </row>
    <row r="386" spans="13:16" x14ac:dyDescent="0.25">
      <c r="M386" s="517"/>
      <c r="N386" s="517"/>
      <c r="O386" s="517"/>
      <c r="P386" s="517"/>
    </row>
    <row r="387" spans="13:16" x14ac:dyDescent="0.25">
      <c r="M387" s="517"/>
      <c r="N387" s="517"/>
      <c r="O387" s="517"/>
      <c r="P387" s="517"/>
    </row>
    <row r="388" spans="13:16" x14ac:dyDescent="0.25">
      <c r="M388" s="517"/>
      <c r="N388" s="517"/>
      <c r="O388" s="517"/>
      <c r="P388" s="517"/>
    </row>
    <row r="389" spans="13:16" x14ac:dyDescent="0.25">
      <c r="M389" s="517"/>
      <c r="N389" s="517"/>
      <c r="O389" s="517"/>
      <c r="P389" s="517"/>
    </row>
    <row r="390" spans="13:16" x14ac:dyDescent="0.25">
      <c r="M390" s="517"/>
      <c r="N390" s="517"/>
      <c r="O390" s="517"/>
      <c r="P390" s="517"/>
    </row>
    <row r="391" spans="13:16" x14ac:dyDescent="0.25">
      <c r="M391" s="517"/>
      <c r="N391" s="517"/>
      <c r="O391" s="517"/>
      <c r="P391" s="517"/>
    </row>
    <row r="392" spans="13:16" x14ac:dyDescent="0.25">
      <c r="M392" s="517"/>
      <c r="N392" s="517"/>
      <c r="O392" s="517"/>
      <c r="P392" s="517"/>
    </row>
    <row r="393" spans="13:16" x14ac:dyDescent="0.25">
      <c r="M393" s="517"/>
      <c r="N393" s="517"/>
      <c r="O393" s="517"/>
      <c r="P393" s="517"/>
    </row>
    <row r="394" spans="13:16" x14ac:dyDescent="0.25">
      <c r="M394" s="517"/>
      <c r="N394" s="517"/>
      <c r="O394" s="517"/>
      <c r="P394" s="517"/>
    </row>
    <row r="395" spans="13:16" x14ac:dyDescent="0.25">
      <c r="M395" s="517"/>
      <c r="N395" s="517"/>
      <c r="O395" s="517"/>
      <c r="P395" s="517"/>
    </row>
    <row r="396" spans="13:16" x14ac:dyDescent="0.25">
      <c r="M396" s="517"/>
      <c r="N396" s="517"/>
      <c r="O396" s="517"/>
      <c r="P396" s="517"/>
    </row>
    <row r="397" spans="13:16" x14ac:dyDescent="0.25">
      <c r="M397" s="517"/>
      <c r="N397" s="517"/>
      <c r="O397" s="517"/>
      <c r="P397" s="517"/>
    </row>
    <row r="398" spans="13:16" x14ac:dyDescent="0.25">
      <c r="M398" s="517"/>
      <c r="N398" s="517"/>
      <c r="O398" s="517"/>
      <c r="P398" s="517"/>
    </row>
    <row r="399" spans="13:16" x14ac:dyDescent="0.25">
      <c r="M399" s="517"/>
      <c r="N399" s="517"/>
      <c r="O399" s="517"/>
      <c r="P399" s="517"/>
    </row>
    <row r="400" spans="13:16" x14ac:dyDescent="0.25">
      <c r="M400" s="517"/>
      <c r="N400" s="517"/>
      <c r="O400" s="517"/>
      <c r="P400" s="517"/>
    </row>
    <row r="401" spans="13:16" x14ac:dyDescent="0.25">
      <c r="M401" s="517"/>
      <c r="N401" s="517"/>
      <c r="O401" s="517"/>
      <c r="P401" s="517"/>
    </row>
    <row r="402" spans="13:16" x14ac:dyDescent="0.25">
      <c r="M402" s="517"/>
      <c r="N402" s="517"/>
      <c r="O402" s="517"/>
      <c r="P402" s="517"/>
    </row>
    <row r="403" spans="13:16" x14ac:dyDescent="0.25">
      <c r="M403" s="517"/>
      <c r="N403" s="517"/>
      <c r="O403" s="517"/>
      <c r="P403" s="517"/>
    </row>
    <row r="404" spans="13:16" x14ac:dyDescent="0.25">
      <c r="M404" s="517"/>
      <c r="N404" s="517"/>
      <c r="O404" s="517"/>
      <c r="P404" s="517"/>
    </row>
    <row r="405" spans="13:16" x14ac:dyDescent="0.25">
      <c r="M405" s="517"/>
      <c r="N405" s="517"/>
      <c r="O405" s="517"/>
      <c r="P405" s="517"/>
    </row>
    <row r="406" spans="13:16" x14ac:dyDescent="0.25">
      <c r="M406" s="517"/>
      <c r="N406" s="517"/>
      <c r="O406" s="517"/>
      <c r="P406" s="517"/>
    </row>
    <row r="407" spans="13:16" x14ac:dyDescent="0.25">
      <c r="M407" s="517"/>
      <c r="N407" s="517"/>
      <c r="O407" s="517"/>
      <c r="P407" s="517"/>
    </row>
    <row r="408" spans="13:16" x14ac:dyDescent="0.25">
      <c r="M408" s="517"/>
      <c r="N408" s="517"/>
      <c r="O408" s="517"/>
      <c r="P408" s="517"/>
    </row>
    <row r="409" spans="13:16" x14ac:dyDescent="0.25">
      <c r="M409" s="517"/>
      <c r="N409" s="517"/>
      <c r="O409" s="517"/>
      <c r="P409" s="517"/>
    </row>
    <row r="410" spans="13:16" x14ac:dyDescent="0.25">
      <c r="M410" s="517"/>
      <c r="N410" s="517"/>
      <c r="O410" s="517"/>
      <c r="P410" s="517"/>
    </row>
    <row r="411" spans="13:16" x14ac:dyDescent="0.25">
      <c r="M411" s="517"/>
      <c r="N411" s="517"/>
      <c r="O411" s="517"/>
      <c r="P411" s="517"/>
    </row>
    <row r="412" spans="13:16" x14ac:dyDescent="0.25">
      <c r="M412" s="517"/>
      <c r="N412" s="517"/>
      <c r="O412" s="517"/>
      <c r="P412" s="517"/>
    </row>
    <row r="413" spans="13:16" x14ac:dyDescent="0.25">
      <c r="M413" s="517"/>
      <c r="N413" s="517"/>
      <c r="O413" s="517"/>
      <c r="P413" s="517"/>
    </row>
    <row r="414" spans="13:16" x14ac:dyDescent="0.25">
      <c r="M414" s="517"/>
      <c r="N414" s="517"/>
      <c r="O414" s="517"/>
      <c r="P414" s="517"/>
    </row>
    <row r="415" spans="13:16" x14ac:dyDescent="0.25">
      <c r="M415" s="517"/>
      <c r="N415" s="517"/>
      <c r="O415" s="517"/>
      <c r="P415" s="517"/>
    </row>
    <row r="416" spans="13:16" x14ac:dyDescent="0.25">
      <c r="M416" s="517"/>
      <c r="N416" s="517"/>
      <c r="O416" s="517"/>
      <c r="P416" s="517"/>
    </row>
    <row r="417" spans="13:16" x14ac:dyDescent="0.25">
      <c r="M417" s="517"/>
      <c r="N417" s="517"/>
      <c r="O417" s="517"/>
      <c r="P417" s="517"/>
    </row>
    <row r="418" spans="13:16" x14ac:dyDescent="0.25">
      <c r="M418" s="517"/>
      <c r="N418" s="517"/>
      <c r="O418" s="517"/>
      <c r="P418" s="517"/>
    </row>
    <row r="419" spans="13:16" x14ac:dyDescent="0.25">
      <c r="M419" s="517"/>
      <c r="N419" s="517"/>
      <c r="O419" s="517"/>
      <c r="P419" s="517"/>
    </row>
    <row r="420" spans="13:16" x14ac:dyDescent="0.25">
      <c r="M420" s="517"/>
      <c r="N420" s="517"/>
      <c r="O420" s="517"/>
      <c r="P420" s="517"/>
    </row>
    <row r="421" spans="13:16" x14ac:dyDescent="0.25">
      <c r="M421" s="517"/>
      <c r="N421" s="517"/>
      <c r="O421" s="517"/>
      <c r="P421" s="517"/>
    </row>
    <row r="422" spans="13:16" x14ac:dyDescent="0.25">
      <c r="M422" s="517"/>
      <c r="N422" s="517"/>
      <c r="O422" s="517"/>
      <c r="P422" s="517"/>
    </row>
    <row r="423" spans="13:16" x14ac:dyDescent="0.25">
      <c r="M423" s="517"/>
      <c r="N423" s="517"/>
      <c r="O423" s="517"/>
      <c r="P423" s="517"/>
    </row>
    <row r="424" spans="13:16" x14ac:dyDescent="0.25">
      <c r="M424" s="517"/>
      <c r="N424" s="517"/>
      <c r="O424" s="517"/>
      <c r="P424" s="517"/>
    </row>
    <row r="425" spans="13:16" x14ac:dyDescent="0.25">
      <c r="M425" s="517"/>
      <c r="N425" s="517"/>
      <c r="O425" s="517"/>
      <c r="P425" s="517"/>
    </row>
    <row r="426" spans="13:16" x14ac:dyDescent="0.25">
      <c r="M426" s="517"/>
      <c r="N426" s="517"/>
      <c r="O426" s="517"/>
      <c r="P426" s="517"/>
    </row>
    <row r="427" spans="13:16" x14ac:dyDescent="0.25">
      <c r="M427" s="517"/>
      <c r="N427" s="517"/>
      <c r="O427" s="517"/>
      <c r="P427" s="517"/>
    </row>
    <row r="428" spans="13:16" x14ac:dyDescent="0.25">
      <c r="M428" s="517"/>
      <c r="N428" s="517"/>
      <c r="O428" s="517"/>
      <c r="P428" s="517"/>
    </row>
    <row r="429" spans="13:16" x14ac:dyDescent="0.25">
      <c r="M429" s="517"/>
      <c r="N429" s="517"/>
      <c r="O429" s="517"/>
      <c r="P429" s="517"/>
    </row>
    <row r="430" spans="13:16" x14ac:dyDescent="0.25">
      <c r="M430" s="517"/>
      <c r="N430" s="517"/>
      <c r="O430" s="517"/>
      <c r="P430" s="517"/>
    </row>
    <row r="431" spans="13:16" x14ac:dyDescent="0.25">
      <c r="M431" s="517"/>
      <c r="N431" s="517"/>
      <c r="O431" s="517"/>
      <c r="P431" s="517"/>
    </row>
    <row r="432" spans="13:16" x14ac:dyDescent="0.25">
      <c r="M432" s="517"/>
      <c r="N432" s="517"/>
      <c r="O432" s="517"/>
      <c r="P432" s="517"/>
    </row>
    <row r="433" spans="13:16" x14ac:dyDescent="0.25">
      <c r="M433" s="517"/>
      <c r="N433" s="517"/>
      <c r="O433" s="517"/>
      <c r="P433" s="517"/>
    </row>
    <row r="434" spans="13:16" x14ac:dyDescent="0.25">
      <c r="M434" s="517"/>
      <c r="N434" s="517"/>
      <c r="O434" s="517"/>
      <c r="P434" s="517"/>
    </row>
    <row r="435" spans="13:16" x14ac:dyDescent="0.25">
      <c r="M435" s="517"/>
      <c r="N435" s="517"/>
      <c r="O435" s="517"/>
      <c r="P435" s="517"/>
    </row>
    <row r="436" spans="13:16" x14ac:dyDescent="0.25">
      <c r="M436" s="517"/>
      <c r="N436" s="517"/>
      <c r="O436" s="517"/>
      <c r="P436" s="517"/>
    </row>
    <row r="437" spans="13:16" x14ac:dyDescent="0.25">
      <c r="M437" s="517"/>
      <c r="N437" s="517"/>
      <c r="O437" s="517"/>
      <c r="P437" s="517"/>
    </row>
    <row r="438" spans="13:16" x14ac:dyDescent="0.25">
      <c r="M438" s="517"/>
      <c r="N438" s="517"/>
      <c r="O438" s="517"/>
      <c r="P438" s="517"/>
    </row>
    <row r="439" spans="13:16" x14ac:dyDescent="0.25">
      <c r="M439" s="517"/>
      <c r="N439" s="517"/>
      <c r="O439" s="517"/>
      <c r="P439" s="517"/>
    </row>
    <row r="440" spans="13:16" x14ac:dyDescent="0.25">
      <c r="M440" s="517"/>
      <c r="N440" s="517"/>
      <c r="O440" s="517"/>
      <c r="P440" s="517"/>
    </row>
    <row r="441" spans="13:16" x14ac:dyDescent="0.25">
      <c r="M441" s="517"/>
      <c r="N441" s="517"/>
      <c r="O441" s="517"/>
      <c r="P441" s="517"/>
    </row>
    <row r="442" spans="13:16" x14ac:dyDescent="0.25">
      <c r="M442" s="517"/>
      <c r="N442" s="517"/>
      <c r="O442" s="517"/>
      <c r="P442" s="517"/>
    </row>
    <row r="443" spans="13:16" x14ac:dyDescent="0.25">
      <c r="M443" s="517"/>
      <c r="N443" s="517"/>
      <c r="O443" s="517"/>
      <c r="P443" s="517"/>
    </row>
    <row r="444" spans="13:16" x14ac:dyDescent="0.25">
      <c r="M444" s="517"/>
      <c r="N444" s="517"/>
      <c r="O444" s="517"/>
      <c r="P444" s="517"/>
    </row>
    <row r="445" spans="13:16" x14ac:dyDescent="0.25">
      <c r="M445" s="517"/>
      <c r="N445" s="517"/>
      <c r="O445" s="517"/>
      <c r="P445" s="517"/>
    </row>
    <row r="446" spans="13:16" x14ac:dyDescent="0.25">
      <c r="M446" s="517"/>
      <c r="N446" s="517"/>
      <c r="O446" s="517"/>
      <c r="P446" s="517"/>
    </row>
    <row r="447" spans="13:16" x14ac:dyDescent="0.25">
      <c r="M447" s="517"/>
      <c r="N447" s="517"/>
      <c r="O447" s="517"/>
      <c r="P447" s="517"/>
    </row>
    <row r="448" spans="13:16" x14ac:dyDescent="0.25">
      <c r="M448" s="517"/>
      <c r="N448" s="517"/>
      <c r="O448" s="517"/>
      <c r="P448" s="517"/>
    </row>
    <row r="449" spans="13:16" x14ac:dyDescent="0.25">
      <c r="M449" s="517"/>
      <c r="N449" s="517"/>
      <c r="O449" s="517"/>
      <c r="P449" s="517"/>
    </row>
    <row r="450" spans="13:16" x14ac:dyDescent="0.25">
      <c r="M450" s="517"/>
      <c r="N450" s="517"/>
      <c r="O450" s="517"/>
      <c r="P450" s="517"/>
    </row>
    <row r="451" spans="13:16" x14ac:dyDescent="0.25">
      <c r="M451" s="517"/>
      <c r="N451" s="517"/>
      <c r="O451" s="517"/>
      <c r="P451" s="517"/>
    </row>
    <row r="452" spans="13:16" x14ac:dyDescent="0.25">
      <c r="M452" s="517"/>
      <c r="N452" s="517"/>
      <c r="O452" s="517"/>
      <c r="P452" s="517"/>
    </row>
    <row r="453" spans="13:16" x14ac:dyDescent="0.25">
      <c r="M453" s="517"/>
      <c r="N453" s="517"/>
      <c r="O453" s="517"/>
      <c r="P453" s="517"/>
    </row>
    <row r="454" spans="13:16" x14ac:dyDescent="0.25">
      <c r="M454" s="517"/>
      <c r="N454" s="517"/>
      <c r="O454" s="517"/>
      <c r="P454" s="517"/>
    </row>
    <row r="455" spans="13:16" x14ac:dyDescent="0.25">
      <c r="M455" s="517"/>
      <c r="N455" s="517"/>
      <c r="O455" s="517"/>
      <c r="P455" s="517"/>
    </row>
    <row r="456" spans="13:16" x14ac:dyDescent="0.25">
      <c r="M456" s="517"/>
      <c r="N456" s="517"/>
      <c r="O456" s="517"/>
      <c r="P456" s="517"/>
    </row>
    <row r="457" spans="13:16" x14ac:dyDescent="0.25">
      <c r="M457" s="517"/>
      <c r="N457" s="517"/>
      <c r="O457" s="517"/>
      <c r="P457" s="517"/>
    </row>
    <row r="458" spans="13:16" x14ac:dyDescent="0.25">
      <c r="M458" s="517"/>
      <c r="N458" s="517"/>
      <c r="O458" s="517"/>
      <c r="P458" s="517"/>
    </row>
    <row r="459" spans="13:16" x14ac:dyDescent="0.25">
      <c r="M459" s="517"/>
      <c r="N459" s="517"/>
      <c r="O459" s="517"/>
      <c r="P459" s="517"/>
    </row>
    <row r="460" spans="13:16" x14ac:dyDescent="0.25">
      <c r="M460" s="517"/>
      <c r="N460" s="517"/>
      <c r="O460" s="517"/>
      <c r="P460" s="517"/>
    </row>
    <row r="461" spans="13:16" x14ac:dyDescent="0.25">
      <c r="M461" s="517"/>
      <c r="N461" s="517"/>
      <c r="O461" s="517"/>
      <c r="P461" s="517"/>
    </row>
    <row r="462" spans="13:16" x14ac:dyDescent="0.25">
      <c r="M462" s="517"/>
      <c r="N462" s="517"/>
      <c r="O462" s="517"/>
      <c r="P462" s="517"/>
    </row>
    <row r="463" spans="13:16" x14ac:dyDescent="0.25">
      <c r="M463" s="517"/>
      <c r="N463" s="517"/>
      <c r="O463" s="517"/>
      <c r="P463" s="517"/>
    </row>
    <row r="464" spans="13:16" x14ac:dyDescent="0.25">
      <c r="M464" s="517"/>
      <c r="N464" s="517"/>
      <c r="O464" s="517"/>
      <c r="P464" s="517"/>
    </row>
    <row r="465" spans="13:16" x14ac:dyDescent="0.25">
      <c r="M465" s="517"/>
      <c r="N465" s="517"/>
      <c r="O465" s="517"/>
      <c r="P465" s="517"/>
    </row>
    <row r="466" spans="13:16" x14ac:dyDescent="0.25">
      <c r="M466" s="517"/>
      <c r="N466" s="517"/>
      <c r="O466" s="517"/>
      <c r="P466" s="517"/>
    </row>
    <row r="467" spans="13:16" x14ac:dyDescent="0.25">
      <c r="M467" s="517"/>
      <c r="N467" s="517"/>
      <c r="O467" s="517"/>
      <c r="P467" s="517"/>
    </row>
    <row r="468" spans="13:16" x14ac:dyDescent="0.25">
      <c r="M468" s="517"/>
      <c r="N468" s="517"/>
      <c r="O468" s="517"/>
      <c r="P468" s="517"/>
    </row>
    <row r="469" spans="13:16" x14ac:dyDescent="0.25">
      <c r="M469" s="517"/>
      <c r="N469" s="517"/>
      <c r="O469" s="517"/>
      <c r="P469" s="517"/>
    </row>
    <row r="470" spans="13:16" x14ac:dyDescent="0.25">
      <c r="M470" s="517"/>
      <c r="N470" s="517"/>
      <c r="O470" s="517"/>
      <c r="P470" s="517"/>
    </row>
    <row r="471" spans="13:16" x14ac:dyDescent="0.25">
      <c r="M471" s="517"/>
      <c r="N471" s="517"/>
      <c r="O471" s="517"/>
      <c r="P471" s="517"/>
    </row>
    <row r="472" spans="13:16" x14ac:dyDescent="0.25">
      <c r="M472" s="517"/>
      <c r="N472" s="517"/>
      <c r="O472" s="517"/>
      <c r="P472" s="517"/>
    </row>
    <row r="473" spans="13:16" x14ac:dyDescent="0.25">
      <c r="M473" s="517"/>
      <c r="N473" s="517"/>
      <c r="O473" s="517"/>
      <c r="P473" s="517"/>
    </row>
    <row r="474" spans="13:16" x14ac:dyDescent="0.25">
      <c r="M474" s="517"/>
      <c r="N474" s="517"/>
      <c r="O474" s="517"/>
      <c r="P474" s="517"/>
    </row>
    <row r="475" spans="13:16" x14ac:dyDescent="0.25">
      <c r="M475" s="517"/>
      <c r="N475" s="517"/>
      <c r="O475" s="517"/>
      <c r="P475" s="517"/>
    </row>
    <row r="476" spans="13:16" x14ac:dyDescent="0.25">
      <c r="M476" s="517"/>
      <c r="N476" s="517"/>
      <c r="O476" s="517"/>
      <c r="P476" s="517"/>
    </row>
    <row r="477" spans="13:16" x14ac:dyDescent="0.25">
      <c r="M477" s="517"/>
      <c r="N477" s="517"/>
      <c r="O477" s="517"/>
      <c r="P477" s="517"/>
    </row>
    <row r="478" spans="13:16" x14ac:dyDescent="0.25">
      <c r="M478" s="517"/>
      <c r="N478" s="517"/>
      <c r="O478" s="517"/>
      <c r="P478" s="517"/>
    </row>
    <row r="479" spans="13:16" x14ac:dyDescent="0.25">
      <c r="M479" s="517"/>
      <c r="N479" s="517"/>
      <c r="O479" s="517"/>
      <c r="P479" s="517"/>
    </row>
    <row r="480" spans="13:16" x14ac:dyDescent="0.25">
      <c r="M480" s="517"/>
      <c r="N480" s="517"/>
      <c r="O480" s="517"/>
      <c r="P480" s="517"/>
    </row>
    <row r="481" spans="13:16" x14ac:dyDescent="0.25">
      <c r="M481" s="517"/>
      <c r="N481" s="517"/>
      <c r="O481" s="517"/>
      <c r="P481" s="517"/>
    </row>
    <row r="482" spans="13:16" x14ac:dyDescent="0.25">
      <c r="M482" s="517"/>
      <c r="N482" s="517"/>
      <c r="O482" s="517"/>
      <c r="P482" s="517"/>
    </row>
    <row r="483" spans="13:16" x14ac:dyDescent="0.25">
      <c r="M483" s="517"/>
      <c r="N483" s="517"/>
      <c r="O483" s="517"/>
      <c r="P483" s="517"/>
    </row>
    <row r="484" spans="13:16" x14ac:dyDescent="0.25">
      <c r="M484" s="517"/>
      <c r="N484" s="517"/>
      <c r="O484" s="517"/>
      <c r="P484" s="517"/>
    </row>
    <row r="485" spans="13:16" x14ac:dyDescent="0.25">
      <c r="M485" s="517"/>
      <c r="N485" s="517"/>
      <c r="O485" s="517"/>
      <c r="P485" s="517"/>
    </row>
    <row r="486" spans="13:16" x14ac:dyDescent="0.25">
      <c r="M486" s="517"/>
      <c r="N486" s="517"/>
      <c r="O486" s="517"/>
      <c r="P486" s="517"/>
    </row>
    <row r="487" spans="13:16" x14ac:dyDescent="0.25">
      <c r="M487" s="517"/>
      <c r="N487" s="517"/>
      <c r="O487" s="517"/>
      <c r="P487" s="517"/>
    </row>
    <row r="488" spans="13:16" x14ac:dyDescent="0.25">
      <c r="M488" s="517"/>
      <c r="N488" s="517"/>
      <c r="O488" s="517"/>
      <c r="P488" s="517"/>
    </row>
    <row r="489" spans="13:16" x14ac:dyDescent="0.25">
      <c r="M489" s="517"/>
      <c r="N489" s="517"/>
      <c r="O489" s="517"/>
      <c r="P489" s="517"/>
    </row>
    <row r="490" spans="13:16" x14ac:dyDescent="0.25">
      <c r="M490" s="517"/>
      <c r="N490" s="517"/>
      <c r="O490" s="517"/>
      <c r="P490" s="517"/>
    </row>
    <row r="491" spans="13:16" x14ac:dyDescent="0.25">
      <c r="M491" s="517"/>
      <c r="N491" s="517"/>
      <c r="O491" s="517"/>
      <c r="P491" s="517"/>
    </row>
    <row r="492" spans="13:16" x14ac:dyDescent="0.25">
      <c r="M492" s="517"/>
      <c r="N492" s="517"/>
      <c r="O492" s="517"/>
      <c r="P492" s="517"/>
    </row>
    <row r="493" spans="13:16" x14ac:dyDescent="0.25">
      <c r="M493" s="517"/>
      <c r="N493" s="517"/>
      <c r="O493" s="517"/>
      <c r="P493" s="517"/>
    </row>
    <row r="494" spans="13:16" x14ac:dyDescent="0.25">
      <c r="M494" s="517"/>
      <c r="N494" s="517"/>
      <c r="O494" s="517"/>
      <c r="P494" s="517"/>
    </row>
    <row r="495" spans="13:16" x14ac:dyDescent="0.25">
      <c r="M495" s="517"/>
      <c r="N495" s="517"/>
      <c r="O495" s="517"/>
      <c r="P495" s="517"/>
    </row>
    <row r="496" spans="13:16" x14ac:dyDescent="0.25">
      <c r="M496" s="517"/>
      <c r="N496" s="517"/>
      <c r="O496" s="517"/>
      <c r="P496" s="517"/>
    </row>
    <row r="497" spans="13:16" x14ac:dyDescent="0.25">
      <c r="M497" s="517"/>
      <c r="N497" s="517"/>
      <c r="O497" s="517"/>
      <c r="P497" s="517"/>
    </row>
    <row r="498" spans="13:16" x14ac:dyDescent="0.25">
      <c r="M498" s="517"/>
      <c r="N498" s="517"/>
      <c r="O498" s="517"/>
      <c r="P498" s="517"/>
    </row>
    <row r="499" spans="13:16" x14ac:dyDescent="0.25">
      <c r="M499" s="517"/>
      <c r="N499" s="517"/>
      <c r="O499" s="517"/>
      <c r="P499" s="517"/>
    </row>
    <row r="500" spans="13:16" x14ac:dyDescent="0.25">
      <c r="M500" s="517"/>
      <c r="N500" s="517"/>
      <c r="O500" s="517"/>
      <c r="P500" s="517"/>
    </row>
    <row r="501" spans="13:16" x14ac:dyDescent="0.25">
      <c r="M501" s="517"/>
      <c r="N501" s="517"/>
      <c r="O501" s="517"/>
      <c r="P501" s="517"/>
    </row>
    <row r="502" spans="13:16" x14ac:dyDescent="0.25">
      <c r="M502" s="517"/>
      <c r="N502" s="517"/>
      <c r="O502" s="517"/>
      <c r="P502" s="517"/>
    </row>
    <row r="503" spans="13:16" x14ac:dyDescent="0.25">
      <c r="M503" s="517"/>
      <c r="N503" s="517"/>
      <c r="O503" s="517"/>
      <c r="P503" s="517"/>
    </row>
    <row r="504" spans="13:16" x14ac:dyDescent="0.25">
      <c r="M504" s="517"/>
      <c r="N504" s="517"/>
      <c r="O504" s="517"/>
      <c r="P504" s="517"/>
    </row>
    <row r="505" spans="13:16" x14ac:dyDescent="0.25">
      <c r="M505" s="517"/>
      <c r="N505" s="517"/>
      <c r="O505" s="517"/>
      <c r="P505" s="517"/>
    </row>
    <row r="506" spans="13:16" x14ac:dyDescent="0.25">
      <c r="M506" s="517"/>
      <c r="N506" s="517"/>
      <c r="O506" s="517"/>
      <c r="P506" s="517"/>
    </row>
    <row r="507" spans="13:16" x14ac:dyDescent="0.25">
      <c r="M507" s="517"/>
      <c r="N507" s="517"/>
      <c r="O507" s="517"/>
      <c r="P507" s="517"/>
    </row>
    <row r="508" spans="13:16" x14ac:dyDescent="0.25">
      <c r="M508" s="517"/>
      <c r="N508" s="517"/>
      <c r="O508" s="517"/>
      <c r="P508" s="517"/>
    </row>
    <row r="509" spans="13:16" x14ac:dyDescent="0.25">
      <c r="M509" s="517"/>
      <c r="N509" s="517"/>
      <c r="O509" s="517"/>
      <c r="P509" s="517"/>
    </row>
    <row r="510" spans="13:16" x14ac:dyDescent="0.25">
      <c r="M510" s="517"/>
      <c r="N510" s="517"/>
      <c r="O510" s="517"/>
      <c r="P510" s="517"/>
    </row>
    <row r="511" spans="13:16" x14ac:dyDescent="0.25">
      <c r="M511" s="517"/>
      <c r="N511" s="517"/>
      <c r="O511" s="517"/>
      <c r="P511" s="517"/>
    </row>
    <row r="512" spans="13:16" x14ac:dyDescent="0.25">
      <c r="M512" s="517"/>
      <c r="N512" s="517"/>
      <c r="O512" s="517"/>
      <c r="P512" s="517"/>
    </row>
    <row r="513" spans="13:16" x14ac:dyDescent="0.25">
      <c r="M513" s="517"/>
      <c r="N513" s="517"/>
      <c r="O513" s="517"/>
      <c r="P513" s="517"/>
    </row>
    <row r="514" spans="13:16" x14ac:dyDescent="0.25">
      <c r="M514" s="517"/>
      <c r="N514" s="517"/>
      <c r="O514" s="517"/>
      <c r="P514" s="517"/>
    </row>
    <row r="515" spans="13:16" x14ac:dyDescent="0.25">
      <c r="M515" s="517"/>
      <c r="N515" s="517"/>
      <c r="O515" s="517"/>
      <c r="P515" s="517"/>
    </row>
    <row r="516" spans="13:16" x14ac:dyDescent="0.25">
      <c r="M516" s="517"/>
      <c r="N516" s="517"/>
      <c r="O516" s="517"/>
      <c r="P516" s="517"/>
    </row>
    <row r="517" spans="13:16" x14ac:dyDescent="0.25">
      <c r="M517" s="517"/>
      <c r="N517" s="517"/>
      <c r="O517" s="517"/>
      <c r="P517" s="517"/>
    </row>
    <row r="518" spans="13:16" x14ac:dyDescent="0.25">
      <c r="M518" s="517"/>
      <c r="N518" s="517"/>
      <c r="O518" s="517"/>
      <c r="P518" s="517"/>
    </row>
    <row r="519" spans="13:16" x14ac:dyDescent="0.25">
      <c r="M519" s="517"/>
      <c r="N519" s="517"/>
      <c r="O519" s="517"/>
      <c r="P519" s="517"/>
    </row>
    <row r="520" spans="13:16" x14ac:dyDescent="0.25">
      <c r="M520" s="517"/>
      <c r="N520" s="517"/>
      <c r="O520" s="517"/>
      <c r="P520" s="517"/>
    </row>
    <row r="521" spans="13:16" x14ac:dyDescent="0.25">
      <c r="M521" s="517"/>
      <c r="N521" s="517"/>
      <c r="O521" s="517"/>
      <c r="P521" s="517"/>
    </row>
    <row r="522" spans="13:16" x14ac:dyDescent="0.25">
      <c r="M522" s="517"/>
      <c r="N522" s="517"/>
      <c r="O522" s="517"/>
      <c r="P522" s="517"/>
    </row>
    <row r="523" spans="13:16" x14ac:dyDescent="0.25">
      <c r="M523" s="517"/>
      <c r="N523" s="517"/>
      <c r="O523" s="517"/>
      <c r="P523" s="517"/>
    </row>
    <row r="524" spans="13:16" x14ac:dyDescent="0.25">
      <c r="M524" s="517"/>
      <c r="N524" s="517"/>
      <c r="O524" s="517"/>
      <c r="P524" s="517"/>
    </row>
    <row r="525" spans="13:16" x14ac:dyDescent="0.25">
      <c r="M525" s="517"/>
      <c r="N525" s="517"/>
      <c r="O525" s="517"/>
      <c r="P525" s="517"/>
    </row>
    <row r="526" spans="13:16" x14ac:dyDescent="0.25">
      <c r="M526" s="517"/>
      <c r="N526" s="517"/>
      <c r="O526" s="517"/>
      <c r="P526" s="517"/>
    </row>
    <row r="527" spans="13:16" x14ac:dyDescent="0.25">
      <c r="M527" s="517"/>
      <c r="N527" s="517"/>
      <c r="O527" s="517"/>
      <c r="P527" s="517"/>
    </row>
    <row r="528" spans="13:16" x14ac:dyDescent="0.25">
      <c r="M528" s="517"/>
      <c r="N528" s="517"/>
      <c r="O528" s="517"/>
      <c r="P528" s="517"/>
    </row>
    <row r="529" spans="13:16" x14ac:dyDescent="0.25">
      <c r="M529" s="517"/>
      <c r="N529" s="517"/>
      <c r="O529" s="517"/>
      <c r="P529" s="517"/>
    </row>
    <row r="530" spans="13:16" x14ac:dyDescent="0.25">
      <c r="M530" s="517"/>
      <c r="N530" s="517"/>
      <c r="O530" s="517"/>
      <c r="P530" s="517"/>
    </row>
    <row r="531" spans="13:16" x14ac:dyDescent="0.25">
      <c r="M531" s="517"/>
      <c r="N531" s="517"/>
      <c r="O531" s="517"/>
      <c r="P531" s="517"/>
    </row>
    <row r="532" spans="13:16" x14ac:dyDescent="0.25">
      <c r="M532" s="517"/>
      <c r="N532" s="517"/>
      <c r="O532" s="517"/>
      <c r="P532" s="517"/>
    </row>
    <row r="533" spans="13:16" x14ac:dyDescent="0.25">
      <c r="M533" s="517"/>
      <c r="N533" s="517"/>
      <c r="O533" s="517"/>
      <c r="P533" s="517"/>
    </row>
    <row r="534" spans="13:16" x14ac:dyDescent="0.25">
      <c r="M534" s="517"/>
      <c r="N534" s="517"/>
      <c r="O534" s="517"/>
      <c r="P534" s="517"/>
    </row>
    <row r="535" spans="13:16" x14ac:dyDescent="0.25">
      <c r="M535" s="517"/>
      <c r="N535" s="517"/>
      <c r="O535" s="517"/>
      <c r="P535" s="517"/>
    </row>
    <row r="536" spans="13:16" x14ac:dyDescent="0.25">
      <c r="M536" s="517"/>
      <c r="N536" s="517"/>
      <c r="O536" s="517"/>
      <c r="P536" s="517"/>
    </row>
    <row r="537" spans="13:16" x14ac:dyDescent="0.25">
      <c r="M537" s="517"/>
      <c r="N537" s="517"/>
      <c r="O537" s="517"/>
      <c r="P537" s="517"/>
    </row>
    <row r="538" spans="13:16" x14ac:dyDescent="0.25">
      <c r="M538" s="517"/>
      <c r="N538" s="517"/>
      <c r="O538" s="517"/>
      <c r="P538" s="517"/>
    </row>
    <row r="539" spans="13:16" x14ac:dyDescent="0.25">
      <c r="M539" s="517"/>
      <c r="N539" s="517"/>
      <c r="O539" s="517"/>
      <c r="P539" s="517"/>
    </row>
    <row r="540" spans="13:16" x14ac:dyDescent="0.25">
      <c r="M540" s="517"/>
      <c r="N540" s="517"/>
      <c r="O540" s="517"/>
      <c r="P540" s="517"/>
    </row>
    <row r="541" spans="13:16" x14ac:dyDescent="0.25">
      <c r="M541" s="517"/>
      <c r="N541" s="517"/>
      <c r="O541" s="517"/>
      <c r="P541" s="517"/>
    </row>
    <row r="542" spans="13:16" x14ac:dyDescent="0.25">
      <c r="M542" s="517"/>
      <c r="N542" s="517"/>
      <c r="O542" s="517"/>
      <c r="P542" s="517"/>
    </row>
    <row r="543" spans="13:16" x14ac:dyDescent="0.25">
      <c r="M543" s="517"/>
      <c r="N543" s="517"/>
      <c r="O543" s="517"/>
      <c r="P543" s="517"/>
    </row>
    <row r="544" spans="13:16" x14ac:dyDescent="0.25">
      <c r="M544" s="517"/>
      <c r="N544" s="517"/>
      <c r="O544" s="517"/>
      <c r="P544" s="517"/>
    </row>
    <row r="545" spans="13:16" x14ac:dyDescent="0.25">
      <c r="M545" s="517"/>
      <c r="N545" s="517"/>
      <c r="O545" s="517"/>
      <c r="P545" s="517"/>
    </row>
    <row r="546" spans="13:16" x14ac:dyDescent="0.25">
      <c r="M546" s="517"/>
      <c r="N546" s="517"/>
      <c r="O546" s="517"/>
      <c r="P546" s="517"/>
    </row>
    <row r="547" spans="13:16" x14ac:dyDescent="0.25">
      <c r="M547" s="517"/>
      <c r="N547" s="517"/>
      <c r="O547" s="517"/>
      <c r="P547" s="517"/>
    </row>
    <row r="548" spans="13:16" x14ac:dyDescent="0.25">
      <c r="M548" s="517"/>
      <c r="N548" s="517"/>
      <c r="O548" s="517"/>
      <c r="P548" s="517"/>
    </row>
    <row r="549" spans="13:16" x14ac:dyDescent="0.25">
      <c r="M549" s="517"/>
      <c r="N549" s="517"/>
      <c r="O549" s="517"/>
      <c r="P549" s="517"/>
    </row>
    <row r="550" spans="13:16" x14ac:dyDescent="0.25">
      <c r="M550" s="517"/>
      <c r="N550" s="517"/>
      <c r="O550" s="517"/>
      <c r="P550" s="517"/>
    </row>
    <row r="551" spans="13:16" x14ac:dyDescent="0.25">
      <c r="M551" s="517"/>
      <c r="N551" s="517"/>
      <c r="O551" s="517"/>
      <c r="P551" s="517"/>
    </row>
    <row r="552" spans="13:16" x14ac:dyDescent="0.25">
      <c r="M552" s="517"/>
      <c r="N552" s="517"/>
      <c r="O552" s="517"/>
      <c r="P552" s="517"/>
    </row>
    <row r="553" spans="13:16" x14ac:dyDescent="0.25">
      <c r="M553" s="517"/>
      <c r="N553" s="517"/>
      <c r="O553" s="517"/>
      <c r="P553" s="517"/>
    </row>
    <row r="554" spans="13:16" x14ac:dyDescent="0.25">
      <c r="M554" s="517"/>
      <c r="N554" s="517"/>
      <c r="O554" s="517"/>
      <c r="P554" s="517"/>
    </row>
    <row r="555" spans="13:16" x14ac:dyDescent="0.25">
      <c r="M555" s="517"/>
      <c r="N555" s="517"/>
      <c r="O555" s="517"/>
      <c r="P555" s="517"/>
    </row>
    <row r="556" spans="13:16" x14ac:dyDescent="0.25">
      <c r="M556" s="517"/>
      <c r="N556" s="517"/>
      <c r="O556" s="517"/>
      <c r="P556" s="517"/>
    </row>
    <row r="557" spans="13:16" x14ac:dyDescent="0.25">
      <c r="M557" s="517"/>
      <c r="N557" s="517"/>
      <c r="O557" s="517"/>
      <c r="P557" s="517"/>
    </row>
    <row r="558" spans="13:16" x14ac:dyDescent="0.25">
      <c r="M558" s="517"/>
      <c r="N558" s="517"/>
      <c r="O558" s="517"/>
      <c r="P558" s="517"/>
    </row>
    <row r="559" spans="13:16" x14ac:dyDescent="0.25">
      <c r="M559" s="517"/>
      <c r="N559" s="517"/>
      <c r="O559" s="517"/>
      <c r="P559" s="517"/>
    </row>
    <row r="560" spans="13:16" x14ac:dyDescent="0.25">
      <c r="M560" s="517"/>
      <c r="N560" s="517"/>
      <c r="O560" s="517"/>
      <c r="P560" s="517"/>
    </row>
    <row r="561" spans="13:16" x14ac:dyDescent="0.25">
      <c r="M561" s="517"/>
      <c r="N561" s="517"/>
      <c r="O561" s="517"/>
      <c r="P561" s="517"/>
    </row>
    <row r="562" spans="13:16" x14ac:dyDescent="0.25">
      <c r="M562" s="517"/>
      <c r="N562" s="517"/>
      <c r="O562" s="517"/>
      <c r="P562" s="517"/>
    </row>
    <row r="563" spans="13:16" x14ac:dyDescent="0.25">
      <c r="M563" s="517"/>
      <c r="N563" s="517"/>
      <c r="O563" s="517"/>
      <c r="P563" s="517"/>
    </row>
    <row r="564" spans="13:16" x14ac:dyDescent="0.25">
      <c r="M564" s="517"/>
      <c r="N564" s="517"/>
      <c r="O564" s="517"/>
      <c r="P564" s="517"/>
    </row>
    <row r="565" spans="13:16" x14ac:dyDescent="0.25">
      <c r="M565" s="517"/>
      <c r="N565" s="517"/>
      <c r="O565" s="517"/>
      <c r="P565" s="517"/>
    </row>
    <row r="566" spans="13:16" x14ac:dyDescent="0.25">
      <c r="M566" s="517"/>
      <c r="N566" s="517"/>
      <c r="O566" s="517"/>
      <c r="P566" s="517"/>
    </row>
    <row r="567" spans="13:16" x14ac:dyDescent="0.25">
      <c r="M567" s="517"/>
      <c r="N567" s="517"/>
      <c r="O567" s="517"/>
      <c r="P567" s="517"/>
    </row>
    <row r="568" spans="13:16" x14ac:dyDescent="0.25">
      <c r="M568" s="517"/>
      <c r="N568" s="517"/>
      <c r="O568" s="517"/>
      <c r="P568" s="517"/>
    </row>
    <row r="569" spans="13:16" x14ac:dyDescent="0.25">
      <c r="M569" s="517"/>
      <c r="N569" s="517"/>
      <c r="O569" s="517"/>
      <c r="P569" s="517"/>
    </row>
    <row r="570" spans="13:16" x14ac:dyDescent="0.25">
      <c r="M570" s="517"/>
      <c r="N570" s="517"/>
      <c r="O570" s="517"/>
      <c r="P570" s="517"/>
    </row>
    <row r="571" spans="13:16" x14ac:dyDescent="0.25">
      <c r="M571" s="517"/>
      <c r="N571" s="517"/>
      <c r="O571" s="517"/>
      <c r="P571" s="517"/>
    </row>
    <row r="572" spans="13:16" x14ac:dyDescent="0.25">
      <c r="M572" s="517"/>
      <c r="N572" s="517"/>
      <c r="O572" s="517"/>
      <c r="P572" s="517"/>
    </row>
    <row r="573" spans="13:16" x14ac:dyDescent="0.25">
      <c r="M573" s="517"/>
      <c r="N573" s="517"/>
      <c r="O573" s="517"/>
      <c r="P573" s="517"/>
    </row>
    <row r="574" spans="13:16" x14ac:dyDescent="0.25">
      <c r="M574" s="517"/>
      <c r="N574" s="517"/>
      <c r="O574" s="517"/>
      <c r="P574" s="517"/>
    </row>
    <row r="575" spans="13:16" x14ac:dyDescent="0.25">
      <c r="M575" s="517"/>
      <c r="N575" s="517"/>
      <c r="O575" s="517"/>
      <c r="P575" s="517"/>
    </row>
    <row r="576" spans="13:16" x14ac:dyDescent="0.25">
      <c r="M576" s="517"/>
      <c r="N576" s="517"/>
      <c r="O576" s="517"/>
      <c r="P576" s="517"/>
    </row>
    <row r="577" spans="13:16" x14ac:dyDescent="0.25">
      <c r="M577" s="517"/>
      <c r="N577" s="517"/>
      <c r="O577" s="517"/>
      <c r="P577" s="517"/>
    </row>
    <row r="578" spans="13:16" x14ac:dyDescent="0.25">
      <c r="M578" s="517"/>
      <c r="N578" s="517"/>
      <c r="O578" s="517"/>
      <c r="P578" s="517"/>
    </row>
    <row r="579" spans="13:16" x14ac:dyDescent="0.25">
      <c r="M579" s="517"/>
      <c r="N579" s="517"/>
      <c r="O579" s="517"/>
      <c r="P579" s="517"/>
    </row>
    <row r="580" spans="13:16" x14ac:dyDescent="0.25">
      <c r="M580" s="517"/>
      <c r="N580" s="517"/>
      <c r="O580" s="517"/>
      <c r="P580" s="517"/>
    </row>
    <row r="581" spans="13:16" x14ac:dyDescent="0.25">
      <c r="M581" s="517"/>
      <c r="N581" s="517"/>
      <c r="O581" s="517"/>
      <c r="P581" s="517"/>
    </row>
    <row r="582" spans="13:16" x14ac:dyDescent="0.25">
      <c r="M582" s="517"/>
      <c r="N582" s="517"/>
      <c r="O582" s="517"/>
      <c r="P582" s="517"/>
    </row>
    <row r="583" spans="13:16" x14ac:dyDescent="0.25">
      <c r="M583" s="517"/>
      <c r="N583" s="517"/>
      <c r="O583" s="517"/>
      <c r="P583" s="517"/>
    </row>
    <row r="584" spans="13:16" x14ac:dyDescent="0.25">
      <c r="M584" s="517"/>
      <c r="N584" s="517"/>
      <c r="O584" s="517"/>
      <c r="P584" s="517"/>
    </row>
    <row r="585" spans="13:16" x14ac:dyDescent="0.25">
      <c r="M585" s="517"/>
      <c r="N585" s="517"/>
      <c r="O585" s="517"/>
      <c r="P585" s="517"/>
    </row>
    <row r="586" spans="13:16" x14ac:dyDescent="0.25">
      <c r="M586" s="517"/>
      <c r="N586" s="517"/>
      <c r="O586" s="517"/>
      <c r="P586" s="517"/>
    </row>
    <row r="587" spans="13:16" x14ac:dyDescent="0.25">
      <c r="M587" s="517"/>
      <c r="N587" s="517"/>
      <c r="O587" s="517"/>
      <c r="P587" s="517"/>
    </row>
    <row r="588" spans="13:16" x14ac:dyDescent="0.25">
      <c r="M588" s="517"/>
      <c r="N588" s="517"/>
      <c r="O588" s="517"/>
      <c r="P588" s="517"/>
    </row>
    <row r="589" spans="13:16" x14ac:dyDescent="0.25">
      <c r="M589" s="517"/>
      <c r="N589" s="517"/>
      <c r="O589" s="517"/>
      <c r="P589" s="517"/>
    </row>
    <row r="590" spans="13:16" x14ac:dyDescent="0.25">
      <c r="M590" s="517"/>
      <c r="N590" s="517"/>
      <c r="O590" s="517"/>
      <c r="P590" s="517"/>
    </row>
    <row r="591" spans="13:16" x14ac:dyDescent="0.25">
      <c r="M591" s="517"/>
      <c r="N591" s="517"/>
      <c r="O591" s="517"/>
      <c r="P591" s="517"/>
    </row>
    <row r="592" spans="13:16" x14ac:dyDescent="0.25">
      <c r="M592" s="517"/>
      <c r="N592" s="517"/>
      <c r="O592" s="517"/>
      <c r="P592" s="517"/>
    </row>
    <row r="593" spans="13:16" x14ac:dyDescent="0.25">
      <c r="M593" s="517"/>
      <c r="N593" s="517"/>
      <c r="O593" s="517"/>
      <c r="P593" s="517"/>
    </row>
    <row r="594" spans="13:16" x14ac:dyDescent="0.25">
      <c r="M594" s="517"/>
      <c r="N594" s="517"/>
      <c r="O594" s="517"/>
      <c r="P594" s="517"/>
    </row>
    <row r="595" spans="13:16" x14ac:dyDescent="0.25">
      <c r="M595" s="517"/>
      <c r="N595" s="517"/>
      <c r="O595" s="517"/>
      <c r="P595" s="517"/>
    </row>
    <row r="596" spans="13:16" x14ac:dyDescent="0.25">
      <c r="M596" s="517"/>
      <c r="N596" s="517"/>
      <c r="O596" s="517"/>
      <c r="P596" s="517"/>
    </row>
    <row r="597" spans="13:16" x14ac:dyDescent="0.25">
      <c r="M597" s="517"/>
      <c r="N597" s="517"/>
      <c r="O597" s="517"/>
      <c r="P597" s="517"/>
    </row>
    <row r="598" spans="13:16" x14ac:dyDescent="0.25">
      <c r="M598" s="517"/>
      <c r="N598" s="517"/>
      <c r="O598" s="517"/>
      <c r="P598" s="517"/>
    </row>
    <row r="599" spans="13:16" x14ac:dyDescent="0.25">
      <c r="M599" s="517"/>
      <c r="N599" s="517"/>
      <c r="O599" s="517"/>
      <c r="P599" s="517"/>
    </row>
    <row r="600" spans="13:16" x14ac:dyDescent="0.25">
      <c r="M600" s="517"/>
      <c r="N600" s="517"/>
      <c r="O600" s="517"/>
      <c r="P600" s="517"/>
    </row>
    <row r="601" spans="13:16" x14ac:dyDescent="0.25">
      <c r="M601" s="517"/>
      <c r="N601" s="517"/>
      <c r="O601" s="517"/>
      <c r="P601" s="517"/>
    </row>
    <row r="602" spans="13:16" x14ac:dyDescent="0.25">
      <c r="M602" s="517"/>
      <c r="N602" s="517"/>
      <c r="O602" s="517"/>
      <c r="P602" s="517"/>
    </row>
    <row r="603" spans="13:16" x14ac:dyDescent="0.25">
      <c r="M603" s="517"/>
      <c r="N603" s="517"/>
      <c r="O603" s="517"/>
      <c r="P603" s="517"/>
    </row>
    <row r="604" spans="13:16" x14ac:dyDescent="0.25">
      <c r="M604" s="517"/>
      <c r="N604" s="517"/>
      <c r="O604" s="517"/>
      <c r="P604" s="517"/>
    </row>
    <row r="605" spans="13:16" x14ac:dyDescent="0.25">
      <c r="M605" s="517"/>
      <c r="N605" s="517"/>
      <c r="O605" s="517"/>
      <c r="P605" s="517"/>
    </row>
    <row r="606" spans="13:16" x14ac:dyDescent="0.25">
      <c r="M606" s="517"/>
      <c r="N606" s="517"/>
      <c r="O606" s="517"/>
      <c r="P606" s="517"/>
    </row>
    <row r="607" spans="13:16" x14ac:dyDescent="0.25">
      <c r="M607" s="517"/>
      <c r="N607" s="517"/>
      <c r="O607" s="517"/>
      <c r="P607" s="517"/>
    </row>
    <row r="608" spans="13:16" x14ac:dyDescent="0.25">
      <c r="M608" s="517"/>
      <c r="N608" s="517"/>
      <c r="O608" s="517"/>
      <c r="P608" s="517"/>
    </row>
    <row r="609" spans="13:16" x14ac:dyDescent="0.25">
      <c r="M609" s="517"/>
      <c r="N609" s="517"/>
      <c r="O609" s="517"/>
      <c r="P609" s="517"/>
    </row>
    <row r="610" spans="13:16" x14ac:dyDescent="0.25">
      <c r="M610" s="517"/>
      <c r="N610" s="517"/>
      <c r="O610" s="517"/>
      <c r="P610" s="517"/>
    </row>
    <row r="611" spans="13:16" x14ac:dyDescent="0.25">
      <c r="M611" s="517"/>
      <c r="N611" s="517"/>
      <c r="O611" s="517"/>
      <c r="P611" s="517"/>
    </row>
    <row r="612" spans="13:16" x14ac:dyDescent="0.25">
      <c r="M612" s="517"/>
      <c r="N612" s="517"/>
      <c r="O612" s="517"/>
      <c r="P612" s="517"/>
    </row>
    <row r="613" spans="13:16" x14ac:dyDescent="0.25">
      <c r="M613" s="517"/>
      <c r="N613" s="517"/>
      <c r="O613" s="517"/>
      <c r="P613" s="517"/>
    </row>
    <row r="614" spans="13:16" x14ac:dyDescent="0.25">
      <c r="M614" s="517"/>
      <c r="N614" s="517"/>
      <c r="O614" s="517"/>
      <c r="P614" s="517"/>
    </row>
    <row r="615" spans="13:16" x14ac:dyDescent="0.25">
      <c r="M615" s="517"/>
      <c r="N615" s="517"/>
      <c r="O615" s="517"/>
      <c r="P615" s="517"/>
    </row>
    <row r="616" spans="13:16" x14ac:dyDescent="0.25">
      <c r="M616" s="517"/>
      <c r="N616" s="517"/>
      <c r="O616" s="517"/>
      <c r="P616" s="517"/>
    </row>
    <row r="617" spans="13:16" x14ac:dyDescent="0.25">
      <c r="M617" s="517"/>
      <c r="N617" s="517"/>
      <c r="O617" s="517"/>
      <c r="P617" s="517"/>
    </row>
    <row r="618" spans="13:16" x14ac:dyDescent="0.25">
      <c r="M618" s="517"/>
      <c r="N618" s="517"/>
      <c r="O618" s="517"/>
      <c r="P618" s="517"/>
    </row>
    <row r="619" spans="13:16" x14ac:dyDescent="0.25">
      <c r="M619" s="517"/>
      <c r="N619" s="517"/>
      <c r="O619" s="517"/>
      <c r="P619" s="517"/>
    </row>
    <row r="620" spans="13:16" x14ac:dyDescent="0.25">
      <c r="M620" s="517"/>
      <c r="N620" s="517"/>
      <c r="O620" s="517"/>
      <c r="P620" s="517"/>
    </row>
    <row r="621" spans="13:16" x14ac:dyDescent="0.25">
      <c r="M621" s="517"/>
      <c r="N621" s="517"/>
      <c r="O621" s="517"/>
      <c r="P621" s="517"/>
    </row>
    <row r="622" spans="13:16" x14ac:dyDescent="0.25">
      <c r="M622" s="517"/>
      <c r="N622" s="517"/>
      <c r="O622" s="517"/>
      <c r="P622" s="517"/>
    </row>
    <row r="623" spans="13:16" x14ac:dyDescent="0.25">
      <c r="M623" s="517"/>
      <c r="N623" s="517"/>
      <c r="O623" s="517"/>
      <c r="P623" s="517"/>
    </row>
    <row r="624" spans="13:16" x14ac:dyDescent="0.25">
      <c r="M624" s="517"/>
      <c r="N624" s="517"/>
      <c r="O624" s="517"/>
      <c r="P624" s="517"/>
    </row>
    <row r="625" spans="13:16" x14ac:dyDescent="0.25">
      <c r="M625" s="517"/>
      <c r="N625" s="517"/>
      <c r="O625" s="517"/>
      <c r="P625" s="517"/>
    </row>
    <row r="626" spans="13:16" x14ac:dyDescent="0.25">
      <c r="M626" s="517"/>
      <c r="N626" s="517"/>
      <c r="O626" s="517"/>
      <c r="P626" s="517"/>
    </row>
    <row r="627" spans="13:16" x14ac:dyDescent="0.25">
      <c r="M627" s="517"/>
      <c r="N627" s="517"/>
      <c r="O627" s="517"/>
      <c r="P627" s="517"/>
    </row>
    <row r="628" spans="13:16" x14ac:dyDescent="0.25">
      <c r="M628" s="517"/>
      <c r="N628" s="517"/>
      <c r="O628" s="517"/>
      <c r="P628" s="517"/>
    </row>
    <row r="629" spans="13:16" x14ac:dyDescent="0.25">
      <c r="M629" s="517"/>
      <c r="N629" s="517"/>
      <c r="O629" s="517"/>
      <c r="P629" s="517"/>
    </row>
    <row r="630" spans="13:16" x14ac:dyDescent="0.25">
      <c r="M630" s="517"/>
      <c r="N630" s="517"/>
      <c r="O630" s="517"/>
      <c r="P630" s="517"/>
    </row>
    <row r="631" spans="13:16" x14ac:dyDescent="0.25">
      <c r="M631" s="517"/>
      <c r="N631" s="517"/>
      <c r="O631" s="517"/>
      <c r="P631" s="517"/>
    </row>
    <row r="632" spans="13:16" x14ac:dyDescent="0.25">
      <c r="M632" s="517"/>
      <c r="N632" s="517"/>
      <c r="O632" s="517"/>
      <c r="P632" s="517"/>
    </row>
    <row r="633" spans="13:16" x14ac:dyDescent="0.25">
      <c r="M633" s="517"/>
      <c r="N633" s="517"/>
      <c r="O633" s="517"/>
      <c r="P633" s="517"/>
    </row>
    <row r="634" spans="13:16" x14ac:dyDescent="0.25">
      <c r="M634" s="517"/>
      <c r="N634" s="517"/>
      <c r="O634" s="517"/>
      <c r="P634" s="517"/>
    </row>
    <row r="635" spans="13:16" x14ac:dyDescent="0.25">
      <c r="M635" s="517"/>
      <c r="N635" s="517"/>
      <c r="O635" s="517"/>
      <c r="P635" s="517"/>
    </row>
    <row r="636" spans="13:16" x14ac:dyDescent="0.25">
      <c r="M636" s="517"/>
      <c r="N636" s="517"/>
      <c r="O636" s="517"/>
      <c r="P636" s="517"/>
    </row>
    <row r="637" spans="13:16" x14ac:dyDescent="0.25">
      <c r="M637" s="517"/>
      <c r="N637" s="517"/>
      <c r="O637" s="517"/>
      <c r="P637" s="517"/>
    </row>
    <row r="638" spans="13:16" x14ac:dyDescent="0.25">
      <c r="M638" s="517"/>
      <c r="N638" s="517"/>
      <c r="O638" s="517"/>
      <c r="P638" s="517"/>
    </row>
    <row r="639" spans="13:16" x14ac:dyDescent="0.25">
      <c r="M639" s="517"/>
      <c r="N639" s="517"/>
      <c r="O639" s="517"/>
      <c r="P639" s="517"/>
    </row>
    <row r="640" spans="13:16" x14ac:dyDescent="0.25">
      <c r="M640" s="517"/>
      <c r="N640" s="517"/>
      <c r="O640" s="517"/>
      <c r="P640" s="517"/>
    </row>
    <row r="641" spans="13:16" x14ac:dyDescent="0.25">
      <c r="M641" s="517"/>
      <c r="N641" s="517"/>
      <c r="O641" s="517"/>
      <c r="P641" s="517"/>
    </row>
    <row r="642" spans="13:16" x14ac:dyDescent="0.25">
      <c r="M642" s="517"/>
      <c r="N642" s="517"/>
      <c r="O642" s="517"/>
      <c r="P642" s="517"/>
    </row>
    <row r="643" spans="13:16" x14ac:dyDescent="0.25">
      <c r="M643" s="517"/>
      <c r="N643" s="517"/>
      <c r="O643" s="517"/>
      <c r="P643" s="517"/>
    </row>
    <row r="644" spans="13:16" x14ac:dyDescent="0.25">
      <c r="M644" s="517"/>
      <c r="N644" s="517"/>
      <c r="O644" s="517"/>
      <c r="P644" s="517"/>
    </row>
    <row r="645" spans="13:16" x14ac:dyDescent="0.25">
      <c r="M645" s="517"/>
      <c r="N645" s="517"/>
      <c r="O645" s="517"/>
      <c r="P645" s="517"/>
    </row>
    <row r="646" spans="13:16" x14ac:dyDescent="0.25">
      <c r="M646" s="517"/>
      <c r="N646" s="517"/>
      <c r="O646" s="517"/>
      <c r="P646" s="517"/>
    </row>
    <row r="647" spans="13:16" x14ac:dyDescent="0.25">
      <c r="M647" s="517"/>
      <c r="N647" s="517"/>
      <c r="O647" s="517"/>
      <c r="P647" s="517"/>
    </row>
    <row r="648" spans="13:16" x14ac:dyDescent="0.25">
      <c r="M648" s="517"/>
      <c r="N648" s="517"/>
      <c r="O648" s="517"/>
      <c r="P648" s="517"/>
    </row>
    <row r="649" spans="13:16" x14ac:dyDescent="0.25">
      <c r="M649" s="517"/>
      <c r="N649" s="517"/>
      <c r="O649" s="517"/>
      <c r="P649" s="517"/>
    </row>
    <row r="650" spans="13:16" x14ac:dyDescent="0.25">
      <c r="M650" s="517"/>
      <c r="N650" s="517"/>
      <c r="O650" s="517"/>
      <c r="P650" s="517"/>
    </row>
    <row r="651" spans="13:16" x14ac:dyDescent="0.25">
      <c r="M651" s="517"/>
      <c r="N651" s="517"/>
      <c r="O651" s="517"/>
      <c r="P651" s="517"/>
    </row>
    <row r="652" spans="13:16" x14ac:dyDescent="0.25">
      <c r="M652" s="517"/>
      <c r="N652" s="517"/>
      <c r="O652" s="517"/>
      <c r="P652" s="517"/>
    </row>
    <row r="653" spans="13:16" x14ac:dyDescent="0.25">
      <c r="M653" s="517"/>
      <c r="N653" s="517"/>
      <c r="O653" s="517"/>
      <c r="P653" s="517"/>
    </row>
    <row r="654" spans="13:16" x14ac:dyDescent="0.25">
      <c r="M654" s="517"/>
      <c r="N654" s="517"/>
      <c r="O654" s="517"/>
      <c r="P654" s="517"/>
    </row>
    <row r="655" spans="13:16" x14ac:dyDescent="0.25">
      <c r="M655" s="517"/>
      <c r="N655" s="517"/>
      <c r="O655" s="517"/>
      <c r="P655" s="517"/>
    </row>
    <row r="656" spans="13:16" x14ac:dyDescent="0.25">
      <c r="M656" s="517"/>
      <c r="N656" s="517"/>
      <c r="O656" s="517"/>
      <c r="P656" s="517"/>
    </row>
    <row r="657" spans="13:16" x14ac:dyDescent="0.25">
      <c r="M657" s="517"/>
      <c r="N657" s="517"/>
      <c r="O657" s="517"/>
      <c r="P657" s="517"/>
    </row>
    <row r="658" spans="13:16" x14ac:dyDescent="0.25">
      <c r="M658" s="517"/>
      <c r="N658" s="517"/>
      <c r="O658" s="517"/>
      <c r="P658" s="517"/>
    </row>
    <row r="659" spans="13:16" x14ac:dyDescent="0.25">
      <c r="M659" s="517"/>
      <c r="N659" s="517"/>
      <c r="O659" s="517"/>
      <c r="P659" s="517"/>
    </row>
    <row r="660" spans="13:16" x14ac:dyDescent="0.25">
      <c r="M660" s="517"/>
      <c r="N660" s="517"/>
      <c r="O660" s="517"/>
      <c r="P660" s="517"/>
    </row>
    <row r="661" spans="13:16" x14ac:dyDescent="0.25">
      <c r="M661" s="517"/>
      <c r="N661" s="517"/>
      <c r="O661" s="517"/>
      <c r="P661" s="517"/>
    </row>
    <row r="662" spans="13:16" x14ac:dyDescent="0.25">
      <c r="M662" s="517"/>
      <c r="N662" s="517"/>
      <c r="O662" s="517"/>
      <c r="P662" s="517"/>
    </row>
    <row r="663" spans="13:16" x14ac:dyDescent="0.25">
      <c r="M663" s="517"/>
      <c r="N663" s="517"/>
      <c r="O663" s="517"/>
      <c r="P663" s="517"/>
    </row>
    <row r="664" spans="13:16" x14ac:dyDescent="0.25">
      <c r="M664" s="517"/>
      <c r="N664" s="517"/>
      <c r="O664" s="517"/>
      <c r="P664" s="517"/>
    </row>
    <row r="665" spans="13:16" x14ac:dyDescent="0.25">
      <c r="M665" s="517"/>
      <c r="N665" s="517"/>
      <c r="O665" s="517"/>
      <c r="P665" s="517"/>
    </row>
    <row r="666" spans="13:16" x14ac:dyDescent="0.25">
      <c r="M666" s="517"/>
      <c r="N666" s="517"/>
      <c r="O666" s="517"/>
      <c r="P666" s="517"/>
    </row>
    <row r="667" spans="13:16" x14ac:dyDescent="0.25">
      <c r="M667" s="517"/>
      <c r="N667" s="517"/>
      <c r="O667" s="517"/>
      <c r="P667" s="517"/>
    </row>
    <row r="668" spans="13:16" x14ac:dyDescent="0.25">
      <c r="M668" s="517"/>
      <c r="N668" s="517"/>
      <c r="O668" s="517"/>
      <c r="P668" s="517"/>
    </row>
    <row r="669" spans="13:16" x14ac:dyDescent="0.25">
      <c r="M669" s="517"/>
      <c r="N669" s="517"/>
      <c r="O669" s="517"/>
      <c r="P669" s="517"/>
    </row>
    <row r="670" spans="13:16" x14ac:dyDescent="0.25">
      <c r="M670" s="517"/>
      <c r="N670" s="517"/>
      <c r="O670" s="517"/>
      <c r="P670" s="517"/>
    </row>
    <row r="671" spans="13:16" x14ac:dyDescent="0.25">
      <c r="M671" s="517"/>
      <c r="N671" s="517"/>
      <c r="O671" s="517"/>
      <c r="P671" s="517"/>
    </row>
    <row r="672" spans="13:16" x14ac:dyDescent="0.25">
      <c r="M672" s="517"/>
      <c r="N672" s="517"/>
      <c r="O672" s="517"/>
      <c r="P672" s="517"/>
    </row>
    <row r="673" spans="13:16" x14ac:dyDescent="0.25">
      <c r="M673" s="517"/>
      <c r="N673" s="517"/>
      <c r="O673" s="517"/>
      <c r="P673" s="517"/>
    </row>
    <row r="674" spans="13:16" x14ac:dyDescent="0.25">
      <c r="M674" s="517"/>
      <c r="N674" s="517"/>
      <c r="O674" s="517"/>
      <c r="P674" s="517"/>
    </row>
    <row r="675" spans="13:16" x14ac:dyDescent="0.25">
      <c r="M675" s="517"/>
      <c r="N675" s="517"/>
      <c r="O675" s="517"/>
      <c r="P675" s="517"/>
    </row>
    <row r="676" spans="13:16" x14ac:dyDescent="0.25">
      <c r="M676" s="517"/>
      <c r="N676" s="517"/>
      <c r="O676" s="517"/>
      <c r="P676" s="517"/>
    </row>
    <row r="677" spans="13:16" x14ac:dyDescent="0.25">
      <c r="M677" s="517"/>
      <c r="N677" s="517"/>
      <c r="O677" s="517"/>
      <c r="P677" s="517"/>
    </row>
    <row r="678" spans="13:16" x14ac:dyDescent="0.25">
      <c r="M678" s="517"/>
      <c r="N678" s="517"/>
      <c r="O678" s="517"/>
      <c r="P678" s="517"/>
    </row>
    <row r="679" spans="13:16" x14ac:dyDescent="0.25">
      <c r="M679" s="517"/>
      <c r="N679" s="517"/>
      <c r="O679" s="517"/>
      <c r="P679" s="517"/>
    </row>
    <row r="680" spans="13:16" x14ac:dyDescent="0.25">
      <c r="M680" s="517"/>
      <c r="N680" s="517"/>
      <c r="O680" s="517"/>
      <c r="P680" s="517"/>
    </row>
    <row r="681" spans="13:16" x14ac:dyDescent="0.25">
      <c r="M681" s="517"/>
      <c r="N681" s="517"/>
      <c r="O681" s="517"/>
      <c r="P681" s="517"/>
    </row>
    <row r="682" spans="13:16" x14ac:dyDescent="0.25">
      <c r="M682" s="517"/>
      <c r="N682" s="517"/>
      <c r="O682" s="517"/>
      <c r="P682" s="517"/>
    </row>
    <row r="683" spans="13:16" x14ac:dyDescent="0.25">
      <c r="M683" s="517"/>
      <c r="N683" s="517"/>
      <c r="O683" s="517"/>
      <c r="P683" s="517"/>
    </row>
    <row r="684" spans="13:16" x14ac:dyDescent="0.25">
      <c r="M684" s="517"/>
      <c r="N684" s="517"/>
      <c r="O684" s="517"/>
      <c r="P684" s="517"/>
    </row>
    <row r="685" spans="13:16" x14ac:dyDescent="0.25">
      <c r="M685" s="517"/>
      <c r="N685" s="517"/>
      <c r="O685" s="517"/>
      <c r="P685" s="517"/>
    </row>
    <row r="686" spans="13:16" x14ac:dyDescent="0.25">
      <c r="M686" s="517"/>
      <c r="N686" s="517"/>
      <c r="O686" s="517"/>
      <c r="P686" s="517"/>
    </row>
    <row r="687" spans="13:16" x14ac:dyDescent="0.25">
      <c r="M687" s="517"/>
      <c r="N687" s="517"/>
      <c r="O687" s="517"/>
      <c r="P687" s="517"/>
    </row>
    <row r="688" spans="13:16" x14ac:dyDescent="0.25">
      <c r="M688" s="517"/>
      <c r="N688" s="517"/>
      <c r="O688" s="517"/>
      <c r="P688" s="517"/>
    </row>
    <row r="689" spans="13:16" x14ac:dyDescent="0.25">
      <c r="M689" s="517"/>
      <c r="N689" s="517"/>
      <c r="O689" s="517"/>
      <c r="P689" s="517"/>
    </row>
    <row r="690" spans="13:16" x14ac:dyDescent="0.25">
      <c r="M690" s="517"/>
      <c r="N690" s="517"/>
      <c r="O690" s="517"/>
      <c r="P690" s="517"/>
    </row>
    <row r="691" spans="13:16" x14ac:dyDescent="0.25">
      <c r="M691" s="517"/>
      <c r="N691" s="517"/>
      <c r="O691" s="517"/>
      <c r="P691" s="517"/>
    </row>
    <row r="692" spans="13:16" x14ac:dyDescent="0.25">
      <c r="M692" s="517"/>
      <c r="N692" s="517"/>
      <c r="O692" s="517"/>
      <c r="P692" s="517"/>
    </row>
    <row r="693" spans="13:16" x14ac:dyDescent="0.25">
      <c r="M693" s="517"/>
      <c r="N693" s="517"/>
      <c r="O693" s="517"/>
      <c r="P693" s="517"/>
    </row>
    <row r="694" spans="13:16" x14ac:dyDescent="0.25">
      <c r="M694" s="517"/>
      <c r="N694" s="517"/>
      <c r="O694" s="517"/>
      <c r="P694" s="517"/>
    </row>
    <row r="695" spans="13:16" x14ac:dyDescent="0.25">
      <c r="M695" s="517"/>
      <c r="N695" s="517"/>
      <c r="O695" s="517"/>
      <c r="P695" s="517"/>
    </row>
    <row r="696" spans="13:16" x14ac:dyDescent="0.25">
      <c r="M696" s="517"/>
      <c r="N696" s="517"/>
      <c r="O696" s="517"/>
      <c r="P696" s="517"/>
    </row>
    <row r="697" spans="13:16" x14ac:dyDescent="0.25">
      <c r="M697" s="517"/>
      <c r="N697" s="517"/>
      <c r="O697" s="517"/>
      <c r="P697" s="517"/>
    </row>
    <row r="698" spans="13:16" x14ac:dyDescent="0.25">
      <c r="M698" s="517"/>
      <c r="N698" s="517"/>
      <c r="O698" s="517"/>
      <c r="P698" s="517"/>
    </row>
    <row r="699" spans="13:16" x14ac:dyDescent="0.25">
      <c r="M699" s="517"/>
      <c r="N699" s="517"/>
      <c r="O699" s="517"/>
      <c r="P699" s="517"/>
    </row>
    <row r="700" spans="13:16" x14ac:dyDescent="0.25">
      <c r="M700" s="517"/>
      <c r="N700" s="517"/>
      <c r="O700" s="517"/>
      <c r="P700" s="517"/>
    </row>
    <row r="701" spans="13:16" x14ac:dyDescent="0.25">
      <c r="M701" s="517"/>
      <c r="N701" s="517"/>
      <c r="O701" s="517"/>
      <c r="P701" s="517"/>
    </row>
    <row r="702" spans="13:16" x14ac:dyDescent="0.25">
      <c r="M702" s="517"/>
      <c r="N702" s="517"/>
      <c r="O702" s="517"/>
      <c r="P702" s="517"/>
    </row>
    <row r="703" spans="13:16" x14ac:dyDescent="0.25">
      <c r="M703" s="517"/>
      <c r="N703" s="517"/>
      <c r="O703" s="517"/>
      <c r="P703" s="517"/>
    </row>
    <row r="704" spans="13:16" x14ac:dyDescent="0.25">
      <c r="M704" s="517"/>
      <c r="N704" s="517"/>
      <c r="O704" s="517"/>
      <c r="P704" s="517"/>
    </row>
  </sheetData>
  <sheetProtection algorithmName="SHA-512" hashValue="hYwI7vZnF5tuQKOLJ6SwuSUYPWghkXKPTREeZXN4tqVQ/B/UMMjJ8fP3NxeIo0AS8kYVBH+EffYis6wikkmAIw==" saltValue="0nd4h7EA57VlsdSUwFDrUQ==" spinCount="100000" sheet="1" objects="1" scenarios="1"/>
  <mergeCells count="7">
    <mergeCell ref="A1:F1"/>
    <mergeCell ref="M8:P8"/>
    <mergeCell ref="A2:F3"/>
    <mergeCell ref="A4:F4"/>
    <mergeCell ref="A242:A244"/>
    <mergeCell ref="B5:B7"/>
    <mergeCell ref="C5:C7"/>
  </mergeCells>
  <phoneticPr fontId="0" type="noConversion"/>
  <printOptions horizontalCentered="1"/>
  <pageMargins left="0" right="0" top="0.25" bottom="0.25" header="0.25" footer="0.25"/>
  <pageSetup scale="78" fitToHeight="0" orientation="portrait" r:id="rId1"/>
  <headerFooter alignWithMargins="0">
    <oddFooter>&amp;LEFFECTIVE DATE: 11/1/16</oddFooter>
  </headerFooter>
  <rowBreaks count="9" manualBreakCount="9">
    <brk id="59" max="6" man="1"/>
    <brk id="122" max="6" man="1"/>
    <brk id="187" max="6" man="1"/>
    <brk id="269" max="6" man="1"/>
    <brk id="337" max="16383" man="1"/>
    <brk id="397" max="16383" man="1"/>
    <brk id="462" max="16383" man="1"/>
    <brk id="527" max="16383" man="1"/>
    <brk id="580" max="15" man="1"/>
  </rowBreaks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H204"/>
  <sheetViews>
    <sheetView showGridLines="0" topLeftCell="A25" workbookViewId="0">
      <selection activeCell="A40" sqref="A40:IV44"/>
    </sheetView>
  </sheetViews>
  <sheetFormatPr defaultRowHeight="12.75" x14ac:dyDescent="0.2"/>
  <cols>
    <col min="1" max="1" width="9.140625" style="115"/>
    <col min="2" max="2" width="17" style="115" customWidth="1"/>
    <col min="3" max="3" width="8.5703125" style="115" customWidth="1"/>
    <col min="4" max="4" width="9.7109375" style="115" customWidth="1"/>
    <col min="5" max="5" width="8" style="115" customWidth="1"/>
    <col min="6" max="6" width="9" style="115" customWidth="1"/>
    <col min="7" max="7" width="9.140625" style="115" hidden="1" customWidth="1"/>
    <col min="8" max="8" width="9.7109375" style="115" customWidth="1"/>
    <col min="9" max="9" width="9.85546875" style="115" customWidth="1"/>
    <col min="10" max="10" width="8.28515625" style="115" customWidth="1"/>
    <col min="11" max="11" width="8.28515625" style="115" hidden="1" customWidth="1"/>
    <col min="12" max="12" width="9.85546875" style="115" customWidth="1"/>
    <col min="13" max="13" width="8.85546875" style="115" customWidth="1"/>
    <col min="14" max="14" width="9.85546875" style="115" hidden="1" customWidth="1"/>
    <col min="15" max="15" width="8.140625" style="115" bestFit="1" customWidth="1"/>
    <col min="16" max="16" width="9.5703125" style="115" customWidth="1"/>
    <col min="17" max="17" width="9.28515625" style="115" customWidth="1"/>
    <col min="18" max="19" width="7.140625" style="115" customWidth="1"/>
    <col min="20" max="20" width="8.7109375" style="115" customWidth="1"/>
    <col min="21" max="23" width="9.140625" style="115" customWidth="1"/>
    <col min="24" max="24" width="9.140625" style="154" customWidth="1"/>
    <col min="25" max="25" width="9.140625" style="115" customWidth="1"/>
    <col min="26" max="26" width="10.42578125" style="115" customWidth="1"/>
    <col min="27" max="32" width="9.140625" style="115" customWidth="1"/>
    <col min="33" max="33" width="11.42578125" style="115" customWidth="1"/>
    <col min="34" max="56" width="9.140625" style="115" customWidth="1"/>
    <col min="57" max="16384" width="9.140625" style="115"/>
  </cols>
  <sheetData>
    <row r="1" spans="1:44" ht="26.25" x14ac:dyDescent="0.25">
      <c r="A1" s="836" t="s">
        <v>269</v>
      </c>
      <c r="B1" s="837"/>
      <c r="C1" s="837"/>
      <c r="D1" s="837"/>
      <c r="E1" s="837"/>
      <c r="F1" s="837"/>
      <c r="G1" s="837"/>
      <c r="H1" s="837"/>
      <c r="I1" s="837"/>
      <c r="J1" s="837"/>
      <c r="K1" s="837"/>
      <c r="L1" s="837"/>
      <c r="M1" s="837"/>
      <c r="N1" s="471"/>
      <c r="O1" s="247" t="s">
        <v>270</v>
      </c>
      <c r="P1" s="472"/>
      <c r="R1" s="153"/>
      <c r="S1" s="153"/>
      <c r="T1" s="153"/>
      <c r="Z1" s="138"/>
      <c r="AA1" s="138" t="s">
        <v>241</v>
      </c>
      <c r="AP1" s="138"/>
      <c r="AQ1" s="138"/>
    </row>
    <row r="2" spans="1:44" ht="23.25" customHeight="1" x14ac:dyDescent="0.25">
      <c r="A2" s="838" t="s">
        <v>415</v>
      </c>
      <c r="B2" s="839"/>
      <c r="C2" s="839"/>
      <c r="D2" s="839"/>
      <c r="E2" s="839"/>
      <c r="F2" s="839"/>
      <c r="G2" s="839"/>
      <c r="H2" s="839"/>
      <c r="I2" s="839"/>
      <c r="J2" s="839"/>
      <c r="K2" s="839"/>
      <c r="L2" s="839"/>
      <c r="M2" s="839"/>
      <c r="N2" s="473"/>
      <c r="O2" s="327">
        <v>1</v>
      </c>
      <c r="P2" s="474"/>
      <c r="R2" s="155"/>
      <c r="S2" s="155"/>
      <c r="T2" s="155"/>
      <c r="Z2" s="138"/>
      <c r="AA2" s="138"/>
      <c r="AP2" s="138"/>
      <c r="AQ2" s="138"/>
    </row>
    <row r="3" spans="1:44" ht="23.25" customHeight="1" x14ac:dyDescent="0.3">
      <c r="A3" s="840" t="s">
        <v>65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469"/>
      <c r="O3" s="264">
        <v>466</v>
      </c>
      <c r="P3" s="470"/>
      <c r="R3" s="153"/>
      <c r="S3" s="153"/>
      <c r="T3" s="153"/>
      <c r="Z3" s="138"/>
      <c r="AA3" s="138"/>
      <c r="AP3" s="138"/>
      <c r="AQ3" s="138"/>
    </row>
    <row r="4" spans="1:44" ht="15.75" x14ac:dyDescent="0.25">
      <c r="A4" s="850" t="s">
        <v>417</v>
      </c>
      <c r="B4" s="851"/>
      <c r="C4" s="851"/>
      <c r="D4" s="851"/>
      <c r="E4" s="851"/>
      <c r="F4" s="851"/>
      <c r="G4" s="238"/>
      <c r="H4" s="410" t="s">
        <v>268</v>
      </c>
      <c r="I4" s="411"/>
      <c r="J4" s="411"/>
      <c r="K4" s="411"/>
      <c r="L4" s="411"/>
      <c r="M4" s="411"/>
      <c r="N4" s="411"/>
      <c r="O4" s="411"/>
      <c r="P4" s="411"/>
      <c r="Q4" s="412"/>
      <c r="R4" s="59"/>
      <c r="S4" s="59"/>
      <c r="T4" s="59"/>
      <c r="U4" s="156"/>
      <c r="V4" s="156"/>
      <c r="W4" s="157"/>
      <c r="AA4" s="158"/>
      <c r="AE4" s="138"/>
      <c r="AF4" s="138"/>
      <c r="AP4" s="138" t="s">
        <v>113</v>
      </c>
    </row>
    <row r="5" spans="1:44" ht="15.75" x14ac:dyDescent="0.25">
      <c r="A5" s="355"/>
      <c r="B5" s="842"/>
      <c r="C5" s="58"/>
      <c r="D5" s="58"/>
      <c r="E5" s="59"/>
      <c r="F5" s="60"/>
      <c r="G5" s="61"/>
      <c r="H5" s="844" t="s">
        <v>413</v>
      </c>
      <c r="I5" s="845"/>
      <c r="J5" s="58"/>
      <c r="K5" s="58"/>
      <c r="L5" s="58"/>
      <c r="M5" s="62" t="s">
        <v>62</v>
      </c>
      <c r="N5" s="58"/>
      <c r="O5" s="58"/>
      <c r="P5" s="63" t="s">
        <v>235</v>
      </c>
      <c r="Q5" s="248"/>
      <c r="R5" s="57"/>
      <c r="S5" s="57"/>
      <c r="T5" s="57"/>
      <c r="U5" s="156"/>
      <c r="V5" s="156"/>
      <c r="W5" s="157"/>
      <c r="AA5" s="158"/>
      <c r="AE5" s="138"/>
      <c r="AF5" s="138"/>
      <c r="AP5" s="159">
        <v>37291</v>
      </c>
    </row>
    <row r="6" spans="1:44" ht="15.75" customHeight="1" x14ac:dyDescent="0.25">
      <c r="A6" s="356"/>
      <c r="B6" s="842"/>
      <c r="C6" s="64"/>
      <c r="D6" s="58" t="s">
        <v>3</v>
      </c>
      <c r="E6" s="55"/>
      <c r="F6" s="55"/>
      <c r="G6" s="160"/>
      <c r="H6" s="846" t="s">
        <v>414</v>
      </c>
      <c r="I6" s="847"/>
      <c r="J6" s="67"/>
      <c r="K6" s="67"/>
      <c r="L6" s="67" t="s">
        <v>6</v>
      </c>
      <c r="M6" s="68" t="s">
        <v>63</v>
      </c>
      <c r="N6" s="67"/>
      <c r="O6" s="67" t="s">
        <v>6</v>
      </c>
      <c r="P6" s="69" t="s">
        <v>236</v>
      </c>
      <c r="Q6" s="249"/>
      <c r="R6" s="70"/>
      <c r="S6" s="70"/>
      <c r="T6" s="70"/>
      <c r="Z6" s="138"/>
      <c r="AA6" s="138">
        <v>2</v>
      </c>
      <c r="AP6" s="161">
        <v>1.04</v>
      </c>
      <c r="AQ6" s="138"/>
    </row>
    <row r="7" spans="1:44" ht="13.5" customHeight="1" x14ac:dyDescent="0.25">
      <c r="A7" s="357"/>
      <c r="B7" s="843"/>
      <c r="C7" s="64"/>
      <c r="D7" s="64" t="s">
        <v>9</v>
      </c>
      <c r="E7" s="55"/>
      <c r="F7" s="65"/>
      <c r="G7" s="160"/>
      <c r="H7" s="848"/>
      <c r="I7" s="849"/>
      <c r="J7" s="67" t="s">
        <v>6</v>
      </c>
      <c r="K7" s="67" t="s">
        <v>6</v>
      </c>
      <c r="L7" s="67" t="s">
        <v>68</v>
      </c>
      <c r="M7" s="72" t="s">
        <v>61</v>
      </c>
      <c r="N7" s="67"/>
      <c r="O7" s="67" t="s">
        <v>34</v>
      </c>
      <c r="P7" s="69" t="s">
        <v>36</v>
      </c>
      <c r="Q7" s="249"/>
      <c r="R7" s="70"/>
      <c r="S7" s="70"/>
      <c r="T7" s="70"/>
      <c r="U7" s="162"/>
      <c r="W7" s="138"/>
      <c r="X7" s="154" t="s">
        <v>16</v>
      </c>
      <c r="Y7" s="138" t="s">
        <v>363</v>
      </c>
      <c r="Z7" s="138"/>
      <c r="AA7" s="138">
        <v>1.5</v>
      </c>
      <c r="AB7" s="138"/>
      <c r="AC7" s="138"/>
      <c r="AD7" s="138"/>
      <c r="AE7" s="138"/>
      <c r="AF7" s="138"/>
      <c r="AG7" s="138"/>
      <c r="AH7" s="156" t="s">
        <v>6</v>
      </c>
      <c r="AI7" s="156"/>
      <c r="AJ7" s="138"/>
      <c r="AK7" s="138"/>
      <c r="AL7" s="138"/>
      <c r="AM7" s="138"/>
      <c r="AN7" s="138" t="s">
        <v>16</v>
      </c>
      <c r="AO7" s="138"/>
      <c r="AP7" s="138"/>
      <c r="AQ7" s="125"/>
      <c r="AR7" s="125"/>
    </row>
    <row r="8" spans="1:44" ht="15.75" x14ac:dyDescent="0.25">
      <c r="A8" s="358" t="s">
        <v>7</v>
      </c>
      <c r="B8" s="64" t="s">
        <v>2</v>
      </c>
      <c r="C8" s="64" t="s">
        <v>3</v>
      </c>
      <c r="D8" s="64" t="s">
        <v>28</v>
      </c>
      <c r="E8" s="55"/>
      <c r="F8" s="55"/>
      <c r="G8" s="160" t="s">
        <v>4</v>
      </c>
      <c r="H8" s="331" t="s">
        <v>30</v>
      </c>
      <c r="I8" s="433"/>
      <c r="J8" s="67" t="s">
        <v>5</v>
      </c>
      <c r="K8" s="67" t="s">
        <v>5</v>
      </c>
      <c r="L8" s="67" t="s">
        <v>5</v>
      </c>
      <c r="M8" s="67"/>
      <c r="N8" s="67" t="s">
        <v>6</v>
      </c>
      <c r="O8" s="67" t="s">
        <v>35</v>
      </c>
      <c r="P8" s="69" t="s">
        <v>39</v>
      </c>
      <c r="Q8" s="250" t="s">
        <v>37</v>
      </c>
      <c r="R8" s="55"/>
      <c r="S8" s="55"/>
      <c r="T8" s="55"/>
      <c r="U8" s="162"/>
      <c r="Y8" s="138" t="s">
        <v>364</v>
      </c>
      <c r="Z8" s="156" t="s">
        <v>51</v>
      </c>
      <c r="AA8" s="138"/>
      <c r="AB8" s="156" t="s">
        <v>418</v>
      </c>
      <c r="AC8" s="156" t="s">
        <v>6</v>
      </c>
      <c r="AD8" s="138"/>
      <c r="AE8" s="138"/>
      <c r="AF8" s="138"/>
      <c r="AG8" s="138"/>
      <c r="AH8" s="156" t="s">
        <v>68</v>
      </c>
      <c r="AI8" s="156" t="s">
        <v>25</v>
      </c>
      <c r="AJ8" s="138"/>
      <c r="AK8" s="138"/>
      <c r="AL8" s="138"/>
      <c r="AM8" s="138"/>
      <c r="AN8" s="138"/>
      <c r="AO8" s="138"/>
      <c r="AP8" s="156" t="s">
        <v>51</v>
      </c>
      <c r="AQ8" s="125"/>
      <c r="AR8" s="125"/>
    </row>
    <row r="9" spans="1:44" ht="17.25" customHeight="1" x14ac:dyDescent="0.25">
      <c r="A9" s="341" t="s">
        <v>44</v>
      </c>
      <c r="B9" s="73" t="s">
        <v>8</v>
      </c>
      <c r="C9" s="73" t="s">
        <v>9</v>
      </c>
      <c r="D9" s="74" t="s">
        <v>10</v>
      </c>
      <c r="E9" s="75" t="s">
        <v>10</v>
      </c>
      <c r="F9" s="75" t="s">
        <v>11</v>
      </c>
      <c r="G9" s="163" t="s">
        <v>12</v>
      </c>
      <c r="H9" s="332" t="s">
        <v>29</v>
      </c>
      <c r="I9" s="78" t="s">
        <v>31</v>
      </c>
      <c r="J9" s="79" t="s">
        <v>13</v>
      </c>
      <c r="K9" s="79" t="s">
        <v>13</v>
      </c>
      <c r="L9" s="79" t="s">
        <v>13</v>
      </c>
      <c r="M9" s="79" t="s">
        <v>14</v>
      </c>
      <c r="N9" s="79" t="s">
        <v>13</v>
      </c>
      <c r="O9" s="79" t="s">
        <v>13</v>
      </c>
      <c r="P9" s="80" t="s">
        <v>40</v>
      </c>
      <c r="Q9" s="251" t="s">
        <v>38</v>
      </c>
      <c r="R9" s="55"/>
      <c r="S9" s="55"/>
      <c r="T9" s="55"/>
      <c r="U9" s="164"/>
      <c r="X9" s="154" t="s">
        <v>234</v>
      </c>
      <c r="Y9" s="156" t="s">
        <v>10</v>
      </c>
      <c r="Z9" s="156" t="s">
        <v>52</v>
      </c>
      <c r="AA9" s="156" t="s">
        <v>1</v>
      </c>
      <c r="AB9" s="156" t="s">
        <v>53</v>
      </c>
      <c r="AC9" s="156" t="s">
        <v>420</v>
      </c>
      <c r="AD9" s="156" t="s">
        <v>55</v>
      </c>
      <c r="AE9" s="156" t="s">
        <v>54</v>
      </c>
      <c r="AF9" s="156" t="s">
        <v>60</v>
      </c>
      <c r="AG9" s="156" t="s">
        <v>56</v>
      </c>
      <c r="AH9" s="156" t="s">
        <v>420</v>
      </c>
      <c r="AI9" s="156" t="s">
        <v>421</v>
      </c>
      <c r="AJ9" s="138" t="s">
        <v>57</v>
      </c>
      <c r="AK9" s="138" t="s">
        <v>58</v>
      </c>
      <c r="AL9" s="138" t="s">
        <v>59</v>
      </c>
      <c r="AM9" s="138" t="s">
        <v>78</v>
      </c>
      <c r="AN9" s="138" t="s">
        <v>81</v>
      </c>
      <c r="AO9" s="138"/>
      <c r="AP9" s="156" t="s">
        <v>52</v>
      </c>
      <c r="AQ9" s="125"/>
      <c r="AR9" s="125"/>
    </row>
    <row r="10" spans="1:44" ht="15.75" x14ac:dyDescent="0.25">
      <c r="A10" s="359">
        <v>1610</v>
      </c>
      <c r="B10" s="437" t="s">
        <v>456</v>
      </c>
      <c r="C10" s="91">
        <f t="shared" ref="C10:C41" si="0">$O$2*X10</f>
        <v>65.87</v>
      </c>
      <c r="D10" s="82">
        <f t="shared" ref="D10:D41" si="1">$O$2*Y10</f>
        <v>72.819999999999993</v>
      </c>
      <c r="E10" s="56" t="s">
        <v>200</v>
      </c>
      <c r="F10" s="56" t="s">
        <v>207</v>
      </c>
      <c r="G10" s="167" t="s">
        <v>226</v>
      </c>
      <c r="H10" s="274">
        <f t="shared" ref="H10:H41" si="2">$O$2*Z10</f>
        <v>11.7</v>
      </c>
      <c r="I10" s="275">
        <f t="shared" ref="I10:I41" si="3">$O$2*AA10</f>
        <v>17.399999999999999</v>
      </c>
      <c r="J10" s="276">
        <f t="shared" ref="J10:J41" si="4">$O$2*AB10</f>
        <v>1.89</v>
      </c>
      <c r="K10" s="349">
        <f t="shared" ref="K10:K41" si="5">$O$2*AC10</f>
        <v>2.4</v>
      </c>
      <c r="L10" s="349">
        <f t="shared" ref="L10:L41" si="6">$O$2*AH10</f>
        <v>12.75</v>
      </c>
      <c r="M10" s="272">
        <f t="shared" ref="M10:M41" si="7">$O$2*AD10</f>
        <v>1.95</v>
      </c>
      <c r="N10" s="272">
        <f t="shared" ref="N10:N41" si="8">$O$2*AE10</f>
        <v>1.41</v>
      </c>
      <c r="O10" s="349">
        <f t="shared" ref="O10:O41" si="9">$O$2*AI10</f>
        <v>11.25</v>
      </c>
      <c r="P10" s="86">
        <f t="shared" ref="P10:P41" si="10">SUM($O$2*AF10)</f>
        <v>0</v>
      </c>
      <c r="Q10" s="273">
        <f t="shared" ref="Q10:Q41" si="11">$O$2*AG10</f>
        <v>3.9</v>
      </c>
      <c r="R10" s="55"/>
      <c r="S10" s="55"/>
      <c r="T10" s="55"/>
      <c r="U10" s="164"/>
      <c r="X10" s="125">
        <v>65.87</v>
      </c>
      <c r="Y10" s="138">
        <v>72.819999999999993</v>
      </c>
      <c r="Z10" s="125">
        <v>11.7</v>
      </c>
      <c r="AA10" s="125">
        <v>17.399999999999999</v>
      </c>
      <c r="AB10" s="125">
        <v>1.89</v>
      </c>
      <c r="AC10" s="125">
        <v>2.4</v>
      </c>
      <c r="AD10" s="125">
        <v>1.95</v>
      </c>
      <c r="AE10" s="125">
        <v>1.41</v>
      </c>
      <c r="AF10" s="125">
        <f>SUM(AM10*Constant!$B$57)</f>
        <v>0</v>
      </c>
      <c r="AG10" s="122">
        <v>3.9</v>
      </c>
      <c r="AH10" s="125">
        <v>12.75</v>
      </c>
      <c r="AI10" s="125">
        <v>11.25</v>
      </c>
      <c r="AJ10" s="138">
        <v>20</v>
      </c>
      <c r="AK10" s="138">
        <v>12</v>
      </c>
      <c r="AL10" s="138">
        <f>(AJ10*AK10)</f>
        <v>240</v>
      </c>
      <c r="AM10" s="138">
        <f t="shared" ref="AM10:AM19" si="12">AJ10+AK10</f>
        <v>32</v>
      </c>
      <c r="AN10" s="138">
        <f>AJ10*2+AK10*2</f>
        <v>64</v>
      </c>
      <c r="AO10" s="138"/>
      <c r="AP10" s="156"/>
      <c r="AQ10" s="125"/>
      <c r="AR10" s="125"/>
    </row>
    <row r="11" spans="1:44" ht="12.75" customHeight="1" x14ac:dyDescent="0.25">
      <c r="A11" s="359">
        <v>1612</v>
      </c>
      <c r="B11" s="437" t="s">
        <v>457</v>
      </c>
      <c r="C11" s="91">
        <f t="shared" si="0"/>
        <v>66.94</v>
      </c>
      <c r="D11" s="82">
        <f t="shared" si="1"/>
        <v>73.94</v>
      </c>
      <c r="E11" s="56" t="s">
        <v>200</v>
      </c>
      <c r="F11" s="56" t="s">
        <v>207</v>
      </c>
      <c r="G11" s="167" t="s">
        <v>226</v>
      </c>
      <c r="H11" s="274">
        <f t="shared" si="2"/>
        <v>12.48</v>
      </c>
      <c r="I11" s="275">
        <f t="shared" si="3"/>
        <v>18.559999999999999</v>
      </c>
      <c r="J11" s="276">
        <f t="shared" si="4"/>
        <v>2.21</v>
      </c>
      <c r="K11" s="276">
        <f t="shared" si="5"/>
        <v>2.8</v>
      </c>
      <c r="L11" s="276">
        <f t="shared" si="6"/>
        <v>14.88</v>
      </c>
      <c r="M11" s="272">
        <f t="shared" si="7"/>
        <v>2.2799999999999998</v>
      </c>
      <c r="N11" s="272">
        <f t="shared" si="8"/>
        <v>1.65</v>
      </c>
      <c r="O11" s="276">
        <f t="shared" si="9"/>
        <v>13.13</v>
      </c>
      <c r="P11" s="86">
        <f t="shared" si="10"/>
        <v>0</v>
      </c>
      <c r="Q11" s="273">
        <f t="shared" si="11"/>
        <v>4.16</v>
      </c>
      <c r="R11" s="55"/>
      <c r="S11" s="55"/>
      <c r="T11" s="55"/>
      <c r="U11" s="164"/>
      <c r="X11" s="125">
        <v>66.94</v>
      </c>
      <c r="Y11" s="138">
        <v>73.94</v>
      </c>
      <c r="Z11" s="125">
        <v>12.48</v>
      </c>
      <c r="AA11" s="125">
        <v>18.559999999999999</v>
      </c>
      <c r="AB11" s="125">
        <v>2.21</v>
      </c>
      <c r="AC11" s="125">
        <v>2.8</v>
      </c>
      <c r="AD11" s="125">
        <v>2.2799999999999998</v>
      </c>
      <c r="AE11" s="125">
        <v>1.65</v>
      </c>
      <c r="AF11" s="125">
        <f>SUM(AM11*Constant!$B$57)</f>
        <v>0</v>
      </c>
      <c r="AG11" s="122">
        <v>4.16</v>
      </c>
      <c r="AH11" s="125">
        <v>14.88</v>
      </c>
      <c r="AI11" s="125">
        <v>13.13</v>
      </c>
      <c r="AJ11" s="138">
        <v>20</v>
      </c>
      <c r="AK11" s="138">
        <v>14</v>
      </c>
      <c r="AL11" s="138">
        <f>(AJ11*AK11)</f>
        <v>280</v>
      </c>
      <c r="AM11" s="138">
        <f t="shared" si="12"/>
        <v>34</v>
      </c>
      <c r="AN11" s="138">
        <f>AJ11*2+AK11*2</f>
        <v>68</v>
      </c>
      <c r="AO11" s="138"/>
      <c r="AP11" s="156"/>
      <c r="AQ11" s="125"/>
      <c r="AR11" s="125"/>
    </row>
    <row r="12" spans="1:44" ht="12" customHeight="1" x14ac:dyDescent="0.25">
      <c r="A12" s="359">
        <v>1616</v>
      </c>
      <c r="B12" s="437" t="s">
        <v>458</v>
      </c>
      <c r="C12" s="91">
        <f t="shared" si="0"/>
        <v>69.38</v>
      </c>
      <c r="D12" s="82">
        <f t="shared" si="1"/>
        <v>76.63</v>
      </c>
      <c r="E12" s="416" t="s">
        <v>200</v>
      </c>
      <c r="F12" s="416" t="s">
        <v>207</v>
      </c>
      <c r="G12" s="167" t="s">
        <v>226</v>
      </c>
      <c r="H12" s="333">
        <f t="shared" si="2"/>
        <v>14.04</v>
      </c>
      <c r="I12" s="334">
        <f t="shared" si="3"/>
        <v>20.88</v>
      </c>
      <c r="J12" s="276">
        <f t="shared" si="4"/>
        <v>2.84</v>
      </c>
      <c r="K12" s="276">
        <f t="shared" si="5"/>
        <v>3.6</v>
      </c>
      <c r="L12" s="276">
        <f t="shared" si="6"/>
        <v>19.13</v>
      </c>
      <c r="M12" s="272">
        <f t="shared" si="7"/>
        <v>2.93</v>
      </c>
      <c r="N12" s="272">
        <f t="shared" si="8"/>
        <v>2.12</v>
      </c>
      <c r="O12" s="276">
        <f t="shared" si="9"/>
        <v>16.88</v>
      </c>
      <c r="P12" s="86">
        <f t="shared" si="10"/>
        <v>0</v>
      </c>
      <c r="Q12" s="273">
        <f t="shared" si="11"/>
        <v>4.68</v>
      </c>
      <c r="R12" s="55"/>
      <c r="S12" s="55"/>
      <c r="T12" s="55"/>
      <c r="U12" s="164"/>
      <c r="X12" s="125">
        <v>69.38</v>
      </c>
      <c r="Y12" s="138">
        <v>76.63</v>
      </c>
      <c r="Z12" s="125">
        <v>14.04</v>
      </c>
      <c r="AA12" s="125">
        <v>20.88</v>
      </c>
      <c r="AB12" s="125">
        <v>2.84</v>
      </c>
      <c r="AC12" s="125">
        <v>3.6</v>
      </c>
      <c r="AD12" s="125">
        <v>2.93</v>
      </c>
      <c r="AE12" s="125">
        <v>2.12</v>
      </c>
      <c r="AF12" s="125">
        <f>SUM(AM12*Constant!$B$57)</f>
        <v>0</v>
      </c>
      <c r="AG12" s="122">
        <v>4.68</v>
      </c>
      <c r="AH12" s="125">
        <v>19.13</v>
      </c>
      <c r="AI12" s="125">
        <v>16.88</v>
      </c>
      <c r="AJ12" s="138">
        <v>20</v>
      </c>
      <c r="AK12" s="138">
        <v>20</v>
      </c>
      <c r="AL12" s="138">
        <f>(AJ12*AK12)</f>
        <v>400</v>
      </c>
      <c r="AM12" s="138">
        <f t="shared" si="12"/>
        <v>40</v>
      </c>
      <c r="AN12" s="138">
        <f>AJ12*2+AK12*2</f>
        <v>80</v>
      </c>
      <c r="AO12" s="138"/>
      <c r="AP12" s="156"/>
      <c r="AQ12" s="125"/>
      <c r="AR12" s="125"/>
    </row>
    <row r="13" spans="1:44" ht="12" customHeight="1" x14ac:dyDescent="0.25">
      <c r="A13" s="359">
        <v>1618</v>
      </c>
      <c r="B13" s="437" t="s">
        <v>459</v>
      </c>
      <c r="C13" s="81">
        <f t="shared" si="0"/>
        <v>70.2</v>
      </c>
      <c r="D13" s="82">
        <f t="shared" si="1"/>
        <v>77.489999999999995</v>
      </c>
      <c r="E13" s="56" t="s">
        <v>199</v>
      </c>
      <c r="F13" s="56" t="s">
        <v>15</v>
      </c>
      <c r="G13" s="167" t="s">
        <v>226</v>
      </c>
      <c r="H13" s="333">
        <f t="shared" si="2"/>
        <v>14.82</v>
      </c>
      <c r="I13" s="334">
        <f t="shared" si="3"/>
        <v>22.04</v>
      </c>
      <c r="J13" s="276">
        <f t="shared" si="4"/>
        <v>3.15</v>
      </c>
      <c r="K13" s="276">
        <f t="shared" si="5"/>
        <v>4</v>
      </c>
      <c r="L13" s="276">
        <f t="shared" si="6"/>
        <v>21.25</v>
      </c>
      <c r="M13" s="272">
        <f t="shared" si="7"/>
        <v>3.25</v>
      </c>
      <c r="N13" s="272">
        <f t="shared" si="8"/>
        <v>2.35</v>
      </c>
      <c r="O13" s="276">
        <f t="shared" si="9"/>
        <v>18.75</v>
      </c>
      <c r="P13" s="86">
        <f t="shared" si="10"/>
        <v>0</v>
      </c>
      <c r="Q13" s="273">
        <f t="shared" si="11"/>
        <v>4.9400000000000004</v>
      </c>
      <c r="R13" s="55"/>
      <c r="S13" s="55"/>
      <c r="T13" s="55"/>
      <c r="U13" s="164"/>
      <c r="X13" s="125">
        <v>70.2</v>
      </c>
      <c r="Y13" s="138">
        <v>77.489999999999995</v>
      </c>
      <c r="Z13" s="125">
        <v>14.82</v>
      </c>
      <c r="AA13" s="125">
        <v>22.04</v>
      </c>
      <c r="AB13" s="125">
        <v>3.15</v>
      </c>
      <c r="AC13" s="125">
        <v>4</v>
      </c>
      <c r="AD13" s="125">
        <v>3.25</v>
      </c>
      <c r="AE13" s="125">
        <v>2.35</v>
      </c>
      <c r="AF13" s="125">
        <f>SUM(AM13*Constant!$B$57)</f>
        <v>0</v>
      </c>
      <c r="AG13" s="122">
        <v>4.9400000000000004</v>
      </c>
      <c r="AH13" s="125">
        <v>21.25</v>
      </c>
      <c r="AI13" s="125">
        <v>18.75</v>
      </c>
      <c r="AJ13" s="138">
        <v>20</v>
      </c>
      <c r="AK13" s="138">
        <v>20</v>
      </c>
      <c r="AL13" s="138">
        <f>(AJ13*AK13)</f>
        <v>400</v>
      </c>
      <c r="AM13" s="138">
        <f t="shared" si="12"/>
        <v>40</v>
      </c>
      <c r="AN13" s="138">
        <f>AJ13*2+AK13*2</f>
        <v>80</v>
      </c>
      <c r="AO13" s="138"/>
      <c r="AP13" s="156"/>
      <c r="AQ13" s="125"/>
      <c r="AR13" s="125"/>
    </row>
    <row r="14" spans="1:44" ht="12.75" customHeight="1" x14ac:dyDescent="0.25">
      <c r="A14" s="343">
        <v>1620</v>
      </c>
      <c r="B14" s="453" t="s">
        <v>460</v>
      </c>
      <c r="C14" s="241">
        <f t="shared" si="0"/>
        <v>72.63</v>
      </c>
      <c r="D14" s="87">
        <f t="shared" si="1"/>
        <v>80.19</v>
      </c>
      <c r="E14" s="88" t="s">
        <v>199</v>
      </c>
      <c r="F14" s="88" t="s">
        <v>15</v>
      </c>
      <c r="G14" s="448" t="s">
        <v>226</v>
      </c>
      <c r="H14" s="449">
        <f t="shared" si="2"/>
        <v>16.38</v>
      </c>
      <c r="I14" s="450">
        <f t="shared" si="3"/>
        <v>24.36</v>
      </c>
      <c r="J14" s="350">
        <f t="shared" si="4"/>
        <v>3.78</v>
      </c>
      <c r="K14" s="350">
        <f t="shared" si="5"/>
        <v>4.8</v>
      </c>
      <c r="L14" s="350">
        <f t="shared" si="6"/>
        <v>25.5</v>
      </c>
      <c r="M14" s="348">
        <f t="shared" si="7"/>
        <v>3.9</v>
      </c>
      <c r="N14" s="348">
        <f t="shared" si="8"/>
        <v>2.82</v>
      </c>
      <c r="O14" s="350">
        <f t="shared" si="9"/>
        <v>22.5</v>
      </c>
      <c r="P14" s="451">
        <f t="shared" si="10"/>
        <v>0</v>
      </c>
      <c r="Q14" s="452">
        <f t="shared" si="11"/>
        <v>5.46</v>
      </c>
      <c r="R14" s="55"/>
      <c r="S14" s="55"/>
      <c r="T14" s="55"/>
      <c r="U14" s="164"/>
      <c r="X14" s="125">
        <v>72.63</v>
      </c>
      <c r="Y14" s="138">
        <v>80.19</v>
      </c>
      <c r="Z14" s="125">
        <v>16.38</v>
      </c>
      <c r="AA14" s="125">
        <v>24.36</v>
      </c>
      <c r="AB14" s="125">
        <v>3.78</v>
      </c>
      <c r="AC14" s="125">
        <v>4.8</v>
      </c>
      <c r="AD14" s="125">
        <v>3.9</v>
      </c>
      <c r="AE14" s="125">
        <v>2.82</v>
      </c>
      <c r="AF14" s="125">
        <f>SUM(AM14*Constant!$B$57)</f>
        <v>0</v>
      </c>
      <c r="AG14" s="122">
        <v>5.46</v>
      </c>
      <c r="AH14" s="125">
        <v>25.5</v>
      </c>
      <c r="AI14" s="125">
        <v>22.5</v>
      </c>
      <c r="AJ14" s="138">
        <v>20</v>
      </c>
      <c r="AK14" s="138">
        <v>24</v>
      </c>
      <c r="AL14" s="138">
        <f>(AJ14*AK14)</f>
        <v>480</v>
      </c>
      <c r="AM14" s="138">
        <f t="shared" si="12"/>
        <v>44</v>
      </c>
      <c r="AN14" s="138">
        <f>AJ14*2+AK14*2</f>
        <v>88</v>
      </c>
      <c r="AO14" s="138"/>
      <c r="AP14" s="156"/>
      <c r="AQ14" s="125"/>
      <c r="AR14" s="125"/>
    </row>
    <row r="15" spans="1:44" ht="15" customHeight="1" x14ac:dyDescent="0.25">
      <c r="A15" s="359">
        <v>1810</v>
      </c>
      <c r="B15" s="91" t="s">
        <v>365</v>
      </c>
      <c r="C15" s="91">
        <f t="shared" si="0"/>
        <v>67.38</v>
      </c>
      <c r="D15" s="173">
        <f t="shared" si="1"/>
        <v>74.510000000000005</v>
      </c>
      <c r="E15" s="56" t="s">
        <v>200</v>
      </c>
      <c r="F15" s="56" t="s">
        <v>207</v>
      </c>
      <c r="G15" s="175" t="s">
        <v>226</v>
      </c>
      <c r="H15" s="274">
        <f t="shared" si="2"/>
        <v>563.20000000000005</v>
      </c>
      <c r="I15" s="275">
        <f t="shared" si="3"/>
        <v>74.239999999999995</v>
      </c>
      <c r="J15" s="276">
        <f t="shared" si="4"/>
        <v>19.68</v>
      </c>
      <c r="K15" s="276">
        <f t="shared" si="5"/>
        <v>14.18</v>
      </c>
      <c r="L15" s="276">
        <f t="shared" si="6"/>
        <v>10.8</v>
      </c>
      <c r="M15" s="272">
        <f t="shared" si="7"/>
        <v>55</v>
      </c>
      <c r="N15" s="272">
        <f t="shared" si="8"/>
        <v>75.75</v>
      </c>
      <c r="O15" s="276">
        <f t="shared" si="9"/>
        <v>28.37</v>
      </c>
      <c r="P15" s="86">
        <f t="shared" si="10"/>
        <v>0</v>
      </c>
      <c r="Q15" s="273">
        <f t="shared" si="11"/>
        <v>4.03</v>
      </c>
      <c r="R15" s="55"/>
      <c r="S15" s="55"/>
      <c r="T15" s="55"/>
      <c r="U15" s="164"/>
      <c r="X15" s="125">
        <v>67.38</v>
      </c>
      <c r="Y15" s="138">
        <v>74.510000000000005</v>
      </c>
      <c r="Z15" s="125">
        <f>AM15*Constant!$B$7</f>
        <v>563.20000000000005</v>
      </c>
      <c r="AA15" s="125">
        <f>AM15*Constant!$B$8</f>
        <v>74.239999999999995</v>
      </c>
      <c r="AB15" s="125">
        <f>AL15/144*Constant!$B$33</f>
        <v>19.68</v>
      </c>
      <c r="AC15" s="125">
        <f>AL15/144*Constant!$B$37</f>
        <v>14.18</v>
      </c>
      <c r="AD15" s="125">
        <f>AL15/144*Constant!$B$41</f>
        <v>55</v>
      </c>
      <c r="AE15" s="125">
        <f>AL15/144*Constant!$B$36</f>
        <v>75.75</v>
      </c>
      <c r="AF15" s="125">
        <f>SUM(AM15*Constant!$B$57)</f>
        <v>0</v>
      </c>
      <c r="AG15" s="122">
        <v>4.03</v>
      </c>
      <c r="AH15" s="125">
        <f>AL15/144*Constant!$B$38</f>
        <v>10.8</v>
      </c>
      <c r="AI15" s="125">
        <f>AL15/144*Constant!$B$44</f>
        <v>28.37</v>
      </c>
      <c r="AJ15" s="138">
        <v>20</v>
      </c>
      <c r="AK15" s="138">
        <v>12</v>
      </c>
      <c r="AL15" s="138">
        <f t="shared" ref="AL15:AL49" si="13">(AJ15*AK15)</f>
        <v>240</v>
      </c>
      <c r="AM15" s="138">
        <f t="shared" si="12"/>
        <v>32</v>
      </c>
      <c r="AN15" s="138">
        <f t="shared" ref="AN15:AN49" si="14">AJ15*2+AK15*2</f>
        <v>64</v>
      </c>
      <c r="AO15" s="138"/>
      <c r="AP15" s="156"/>
      <c r="AQ15" s="125"/>
      <c r="AR15" s="125"/>
    </row>
    <row r="16" spans="1:44" ht="13.5" customHeight="1" x14ac:dyDescent="0.25">
      <c r="A16" s="359">
        <v>1812</v>
      </c>
      <c r="B16" s="91" t="s">
        <v>366</v>
      </c>
      <c r="C16" s="91">
        <f t="shared" si="0"/>
        <v>68.47</v>
      </c>
      <c r="D16" s="173">
        <f t="shared" si="1"/>
        <v>75.680000000000007</v>
      </c>
      <c r="E16" s="56" t="s">
        <v>200</v>
      </c>
      <c r="F16" s="56" t="s">
        <v>207</v>
      </c>
      <c r="G16" s="167" t="s">
        <v>226</v>
      </c>
      <c r="H16" s="274">
        <f t="shared" si="2"/>
        <v>598.4</v>
      </c>
      <c r="I16" s="275">
        <f t="shared" si="3"/>
        <v>78.88</v>
      </c>
      <c r="J16" s="276">
        <f t="shared" si="4"/>
        <v>22.96</v>
      </c>
      <c r="K16" s="276">
        <f t="shared" si="5"/>
        <v>16.55</v>
      </c>
      <c r="L16" s="276">
        <f t="shared" si="6"/>
        <v>12.6</v>
      </c>
      <c r="M16" s="272">
        <f t="shared" si="7"/>
        <v>64.17</v>
      </c>
      <c r="N16" s="272">
        <f t="shared" si="8"/>
        <v>88.38</v>
      </c>
      <c r="O16" s="276">
        <f t="shared" si="9"/>
        <v>33.090000000000003</v>
      </c>
      <c r="P16" s="86">
        <f t="shared" si="10"/>
        <v>0</v>
      </c>
      <c r="Q16" s="273">
        <f t="shared" si="11"/>
        <v>4.42</v>
      </c>
      <c r="R16" s="55"/>
      <c r="S16" s="55"/>
      <c r="T16" s="55"/>
      <c r="U16" s="164"/>
      <c r="X16" s="125">
        <v>68.47</v>
      </c>
      <c r="Y16" s="138">
        <v>75.680000000000007</v>
      </c>
      <c r="Z16" s="125">
        <f>AM16*Constant!$B$7</f>
        <v>598.4</v>
      </c>
      <c r="AA16" s="125">
        <f>AM16*Constant!$B$8</f>
        <v>78.88</v>
      </c>
      <c r="AB16" s="125">
        <f>AL16/144*Constant!$B$33</f>
        <v>22.96</v>
      </c>
      <c r="AC16" s="125">
        <f>AL16/144*Constant!$B$37</f>
        <v>16.55</v>
      </c>
      <c r="AD16" s="125">
        <f>AL16/144*Constant!$B$41</f>
        <v>64.17</v>
      </c>
      <c r="AE16" s="125">
        <f>AL16/144*Constant!$B$36</f>
        <v>88.38</v>
      </c>
      <c r="AF16" s="125">
        <f>SUM(AM16*Constant!$B$57)</f>
        <v>0</v>
      </c>
      <c r="AG16" s="122">
        <v>4.42</v>
      </c>
      <c r="AH16" s="125">
        <f>AL16/144*Constant!$B$38</f>
        <v>12.6</v>
      </c>
      <c r="AI16" s="125">
        <f>AL16/144*Constant!$B$44</f>
        <v>33.090000000000003</v>
      </c>
      <c r="AJ16" s="138">
        <v>20</v>
      </c>
      <c r="AK16" s="138">
        <v>14</v>
      </c>
      <c r="AL16" s="138">
        <f t="shared" si="13"/>
        <v>280</v>
      </c>
      <c r="AM16" s="138">
        <f t="shared" si="12"/>
        <v>34</v>
      </c>
      <c r="AN16" s="138">
        <f t="shared" si="14"/>
        <v>68</v>
      </c>
      <c r="AO16" s="138"/>
      <c r="AP16" s="156"/>
      <c r="AQ16" s="125"/>
      <c r="AR16" s="125"/>
    </row>
    <row r="17" spans="1:44" ht="12" customHeight="1" x14ac:dyDescent="0.25">
      <c r="A17" s="359">
        <v>1816</v>
      </c>
      <c r="B17" s="437" t="s">
        <v>455</v>
      </c>
      <c r="C17" s="91">
        <f t="shared" si="0"/>
        <v>70.95</v>
      </c>
      <c r="D17" s="82">
        <f t="shared" si="1"/>
        <v>78.42</v>
      </c>
      <c r="E17" s="416" t="s">
        <v>200</v>
      </c>
      <c r="F17" s="416" t="s">
        <v>207</v>
      </c>
      <c r="G17" s="167" t="s">
        <v>226</v>
      </c>
      <c r="H17" s="333">
        <f t="shared" si="2"/>
        <v>14.82</v>
      </c>
      <c r="I17" s="334">
        <f t="shared" si="3"/>
        <v>22.04</v>
      </c>
      <c r="J17" s="276">
        <f t="shared" si="4"/>
        <v>3.15</v>
      </c>
      <c r="K17" s="276">
        <f t="shared" si="5"/>
        <v>4</v>
      </c>
      <c r="L17" s="276">
        <f t="shared" si="6"/>
        <v>21.25</v>
      </c>
      <c r="M17" s="272">
        <f t="shared" si="7"/>
        <v>3.25</v>
      </c>
      <c r="N17" s="272">
        <f t="shared" si="8"/>
        <v>2.35</v>
      </c>
      <c r="O17" s="276">
        <f t="shared" si="9"/>
        <v>18.75</v>
      </c>
      <c r="P17" s="86">
        <f t="shared" si="10"/>
        <v>0</v>
      </c>
      <c r="Q17" s="273">
        <f t="shared" si="11"/>
        <v>4.9400000000000004</v>
      </c>
      <c r="R17" s="55"/>
      <c r="S17" s="55"/>
      <c r="T17" s="55"/>
      <c r="U17" s="164"/>
      <c r="X17" s="125">
        <v>70.95</v>
      </c>
      <c r="Y17" s="138">
        <v>78.42</v>
      </c>
      <c r="Z17" s="125">
        <v>14.82</v>
      </c>
      <c r="AA17" s="125">
        <v>22.04</v>
      </c>
      <c r="AB17" s="125">
        <v>3.15</v>
      </c>
      <c r="AC17" s="125">
        <v>4</v>
      </c>
      <c r="AD17" s="125">
        <v>3.25</v>
      </c>
      <c r="AE17" s="125">
        <v>2.35</v>
      </c>
      <c r="AF17" s="125">
        <f>SUM(AM17*Constant!$B$57)</f>
        <v>0</v>
      </c>
      <c r="AG17" s="122">
        <v>4.9400000000000004</v>
      </c>
      <c r="AH17" s="125">
        <v>21.25</v>
      </c>
      <c r="AI17" s="125">
        <v>18.75</v>
      </c>
      <c r="AJ17" s="138">
        <v>20</v>
      </c>
      <c r="AK17" s="138">
        <v>20</v>
      </c>
      <c r="AL17" s="138">
        <f t="shared" si="13"/>
        <v>400</v>
      </c>
      <c r="AM17" s="138">
        <f t="shared" si="12"/>
        <v>40</v>
      </c>
      <c r="AN17" s="138">
        <f t="shared" si="14"/>
        <v>80</v>
      </c>
      <c r="AO17" s="138"/>
      <c r="AP17" s="156"/>
      <c r="AQ17" s="125"/>
      <c r="AR17" s="125"/>
    </row>
    <row r="18" spans="1:44" ht="12" customHeight="1" x14ac:dyDescent="0.25">
      <c r="A18" s="359">
        <v>1818</v>
      </c>
      <c r="B18" s="91" t="s">
        <v>230</v>
      </c>
      <c r="C18" s="91">
        <f t="shared" si="0"/>
        <v>71.790000000000006</v>
      </c>
      <c r="D18" s="173">
        <f t="shared" si="1"/>
        <v>79.290000000000006</v>
      </c>
      <c r="E18" s="56" t="s">
        <v>199</v>
      </c>
      <c r="F18" s="56" t="s">
        <v>15</v>
      </c>
      <c r="G18" s="167" t="s">
        <v>226</v>
      </c>
      <c r="H18" s="333">
        <f t="shared" si="2"/>
        <v>704</v>
      </c>
      <c r="I18" s="334">
        <f t="shared" si="3"/>
        <v>92.8</v>
      </c>
      <c r="J18" s="276">
        <f t="shared" si="4"/>
        <v>32.81</v>
      </c>
      <c r="K18" s="276">
        <f t="shared" si="5"/>
        <v>23.64</v>
      </c>
      <c r="L18" s="276">
        <f t="shared" si="6"/>
        <v>18</v>
      </c>
      <c r="M18" s="272">
        <f t="shared" si="7"/>
        <v>91.67</v>
      </c>
      <c r="N18" s="272">
        <f t="shared" si="8"/>
        <v>126.25</v>
      </c>
      <c r="O18" s="276">
        <f t="shared" si="9"/>
        <v>47.28</v>
      </c>
      <c r="P18" s="86">
        <f t="shared" si="10"/>
        <v>0</v>
      </c>
      <c r="Q18" s="273">
        <f t="shared" si="11"/>
        <v>5.2</v>
      </c>
      <c r="R18" s="55"/>
      <c r="S18" s="55"/>
      <c r="T18" s="55"/>
      <c r="U18" s="164"/>
      <c r="X18" s="125">
        <v>71.790000000000006</v>
      </c>
      <c r="Y18" s="138">
        <v>79.290000000000006</v>
      </c>
      <c r="Z18" s="125">
        <f>AM18*Constant!$B$7</f>
        <v>704</v>
      </c>
      <c r="AA18" s="125">
        <f>AM18*Constant!$B$8</f>
        <v>92.8</v>
      </c>
      <c r="AB18" s="125">
        <f>AL18/144*Constant!$B$33</f>
        <v>32.81</v>
      </c>
      <c r="AC18" s="125">
        <f>AL18/144*Constant!$B$37</f>
        <v>23.64</v>
      </c>
      <c r="AD18" s="125">
        <f>AL18/144*Constant!$B$41</f>
        <v>91.67</v>
      </c>
      <c r="AE18" s="125">
        <f>AL18/144*Constant!$B$36</f>
        <v>126.25</v>
      </c>
      <c r="AF18" s="125">
        <f>SUM(AM18*Constant!$B$57)</f>
        <v>0</v>
      </c>
      <c r="AG18" s="122">
        <v>5.2</v>
      </c>
      <c r="AH18" s="125">
        <f>AL18/144*Constant!$B$38</f>
        <v>18</v>
      </c>
      <c r="AI18" s="125">
        <f>AL18/144*Constant!$B$44</f>
        <v>47.28</v>
      </c>
      <c r="AJ18" s="138">
        <v>20</v>
      </c>
      <c r="AK18" s="138">
        <v>20</v>
      </c>
      <c r="AL18" s="138">
        <f t="shared" si="13"/>
        <v>400</v>
      </c>
      <c r="AM18" s="138">
        <f t="shared" si="12"/>
        <v>40</v>
      </c>
      <c r="AN18" s="138">
        <f t="shared" si="14"/>
        <v>80</v>
      </c>
      <c r="AO18" s="138"/>
      <c r="AP18" s="156"/>
      <c r="AQ18" s="125"/>
      <c r="AR18" s="125"/>
    </row>
    <row r="19" spans="1:44" ht="12.75" customHeight="1" x14ac:dyDescent="0.25">
      <c r="A19" s="343">
        <v>1820</v>
      </c>
      <c r="B19" s="91" t="s">
        <v>367</v>
      </c>
      <c r="C19" s="91">
        <f t="shared" si="0"/>
        <v>74.31</v>
      </c>
      <c r="D19" s="173">
        <f t="shared" si="1"/>
        <v>82.05</v>
      </c>
      <c r="E19" s="56" t="s">
        <v>199</v>
      </c>
      <c r="F19" s="56" t="s">
        <v>15</v>
      </c>
      <c r="G19" s="167" t="s">
        <v>226</v>
      </c>
      <c r="H19" s="274">
        <f t="shared" si="2"/>
        <v>774.4</v>
      </c>
      <c r="I19" s="275">
        <f t="shared" si="3"/>
        <v>102.08</v>
      </c>
      <c r="J19" s="276">
        <f t="shared" si="4"/>
        <v>39.369999999999997</v>
      </c>
      <c r="K19" s="350">
        <f t="shared" si="5"/>
        <v>28.37</v>
      </c>
      <c r="L19" s="350">
        <f t="shared" si="6"/>
        <v>21.6</v>
      </c>
      <c r="M19" s="348">
        <f t="shared" si="7"/>
        <v>110</v>
      </c>
      <c r="N19" s="348">
        <f t="shared" si="8"/>
        <v>151.5</v>
      </c>
      <c r="O19" s="350">
        <f t="shared" si="9"/>
        <v>56.73</v>
      </c>
      <c r="P19" s="86">
        <f t="shared" si="10"/>
        <v>0</v>
      </c>
      <c r="Q19" s="273">
        <f t="shared" si="11"/>
        <v>5.72</v>
      </c>
      <c r="R19" s="55"/>
      <c r="S19" s="55"/>
      <c r="T19" s="55"/>
      <c r="U19" s="164"/>
      <c r="X19" s="125">
        <v>74.31</v>
      </c>
      <c r="Y19" s="138">
        <v>82.05</v>
      </c>
      <c r="Z19" s="125">
        <f>AM19*Constant!$B$7</f>
        <v>774.4</v>
      </c>
      <c r="AA19" s="125">
        <f>AM19*Constant!$B$8</f>
        <v>102.08</v>
      </c>
      <c r="AB19" s="125">
        <f>AL19/144*Constant!$B$33</f>
        <v>39.369999999999997</v>
      </c>
      <c r="AC19" s="125">
        <f>AL19/144*Constant!$B$37</f>
        <v>28.37</v>
      </c>
      <c r="AD19" s="125">
        <f>AL19/144*Constant!$B$41</f>
        <v>110</v>
      </c>
      <c r="AE19" s="125">
        <f>AL19/144*Constant!$B$36</f>
        <v>151.5</v>
      </c>
      <c r="AF19" s="125">
        <f>SUM(AM19*Constant!$B$57)</f>
        <v>0</v>
      </c>
      <c r="AG19" s="122">
        <v>5.72</v>
      </c>
      <c r="AH19" s="125">
        <f>AL19/144*Constant!$B$38</f>
        <v>21.6</v>
      </c>
      <c r="AI19" s="125">
        <f>AL19/144*Constant!$B$44</f>
        <v>56.73</v>
      </c>
      <c r="AJ19" s="138">
        <v>20</v>
      </c>
      <c r="AK19" s="138">
        <v>24</v>
      </c>
      <c r="AL19" s="138">
        <f t="shared" si="13"/>
        <v>480</v>
      </c>
      <c r="AM19" s="138">
        <f t="shared" si="12"/>
        <v>44</v>
      </c>
      <c r="AN19" s="138">
        <f t="shared" si="14"/>
        <v>88</v>
      </c>
      <c r="AO19" s="138"/>
      <c r="AP19" s="156"/>
      <c r="AQ19" s="125"/>
      <c r="AR19" s="125"/>
    </row>
    <row r="20" spans="1:44" ht="13.5" customHeight="1" x14ac:dyDescent="0.2">
      <c r="A20" s="360">
        <v>2010</v>
      </c>
      <c r="B20" s="165" t="s">
        <v>156</v>
      </c>
      <c r="C20" s="166">
        <f t="shared" si="0"/>
        <v>71.010000000000005</v>
      </c>
      <c r="D20" s="124">
        <f t="shared" si="1"/>
        <v>78.5</v>
      </c>
      <c r="E20" s="89" t="s">
        <v>200</v>
      </c>
      <c r="F20" s="89" t="s">
        <v>207</v>
      </c>
      <c r="G20" s="167" t="s">
        <v>226</v>
      </c>
      <c r="H20" s="168">
        <f t="shared" si="2"/>
        <v>633.6</v>
      </c>
      <c r="I20" s="169">
        <f t="shared" si="3"/>
        <v>83.52</v>
      </c>
      <c r="J20" s="124">
        <f t="shared" si="4"/>
        <v>23.62</v>
      </c>
      <c r="K20" s="276">
        <f t="shared" si="5"/>
        <v>17.02</v>
      </c>
      <c r="L20" s="276">
        <f t="shared" si="6"/>
        <v>12.96</v>
      </c>
      <c r="M20" s="121">
        <f t="shared" si="7"/>
        <v>66</v>
      </c>
      <c r="N20" s="121">
        <f t="shared" si="8"/>
        <v>90.9</v>
      </c>
      <c r="O20" s="276">
        <f t="shared" si="9"/>
        <v>34.04</v>
      </c>
      <c r="P20" s="169">
        <f t="shared" si="10"/>
        <v>0</v>
      </c>
      <c r="Q20" s="260" t="e">
        <f t="shared" si="11"/>
        <v>#REF!</v>
      </c>
      <c r="R20" s="125"/>
      <c r="S20" s="125"/>
      <c r="T20" s="125"/>
      <c r="U20" s="164"/>
      <c r="X20" s="125">
        <v>71.010000000000005</v>
      </c>
      <c r="Y20" s="125">
        <v>78.5</v>
      </c>
      <c r="Z20" s="125">
        <f>AM20*Constant!$B$7</f>
        <v>633.6</v>
      </c>
      <c r="AA20" s="125">
        <f>AM20*Constant!$B$8</f>
        <v>83.52</v>
      </c>
      <c r="AB20" s="125">
        <f>AL20/144*Constant!$B$33</f>
        <v>23.62</v>
      </c>
      <c r="AC20" s="125">
        <f>AL20/144*Constant!$B$37</f>
        <v>17.02</v>
      </c>
      <c r="AD20" s="125">
        <f>AL20/144*Constant!$B$41</f>
        <v>66</v>
      </c>
      <c r="AE20" s="125">
        <f>AL20/144*Constant!$B$36</f>
        <v>90.9</v>
      </c>
      <c r="AF20" s="125">
        <f>SUM(AM20*Constant!$B$57)</f>
        <v>0</v>
      </c>
      <c r="AG20" s="122" t="e">
        <f>Constant!#REF!*AM20</f>
        <v>#REF!</v>
      </c>
      <c r="AH20" s="125">
        <f>AL20/144*Constant!$B$38</f>
        <v>12.96</v>
      </c>
      <c r="AI20" s="125">
        <f>AL20/144*Constant!$B$44</f>
        <v>34.04</v>
      </c>
      <c r="AJ20" s="138">
        <v>24</v>
      </c>
      <c r="AK20" s="138">
        <v>12</v>
      </c>
      <c r="AL20" s="138">
        <f t="shared" si="13"/>
        <v>288</v>
      </c>
      <c r="AM20" s="138">
        <f t="shared" ref="AM20:AM39" si="15">AJ20+AK20</f>
        <v>36</v>
      </c>
      <c r="AN20" s="178">
        <f t="shared" si="14"/>
        <v>72</v>
      </c>
      <c r="AO20" s="138"/>
      <c r="AP20" s="170">
        <v>15.4</v>
      </c>
      <c r="AQ20" s="125"/>
      <c r="AR20" s="125"/>
    </row>
    <row r="21" spans="1:44" ht="13.5" customHeight="1" x14ac:dyDescent="0.2">
      <c r="A21" s="360">
        <v>2012</v>
      </c>
      <c r="B21" s="173" t="s">
        <v>157</v>
      </c>
      <c r="C21" s="174">
        <f t="shared" si="0"/>
        <v>72.19</v>
      </c>
      <c r="D21" s="121">
        <f t="shared" si="1"/>
        <v>79.8</v>
      </c>
      <c r="E21" s="56" t="s">
        <v>200</v>
      </c>
      <c r="F21" s="56" t="s">
        <v>207</v>
      </c>
      <c r="G21" s="175" t="s">
        <v>226</v>
      </c>
      <c r="H21" s="176">
        <f t="shared" si="2"/>
        <v>668.8</v>
      </c>
      <c r="I21" s="177">
        <f t="shared" si="3"/>
        <v>88.16</v>
      </c>
      <c r="J21" s="121">
        <f t="shared" si="4"/>
        <v>27.56</v>
      </c>
      <c r="K21" s="276">
        <f t="shared" si="5"/>
        <v>19.86</v>
      </c>
      <c r="L21" s="276">
        <f t="shared" si="6"/>
        <v>15.12</v>
      </c>
      <c r="M21" s="121">
        <f t="shared" si="7"/>
        <v>77</v>
      </c>
      <c r="N21" s="121">
        <f t="shared" si="8"/>
        <v>106.05</v>
      </c>
      <c r="O21" s="276">
        <f t="shared" si="9"/>
        <v>39.71</v>
      </c>
      <c r="P21" s="177">
        <f t="shared" si="10"/>
        <v>0</v>
      </c>
      <c r="Q21" s="258" t="e">
        <f t="shared" si="11"/>
        <v>#REF!</v>
      </c>
      <c r="R21" s="125"/>
      <c r="S21" s="125"/>
      <c r="T21" s="125"/>
      <c r="U21" s="164"/>
      <c r="X21" s="125">
        <v>72.19</v>
      </c>
      <c r="Y21" s="125">
        <v>79.8</v>
      </c>
      <c r="Z21" s="125">
        <f>AM21*Constant!$B$7</f>
        <v>668.8</v>
      </c>
      <c r="AA21" s="125">
        <f>AM21*Constant!$B$8</f>
        <v>88.16</v>
      </c>
      <c r="AB21" s="125">
        <f>AL21/144*Constant!$B$33</f>
        <v>27.56</v>
      </c>
      <c r="AC21" s="125">
        <f>AL21/144*Constant!$B$37</f>
        <v>19.86</v>
      </c>
      <c r="AD21" s="125">
        <f>AL21/144*Constant!$B$41</f>
        <v>77</v>
      </c>
      <c r="AE21" s="125">
        <f>AL21/144*Constant!$B$36</f>
        <v>106.05</v>
      </c>
      <c r="AF21" s="125">
        <f>SUM(AM21*Constant!$B$57)</f>
        <v>0</v>
      </c>
      <c r="AG21" s="122" t="e">
        <f>Constant!#REF!*AM21</f>
        <v>#REF!</v>
      </c>
      <c r="AH21" s="125">
        <f>AL21/144*Constant!$B$38</f>
        <v>15.12</v>
      </c>
      <c r="AI21" s="125">
        <f>AL21/144*Constant!$B$44</f>
        <v>39.71</v>
      </c>
      <c r="AJ21" s="138">
        <v>24</v>
      </c>
      <c r="AK21" s="138">
        <v>14</v>
      </c>
      <c r="AL21" s="138">
        <f t="shared" si="13"/>
        <v>336</v>
      </c>
      <c r="AM21" s="138">
        <f t="shared" si="15"/>
        <v>38</v>
      </c>
      <c r="AN21" s="178">
        <f t="shared" si="14"/>
        <v>76</v>
      </c>
      <c r="AO21" s="138"/>
      <c r="AP21" s="170">
        <v>16.399999999999999</v>
      </c>
      <c r="AQ21" s="125"/>
      <c r="AR21" s="125"/>
    </row>
    <row r="22" spans="1:44" ht="12.75" customHeight="1" x14ac:dyDescent="0.2">
      <c r="A22" s="360">
        <v>2016</v>
      </c>
      <c r="B22" s="454" t="s">
        <v>461</v>
      </c>
      <c r="C22" s="174">
        <f t="shared" si="0"/>
        <v>74.819999999999993</v>
      </c>
      <c r="D22" s="121">
        <f t="shared" si="1"/>
        <v>82.7</v>
      </c>
      <c r="E22" s="416" t="s">
        <v>200</v>
      </c>
      <c r="F22" s="416" t="s">
        <v>207</v>
      </c>
      <c r="G22" s="175" t="s">
        <v>226</v>
      </c>
      <c r="H22" s="176">
        <f t="shared" si="2"/>
        <v>16.38</v>
      </c>
      <c r="I22" s="177">
        <f t="shared" si="3"/>
        <v>24.36</v>
      </c>
      <c r="J22" s="121">
        <f t="shared" si="4"/>
        <v>3.78</v>
      </c>
      <c r="K22" s="276">
        <f t="shared" si="5"/>
        <v>4.8</v>
      </c>
      <c r="L22" s="276">
        <f t="shared" si="6"/>
        <v>25.5</v>
      </c>
      <c r="M22" s="121">
        <f t="shared" si="7"/>
        <v>3.9</v>
      </c>
      <c r="N22" s="121">
        <f t="shared" si="8"/>
        <v>2.82</v>
      </c>
      <c r="O22" s="276">
        <f t="shared" si="9"/>
        <v>22.5</v>
      </c>
      <c r="P22" s="177">
        <f t="shared" si="10"/>
        <v>0</v>
      </c>
      <c r="Q22" s="258">
        <f t="shared" si="11"/>
        <v>5.46</v>
      </c>
      <c r="R22" s="125"/>
      <c r="S22" s="125"/>
      <c r="T22" s="125"/>
      <c r="U22" s="164"/>
      <c r="X22" s="125">
        <v>74.819999999999993</v>
      </c>
      <c r="Y22" s="125">
        <v>82.7</v>
      </c>
      <c r="Z22" s="125">
        <v>16.38</v>
      </c>
      <c r="AA22" s="125">
        <v>24.36</v>
      </c>
      <c r="AB22" s="125">
        <v>3.78</v>
      </c>
      <c r="AC22" s="125">
        <v>4.8</v>
      </c>
      <c r="AD22" s="125">
        <v>3.9</v>
      </c>
      <c r="AE22" s="125">
        <v>2.82</v>
      </c>
      <c r="AF22" s="125">
        <f>SUM(AM22*Constant!$B$57)</f>
        <v>0</v>
      </c>
      <c r="AG22" s="122">
        <v>5.46</v>
      </c>
      <c r="AH22" s="125">
        <v>25.5</v>
      </c>
      <c r="AI22" s="125">
        <v>22.5</v>
      </c>
      <c r="AJ22" s="138">
        <v>24</v>
      </c>
      <c r="AK22" s="138">
        <v>20</v>
      </c>
      <c r="AL22" s="138">
        <f>(AJ22*AK22)</f>
        <v>480</v>
      </c>
      <c r="AM22" s="138">
        <f>AJ22+AK22</f>
        <v>44</v>
      </c>
      <c r="AN22" s="178">
        <f>AJ22*2+AK22*2</f>
        <v>88</v>
      </c>
      <c r="AO22" s="138"/>
      <c r="AP22" s="170">
        <v>18.72</v>
      </c>
      <c r="AQ22" s="125"/>
      <c r="AR22" s="125"/>
    </row>
    <row r="23" spans="1:44" ht="11.25" customHeight="1" x14ac:dyDescent="0.2">
      <c r="A23" s="360">
        <v>2018</v>
      </c>
      <c r="B23" s="173" t="s">
        <v>158</v>
      </c>
      <c r="C23" s="174">
        <f t="shared" si="0"/>
        <v>75.709999999999994</v>
      </c>
      <c r="D23" s="121">
        <f t="shared" si="1"/>
        <v>83.6</v>
      </c>
      <c r="E23" s="56" t="s">
        <v>199</v>
      </c>
      <c r="F23" s="56" t="s">
        <v>15</v>
      </c>
      <c r="G23" s="175" t="s">
        <v>226</v>
      </c>
      <c r="H23" s="176">
        <f t="shared" si="2"/>
        <v>774.4</v>
      </c>
      <c r="I23" s="177">
        <f t="shared" si="3"/>
        <v>102.08</v>
      </c>
      <c r="J23" s="121">
        <f t="shared" si="4"/>
        <v>39.369999999999997</v>
      </c>
      <c r="K23" s="276">
        <f t="shared" si="5"/>
        <v>28.37</v>
      </c>
      <c r="L23" s="276">
        <f t="shared" si="6"/>
        <v>21.6</v>
      </c>
      <c r="M23" s="121">
        <f t="shared" si="7"/>
        <v>110</v>
      </c>
      <c r="N23" s="121">
        <f t="shared" si="8"/>
        <v>151.5</v>
      </c>
      <c r="O23" s="276">
        <f t="shared" si="9"/>
        <v>56.73</v>
      </c>
      <c r="P23" s="177">
        <f t="shared" si="10"/>
        <v>0</v>
      </c>
      <c r="Q23" s="258" t="e">
        <f t="shared" si="11"/>
        <v>#REF!</v>
      </c>
      <c r="R23" s="125"/>
      <c r="S23" s="125"/>
      <c r="T23" s="125"/>
      <c r="U23" s="164"/>
      <c r="X23" s="125">
        <v>75.709999999999994</v>
      </c>
      <c r="Y23" s="125">
        <v>83.6</v>
      </c>
      <c r="Z23" s="125">
        <f>AM23*Constant!$B$7</f>
        <v>774.4</v>
      </c>
      <c r="AA23" s="125">
        <f>AM23*Constant!$B$8</f>
        <v>102.08</v>
      </c>
      <c r="AB23" s="125">
        <f>AL23/144*Constant!$B$33</f>
        <v>39.369999999999997</v>
      </c>
      <c r="AC23" s="125">
        <f>AL23/144*Constant!$B$37</f>
        <v>28.37</v>
      </c>
      <c r="AD23" s="125">
        <f>AL23/144*Constant!$B$41</f>
        <v>110</v>
      </c>
      <c r="AE23" s="125">
        <f>AL23/144*Constant!$B$36</f>
        <v>151.5</v>
      </c>
      <c r="AF23" s="125">
        <f>SUM(AM23*Constant!$B$57)</f>
        <v>0</v>
      </c>
      <c r="AG23" s="122" t="e">
        <f>Constant!#REF!*AM23</f>
        <v>#REF!</v>
      </c>
      <c r="AH23" s="125">
        <f>AL23/144*Constant!$B$38</f>
        <v>21.6</v>
      </c>
      <c r="AI23" s="125">
        <f>AL23/144*Constant!$B$44</f>
        <v>56.73</v>
      </c>
      <c r="AJ23" s="138">
        <v>24</v>
      </c>
      <c r="AK23" s="138">
        <v>20</v>
      </c>
      <c r="AL23" s="138">
        <f t="shared" si="13"/>
        <v>480</v>
      </c>
      <c r="AM23" s="138">
        <f t="shared" si="15"/>
        <v>44</v>
      </c>
      <c r="AN23" s="178">
        <f t="shared" si="14"/>
        <v>88</v>
      </c>
      <c r="AO23" s="138"/>
      <c r="AP23" s="170">
        <v>18.72</v>
      </c>
      <c r="AQ23" s="125"/>
      <c r="AR23" s="125"/>
    </row>
    <row r="24" spans="1:44" ht="13.5" customHeight="1" x14ac:dyDescent="0.2">
      <c r="A24" s="360">
        <v>2020</v>
      </c>
      <c r="B24" s="179" t="s">
        <v>159</v>
      </c>
      <c r="C24" s="174">
        <f t="shared" si="0"/>
        <v>78.319999999999993</v>
      </c>
      <c r="D24" s="123">
        <f t="shared" si="1"/>
        <v>86.4</v>
      </c>
      <c r="E24" s="125" t="s">
        <v>199</v>
      </c>
      <c r="F24" s="125" t="s">
        <v>15</v>
      </c>
      <c r="G24" s="180" t="s">
        <v>226</v>
      </c>
      <c r="H24" s="176">
        <f t="shared" si="2"/>
        <v>844.8</v>
      </c>
      <c r="I24" s="177">
        <f t="shared" si="3"/>
        <v>111.36</v>
      </c>
      <c r="J24" s="121">
        <f t="shared" si="4"/>
        <v>47.24</v>
      </c>
      <c r="K24" s="350">
        <f t="shared" si="5"/>
        <v>34.04</v>
      </c>
      <c r="L24" s="350">
        <f t="shared" si="6"/>
        <v>25.92</v>
      </c>
      <c r="M24" s="123">
        <f t="shared" si="7"/>
        <v>132</v>
      </c>
      <c r="N24" s="123">
        <f t="shared" si="8"/>
        <v>181.8</v>
      </c>
      <c r="O24" s="350">
        <f t="shared" si="9"/>
        <v>68.08</v>
      </c>
      <c r="P24" s="177">
        <f t="shared" si="10"/>
        <v>0</v>
      </c>
      <c r="Q24" s="258" t="e">
        <f t="shared" si="11"/>
        <v>#REF!</v>
      </c>
      <c r="R24" s="125"/>
      <c r="S24" s="125"/>
      <c r="T24" s="125"/>
      <c r="X24" s="125">
        <v>78.319999999999993</v>
      </c>
      <c r="Y24" s="125">
        <v>86.4</v>
      </c>
      <c r="Z24" s="125">
        <f>AM24*Constant!$B$7</f>
        <v>844.8</v>
      </c>
      <c r="AA24" s="125">
        <f>AM24*Constant!$B$8</f>
        <v>111.36</v>
      </c>
      <c r="AB24" s="125">
        <f>AL24/144*Constant!$B$33</f>
        <v>47.24</v>
      </c>
      <c r="AC24" s="125">
        <f>AL24/144*Constant!$B$37</f>
        <v>34.04</v>
      </c>
      <c r="AD24" s="125">
        <f>AL24/144*Constant!$B$41</f>
        <v>132</v>
      </c>
      <c r="AE24" s="125">
        <f>AL24/144*Constant!$B$36</f>
        <v>181.8</v>
      </c>
      <c r="AF24" s="125">
        <f>SUM(AM24*Constant!$B$57)</f>
        <v>0</v>
      </c>
      <c r="AG24" s="122" t="e">
        <f>Constant!#REF!*AM24</f>
        <v>#REF!</v>
      </c>
      <c r="AH24" s="125">
        <f>AL24/144*Constant!$B$38</f>
        <v>25.92</v>
      </c>
      <c r="AI24" s="125">
        <f>AL24/144*Constant!$B$44</f>
        <v>68.08</v>
      </c>
      <c r="AJ24" s="138">
        <v>24</v>
      </c>
      <c r="AK24" s="138">
        <v>24</v>
      </c>
      <c r="AL24" s="138">
        <f t="shared" si="13"/>
        <v>576</v>
      </c>
      <c r="AM24" s="138">
        <f t="shared" si="15"/>
        <v>48</v>
      </c>
      <c r="AN24" s="178">
        <f t="shared" si="14"/>
        <v>96</v>
      </c>
      <c r="AO24" s="125"/>
      <c r="AP24" s="125">
        <v>15.4</v>
      </c>
      <c r="AQ24" s="125"/>
      <c r="AR24" s="125"/>
    </row>
    <row r="25" spans="1:44" x14ac:dyDescent="0.2">
      <c r="A25" s="361">
        <v>2410</v>
      </c>
      <c r="B25" s="181" t="s">
        <v>160</v>
      </c>
      <c r="C25" s="124">
        <f t="shared" si="0"/>
        <v>78.59</v>
      </c>
      <c r="D25" s="124">
        <f t="shared" si="1"/>
        <v>86.9</v>
      </c>
      <c r="E25" s="171" t="s">
        <v>201</v>
      </c>
      <c r="F25" s="171" t="s">
        <v>208</v>
      </c>
      <c r="G25" s="182" t="s">
        <v>226</v>
      </c>
      <c r="H25" s="168">
        <f t="shared" si="2"/>
        <v>704</v>
      </c>
      <c r="I25" s="169">
        <f t="shared" si="3"/>
        <v>92.8</v>
      </c>
      <c r="J25" s="124">
        <f t="shared" si="4"/>
        <v>27.56</v>
      </c>
      <c r="K25" s="276">
        <f t="shared" si="5"/>
        <v>19.86</v>
      </c>
      <c r="L25" s="276">
        <f t="shared" si="6"/>
        <v>15.12</v>
      </c>
      <c r="M25" s="124">
        <f t="shared" si="7"/>
        <v>77</v>
      </c>
      <c r="N25" s="124">
        <f t="shared" si="8"/>
        <v>106.05</v>
      </c>
      <c r="O25" s="276">
        <f t="shared" si="9"/>
        <v>39.71</v>
      </c>
      <c r="P25" s="169">
        <f t="shared" si="10"/>
        <v>0</v>
      </c>
      <c r="Q25" s="260" t="e">
        <f t="shared" si="11"/>
        <v>#REF!</v>
      </c>
      <c r="R25" s="125"/>
      <c r="S25" s="125"/>
      <c r="T25" s="125"/>
      <c r="X25" s="125">
        <v>78.59</v>
      </c>
      <c r="Y25" s="125">
        <v>86.9</v>
      </c>
      <c r="Z25" s="125">
        <f>AM25*Constant!$B$7</f>
        <v>704</v>
      </c>
      <c r="AA25" s="125">
        <f>AM25*Constant!$B$8</f>
        <v>92.8</v>
      </c>
      <c r="AB25" s="125">
        <f>AL25/144*Constant!$B$33</f>
        <v>27.56</v>
      </c>
      <c r="AC25" s="125">
        <f>AL25/144*Constant!$B$37</f>
        <v>19.86</v>
      </c>
      <c r="AD25" s="125">
        <f>AL25/144*Constant!$B$41</f>
        <v>77</v>
      </c>
      <c r="AE25" s="125">
        <f>AL25/144*Constant!$B$36</f>
        <v>106.05</v>
      </c>
      <c r="AF25" s="125">
        <f>SUM(AM25*Constant!$B$57)</f>
        <v>0</v>
      </c>
      <c r="AG25" s="122" t="e">
        <f>Constant!#REF!*AM25</f>
        <v>#REF!</v>
      </c>
      <c r="AH25" s="125">
        <f>AL25/144*Constant!$B$38</f>
        <v>15.12</v>
      </c>
      <c r="AI25" s="125">
        <f>AL25/144*Constant!$B$44</f>
        <v>39.71</v>
      </c>
      <c r="AJ25" s="138">
        <v>28</v>
      </c>
      <c r="AK25" s="138">
        <v>12</v>
      </c>
      <c r="AL25" s="138">
        <f t="shared" si="13"/>
        <v>336</v>
      </c>
      <c r="AM25" s="138">
        <f t="shared" si="15"/>
        <v>40</v>
      </c>
      <c r="AN25" s="178">
        <f t="shared" si="14"/>
        <v>80</v>
      </c>
      <c r="AO25" s="125"/>
      <c r="AP25" s="125">
        <v>15.5</v>
      </c>
      <c r="AQ25" s="125"/>
      <c r="AR25" s="125"/>
    </row>
    <row r="26" spans="1:44" x14ac:dyDescent="0.2">
      <c r="A26" s="360">
        <v>2412</v>
      </c>
      <c r="B26" s="183" t="s">
        <v>161</v>
      </c>
      <c r="C26" s="121">
        <f t="shared" si="0"/>
        <v>79.819999999999993</v>
      </c>
      <c r="D26" s="121">
        <f t="shared" si="1"/>
        <v>88.2</v>
      </c>
      <c r="E26" s="125" t="s">
        <v>201</v>
      </c>
      <c r="F26" s="125" t="s">
        <v>208</v>
      </c>
      <c r="G26" s="180" t="s">
        <v>226</v>
      </c>
      <c r="H26" s="176">
        <f t="shared" si="2"/>
        <v>739.2</v>
      </c>
      <c r="I26" s="177">
        <f t="shared" si="3"/>
        <v>97.44</v>
      </c>
      <c r="J26" s="121">
        <f t="shared" si="4"/>
        <v>32.15</v>
      </c>
      <c r="K26" s="276">
        <f t="shared" si="5"/>
        <v>23.17</v>
      </c>
      <c r="L26" s="276">
        <f t="shared" si="6"/>
        <v>17.64</v>
      </c>
      <c r="M26" s="121">
        <f t="shared" si="7"/>
        <v>89.83</v>
      </c>
      <c r="N26" s="121">
        <f t="shared" si="8"/>
        <v>123.73</v>
      </c>
      <c r="O26" s="276">
        <f t="shared" si="9"/>
        <v>46.33</v>
      </c>
      <c r="P26" s="177">
        <f t="shared" si="10"/>
        <v>0</v>
      </c>
      <c r="Q26" s="258" t="e">
        <f t="shared" si="11"/>
        <v>#REF!</v>
      </c>
      <c r="R26" s="125"/>
      <c r="S26" s="125"/>
      <c r="T26" s="125"/>
      <c r="X26" s="125">
        <v>79.819999999999993</v>
      </c>
      <c r="Y26" s="125">
        <v>88.2</v>
      </c>
      <c r="Z26" s="125">
        <f>AM26*Constant!$B$7</f>
        <v>739.2</v>
      </c>
      <c r="AA26" s="125">
        <f>AM26*Constant!$B$8</f>
        <v>97.44</v>
      </c>
      <c r="AB26" s="125">
        <f>AL26/144*Constant!$B$33</f>
        <v>32.15</v>
      </c>
      <c r="AC26" s="125">
        <f>AL26/144*Constant!$B$37</f>
        <v>23.17</v>
      </c>
      <c r="AD26" s="125">
        <f>AL26/144*Constant!$B$41</f>
        <v>89.83</v>
      </c>
      <c r="AE26" s="125">
        <f>AL26/144*Constant!$B$36</f>
        <v>123.73</v>
      </c>
      <c r="AF26" s="125">
        <f>SUM(AM26*Constant!$B$57)</f>
        <v>0</v>
      </c>
      <c r="AG26" s="122" t="e">
        <f>Constant!#REF!*AM26</f>
        <v>#REF!</v>
      </c>
      <c r="AH26" s="125">
        <f>AL26/144*Constant!$B$38</f>
        <v>17.64</v>
      </c>
      <c r="AI26" s="125">
        <f>AL26/144*Constant!$B$44</f>
        <v>46.33</v>
      </c>
      <c r="AJ26" s="138">
        <v>28</v>
      </c>
      <c r="AK26" s="138">
        <v>14</v>
      </c>
      <c r="AL26" s="138">
        <f t="shared" si="13"/>
        <v>392</v>
      </c>
      <c r="AM26" s="138">
        <f t="shared" si="15"/>
        <v>42</v>
      </c>
      <c r="AN26" s="178">
        <f t="shared" si="14"/>
        <v>84</v>
      </c>
      <c r="AO26" s="125"/>
      <c r="AP26" s="125">
        <v>18.72</v>
      </c>
      <c r="AQ26" s="125"/>
      <c r="AR26" s="125"/>
    </row>
    <row r="27" spans="1:44" x14ac:dyDescent="0.2">
      <c r="A27" s="360">
        <v>2416</v>
      </c>
      <c r="B27" s="426" t="s">
        <v>462</v>
      </c>
      <c r="C27" s="121">
        <f t="shared" si="0"/>
        <v>82.21</v>
      </c>
      <c r="D27" s="121">
        <f t="shared" si="1"/>
        <v>90.79</v>
      </c>
      <c r="E27" s="431" t="s">
        <v>201</v>
      </c>
      <c r="F27" s="431" t="s">
        <v>208</v>
      </c>
      <c r="G27" s="180" t="s">
        <v>226</v>
      </c>
      <c r="H27" s="176">
        <f t="shared" si="2"/>
        <v>17.940000000000001</v>
      </c>
      <c r="I27" s="177">
        <f t="shared" si="3"/>
        <v>26.68</v>
      </c>
      <c r="J27" s="121">
        <f t="shared" si="4"/>
        <v>4.41</v>
      </c>
      <c r="K27" s="276">
        <f t="shared" si="5"/>
        <v>5.6</v>
      </c>
      <c r="L27" s="276">
        <f t="shared" si="6"/>
        <v>29.75</v>
      </c>
      <c r="M27" s="121">
        <f t="shared" si="7"/>
        <v>4.55</v>
      </c>
      <c r="N27" s="121">
        <f t="shared" si="8"/>
        <v>3.29</v>
      </c>
      <c r="O27" s="276">
        <f t="shared" si="9"/>
        <v>26.25</v>
      </c>
      <c r="P27" s="177">
        <f t="shared" si="10"/>
        <v>0</v>
      </c>
      <c r="Q27" s="258">
        <f t="shared" si="11"/>
        <v>5.98</v>
      </c>
      <c r="R27" s="125"/>
      <c r="S27" s="125"/>
      <c r="T27" s="125"/>
      <c r="X27" s="125">
        <v>82.21</v>
      </c>
      <c r="Y27" s="125">
        <v>90.79</v>
      </c>
      <c r="Z27" s="125">
        <v>17.940000000000001</v>
      </c>
      <c r="AA27" s="125">
        <v>26.68</v>
      </c>
      <c r="AB27" s="125">
        <v>4.41</v>
      </c>
      <c r="AC27" s="125">
        <v>5.6</v>
      </c>
      <c r="AD27" s="125">
        <v>4.55</v>
      </c>
      <c r="AE27" s="125">
        <v>3.29</v>
      </c>
      <c r="AF27" s="125">
        <f>SUM(AM27*Constant!$B$57)</f>
        <v>0</v>
      </c>
      <c r="AG27" s="122">
        <v>5.98</v>
      </c>
      <c r="AH27" s="125">
        <v>29.75</v>
      </c>
      <c r="AI27" s="125">
        <v>26.25</v>
      </c>
      <c r="AJ27" s="138">
        <v>28</v>
      </c>
      <c r="AK27" s="138">
        <v>20</v>
      </c>
      <c r="AL27" s="138">
        <f>(AJ27*AK27)</f>
        <v>560</v>
      </c>
      <c r="AM27" s="138">
        <f>AJ27+AK27</f>
        <v>48</v>
      </c>
      <c r="AN27" s="178">
        <f>AJ27*2+AK27*2</f>
        <v>96</v>
      </c>
      <c r="AO27" s="125"/>
      <c r="AP27" s="125">
        <v>20.399999999999999</v>
      </c>
      <c r="AQ27" s="125"/>
      <c r="AR27" s="125"/>
    </row>
    <row r="28" spans="1:44" x14ac:dyDescent="0.2">
      <c r="A28" s="360">
        <v>2418</v>
      </c>
      <c r="B28" s="183" t="s">
        <v>162</v>
      </c>
      <c r="C28" s="121">
        <f t="shared" si="0"/>
        <v>82.66</v>
      </c>
      <c r="D28" s="121">
        <f t="shared" si="1"/>
        <v>91.2</v>
      </c>
      <c r="E28" s="125" t="s">
        <v>202</v>
      </c>
      <c r="F28" s="125" t="s">
        <v>17</v>
      </c>
      <c r="G28" s="180" t="s">
        <v>226</v>
      </c>
      <c r="H28" s="176">
        <f t="shared" si="2"/>
        <v>844.8</v>
      </c>
      <c r="I28" s="177">
        <f t="shared" si="3"/>
        <v>111.36</v>
      </c>
      <c r="J28" s="121">
        <f t="shared" si="4"/>
        <v>45.93</v>
      </c>
      <c r="K28" s="276">
        <f t="shared" si="5"/>
        <v>33.090000000000003</v>
      </c>
      <c r="L28" s="276">
        <f t="shared" si="6"/>
        <v>25.2</v>
      </c>
      <c r="M28" s="121">
        <f t="shared" si="7"/>
        <v>128.33000000000001</v>
      </c>
      <c r="N28" s="121">
        <f t="shared" si="8"/>
        <v>176.75</v>
      </c>
      <c r="O28" s="276">
        <f t="shared" si="9"/>
        <v>66.19</v>
      </c>
      <c r="P28" s="177">
        <f t="shared" si="10"/>
        <v>0</v>
      </c>
      <c r="Q28" s="258" t="e">
        <f t="shared" si="11"/>
        <v>#REF!</v>
      </c>
      <c r="R28" s="125"/>
      <c r="S28" s="125"/>
      <c r="T28" s="125"/>
      <c r="X28" s="125">
        <v>82.66</v>
      </c>
      <c r="Y28" s="125">
        <v>91.2</v>
      </c>
      <c r="Z28" s="125">
        <f>AM28*Constant!$B$7</f>
        <v>844.8</v>
      </c>
      <c r="AA28" s="125">
        <f>AM28*Constant!$B$8</f>
        <v>111.36</v>
      </c>
      <c r="AB28" s="125">
        <f>AL28/144*Constant!$B$33</f>
        <v>45.93</v>
      </c>
      <c r="AC28" s="125">
        <f>AL28/144*Constant!$B$37</f>
        <v>33.090000000000003</v>
      </c>
      <c r="AD28" s="125">
        <f>AL28/144*Constant!$B$41</f>
        <v>128.33000000000001</v>
      </c>
      <c r="AE28" s="125">
        <f>AL28/144*Constant!$B$36</f>
        <v>176.75</v>
      </c>
      <c r="AF28" s="125">
        <f>SUM(AM28*Constant!$B$57)</f>
        <v>0</v>
      </c>
      <c r="AG28" s="122" t="e">
        <f>Constant!#REF!*AM28</f>
        <v>#REF!</v>
      </c>
      <c r="AH28" s="125">
        <f>AL28/144*Constant!$B$38</f>
        <v>25.2</v>
      </c>
      <c r="AI28" s="125">
        <f>AL28/144*Constant!$B$44</f>
        <v>66.19</v>
      </c>
      <c r="AJ28" s="138">
        <v>28</v>
      </c>
      <c r="AK28" s="138">
        <v>20</v>
      </c>
      <c r="AL28" s="138">
        <f t="shared" si="13"/>
        <v>560</v>
      </c>
      <c r="AM28" s="138">
        <f t="shared" si="15"/>
        <v>48</v>
      </c>
      <c r="AN28" s="178">
        <f t="shared" si="14"/>
        <v>96</v>
      </c>
      <c r="AO28" s="125"/>
      <c r="AP28" s="125">
        <v>20.399999999999999</v>
      </c>
      <c r="AQ28" s="125"/>
      <c r="AR28" s="125"/>
    </row>
    <row r="29" spans="1:44" x14ac:dyDescent="0.2">
      <c r="A29" s="362">
        <v>2420</v>
      </c>
      <c r="B29" s="184" t="s">
        <v>163</v>
      </c>
      <c r="C29" s="123">
        <f t="shared" si="0"/>
        <v>84.89</v>
      </c>
      <c r="D29" s="123">
        <f t="shared" si="1"/>
        <v>93.6</v>
      </c>
      <c r="E29" s="185" t="s">
        <v>202</v>
      </c>
      <c r="F29" s="186" t="s">
        <v>17</v>
      </c>
      <c r="G29" s="187" t="s">
        <v>226</v>
      </c>
      <c r="H29" s="188">
        <f t="shared" si="2"/>
        <v>915.2</v>
      </c>
      <c r="I29" s="123">
        <f t="shared" si="3"/>
        <v>120.64</v>
      </c>
      <c r="J29" s="123">
        <f t="shared" si="4"/>
        <v>55.11</v>
      </c>
      <c r="K29" s="350">
        <f t="shared" si="5"/>
        <v>39.71</v>
      </c>
      <c r="L29" s="350">
        <f t="shared" si="6"/>
        <v>30.24</v>
      </c>
      <c r="M29" s="123">
        <f t="shared" si="7"/>
        <v>154</v>
      </c>
      <c r="N29" s="123">
        <f t="shared" si="8"/>
        <v>212.1</v>
      </c>
      <c r="O29" s="350">
        <f t="shared" si="9"/>
        <v>79.430000000000007</v>
      </c>
      <c r="P29" s="189">
        <f t="shared" si="10"/>
        <v>0</v>
      </c>
      <c r="Q29" s="259" t="e">
        <f t="shared" si="11"/>
        <v>#REF!</v>
      </c>
      <c r="R29" s="125"/>
      <c r="S29" s="125"/>
      <c r="T29" s="125"/>
      <c r="X29" s="125">
        <v>84.89</v>
      </c>
      <c r="Y29" s="125">
        <v>93.6</v>
      </c>
      <c r="Z29" s="125">
        <f>AM29*Constant!$B$7</f>
        <v>915.2</v>
      </c>
      <c r="AA29" s="125">
        <f>AM29*Constant!$B$8</f>
        <v>120.64</v>
      </c>
      <c r="AB29" s="125">
        <f>AL29/144*Constant!$B$33</f>
        <v>55.11</v>
      </c>
      <c r="AC29" s="125">
        <f>AL29/144*Constant!$B$37</f>
        <v>39.71</v>
      </c>
      <c r="AD29" s="125">
        <f>AL29/144*Constant!$B$41</f>
        <v>154</v>
      </c>
      <c r="AE29" s="125">
        <f>AL29/144*Constant!$B$36</f>
        <v>212.1</v>
      </c>
      <c r="AF29" s="125">
        <f>SUM(AM29*Constant!$B$57)</f>
        <v>0</v>
      </c>
      <c r="AG29" s="122" t="e">
        <f>Constant!#REF!*AM29</f>
        <v>#REF!</v>
      </c>
      <c r="AH29" s="125">
        <f>AL29/144*Constant!$B$38</f>
        <v>30.24</v>
      </c>
      <c r="AI29" s="125">
        <f>AL29/144*Constant!$B$44</f>
        <v>79.430000000000007</v>
      </c>
      <c r="AJ29" s="138">
        <v>28</v>
      </c>
      <c r="AK29" s="138">
        <v>24</v>
      </c>
      <c r="AL29" s="138">
        <f t="shared" si="13"/>
        <v>672</v>
      </c>
      <c r="AM29" s="138">
        <f t="shared" si="15"/>
        <v>52</v>
      </c>
      <c r="AN29" s="178">
        <f t="shared" si="14"/>
        <v>104</v>
      </c>
      <c r="AO29" s="125"/>
      <c r="AP29" s="125">
        <v>17.850000000000001</v>
      </c>
      <c r="AQ29" s="125"/>
      <c r="AR29" s="125"/>
    </row>
    <row r="30" spans="1:44" x14ac:dyDescent="0.2">
      <c r="A30" s="360">
        <v>2610</v>
      </c>
      <c r="B30" s="183" t="s">
        <v>283</v>
      </c>
      <c r="C30" s="174">
        <f t="shared" si="0"/>
        <v>82.02</v>
      </c>
      <c r="D30" s="174">
        <f t="shared" si="1"/>
        <v>90.68</v>
      </c>
      <c r="E30" s="174" t="s">
        <v>201</v>
      </c>
      <c r="F30" s="190" t="s">
        <v>208</v>
      </c>
      <c r="G30" s="180"/>
      <c r="H30" s="176">
        <f t="shared" si="2"/>
        <v>739.2</v>
      </c>
      <c r="I30" s="177">
        <f t="shared" si="3"/>
        <v>97.44</v>
      </c>
      <c r="J30" s="121">
        <f t="shared" si="4"/>
        <v>29.53</v>
      </c>
      <c r="K30" s="276">
        <f t="shared" si="5"/>
        <v>21.28</v>
      </c>
      <c r="L30" s="276">
        <f t="shared" si="6"/>
        <v>16.2</v>
      </c>
      <c r="M30" s="121">
        <f t="shared" si="7"/>
        <v>82.5</v>
      </c>
      <c r="N30" s="121">
        <f t="shared" si="8"/>
        <v>113.63</v>
      </c>
      <c r="O30" s="276">
        <f t="shared" si="9"/>
        <v>42.55</v>
      </c>
      <c r="P30" s="125">
        <f t="shared" si="10"/>
        <v>0</v>
      </c>
      <c r="Q30" s="258" t="e">
        <f t="shared" si="11"/>
        <v>#REF!</v>
      </c>
      <c r="R30" s="125"/>
      <c r="S30" s="125"/>
      <c r="T30" s="125"/>
      <c r="X30" s="125">
        <v>82.02</v>
      </c>
      <c r="Y30" s="125">
        <v>90.68</v>
      </c>
      <c r="Z30" s="125">
        <f>AM30*Constant!$B$7</f>
        <v>739.2</v>
      </c>
      <c r="AA30" s="125">
        <f>AM30*Constant!$B$8</f>
        <v>97.44</v>
      </c>
      <c r="AB30" s="125">
        <f>AL30/144*Constant!$B$33</f>
        <v>29.53</v>
      </c>
      <c r="AC30" s="125">
        <f>AL30/144*Constant!$B$37</f>
        <v>21.28</v>
      </c>
      <c r="AD30" s="125">
        <f>AL30/144*Constant!$B$41</f>
        <v>82.5</v>
      </c>
      <c r="AE30" s="125">
        <f>AL30/144*Constant!$B$36</f>
        <v>113.63</v>
      </c>
      <c r="AF30" s="125">
        <f>SUM(AM30*Constant!$B$57)</f>
        <v>0</v>
      </c>
      <c r="AG30" s="122" t="e">
        <f>Constant!#REF!*AM30</f>
        <v>#REF!</v>
      </c>
      <c r="AH30" s="125">
        <f>AL30/144*Constant!$B$38</f>
        <v>16.2</v>
      </c>
      <c r="AI30" s="125">
        <f>AL30/144*Constant!$B$44</f>
        <v>42.55</v>
      </c>
      <c r="AJ30" s="138">
        <v>30</v>
      </c>
      <c r="AK30" s="138">
        <v>12</v>
      </c>
      <c r="AL30" s="138">
        <f t="shared" si="13"/>
        <v>360</v>
      </c>
      <c r="AM30" s="138">
        <f t="shared" si="15"/>
        <v>42</v>
      </c>
      <c r="AN30" s="178">
        <f t="shared" si="14"/>
        <v>84</v>
      </c>
      <c r="AO30" s="125"/>
      <c r="AP30" s="125"/>
      <c r="AQ30" s="125"/>
      <c r="AR30" s="125"/>
    </row>
    <row r="31" spans="1:44" ht="11.25" customHeight="1" x14ac:dyDescent="0.2">
      <c r="A31" s="360">
        <v>2612</v>
      </c>
      <c r="B31" s="183" t="s">
        <v>164</v>
      </c>
      <c r="C31" s="174">
        <f t="shared" si="0"/>
        <v>82.56</v>
      </c>
      <c r="D31" s="174">
        <f t="shared" si="1"/>
        <v>91.25</v>
      </c>
      <c r="E31" s="174" t="s">
        <v>201</v>
      </c>
      <c r="F31" s="190" t="s">
        <v>208</v>
      </c>
      <c r="G31" s="180" t="s">
        <v>226</v>
      </c>
      <c r="H31" s="176">
        <f t="shared" si="2"/>
        <v>774.4</v>
      </c>
      <c r="I31" s="177">
        <f t="shared" si="3"/>
        <v>102.08</v>
      </c>
      <c r="J31" s="121">
        <f t="shared" si="4"/>
        <v>34.450000000000003</v>
      </c>
      <c r="K31" s="276">
        <f t="shared" si="5"/>
        <v>4.67</v>
      </c>
      <c r="L31" s="276">
        <f t="shared" si="6"/>
        <v>18.899999999999999</v>
      </c>
      <c r="M31" s="121">
        <f t="shared" si="7"/>
        <v>96.25</v>
      </c>
      <c r="N31" s="121">
        <f t="shared" si="8"/>
        <v>132.56</v>
      </c>
      <c r="O31" s="276">
        <f t="shared" si="9"/>
        <v>49.64</v>
      </c>
      <c r="P31" s="125">
        <f t="shared" si="10"/>
        <v>0</v>
      </c>
      <c r="Q31" s="258" t="e">
        <f t="shared" si="11"/>
        <v>#REF!</v>
      </c>
      <c r="R31" s="125"/>
      <c r="S31" s="125"/>
      <c r="T31" s="125"/>
      <c r="X31" s="125">
        <v>82.56</v>
      </c>
      <c r="Y31" s="125">
        <v>91.25</v>
      </c>
      <c r="Z31" s="125">
        <f>AM31*Constant!$B$7</f>
        <v>774.4</v>
      </c>
      <c r="AA31" s="125">
        <f>AM31*Constant!$B$8</f>
        <v>102.08</v>
      </c>
      <c r="AB31" s="125">
        <f>AL31/144*Constant!$B$33</f>
        <v>34.450000000000003</v>
      </c>
      <c r="AC31" s="125">
        <v>4.67</v>
      </c>
      <c r="AD31" s="125">
        <f>AL31/144*Constant!$B$41</f>
        <v>96.25</v>
      </c>
      <c r="AE31" s="125">
        <f>AL31/144*Constant!$B$36</f>
        <v>132.56</v>
      </c>
      <c r="AF31" s="125">
        <f>SUM(AM31*Constant!$B$57)</f>
        <v>0</v>
      </c>
      <c r="AG31" s="122" t="e">
        <f>Constant!#REF!*AM31</f>
        <v>#REF!</v>
      </c>
      <c r="AH31" s="125">
        <f>AL31/144*Constant!$B$38</f>
        <v>18.899999999999999</v>
      </c>
      <c r="AI31" s="125">
        <f>AL31/144*Constant!$B$44</f>
        <v>49.64</v>
      </c>
      <c r="AJ31" s="138">
        <v>30</v>
      </c>
      <c r="AK31" s="138">
        <v>14</v>
      </c>
      <c r="AL31" s="138">
        <f t="shared" si="13"/>
        <v>420</v>
      </c>
      <c r="AM31" s="138">
        <f t="shared" si="15"/>
        <v>44</v>
      </c>
      <c r="AN31" s="178">
        <f t="shared" si="14"/>
        <v>88</v>
      </c>
      <c r="AO31" s="125"/>
      <c r="AP31" s="125">
        <v>17.850000000000001</v>
      </c>
      <c r="AQ31" s="125"/>
      <c r="AR31" s="125"/>
    </row>
    <row r="32" spans="1:44" x14ac:dyDescent="0.2">
      <c r="A32" s="360">
        <v>2616</v>
      </c>
      <c r="B32" s="426" t="s">
        <v>463</v>
      </c>
      <c r="C32" s="174">
        <f t="shared" si="0"/>
        <v>85.22</v>
      </c>
      <c r="D32" s="174">
        <f t="shared" si="1"/>
        <v>94.1</v>
      </c>
      <c r="E32" s="455" t="s">
        <v>201</v>
      </c>
      <c r="F32" s="457" t="s">
        <v>208</v>
      </c>
      <c r="G32" s="180" t="s">
        <v>226</v>
      </c>
      <c r="H32" s="176">
        <f t="shared" si="2"/>
        <v>18.72</v>
      </c>
      <c r="I32" s="177">
        <f t="shared" si="3"/>
        <v>27.84</v>
      </c>
      <c r="J32" s="121">
        <f t="shared" si="4"/>
        <v>4.7300000000000004</v>
      </c>
      <c r="K32" s="276">
        <f t="shared" si="5"/>
        <v>6</v>
      </c>
      <c r="L32" s="276">
        <f t="shared" si="6"/>
        <v>31.88</v>
      </c>
      <c r="M32" s="121">
        <f t="shared" si="7"/>
        <v>4.88</v>
      </c>
      <c r="N32" s="121">
        <f t="shared" si="8"/>
        <v>3.53</v>
      </c>
      <c r="O32" s="276">
        <f t="shared" si="9"/>
        <v>28.13</v>
      </c>
      <c r="P32" s="125">
        <f t="shared" si="10"/>
        <v>0</v>
      </c>
      <c r="Q32" s="258">
        <f t="shared" si="11"/>
        <v>6.24</v>
      </c>
      <c r="R32" s="125"/>
      <c r="S32" s="125"/>
      <c r="T32" s="125"/>
      <c r="X32" s="125">
        <v>85.22</v>
      </c>
      <c r="Y32" s="125">
        <v>94.1</v>
      </c>
      <c r="Z32" s="125">
        <v>18.72</v>
      </c>
      <c r="AA32" s="125">
        <v>27.84</v>
      </c>
      <c r="AB32" s="125">
        <v>4.7300000000000004</v>
      </c>
      <c r="AC32" s="125">
        <v>6</v>
      </c>
      <c r="AD32" s="125">
        <v>4.88</v>
      </c>
      <c r="AE32" s="125">
        <v>3.53</v>
      </c>
      <c r="AF32" s="125">
        <f>SUM(AM32*Constant!$B$57)</f>
        <v>0</v>
      </c>
      <c r="AG32" s="122">
        <v>6.24</v>
      </c>
      <c r="AH32" s="125">
        <v>31.88</v>
      </c>
      <c r="AI32" s="125">
        <v>28.13</v>
      </c>
      <c r="AJ32" s="138">
        <v>30</v>
      </c>
      <c r="AK32" s="138">
        <v>20</v>
      </c>
      <c r="AL32" s="138">
        <f>(AJ32*AK32)</f>
        <v>600</v>
      </c>
      <c r="AM32" s="138">
        <f>AJ32+AK32</f>
        <v>50</v>
      </c>
      <c r="AN32" s="178">
        <f>AJ32*2+AK32*2</f>
        <v>100</v>
      </c>
      <c r="AO32" s="125"/>
      <c r="AP32" s="125">
        <v>20.399999999999999</v>
      </c>
      <c r="AQ32" s="125"/>
      <c r="AR32" s="125"/>
    </row>
    <row r="33" spans="1:44" x14ac:dyDescent="0.2">
      <c r="A33" s="360">
        <v>2618</v>
      </c>
      <c r="B33" s="183" t="s">
        <v>165</v>
      </c>
      <c r="C33" s="174">
        <f t="shared" si="0"/>
        <v>85.82</v>
      </c>
      <c r="D33" s="174">
        <f t="shared" si="1"/>
        <v>94.66</v>
      </c>
      <c r="E33" s="174" t="s">
        <v>202</v>
      </c>
      <c r="F33" s="190" t="s">
        <v>17</v>
      </c>
      <c r="G33" s="180" t="s">
        <v>226</v>
      </c>
      <c r="H33" s="176">
        <f t="shared" si="2"/>
        <v>880</v>
      </c>
      <c r="I33" s="177">
        <f t="shared" si="3"/>
        <v>116</v>
      </c>
      <c r="J33" s="121">
        <f t="shared" si="4"/>
        <v>49.21</v>
      </c>
      <c r="K33" s="276">
        <f t="shared" si="5"/>
        <v>35.46</v>
      </c>
      <c r="L33" s="276">
        <f t="shared" si="6"/>
        <v>27</v>
      </c>
      <c r="M33" s="121">
        <f t="shared" si="7"/>
        <v>137.5</v>
      </c>
      <c r="N33" s="121">
        <f t="shared" si="8"/>
        <v>189.38</v>
      </c>
      <c r="O33" s="276">
        <f t="shared" si="9"/>
        <v>70.92</v>
      </c>
      <c r="P33" s="125">
        <f t="shared" si="10"/>
        <v>0</v>
      </c>
      <c r="Q33" s="258" t="e">
        <f t="shared" si="11"/>
        <v>#REF!</v>
      </c>
      <c r="R33" s="125"/>
      <c r="S33" s="125"/>
      <c r="T33" s="125"/>
      <c r="X33" s="125">
        <v>85.82</v>
      </c>
      <c r="Y33" s="125">
        <v>94.66</v>
      </c>
      <c r="Z33" s="125">
        <f>AM33*Constant!$B$7</f>
        <v>880</v>
      </c>
      <c r="AA33" s="125">
        <f>AM33*Constant!$B$8</f>
        <v>116</v>
      </c>
      <c r="AB33" s="125">
        <f>AL33/144*Constant!$B$33</f>
        <v>49.21</v>
      </c>
      <c r="AC33" s="125">
        <f>AL33/144*Constant!$B$37</f>
        <v>35.46</v>
      </c>
      <c r="AD33" s="125">
        <f>AL33/144*Constant!$B$41</f>
        <v>137.5</v>
      </c>
      <c r="AE33" s="125">
        <f>AL33/144*Constant!$B$36</f>
        <v>189.38</v>
      </c>
      <c r="AF33" s="125">
        <f>SUM(AM33*Constant!$B$57)</f>
        <v>0</v>
      </c>
      <c r="AG33" s="122" t="e">
        <f>Constant!#REF!*AM33</f>
        <v>#REF!</v>
      </c>
      <c r="AH33" s="125">
        <f>AL33/144*Constant!$B$38</f>
        <v>27</v>
      </c>
      <c r="AI33" s="125">
        <f>AL33/144*Constant!$B$44</f>
        <v>70.92</v>
      </c>
      <c r="AJ33" s="138">
        <v>30</v>
      </c>
      <c r="AK33" s="138">
        <v>20</v>
      </c>
      <c r="AL33" s="138">
        <f t="shared" si="13"/>
        <v>600</v>
      </c>
      <c r="AM33" s="138">
        <f t="shared" si="15"/>
        <v>50</v>
      </c>
      <c r="AN33" s="178">
        <f t="shared" si="14"/>
        <v>100</v>
      </c>
      <c r="AO33" s="125"/>
      <c r="AP33" s="125">
        <v>20.399999999999999</v>
      </c>
      <c r="AQ33" s="125"/>
      <c r="AR33" s="125"/>
    </row>
    <row r="34" spans="1:44" x14ac:dyDescent="0.2">
      <c r="A34" s="360">
        <v>2620</v>
      </c>
      <c r="B34" s="183" t="s">
        <v>166</v>
      </c>
      <c r="C34" s="174">
        <f t="shared" si="0"/>
        <v>89.06</v>
      </c>
      <c r="D34" s="174">
        <f t="shared" si="1"/>
        <v>98.16</v>
      </c>
      <c r="E34" s="174" t="s">
        <v>202</v>
      </c>
      <c r="F34" s="190" t="s">
        <v>17</v>
      </c>
      <c r="G34" s="180" t="s">
        <v>226</v>
      </c>
      <c r="H34" s="176">
        <f t="shared" si="2"/>
        <v>950.4</v>
      </c>
      <c r="I34" s="177">
        <f t="shared" si="3"/>
        <v>125.28</v>
      </c>
      <c r="J34" s="121">
        <f t="shared" si="4"/>
        <v>59.05</v>
      </c>
      <c r="K34" s="350">
        <f t="shared" si="5"/>
        <v>42.55</v>
      </c>
      <c r="L34" s="350">
        <f t="shared" si="6"/>
        <v>32.4</v>
      </c>
      <c r="M34" s="123">
        <f t="shared" si="7"/>
        <v>165</v>
      </c>
      <c r="N34" s="123">
        <f t="shared" si="8"/>
        <v>227.25</v>
      </c>
      <c r="O34" s="350">
        <f t="shared" si="9"/>
        <v>85.1</v>
      </c>
      <c r="P34" s="125">
        <f t="shared" si="10"/>
        <v>0</v>
      </c>
      <c r="Q34" s="258" t="e">
        <f t="shared" si="11"/>
        <v>#REF!</v>
      </c>
      <c r="R34" s="125"/>
      <c r="S34" s="125"/>
      <c r="T34" s="125"/>
      <c r="X34" s="125">
        <v>89.06</v>
      </c>
      <c r="Y34" s="125">
        <v>98.16</v>
      </c>
      <c r="Z34" s="125">
        <f>AM34*Constant!$B$7</f>
        <v>950.4</v>
      </c>
      <c r="AA34" s="125">
        <f>AM34*Constant!$B$8</f>
        <v>125.28</v>
      </c>
      <c r="AB34" s="125">
        <f>AL34/144*Constant!$B$33</f>
        <v>59.05</v>
      </c>
      <c r="AC34" s="125">
        <f>AL34/144*Constant!$B$37</f>
        <v>42.55</v>
      </c>
      <c r="AD34" s="125">
        <f>AL34/144*Constant!$B$41</f>
        <v>165</v>
      </c>
      <c r="AE34" s="125">
        <f>AL34/144*Constant!$B$36</f>
        <v>227.25</v>
      </c>
      <c r="AF34" s="125">
        <f>SUM(AM34*Constant!$B$57)</f>
        <v>0</v>
      </c>
      <c r="AG34" s="122" t="e">
        <f>Constant!#REF!*AM34</f>
        <v>#REF!</v>
      </c>
      <c r="AH34" s="125">
        <f>AL34/144*Constant!$B$38</f>
        <v>32.4</v>
      </c>
      <c r="AI34" s="125">
        <f>AL34/144*Constant!$B$44</f>
        <v>85.1</v>
      </c>
      <c r="AJ34" s="138">
        <v>30</v>
      </c>
      <c r="AK34" s="138">
        <v>24</v>
      </c>
      <c r="AL34" s="138">
        <f t="shared" si="13"/>
        <v>720</v>
      </c>
      <c r="AM34" s="138">
        <f t="shared" si="15"/>
        <v>54</v>
      </c>
      <c r="AN34" s="178">
        <f t="shared" si="14"/>
        <v>108</v>
      </c>
      <c r="AO34" s="125"/>
      <c r="AP34" s="125">
        <v>22.13</v>
      </c>
      <c r="AQ34" s="125"/>
      <c r="AR34" s="125"/>
    </row>
    <row r="35" spans="1:44" x14ac:dyDescent="0.2">
      <c r="A35" s="361">
        <v>2810</v>
      </c>
      <c r="B35" s="191" t="s">
        <v>167</v>
      </c>
      <c r="C35" s="166">
        <f t="shared" si="0"/>
        <v>83.99</v>
      </c>
      <c r="D35" s="124">
        <f t="shared" si="1"/>
        <v>92.89</v>
      </c>
      <c r="E35" s="171" t="s">
        <v>201</v>
      </c>
      <c r="F35" s="171" t="s">
        <v>208</v>
      </c>
      <c r="G35" s="182" t="s">
        <v>226</v>
      </c>
      <c r="H35" s="168">
        <f t="shared" si="2"/>
        <v>774.4</v>
      </c>
      <c r="I35" s="169">
        <f t="shared" si="3"/>
        <v>102.08</v>
      </c>
      <c r="J35" s="124">
        <f t="shared" si="4"/>
        <v>31.49</v>
      </c>
      <c r="K35" s="276">
        <f t="shared" si="5"/>
        <v>22.69</v>
      </c>
      <c r="L35" s="276">
        <f t="shared" si="6"/>
        <v>17.28</v>
      </c>
      <c r="M35" s="124">
        <f t="shared" si="7"/>
        <v>88</v>
      </c>
      <c r="N35" s="124">
        <f t="shared" si="8"/>
        <v>121.2</v>
      </c>
      <c r="O35" s="276">
        <f t="shared" si="9"/>
        <v>45.39</v>
      </c>
      <c r="P35" s="124">
        <f t="shared" si="10"/>
        <v>0</v>
      </c>
      <c r="Q35" s="260" t="e">
        <f t="shared" si="11"/>
        <v>#REF!</v>
      </c>
      <c r="R35" s="125"/>
      <c r="S35" s="125"/>
      <c r="T35" s="125"/>
      <c r="X35" s="125">
        <v>83.99</v>
      </c>
      <c r="Y35" s="125">
        <v>92.89</v>
      </c>
      <c r="Z35" s="125">
        <f>AM35*Constant!$B$7</f>
        <v>774.4</v>
      </c>
      <c r="AA35" s="125">
        <f>AM35*Constant!$B$8</f>
        <v>102.08</v>
      </c>
      <c r="AB35" s="125">
        <f>AL35/144*Constant!$B$33</f>
        <v>31.49</v>
      </c>
      <c r="AC35" s="125">
        <f>AL35/144*Constant!$B$37</f>
        <v>22.69</v>
      </c>
      <c r="AD35" s="125">
        <f>AL35/144*Constant!$B$41</f>
        <v>88</v>
      </c>
      <c r="AE35" s="125">
        <f>AL35/144*Constant!$B$36</f>
        <v>121.2</v>
      </c>
      <c r="AF35" s="125">
        <f>SUM(AM35*Constant!$B$57)</f>
        <v>0</v>
      </c>
      <c r="AG35" s="122" t="e">
        <f>Constant!#REF!*AM35</f>
        <v>#REF!</v>
      </c>
      <c r="AH35" s="125">
        <f>AL35/144*Constant!$B$38</f>
        <v>17.28</v>
      </c>
      <c r="AI35" s="125">
        <f>AL35/144*Constant!$B$44</f>
        <v>45.39</v>
      </c>
      <c r="AJ35" s="138">
        <v>32</v>
      </c>
      <c r="AK35" s="138">
        <v>12</v>
      </c>
      <c r="AL35" s="138">
        <f t="shared" si="13"/>
        <v>384</v>
      </c>
      <c r="AM35" s="138">
        <f t="shared" si="15"/>
        <v>44</v>
      </c>
      <c r="AN35" s="178">
        <f t="shared" si="14"/>
        <v>88</v>
      </c>
      <c r="AO35" s="125"/>
      <c r="AP35" s="125">
        <v>19.579999999999998</v>
      </c>
      <c r="AQ35" s="125"/>
      <c r="AR35" s="125"/>
    </row>
    <row r="36" spans="1:44" x14ac:dyDescent="0.2">
      <c r="A36" s="360">
        <v>2812</v>
      </c>
      <c r="B36" s="183" t="s">
        <v>168</v>
      </c>
      <c r="C36" s="121">
        <f t="shared" si="0"/>
        <v>85.31</v>
      </c>
      <c r="D36" s="121">
        <f t="shared" si="1"/>
        <v>94.27</v>
      </c>
      <c r="E36" s="125" t="s">
        <v>201</v>
      </c>
      <c r="F36" s="125" t="s">
        <v>208</v>
      </c>
      <c r="G36" s="180" t="s">
        <v>226</v>
      </c>
      <c r="H36" s="176">
        <f t="shared" si="2"/>
        <v>809.6</v>
      </c>
      <c r="I36" s="177">
        <f t="shared" si="3"/>
        <v>106.72</v>
      </c>
      <c r="J36" s="121">
        <f t="shared" si="4"/>
        <v>36.74</v>
      </c>
      <c r="K36" s="276">
        <f t="shared" si="5"/>
        <v>26.48</v>
      </c>
      <c r="L36" s="276">
        <f t="shared" si="6"/>
        <v>20.16</v>
      </c>
      <c r="M36" s="121">
        <f t="shared" si="7"/>
        <v>102.67</v>
      </c>
      <c r="N36" s="121">
        <f t="shared" si="8"/>
        <v>141.4</v>
      </c>
      <c r="O36" s="276">
        <f t="shared" si="9"/>
        <v>52.95</v>
      </c>
      <c r="P36" s="121">
        <f t="shared" si="10"/>
        <v>0</v>
      </c>
      <c r="Q36" s="258" t="e">
        <f t="shared" si="11"/>
        <v>#REF!</v>
      </c>
      <c r="R36" s="125"/>
      <c r="S36" s="125"/>
      <c r="T36" s="125"/>
      <c r="X36" s="125">
        <v>85.31</v>
      </c>
      <c r="Y36" s="125">
        <v>94.27</v>
      </c>
      <c r="Z36" s="125">
        <f>AM36*Constant!$B$7</f>
        <v>809.6</v>
      </c>
      <c r="AA36" s="125">
        <f>AM36*Constant!$B$8</f>
        <v>106.72</v>
      </c>
      <c r="AB36" s="125">
        <f>AL36/144*Constant!$B$33</f>
        <v>36.74</v>
      </c>
      <c r="AC36" s="125">
        <f>AL36/144*Constant!$B$37</f>
        <v>26.48</v>
      </c>
      <c r="AD36" s="125">
        <f>AL36/144*Constant!$B$41</f>
        <v>102.67</v>
      </c>
      <c r="AE36" s="125">
        <f>AL36/144*Constant!$B$36</f>
        <v>141.4</v>
      </c>
      <c r="AF36" s="125">
        <f>SUM(AM36*Constant!$B$57)</f>
        <v>0</v>
      </c>
      <c r="AG36" s="122" t="e">
        <f>Constant!#REF!*AM36</f>
        <v>#REF!</v>
      </c>
      <c r="AH36" s="125">
        <f>AL36/144*Constant!$B$38</f>
        <v>20.16</v>
      </c>
      <c r="AI36" s="125">
        <f>AL36/144*Constant!$B$44</f>
        <v>52.95</v>
      </c>
      <c r="AJ36" s="138">
        <v>32</v>
      </c>
      <c r="AK36" s="138">
        <v>14</v>
      </c>
      <c r="AL36" s="138">
        <f t="shared" si="13"/>
        <v>448</v>
      </c>
      <c r="AM36" s="138">
        <f t="shared" si="15"/>
        <v>46</v>
      </c>
      <c r="AN36" s="178">
        <f t="shared" si="14"/>
        <v>92</v>
      </c>
      <c r="AO36" s="125"/>
      <c r="AP36" s="125">
        <v>19.579999999999998</v>
      </c>
      <c r="AQ36" s="125"/>
      <c r="AR36" s="125"/>
    </row>
    <row r="37" spans="1:44" x14ac:dyDescent="0.2">
      <c r="A37" s="360">
        <v>2816</v>
      </c>
      <c r="B37" s="426" t="s">
        <v>464</v>
      </c>
      <c r="C37" s="121">
        <f t="shared" si="0"/>
        <v>88.18</v>
      </c>
      <c r="D37" s="121">
        <f t="shared" si="1"/>
        <v>97.37</v>
      </c>
      <c r="E37" s="431" t="s">
        <v>201</v>
      </c>
      <c r="F37" s="431" t="s">
        <v>208</v>
      </c>
      <c r="G37" s="180" t="s">
        <v>226</v>
      </c>
      <c r="H37" s="176">
        <f t="shared" si="2"/>
        <v>19.5</v>
      </c>
      <c r="I37" s="121">
        <f t="shared" si="3"/>
        <v>29</v>
      </c>
      <c r="J37" s="121">
        <f t="shared" si="4"/>
        <v>5.04</v>
      </c>
      <c r="K37" s="276">
        <f t="shared" si="5"/>
        <v>6.4</v>
      </c>
      <c r="L37" s="276">
        <f t="shared" si="6"/>
        <v>34</v>
      </c>
      <c r="M37" s="121">
        <f t="shared" si="7"/>
        <v>5.2</v>
      </c>
      <c r="N37" s="121">
        <f t="shared" si="8"/>
        <v>3.76</v>
      </c>
      <c r="O37" s="276">
        <f t="shared" si="9"/>
        <v>30</v>
      </c>
      <c r="P37" s="121">
        <f t="shared" si="10"/>
        <v>0</v>
      </c>
      <c r="Q37" s="258">
        <f t="shared" si="11"/>
        <v>6.5</v>
      </c>
      <c r="R37" s="125"/>
      <c r="S37" s="125"/>
      <c r="T37" s="125"/>
      <c r="X37" s="125">
        <v>88.18</v>
      </c>
      <c r="Y37" s="125">
        <v>97.37</v>
      </c>
      <c r="Z37" s="125">
        <v>19.5</v>
      </c>
      <c r="AA37" s="125">
        <v>29</v>
      </c>
      <c r="AB37" s="125">
        <v>5.04</v>
      </c>
      <c r="AC37" s="125">
        <v>6.4</v>
      </c>
      <c r="AD37" s="125">
        <v>5.2</v>
      </c>
      <c r="AE37" s="125">
        <v>3.76</v>
      </c>
      <c r="AF37" s="125">
        <f>SUM(AM37*Constant!$B$57)</f>
        <v>0</v>
      </c>
      <c r="AG37" s="122">
        <v>6.5</v>
      </c>
      <c r="AH37" s="125">
        <v>34</v>
      </c>
      <c r="AI37" s="125">
        <v>30</v>
      </c>
      <c r="AJ37" s="138">
        <v>32</v>
      </c>
      <c r="AK37" s="138">
        <v>20</v>
      </c>
      <c r="AL37" s="138">
        <f>(AJ37*AK37)</f>
        <v>640</v>
      </c>
      <c r="AM37" s="138">
        <f>AJ37+AK37</f>
        <v>52</v>
      </c>
      <c r="AN37" s="178">
        <f>AJ37*2+AK37*2</f>
        <v>104</v>
      </c>
      <c r="AO37" s="125"/>
      <c r="AP37" s="125">
        <v>22.13</v>
      </c>
      <c r="AQ37" s="125"/>
      <c r="AR37" s="125"/>
    </row>
    <row r="38" spans="1:44" x14ac:dyDescent="0.2">
      <c r="A38" s="360">
        <v>2818</v>
      </c>
      <c r="B38" s="183" t="s">
        <v>169</v>
      </c>
      <c r="C38" s="121">
        <f t="shared" si="0"/>
        <v>88.94</v>
      </c>
      <c r="D38" s="121">
        <f t="shared" si="1"/>
        <v>98.11</v>
      </c>
      <c r="E38" s="125" t="s">
        <v>202</v>
      </c>
      <c r="F38" s="125" t="s">
        <v>17</v>
      </c>
      <c r="G38" s="180" t="s">
        <v>226</v>
      </c>
      <c r="H38" s="176">
        <f t="shared" si="2"/>
        <v>915.2</v>
      </c>
      <c r="I38" s="121">
        <f t="shared" si="3"/>
        <v>120.64</v>
      </c>
      <c r="J38" s="121">
        <f t="shared" si="4"/>
        <v>52.49</v>
      </c>
      <c r="K38" s="276">
        <f t="shared" si="5"/>
        <v>37.82</v>
      </c>
      <c r="L38" s="276">
        <f t="shared" si="6"/>
        <v>28.8</v>
      </c>
      <c r="M38" s="121">
        <f t="shared" si="7"/>
        <v>146.66999999999999</v>
      </c>
      <c r="N38" s="121">
        <f t="shared" si="8"/>
        <v>202</v>
      </c>
      <c r="O38" s="276">
        <f t="shared" si="9"/>
        <v>75.64</v>
      </c>
      <c r="P38" s="121">
        <f t="shared" si="10"/>
        <v>0</v>
      </c>
      <c r="Q38" s="258" t="e">
        <f t="shared" si="11"/>
        <v>#REF!</v>
      </c>
      <c r="R38" s="125"/>
      <c r="S38" s="125"/>
      <c r="T38" s="125"/>
      <c r="X38" s="125">
        <v>88.94</v>
      </c>
      <c r="Y38" s="125">
        <v>98.11</v>
      </c>
      <c r="Z38" s="125">
        <f>AM38*Constant!$B$7</f>
        <v>915.2</v>
      </c>
      <c r="AA38" s="125">
        <f>AM38*Constant!$B$8</f>
        <v>120.64</v>
      </c>
      <c r="AB38" s="125">
        <f>AL38/144*Constant!$B$33</f>
        <v>52.49</v>
      </c>
      <c r="AC38" s="125">
        <f>AL38/144*Constant!$B$37</f>
        <v>37.82</v>
      </c>
      <c r="AD38" s="125">
        <f>AL38/144*Constant!$B$41</f>
        <v>146.66999999999999</v>
      </c>
      <c r="AE38" s="125">
        <f>AL38/144*Constant!$B$36</f>
        <v>202</v>
      </c>
      <c r="AF38" s="125">
        <f>SUM(AM38*Constant!$B$57)</f>
        <v>0</v>
      </c>
      <c r="AG38" s="122" t="e">
        <f>Constant!#REF!*AM38</f>
        <v>#REF!</v>
      </c>
      <c r="AH38" s="125">
        <f>AL38/144*Constant!$B$38</f>
        <v>28.8</v>
      </c>
      <c r="AI38" s="125">
        <f>AL38/144*Constant!$B$44</f>
        <v>75.64</v>
      </c>
      <c r="AJ38" s="138">
        <v>32</v>
      </c>
      <c r="AK38" s="138">
        <v>20</v>
      </c>
      <c r="AL38" s="138">
        <f t="shared" si="13"/>
        <v>640</v>
      </c>
      <c r="AM38" s="138">
        <f t="shared" si="15"/>
        <v>52</v>
      </c>
      <c r="AN38" s="178">
        <f t="shared" si="14"/>
        <v>104</v>
      </c>
      <c r="AO38" s="125"/>
      <c r="AP38" s="125">
        <v>22.13</v>
      </c>
      <c r="AQ38" s="125"/>
      <c r="AR38" s="125"/>
    </row>
    <row r="39" spans="1:44" x14ac:dyDescent="0.2">
      <c r="A39" s="362">
        <v>2820</v>
      </c>
      <c r="B39" s="184" t="s">
        <v>170</v>
      </c>
      <c r="C39" s="123">
        <f t="shared" si="0"/>
        <v>93.24</v>
      </c>
      <c r="D39" s="123">
        <f t="shared" si="1"/>
        <v>102.72</v>
      </c>
      <c r="E39" s="189" t="s">
        <v>202</v>
      </c>
      <c r="F39" s="189" t="s">
        <v>17</v>
      </c>
      <c r="G39" s="187" t="s">
        <v>226</v>
      </c>
      <c r="H39" s="188">
        <f t="shared" si="2"/>
        <v>985.6</v>
      </c>
      <c r="I39" s="123">
        <f t="shared" si="3"/>
        <v>129.91999999999999</v>
      </c>
      <c r="J39" s="123">
        <f t="shared" si="4"/>
        <v>62.99</v>
      </c>
      <c r="K39" s="350">
        <f t="shared" si="5"/>
        <v>45.39</v>
      </c>
      <c r="L39" s="350">
        <f t="shared" si="6"/>
        <v>34.56</v>
      </c>
      <c r="M39" s="123">
        <f t="shared" si="7"/>
        <v>176</v>
      </c>
      <c r="N39" s="123">
        <f t="shared" si="8"/>
        <v>242.4</v>
      </c>
      <c r="O39" s="350">
        <f t="shared" si="9"/>
        <v>90.77</v>
      </c>
      <c r="P39" s="123">
        <f t="shared" si="10"/>
        <v>0</v>
      </c>
      <c r="Q39" s="259" t="e">
        <f t="shared" si="11"/>
        <v>#REF!</v>
      </c>
      <c r="R39" s="125"/>
      <c r="S39" s="125"/>
      <c r="T39" s="125"/>
      <c r="X39" s="125">
        <v>93.24</v>
      </c>
      <c r="Y39" s="125">
        <v>102.72</v>
      </c>
      <c r="Z39" s="125">
        <f>AM39*Constant!$B$7</f>
        <v>985.6</v>
      </c>
      <c r="AA39" s="125">
        <f>AM39*Constant!$B$8</f>
        <v>129.91999999999999</v>
      </c>
      <c r="AB39" s="125">
        <f>AL39/144*Constant!$B$33</f>
        <v>62.99</v>
      </c>
      <c r="AC39" s="125">
        <f>AL39/144*Constant!$B$37</f>
        <v>45.39</v>
      </c>
      <c r="AD39" s="125">
        <f>AL39/144*Constant!$B$41</f>
        <v>176</v>
      </c>
      <c r="AE39" s="125">
        <f>AL39/144*Constant!$B$36</f>
        <v>242.4</v>
      </c>
      <c r="AF39" s="125">
        <f>SUM(AM39*Constant!$B$57)</f>
        <v>0</v>
      </c>
      <c r="AG39" s="122" t="e">
        <f>Constant!#REF!*AM39</f>
        <v>#REF!</v>
      </c>
      <c r="AH39" s="125">
        <f>AL39/144*Constant!$B$38</f>
        <v>34.56</v>
      </c>
      <c r="AI39" s="125">
        <f>AL39/144*Constant!$B$44</f>
        <v>90.77</v>
      </c>
      <c r="AJ39" s="138">
        <v>32</v>
      </c>
      <c r="AK39" s="138">
        <v>24</v>
      </c>
      <c r="AL39" s="138">
        <f t="shared" si="13"/>
        <v>768</v>
      </c>
      <c r="AM39" s="138">
        <f t="shared" si="15"/>
        <v>56</v>
      </c>
      <c r="AN39" s="178">
        <f t="shared" si="14"/>
        <v>112</v>
      </c>
      <c r="AO39" s="125"/>
      <c r="AP39" s="125">
        <v>23.82</v>
      </c>
      <c r="AQ39" s="125"/>
      <c r="AR39" s="125"/>
    </row>
    <row r="40" spans="1:44" x14ac:dyDescent="0.2">
      <c r="A40" s="360">
        <v>3010</v>
      </c>
      <c r="B40" s="183" t="s">
        <v>262</v>
      </c>
      <c r="C40" s="174">
        <f t="shared" si="0"/>
        <v>86.01</v>
      </c>
      <c r="D40" s="121">
        <f t="shared" si="1"/>
        <v>95.1</v>
      </c>
      <c r="E40" s="125" t="s">
        <v>201</v>
      </c>
      <c r="F40" s="125" t="s">
        <v>208</v>
      </c>
      <c r="G40" s="180" t="s">
        <v>226</v>
      </c>
      <c r="H40" s="176">
        <f t="shared" si="2"/>
        <v>844.8</v>
      </c>
      <c r="I40" s="121">
        <f t="shared" si="3"/>
        <v>111.36</v>
      </c>
      <c r="J40" s="121">
        <f t="shared" si="4"/>
        <v>35.43</v>
      </c>
      <c r="K40" s="276">
        <f t="shared" si="5"/>
        <v>25.53</v>
      </c>
      <c r="L40" s="276">
        <f t="shared" si="6"/>
        <v>19.440000000000001</v>
      </c>
      <c r="M40" s="121">
        <f t="shared" si="7"/>
        <v>99</v>
      </c>
      <c r="N40" s="121">
        <f t="shared" si="8"/>
        <v>136.35</v>
      </c>
      <c r="O40" s="276">
        <f t="shared" si="9"/>
        <v>51.06</v>
      </c>
      <c r="P40" s="174">
        <f t="shared" si="10"/>
        <v>0</v>
      </c>
      <c r="Q40" s="258" t="e">
        <f t="shared" si="11"/>
        <v>#REF!</v>
      </c>
      <c r="R40" s="125"/>
      <c r="S40" s="125"/>
      <c r="T40" s="125"/>
      <c r="X40" s="125">
        <v>86.01</v>
      </c>
      <c r="Y40" s="125">
        <v>95.1</v>
      </c>
      <c r="Z40" s="125">
        <f>AM40*Constant!$B$7</f>
        <v>844.8</v>
      </c>
      <c r="AA40" s="125">
        <f>AM40*Constant!$B$8</f>
        <v>111.36</v>
      </c>
      <c r="AB40" s="125">
        <f>AL40/144*Constant!$B$33</f>
        <v>35.43</v>
      </c>
      <c r="AC40" s="125">
        <f>AL40/144*Constant!$B$37</f>
        <v>25.53</v>
      </c>
      <c r="AD40" s="125">
        <f>AL40/144*Constant!$B$41</f>
        <v>99</v>
      </c>
      <c r="AE40" s="125">
        <f>AL40/144*Constant!$B$36</f>
        <v>136.35</v>
      </c>
      <c r="AF40" s="125">
        <f>SUM(AM40*Constant!$B$57)</f>
        <v>0</v>
      </c>
      <c r="AG40" s="122" t="e">
        <f>Constant!#REF!*AM40</f>
        <v>#REF!</v>
      </c>
      <c r="AH40" s="125">
        <f>AL40/144*Constant!$B$38</f>
        <v>19.440000000000001</v>
      </c>
      <c r="AI40" s="125">
        <f>AL40/144*Constant!$B$44</f>
        <v>51.06</v>
      </c>
      <c r="AJ40" s="138">
        <v>36</v>
      </c>
      <c r="AK40" s="138">
        <v>12</v>
      </c>
      <c r="AL40" s="138">
        <f t="shared" si="13"/>
        <v>432</v>
      </c>
      <c r="AM40" s="138">
        <f t="shared" ref="AM40:AM49" si="16">AJ40+AK40</f>
        <v>48</v>
      </c>
      <c r="AN40" s="178">
        <f t="shared" si="14"/>
        <v>96</v>
      </c>
      <c r="AO40" s="125"/>
      <c r="AP40" s="125">
        <v>21.27</v>
      </c>
      <c r="AQ40" s="125"/>
      <c r="AR40" s="125"/>
    </row>
    <row r="41" spans="1:44" x14ac:dyDescent="0.2">
      <c r="A41" s="360">
        <v>3012</v>
      </c>
      <c r="B41" s="183" t="s">
        <v>263</v>
      </c>
      <c r="C41" s="174">
        <f t="shared" si="0"/>
        <v>87.28</v>
      </c>
      <c r="D41" s="121">
        <f t="shared" si="1"/>
        <v>96.41</v>
      </c>
      <c r="E41" s="125" t="s">
        <v>201</v>
      </c>
      <c r="F41" s="125" t="s">
        <v>208</v>
      </c>
      <c r="G41" s="180" t="s">
        <v>226</v>
      </c>
      <c r="H41" s="176">
        <f t="shared" si="2"/>
        <v>880</v>
      </c>
      <c r="I41" s="177">
        <f t="shared" si="3"/>
        <v>116</v>
      </c>
      <c r="J41" s="121">
        <f t="shared" si="4"/>
        <v>41.34</v>
      </c>
      <c r="K41" s="276">
        <f t="shared" si="5"/>
        <v>29.79</v>
      </c>
      <c r="L41" s="276">
        <f t="shared" si="6"/>
        <v>22.68</v>
      </c>
      <c r="M41" s="121">
        <f t="shared" si="7"/>
        <v>115.5</v>
      </c>
      <c r="N41" s="121">
        <f t="shared" si="8"/>
        <v>159.08000000000001</v>
      </c>
      <c r="O41" s="276">
        <f t="shared" si="9"/>
        <v>59.57</v>
      </c>
      <c r="P41" s="174">
        <f t="shared" si="10"/>
        <v>0</v>
      </c>
      <c r="Q41" s="258" t="e">
        <f t="shared" si="11"/>
        <v>#REF!</v>
      </c>
      <c r="R41" s="125"/>
      <c r="S41" s="125"/>
      <c r="T41" s="125"/>
      <c r="X41" s="125">
        <v>87.28</v>
      </c>
      <c r="Y41" s="125">
        <v>96.41</v>
      </c>
      <c r="Z41" s="125">
        <f>AM41*Constant!$B$7</f>
        <v>880</v>
      </c>
      <c r="AA41" s="125">
        <f>AM41*Constant!$B$8</f>
        <v>116</v>
      </c>
      <c r="AB41" s="125">
        <f>AL41/144*Constant!$B$33</f>
        <v>41.34</v>
      </c>
      <c r="AC41" s="125">
        <f>AL41/144*Constant!$B$37</f>
        <v>29.79</v>
      </c>
      <c r="AD41" s="125">
        <f>AL41/144*Constant!$B$41</f>
        <v>115.5</v>
      </c>
      <c r="AE41" s="125">
        <f>AL41/144*Constant!$B$36</f>
        <v>159.08000000000001</v>
      </c>
      <c r="AF41" s="125">
        <f>SUM(AM41*Constant!$B$57)</f>
        <v>0</v>
      </c>
      <c r="AG41" s="122" t="e">
        <f>Constant!#REF!*AM41</f>
        <v>#REF!</v>
      </c>
      <c r="AH41" s="125">
        <f>AL41/144*Constant!$B$38</f>
        <v>22.68</v>
      </c>
      <c r="AI41" s="125">
        <f>AL41/144*Constant!$B$44</f>
        <v>59.57</v>
      </c>
      <c r="AJ41" s="138">
        <v>36</v>
      </c>
      <c r="AK41" s="138">
        <v>14</v>
      </c>
      <c r="AL41" s="138">
        <f t="shared" si="13"/>
        <v>504</v>
      </c>
      <c r="AM41" s="138">
        <f t="shared" si="16"/>
        <v>50</v>
      </c>
      <c r="AN41" s="178">
        <f t="shared" si="14"/>
        <v>100</v>
      </c>
      <c r="AO41" s="125"/>
      <c r="AP41" s="125">
        <v>22.11</v>
      </c>
      <c r="AQ41" s="125"/>
      <c r="AR41" s="125"/>
    </row>
    <row r="42" spans="1:44" x14ac:dyDescent="0.2">
      <c r="A42" s="360">
        <v>3016</v>
      </c>
      <c r="B42" s="426" t="s">
        <v>465</v>
      </c>
      <c r="C42" s="174">
        <f t="shared" ref="C42:C73" si="17">$O$2*X42</f>
        <v>90.58</v>
      </c>
      <c r="D42" s="121">
        <f t="shared" ref="D42:D73" si="18">$O$2*Y42</f>
        <v>99.98</v>
      </c>
      <c r="E42" s="431" t="s">
        <v>201</v>
      </c>
      <c r="F42" s="431" t="s">
        <v>208</v>
      </c>
      <c r="G42" s="180" t="s">
        <v>226</v>
      </c>
      <c r="H42" s="176">
        <f t="shared" ref="H42:H73" si="19">$O$2*Z42</f>
        <v>21.06</v>
      </c>
      <c r="I42" s="177">
        <f t="shared" ref="I42:I73" si="20">$O$2*AA42</f>
        <v>31.32</v>
      </c>
      <c r="J42" s="121">
        <f t="shared" ref="J42:J73" si="21">$O$2*AB42</f>
        <v>5.67</v>
      </c>
      <c r="K42" s="276">
        <f t="shared" ref="K42:K73" si="22">$O$2*AC42</f>
        <v>7.2</v>
      </c>
      <c r="L42" s="276">
        <f t="shared" ref="L42:L73" si="23">$O$2*AH42</f>
        <v>38.25</v>
      </c>
      <c r="M42" s="121">
        <f t="shared" ref="M42:M73" si="24">$O$2*AD42</f>
        <v>5.85</v>
      </c>
      <c r="N42" s="121">
        <f t="shared" ref="N42:N73" si="25">$O$2*AE42</f>
        <v>4.2300000000000004</v>
      </c>
      <c r="O42" s="276">
        <f t="shared" ref="O42:O73" si="26">$O$2*AI42</f>
        <v>33.75</v>
      </c>
      <c r="P42" s="174">
        <f t="shared" ref="P42:P73" si="27">SUM($O$2*AF42)</f>
        <v>0</v>
      </c>
      <c r="Q42" s="258">
        <f t="shared" ref="Q42:Q73" si="28">$O$2*AG42</f>
        <v>7.02</v>
      </c>
      <c r="R42" s="125"/>
      <c r="S42" s="125"/>
      <c r="T42" s="125"/>
      <c r="X42" s="125">
        <v>90.58</v>
      </c>
      <c r="Y42" s="125">
        <v>99.98</v>
      </c>
      <c r="Z42" s="125">
        <v>21.06</v>
      </c>
      <c r="AA42" s="125">
        <v>31.32</v>
      </c>
      <c r="AB42" s="125">
        <v>5.67</v>
      </c>
      <c r="AC42" s="125">
        <v>7.2</v>
      </c>
      <c r="AD42" s="125">
        <v>5.85</v>
      </c>
      <c r="AE42" s="125">
        <v>4.2300000000000004</v>
      </c>
      <c r="AF42" s="125">
        <f>SUM(AM42*Constant!$B$57)</f>
        <v>0</v>
      </c>
      <c r="AG42" s="122">
        <v>7.02</v>
      </c>
      <c r="AH42" s="125">
        <v>38.25</v>
      </c>
      <c r="AI42" s="125">
        <v>33.75</v>
      </c>
      <c r="AJ42" s="138">
        <v>36</v>
      </c>
      <c r="AK42" s="138">
        <v>20</v>
      </c>
      <c r="AL42" s="138">
        <f>(AJ42*AK42)</f>
        <v>720</v>
      </c>
      <c r="AM42" s="138">
        <f>AJ42+AK42</f>
        <v>56</v>
      </c>
      <c r="AN42" s="178">
        <f>AJ42*2+AK42*2</f>
        <v>112</v>
      </c>
      <c r="AO42" s="125"/>
      <c r="AP42" s="125">
        <v>24.66</v>
      </c>
      <c r="AQ42" s="125"/>
      <c r="AR42" s="125"/>
    </row>
    <row r="43" spans="1:44" x14ac:dyDescent="0.2">
      <c r="A43" s="360">
        <v>3018</v>
      </c>
      <c r="B43" s="183" t="s">
        <v>264</v>
      </c>
      <c r="C43" s="174">
        <f t="shared" si="17"/>
        <v>91.72</v>
      </c>
      <c r="D43" s="121">
        <f t="shared" si="18"/>
        <v>101.12</v>
      </c>
      <c r="E43" s="125" t="s">
        <v>202</v>
      </c>
      <c r="F43" s="125" t="s">
        <v>17</v>
      </c>
      <c r="G43" s="180" t="s">
        <v>226</v>
      </c>
      <c r="H43" s="176">
        <f t="shared" si="19"/>
        <v>985.6</v>
      </c>
      <c r="I43" s="177">
        <f t="shared" si="20"/>
        <v>129.91999999999999</v>
      </c>
      <c r="J43" s="121">
        <f t="shared" si="21"/>
        <v>59.05</v>
      </c>
      <c r="K43" s="276">
        <f t="shared" si="22"/>
        <v>42.55</v>
      </c>
      <c r="L43" s="276">
        <f t="shared" si="23"/>
        <v>32.4</v>
      </c>
      <c r="M43" s="121">
        <f t="shared" si="24"/>
        <v>165</v>
      </c>
      <c r="N43" s="121">
        <f t="shared" si="25"/>
        <v>4.7</v>
      </c>
      <c r="O43" s="276">
        <f t="shared" si="26"/>
        <v>85.1</v>
      </c>
      <c r="P43" s="174">
        <f t="shared" si="27"/>
        <v>0</v>
      </c>
      <c r="Q43" s="258" t="e">
        <f t="shared" si="28"/>
        <v>#REF!</v>
      </c>
      <c r="R43" s="125"/>
      <c r="S43" s="125"/>
      <c r="T43" s="125"/>
      <c r="X43" s="125">
        <v>91.72</v>
      </c>
      <c r="Y43" s="125">
        <v>101.12</v>
      </c>
      <c r="Z43" s="125">
        <f>AM43*Constant!$B$7</f>
        <v>985.6</v>
      </c>
      <c r="AA43" s="125">
        <f>AM43*Constant!$B$8</f>
        <v>129.91999999999999</v>
      </c>
      <c r="AB43" s="125">
        <f>AL43/144*Constant!$B$33</f>
        <v>59.05</v>
      </c>
      <c r="AC43" s="125">
        <f>AL43/144*Constant!$B$37</f>
        <v>42.55</v>
      </c>
      <c r="AD43" s="125">
        <f>AL43/144*Constant!$B$41</f>
        <v>165</v>
      </c>
      <c r="AE43" s="125">
        <v>4.7</v>
      </c>
      <c r="AF43" s="125">
        <f>SUM(AM43*Constant!$B$57)</f>
        <v>0</v>
      </c>
      <c r="AG43" s="122" t="e">
        <f>Constant!#REF!*AM43</f>
        <v>#REF!</v>
      </c>
      <c r="AH43" s="125">
        <f>AL43/144*Constant!$B$38</f>
        <v>32.4</v>
      </c>
      <c r="AI43" s="125">
        <f>AL43/144*Constant!$B$44</f>
        <v>85.1</v>
      </c>
      <c r="AJ43" s="138">
        <v>36</v>
      </c>
      <c r="AK43" s="138">
        <v>20</v>
      </c>
      <c r="AL43" s="138">
        <f t="shared" si="13"/>
        <v>720</v>
      </c>
      <c r="AM43" s="138">
        <f t="shared" si="16"/>
        <v>56</v>
      </c>
      <c r="AN43" s="178">
        <f t="shared" si="14"/>
        <v>112</v>
      </c>
      <c r="AO43" s="125"/>
      <c r="AP43" s="125">
        <v>24.66</v>
      </c>
      <c r="AQ43" s="125"/>
      <c r="AR43" s="125"/>
    </row>
    <row r="44" spans="1:44" x14ac:dyDescent="0.2">
      <c r="A44" s="362">
        <v>3020</v>
      </c>
      <c r="B44" s="184" t="s">
        <v>265</v>
      </c>
      <c r="C44" s="185">
        <f t="shared" si="17"/>
        <v>97.16</v>
      </c>
      <c r="D44" s="123">
        <f t="shared" si="18"/>
        <v>107.01</v>
      </c>
      <c r="E44" s="189" t="s">
        <v>202</v>
      </c>
      <c r="F44" s="189" t="s">
        <v>17</v>
      </c>
      <c r="G44" s="187" t="s">
        <v>226</v>
      </c>
      <c r="H44" s="188">
        <f t="shared" si="19"/>
        <v>1056</v>
      </c>
      <c r="I44" s="192">
        <f t="shared" si="20"/>
        <v>139.19999999999999</v>
      </c>
      <c r="J44" s="123">
        <f t="shared" si="21"/>
        <v>70.86</v>
      </c>
      <c r="K44" s="350">
        <f t="shared" si="22"/>
        <v>51.06</v>
      </c>
      <c r="L44" s="350">
        <f t="shared" si="23"/>
        <v>38.880000000000003</v>
      </c>
      <c r="M44" s="123">
        <f t="shared" si="24"/>
        <v>198</v>
      </c>
      <c r="N44" s="123">
        <f t="shared" si="25"/>
        <v>272.7</v>
      </c>
      <c r="O44" s="350">
        <f t="shared" si="26"/>
        <v>102.12</v>
      </c>
      <c r="P44" s="185">
        <f t="shared" si="27"/>
        <v>0</v>
      </c>
      <c r="Q44" s="259" t="e">
        <f t="shared" si="28"/>
        <v>#REF!</v>
      </c>
      <c r="R44" s="125"/>
      <c r="S44" s="125"/>
      <c r="T44" s="125"/>
      <c r="X44" s="125">
        <v>97.16</v>
      </c>
      <c r="Y44" s="125">
        <v>107.01</v>
      </c>
      <c r="Z44" s="125">
        <f>AM44*Constant!$B$7</f>
        <v>1056</v>
      </c>
      <c r="AA44" s="125">
        <f>AM44*Constant!$B$8</f>
        <v>139.19999999999999</v>
      </c>
      <c r="AB44" s="125">
        <f>AL44/144*Constant!$B$33</f>
        <v>70.86</v>
      </c>
      <c r="AC44" s="125">
        <f>AL44/144*Constant!$B$37</f>
        <v>51.06</v>
      </c>
      <c r="AD44" s="125">
        <f>AL44/144*Constant!$B$41</f>
        <v>198</v>
      </c>
      <c r="AE44" s="125">
        <f>AL44/144*Constant!$B$36</f>
        <v>272.7</v>
      </c>
      <c r="AF44" s="125">
        <f>SUM(AM44*Constant!$B$57)</f>
        <v>0</v>
      </c>
      <c r="AG44" s="122" t="e">
        <f>Constant!#REF!*AM44</f>
        <v>#REF!</v>
      </c>
      <c r="AH44" s="125">
        <f>AL44/144*Constant!$B$38</f>
        <v>38.880000000000003</v>
      </c>
      <c r="AI44" s="125">
        <f>AL44/144*Constant!$B$44</f>
        <v>102.12</v>
      </c>
      <c r="AJ44" s="138">
        <v>36</v>
      </c>
      <c r="AK44" s="138">
        <v>24</v>
      </c>
      <c r="AL44" s="138">
        <f t="shared" si="13"/>
        <v>864</v>
      </c>
      <c r="AM44" s="138">
        <f t="shared" si="16"/>
        <v>60</v>
      </c>
      <c r="AN44" s="178">
        <f t="shared" si="14"/>
        <v>120</v>
      </c>
      <c r="AO44" s="125"/>
      <c r="AP44" s="125">
        <v>26.88</v>
      </c>
      <c r="AQ44" s="125"/>
      <c r="AR44" s="125"/>
    </row>
    <row r="45" spans="1:44" x14ac:dyDescent="0.2">
      <c r="A45" s="360">
        <v>3410</v>
      </c>
      <c r="B45" s="183" t="s">
        <v>171</v>
      </c>
      <c r="C45" s="174">
        <f t="shared" si="17"/>
        <v>86.99</v>
      </c>
      <c r="D45" s="121">
        <f t="shared" si="18"/>
        <v>96.2</v>
      </c>
      <c r="E45" s="125" t="s">
        <v>199</v>
      </c>
      <c r="F45" s="125" t="s">
        <v>209</v>
      </c>
      <c r="G45" s="180" t="s">
        <v>226</v>
      </c>
      <c r="H45" s="176">
        <f t="shared" si="19"/>
        <v>915.2</v>
      </c>
      <c r="I45" s="121">
        <f t="shared" si="20"/>
        <v>120.64</v>
      </c>
      <c r="J45" s="121">
        <f t="shared" si="21"/>
        <v>39.369999999999997</v>
      </c>
      <c r="K45" s="276">
        <f t="shared" si="22"/>
        <v>28.37</v>
      </c>
      <c r="L45" s="276">
        <f t="shared" si="23"/>
        <v>21.6</v>
      </c>
      <c r="M45" s="121">
        <f t="shared" si="24"/>
        <v>110</v>
      </c>
      <c r="N45" s="121">
        <f t="shared" si="25"/>
        <v>151.5</v>
      </c>
      <c r="O45" s="276">
        <f t="shared" si="26"/>
        <v>56.73</v>
      </c>
      <c r="P45" s="121">
        <f t="shared" si="27"/>
        <v>0</v>
      </c>
      <c r="Q45" s="258" t="e">
        <f t="shared" si="28"/>
        <v>#REF!</v>
      </c>
      <c r="R45" s="125"/>
      <c r="S45" s="125"/>
      <c r="T45" s="125"/>
      <c r="X45" s="125">
        <v>86.99</v>
      </c>
      <c r="Y45" s="125">
        <v>96.2</v>
      </c>
      <c r="Z45" s="125">
        <f>AM45*Constant!$B$7</f>
        <v>915.2</v>
      </c>
      <c r="AA45" s="125">
        <f>AM45*Constant!$B$8</f>
        <v>120.64</v>
      </c>
      <c r="AB45" s="125">
        <f>AL45/144*Constant!$B$33</f>
        <v>39.369999999999997</v>
      </c>
      <c r="AC45" s="125">
        <f>AL45/144*Constant!$B$37</f>
        <v>28.37</v>
      </c>
      <c r="AD45" s="125">
        <f>AL45/144*Constant!$B$41</f>
        <v>110</v>
      </c>
      <c r="AE45" s="125">
        <f>AL45/144*Constant!$B$36</f>
        <v>151.5</v>
      </c>
      <c r="AF45" s="125">
        <f>SUM(AM45*Constant!$B$57)</f>
        <v>0</v>
      </c>
      <c r="AG45" s="122" t="e">
        <f>Constant!#REF!*AM45</f>
        <v>#REF!</v>
      </c>
      <c r="AH45" s="125">
        <f>AL45/144*Constant!$B$38</f>
        <v>21.6</v>
      </c>
      <c r="AI45" s="125">
        <f>AL45/144*Constant!$B$44</f>
        <v>56.73</v>
      </c>
      <c r="AJ45" s="138">
        <v>40</v>
      </c>
      <c r="AK45" s="138">
        <v>12</v>
      </c>
      <c r="AL45" s="138">
        <f t="shared" si="13"/>
        <v>480</v>
      </c>
      <c r="AM45" s="138">
        <f t="shared" si="16"/>
        <v>52</v>
      </c>
      <c r="AN45" s="178">
        <f t="shared" si="14"/>
        <v>104</v>
      </c>
      <c r="AO45" s="125"/>
      <c r="AP45" s="125">
        <v>27.23</v>
      </c>
      <c r="AQ45" s="125"/>
      <c r="AR45" s="125"/>
    </row>
    <row r="46" spans="1:44" x14ac:dyDescent="0.2">
      <c r="A46" s="360">
        <v>3412</v>
      </c>
      <c r="B46" s="183" t="s">
        <v>172</v>
      </c>
      <c r="C46" s="174">
        <f t="shared" si="17"/>
        <v>89.07</v>
      </c>
      <c r="D46" s="121">
        <f t="shared" si="18"/>
        <v>98.4</v>
      </c>
      <c r="E46" s="125" t="s">
        <v>199</v>
      </c>
      <c r="F46" s="125" t="s">
        <v>209</v>
      </c>
      <c r="G46" s="180" t="s">
        <v>226</v>
      </c>
      <c r="H46" s="176">
        <f t="shared" si="19"/>
        <v>950.4</v>
      </c>
      <c r="I46" s="121">
        <f t="shared" si="20"/>
        <v>125.28</v>
      </c>
      <c r="J46" s="121">
        <f t="shared" si="21"/>
        <v>45.93</v>
      </c>
      <c r="K46" s="276">
        <f t="shared" si="22"/>
        <v>33.090000000000003</v>
      </c>
      <c r="L46" s="276">
        <f t="shared" si="23"/>
        <v>25.2</v>
      </c>
      <c r="M46" s="121">
        <f t="shared" si="24"/>
        <v>128.33000000000001</v>
      </c>
      <c r="N46" s="121">
        <f t="shared" si="25"/>
        <v>176.75</v>
      </c>
      <c r="O46" s="276">
        <f t="shared" si="26"/>
        <v>66.19</v>
      </c>
      <c r="P46" s="174">
        <f t="shared" si="27"/>
        <v>0</v>
      </c>
      <c r="Q46" s="258" t="e">
        <f t="shared" si="28"/>
        <v>#REF!</v>
      </c>
      <c r="R46" s="125"/>
      <c r="S46" s="125"/>
      <c r="T46" s="125"/>
      <c r="X46" s="125">
        <v>89.07</v>
      </c>
      <c r="Y46" s="125">
        <v>98.4</v>
      </c>
      <c r="Z46" s="125">
        <f>AM46*Constant!$B$7</f>
        <v>950.4</v>
      </c>
      <c r="AA46" s="125">
        <f>AM46*Constant!$B$8</f>
        <v>125.28</v>
      </c>
      <c r="AB46" s="125">
        <f>AL46/144*Constant!$B$33</f>
        <v>45.93</v>
      </c>
      <c r="AC46" s="125">
        <f>AL46/144*Constant!$B$37</f>
        <v>33.090000000000003</v>
      </c>
      <c r="AD46" s="125">
        <f>AL46/144*Constant!$B$41</f>
        <v>128.33000000000001</v>
      </c>
      <c r="AE46" s="125">
        <f>AL46/144*Constant!$B$36</f>
        <v>176.75</v>
      </c>
      <c r="AF46" s="125">
        <f>SUM(AM46*Constant!$B$57)</f>
        <v>0</v>
      </c>
      <c r="AG46" s="122" t="e">
        <f>Constant!#REF!*AM46</f>
        <v>#REF!</v>
      </c>
      <c r="AH46" s="125">
        <f>AL46/144*Constant!$B$38</f>
        <v>25.2</v>
      </c>
      <c r="AI46" s="125">
        <f>AL46/144*Constant!$B$44</f>
        <v>66.19</v>
      </c>
      <c r="AJ46" s="138">
        <v>40</v>
      </c>
      <c r="AK46" s="138">
        <v>14</v>
      </c>
      <c r="AL46" s="138">
        <f t="shared" si="13"/>
        <v>560</v>
      </c>
      <c r="AM46" s="138">
        <f t="shared" si="16"/>
        <v>54</v>
      </c>
      <c r="AN46" s="178">
        <f t="shared" si="14"/>
        <v>108</v>
      </c>
      <c r="AO46" s="125"/>
      <c r="AP46" s="125">
        <v>24.68</v>
      </c>
      <c r="AQ46" s="125"/>
      <c r="AR46" s="125"/>
    </row>
    <row r="47" spans="1:44" x14ac:dyDescent="0.2">
      <c r="A47" s="360">
        <v>3416</v>
      </c>
      <c r="B47" s="426" t="s">
        <v>466</v>
      </c>
      <c r="C47" s="174">
        <f t="shared" si="17"/>
        <v>92.71</v>
      </c>
      <c r="D47" s="121">
        <f t="shared" si="18"/>
        <v>102.27</v>
      </c>
      <c r="E47" s="431" t="s">
        <v>199</v>
      </c>
      <c r="F47" s="431" t="s">
        <v>209</v>
      </c>
      <c r="G47" s="180" t="s">
        <v>226</v>
      </c>
      <c r="H47" s="176">
        <f t="shared" si="19"/>
        <v>22.62</v>
      </c>
      <c r="I47" s="121">
        <f t="shared" si="20"/>
        <v>33.64</v>
      </c>
      <c r="J47" s="121">
        <f t="shared" si="21"/>
        <v>6.3</v>
      </c>
      <c r="K47" s="276">
        <f t="shared" si="22"/>
        <v>8</v>
      </c>
      <c r="L47" s="276">
        <f t="shared" si="23"/>
        <v>42.5</v>
      </c>
      <c r="M47" s="121">
        <f t="shared" si="24"/>
        <v>6.5</v>
      </c>
      <c r="N47" s="121">
        <f t="shared" si="25"/>
        <v>4.7</v>
      </c>
      <c r="O47" s="276">
        <f t="shared" si="26"/>
        <v>37.5</v>
      </c>
      <c r="P47" s="174">
        <f t="shared" si="27"/>
        <v>0</v>
      </c>
      <c r="Q47" s="258">
        <f t="shared" si="28"/>
        <v>7.54</v>
      </c>
      <c r="R47" s="125"/>
      <c r="S47" s="125"/>
      <c r="T47" s="125"/>
      <c r="X47" s="125">
        <v>92.71</v>
      </c>
      <c r="Y47" s="125">
        <v>102.27</v>
      </c>
      <c r="Z47" s="125">
        <v>22.62</v>
      </c>
      <c r="AA47" s="125">
        <v>33.64</v>
      </c>
      <c r="AB47" s="125">
        <v>6.3</v>
      </c>
      <c r="AC47" s="125">
        <v>8</v>
      </c>
      <c r="AD47" s="125">
        <v>6.5</v>
      </c>
      <c r="AE47" s="125">
        <v>4.7</v>
      </c>
      <c r="AF47" s="125">
        <f>SUM(AM47*Constant!$B$57)</f>
        <v>0</v>
      </c>
      <c r="AG47" s="122">
        <v>7.54</v>
      </c>
      <c r="AH47" s="125">
        <v>42.5</v>
      </c>
      <c r="AI47" s="125">
        <v>37.5</v>
      </c>
      <c r="AJ47" s="138">
        <v>40</v>
      </c>
      <c r="AK47" s="138">
        <v>20</v>
      </c>
      <c r="AL47" s="138">
        <f>(AJ47*AK47)</f>
        <v>800</v>
      </c>
      <c r="AM47" s="138">
        <f>AJ47+AK47</f>
        <v>60</v>
      </c>
      <c r="AN47" s="178">
        <f>AJ47*2+AK47*2</f>
        <v>120</v>
      </c>
      <c r="AO47" s="125"/>
      <c r="AP47" s="125">
        <v>27.23</v>
      </c>
      <c r="AQ47" s="125"/>
      <c r="AR47" s="125"/>
    </row>
    <row r="48" spans="1:44" x14ac:dyDescent="0.2">
      <c r="A48" s="360">
        <v>3418</v>
      </c>
      <c r="B48" s="183" t="s">
        <v>173</v>
      </c>
      <c r="C48" s="174">
        <f t="shared" si="17"/>
        <v>94.12</v>
      </c>
      <c r="D48" s="121">
        <f t="shared" si="18"/>
        <v>103.75</v>
      </c>
      <c r="E48" s="125" t="s">
        <v>203</v>
      </c>
      <c r="F48" s="125" t="s">
        <v>18</v>
      </c>
      <c r="G48" s="180" t="s">
        <v>226</v>
      </c>
      <c r="H48" s="176">
        <f t="shared" si="19"/>
        <v>1056</v>
      </c>
      <c r="I48" s="121">
        <f t="shared" si="20"/>
        <v>139.19999999999999</v>
      </c>
      <c r="J48" s="121">
        <f t="shared" si="21"/>
        <v>65.61</v>
      </c>
      <c r="K48" s="276">
        <f t="shared" si="22"/>
        <v>47.28</v>
      </c>
      <c r="L48" s="276">
        <f t="shared" si="23"/>
        <v>36</v>
      </c>
      <c r="M48" s="121">
        <f t="shared" si="24"/>
        <v>183.33</v>
      </c>
      <c r="N48" s="121">
        <f t="shared" si="25"/>
        <v>252.5</v>
      </c>
      <c r="O48" s="276">
        <f t="shared" si="26"/>
        <v>94.56</v>
      </c>
      <c r="P48" s="174">
        <f t="shared" si="27"/>
        <v>0</v>
      </c>
      <c r="Q48" s="258" t="e">
        <f t="shared" si="28"/>
        <v>#REF!</v>
      </c>
      <c r="R48" s="125"/>
      <c r="S48" s="125"/>
      <c r="T48" s="125"/>
      <c r="X48" s="125">
        <v>94.12</v>
      </c>
      <c r="Y48" s="125">
        <v>103.75</v>
      </c>
      <c r="Z48" s="125">
        <f>AM48*Constant!$B$7</f>
        <v>1056</v>
      </c>
      <c r="AA48" s="125">
        <f>AM48*Constant!$B$8</f>
        <v>139.19999999999999</v>
      </c>
      <c r="AB48" s="125">
        <f>AL48/144*Constant!$B$33</f>
        <v>65.61</v>
      </c>
      <c r="AC48" s="125">
        <f>AL48/144*Constant!$B$37</f>
        <v>47.28</v>
      </c>
      <c r="AD48" s="125">
        <f>AL48/144*Constant!$B$41</f>
        <v>183.33</v>
      </c>
      <c r="AE48" s="125">
        <f>AL48/144*Constant!$B$36</f>
        <v>252.5</v>
      </c>
      <c r="AF48" s="125">
        <f>SUM(AM48*Constant!$B$57)</f>
        <v>0</v>
      </c>
      <c r="AG48" s="122" t="e">
        <f>Constant!#REF!*AM48</f>
        <v>#REF!</v>
      </c>
      <c r="AH48" s="125">
        <f>AL48/144*Constant!$B$38</f>
        <v>36</v>
      </c>
      <c r="AI48" s="125">
        <f>AL48/144*Constant!$B$44</f>
        <v>94.56</v>
      </c>
      <c r="AJ48" s="138">
        <v>40</v>
      </c>
      <c r="AK48" s="138">
        <v>20</v>
      </c>
      <c r="AL48" s="138">
        <f t="shared" si="13"/>
        <v>800</v>
      </c>
      <c r="AM48" s="138">
        <f t="shared" si="16"/>
        <v>60</v>
      </c>
      <c r="AN48" s="178">
        <f t="shared" si="14"/>
        <v>120</v>
      </c>
      <c r="AO48" s="125"/>
      <c r="AP48" s="125">
        <v>27.23</v>
      </c>
      <c r="AQ48" s="125"/>
      <c r="AR48" s="125"/>
    </row>
    <row r="49" spans="1:44" x14ac:dyDescent="0.2">
      <c r="A49" s="362">
        <v>3420</v>
      </c>
      <c r="B49" s="184" t="s">
        <v>174</v>
      </c>
      <c r="C49" s="185">
        <f t="shared" si="17"/>
        <v>99.72</v>
      </c>
      <c r="D49" s="123">
        <f t="shared" si="18"/>
        <v>109.75</v>
      </c>
      <c r="E49" s="189" t="s">
        <v>203</v>
      </c>
      <c r="F49" s="189" t="s">
        <v>18</v>
      </c>
      <c r="G49" s="187" t="s">
        <v>226</v>
      </c>
      <c r="H49" s="188">
        <f t="shared" si="19"/>
        <v>1126.4000000000001</v>
      </c>
      <c r="I49" s="192">
        <f t="shared" si="20"/>
        <v>148.47999999999999</v>
      </c>
      <c r="J49" s="123">
        <f t="shared" si="21"/>
        <v>78.73</v>
      </c>
      <c r="K49" s="350">
        <f t="shared" si="22"/>
        <v>56.73</v>
      </c>
      <c r="L49" s="350">
        <f t="shared" si="23"/>
        <v>43.2</v>
      </c>
      <c r="M49" s="123">
        <f t="shared" si="24"/>
        <v>220</v>
      </c>
      <c r="N49" s="123">
        <f t="shared" si="25"/>
        <v>303</v>
      </c>
      <c r="O49" s="350">
        <f t="shared" si="26"/>
        <v>113.47</v>
      </c>
      <c r="P49" s="185">
        <f t="shared" si="27"/>
        <v>0</v>
      </c>
      <c r="Q49" s="259" t="e">
        <f t="shared" si="28"/>
        <v>#REF!</v>
      </c>
      <c r="R49" s="125"/>
      <c r="S49" s="125"/>
      <c r="T49" s="125"/>
      <c r="X49" s="125">
        <v>99.72</v>
      </c>
      <c r="Y49" s="125">
        <v>109.75</v>
      </c>
      <c r="Z49" s="125">
        <f>AM49*Constant!$B$7</f>
        <v>1126.4000000000001</v>
      </c>
      <c r="AA49" s="125">
        <f>AM49*Constant!$B$8</f>
        <v>148.47999999999999</v>
      </c>
      <c r="AB49" s="125">
        <f>AL49/144*Constant!$B$33</f>
        <v>78.73</v>
      </c>
      <c r="AC49" s="125">
        <f>AL49/144*Constant!$B$37</f>
        <v>56.73</v>
      </c>
      <c r="AD49" s="125">
        <f>AL49/144*Constant!$B$41</f>
        <v>220</v>
      </c>
      <c r="AE49" s="125">
        <f>AL49/144*Constant!$B$36</f>
        <v>303</v>
      </c>
      <c r="AF49" s="125">
        <f>SUM(AM49*Constant!$B$57)</f>
        <v>0</v>
      </c>
      <c r="AG49" s="122" t="e">
        <f>Constant!#REF!*AM49</f>
        <v>#REF!</v>
      </c>
      <c r="AH49" s="125">
        <f>AL49/144*Constant!$B$38</f>
        <v>43.2</v>
      </c>
      <c r="AI49" s="125">
        <f>AL49/144*Constant!$B$44</f>
        <v>113.47</v>
      </c>
      <c r="AJ49" s="138">
        <v>40</v>
      </c>
      <c r="AK49" s="138">
        <v>24</v>
      </c>
      <c r="AL49" s="138">
        <f t="shared" si="13"/>
        <v>960</v>
      </c>
      <c r="AM49" s="138">
        <f t="shared" si="16"/>
        <v>64</v>
      </c>
      <c r="AN49" s="178">
        <f t="shared" si="14"/>
        <v>128</v>
      </c>
      <c r="AO49" s="125"/>
      <c r="AP49" s="125">
        <v>28.92</v>
      </c>
      <c r="AQ49" s="125"/>
      <c r="AR49" s="125"/>
    </row>
    <row r="50" spans="1:44" x14ac:dyDescent="0.2">
      <c r="A50" s="360">
        <v>3610</v>
      </c>
      <c r="B50" s="183" t="s">
        <v>380</v>
      </c>
      <c r="C50" s="174">
        <f t="shared" si="17"/>
        <v>87.75</v>
      </c>
      <c r="D50" s="121">
        <f t="shared" si="18"/>
        <v>97.02</v>
      </c>
      <c r="E50" s="125" t="s">
        <v>199</v>
      </c>
      <c r="F50" s="125" t="s">
        <v>209</v>
      </c>
      <c r="G50" s="180" t="s">
        <v>226</v>
      </c>
      <c r="H50" s="176">
        <f t="shared" si="19"/>
        <v>950.4</v>
      </c>
      <c r="I50" s="177">
        <f t="shared" si="20"/>
        <v>125.28</v>
      </c>
      <c r="J50" s="121">
        <f t="shared" si="21"/>
        <v>41.34</v>
      </c>
      <c r="K50" s="276">
        <f t="shared" si="22"/>
        <v>29.79</v>
      </c>
      <c r="L50" s="276">
        <f t="shared" si="23"/>
        <v>22.68</v>
      </c>
      <c r="M50" s="121">
        <f t="shared" si="24"/>
        <v>115.5</v>
      </c>
      <c r="N50" s="121">
        <f t="shared" si="25"/>
        <v>159.08000000000001</v>
      </c>
      <c r="O50" s="276">
        <f t="shared" si="26"/>
        <v>59.57</v>
      </c>
      <c r="P50" s="174">
        <f t="shared" si="27"/>
        <v>0</v>
      </c>
      <c r="Q50" s="258" t="e">
        <f t="shared" si="28"/>
        <v>#REF!</v>
      </c>
      <c r="R50" s="125"/>
      <c r="S50" s="125"/>
      <c r="T50" s="125"/>
      <c r="X50" s="125">
        <v>87.75</v>
      </c>
      <c r="Y50" s="125">
        <v>97.02</v>
      </c>
      <c r="Z50" s="125">
        <f>AM50*Constant!$B$7</f>
        <v>950.4</v>
      </c>
      <c r="AA50" s="125">
        <f>AM50*Constant!$B$8</f>
        <v>125.28</v>
      </c>
      <c r="AB50" s="125">
        <f>AL50/144*Constant!$B$33</f>
        <v>41.34</v>
      </c>
      <c r="AC50" s="125">
        <f>AL50/144*Constant!$B$37</f>
        <v>29.79</v>
      </c>
      <c r="AD50" s="125">
        <f>AL50/144*Constant!$B$41</f>
        <v>115.5</v>
      </c>
      <c r="AE50" s="125">
        <f>AL50/144*Constant!$B$36</f>
        <v>159.08000000000001</v>
      </c>
      <c r="AF50" s="125">
        <f>SUM(AM50*Constant!$B$57)</f>
        <v>0</v>
      </c>
      <c r="AG50" s="122" t="e">
        <f>Constant!#REF!*AM50</f>
        <v>#REF!</v>
      </c>
      <c r="AH50" s="125">
        <f>AL50/144*Constant!$B$38</f>
        <v>22.68</v>
      </c>
      <c r="AI50" s="125">
        <f>AL50/144*Constant!$B$44</f>
        <v>59.57</v>
      </c>
      <c r="AJ50" s="138">
        <v>42</v>
      </c>
      <c r="AK50" s="138">
        <v>12</v>
      </c>
      <c r="AL50" s="138">
        <f t="shared" ref="AL50:AL59" si="29">(AJ50*AK50)</f>
        <v>504</v>
      </c>
      <c r="AM50" s="138">
        <f t="shared" ref="AM50:AM59" si="30">AJ50+AK50</f>
        <v>54</v>
      </c>
      <c r="AN50" s="178">
        <f t="shared" ref="AN50:AN59" si="31">AJ50*2+AK50*2</f>
        <v>108</v>
      </c>
      <c r="AO50" s="125"/>
      <c r="AP50" s="125"/>
      <c r="AQ50" s="125"/>
      <c r="AR50" s="125"/>
    </row>
    <row r="51" spans="1:44" x14ac:dyDescent="0.2">
      <c r="A51" s="360">
        <v>3612</v>
      </c>
      <c r="B51" s="183" t="s">
        <v>381</v>
      </c>
      <c r="C51" s="174">
        <f t="shared" si="17"/>
        <v>90.41</v>
      </c>
      <c r="D51" s="121">
        <f t="shared" si="18"/>
        <v>99.86</v>
      </c>
      <c r="E51" s="125" t="s">
        <v>199</v>
      </c>
      <c r="F51" s="125" t="s">
        <v>209</v>
      </c>
      <c r="G51" s="187" t="s">
        <v>226</v>
      </c>
      <c r="H51" s="176">
        <f t="shared" si="19"/>
        <v>985.6</v>
      </c>
      <c r="I51" s="177">
        <f t="shared" si="20"/>
        <v>129.91999999999999</v>
      </c>
      <c r="J51" s="121">
        <f t="shared" si="21"/>
        <v>48.22</v>
      </c>
      <c r="K51" s="276">
        <f t="shared" si="22"/>
        <v>34.75</v>
      </c>
      <c r="L51" s="276">
        <f t="shared" si="23"/>
        <v>26.46</v>
      </c>
      <c r="M51" s="121">
        <f t="shared" si="24"/>
        <v>134.75</v>
      </c>
      <c r="N51" s="121">
        <f t="shared" si="25"/>
        <v>185.59</v>
      </c>
      <c r="O51" s="276">
        <f t="shared" si="26"/>
        <v>69.5</v>
      </c>
      <c r="P51" s="174">
        <f t="shared" si="27"/>
        <v>0</v>
      </c>
      <c r="Q51" s="258" t="e">
        <f t="shared" si="28"/>
        <v>#REF!</v>
      </c>
      <c r="R51" s="125"/>
      <c r="S51" s="125"/>
      <c r="T51" s="125"/>
      <c r="X51" s="125">
        <v>90.41</v>
      </c>
      <c r="Y51" s="125">
        <v>99.86</v>
      </c>
      <c r="Z51" s="125">
        <f>AM51*Constant!$B$7</f>
        <v>985.6</v>
      </c>
      <c r="AA51" s="125">
        <f>AM51*Constant!$B$8</f>
        <v>129.91999999999999</v>
      </c>
      <c r="AB51" s="125">
        <f>AL51/144*Constant!$B$33</f>
        <v>48.22</v>
      </c>
      <c r="AC51" s="125">
        <f>AL51/144*Constant!$B$37</f>
        <v>34.75</v>
      </c>
      <c r="AD51" s="125">
        <f>AL51/144*Constant!$B$41</f>
        <v>134.75</v>
      </c>
      <c r="AE51" s="125">
        <f>AL51/144*Constant!$B$36</f>
        <v>185.59</v>
      </c>
      <c r="AF51" s="125">
        <f>SUM(AM51*Constant!$B$57)</f>
        <v>0</v>
      </c>
      <c r="AG51" s="122" t="e">
        <f>Constant!#REF!*AM51</f>
        <v>#REF!</v>
      </c>
      <c r="AH51" s="125">
        <f>AL51/144*Constant!$B$38</f>
        <v>26.46</v>
      </c>
      <c r="AI51" s="125">
        <f>AL51/144*Constant!$B$44</f>
        <v>69.5</v>
      </c>
      <c r="AJ51" s="138">
        <v>42</v>
      </c>
      <c r="AK51" s="138">
        <v>14</v>
      </c>
      <c r="AL51" s="138">
        <f t="shared" si="29"/>
        <v>588</v>
      </c>
      <c r="AM51" s="138">
        <f t="shared" si="30"/>
        <v>56</v>
      </c>
      <c r="AN51" s="178">
        <f t="shared" si="31"/>
        <v>112</v>
      </c>
      <c r="AO51" s="125"/>
      <c r="AP51" s="125"/>
      <c r="AQ51" s="125"/>
      <c r="AR51" s="125"/>
    </row>
    <row r="52" spans="1:44" x14ac:dyDescent="0.2">
      <c r="A52" s="360">
        <v>3616</v>
      </c>
      <c r="B52" s="426" t="s">
        <v>467</v>
      </c>
      <c r="C52" s="174">
        <f t="shared" si="17"/>
        <v>93.93</v>
      </c>
      <c r="D52" s="121">
        <f t="shared" si="18"/>
        <v>103.61</v>
      </c>
      <c r="E52" s="431" t="s">
        <v>199</v>
      </c>
      <c r="F52" s="431" t="s">
        <v>209</v>
      </c>
      <c r="G52" s="180" t="s">
        <v>226</v>
      </c>
      <c r="H52" s="176">
        <f t="shared" si="19"/>
        <v>23.4</v>
      </c>
      <c r="I52" s="177">
        <f t="shared" si="20"/>
        <v>34.799999999999997</v>
      </c>
      <c r="J52" s="121">
        <f t="shared" si="21"/>
        <v>6.62</v>
      </c>
      <c r="K52" s="276">
        <f t="shared" si="22"/>
        <v>8.4</v>
      </c>
      <c r="L52" s="276">
        <f t="shared" si="23"/>
        <v>44.63</v>
      </c>
      <c r="M52" s="121">
        <f t="shared" si="24"/>
        <v>6.83</v>
      </c>
      <c r="N52" s="121">
        <f t="shared" si="25"/>
        <v>4.9400000000000004</v>
      </c>
      <c r="O52" s="276">
        <f t="shared" si="26"/>
        <v>39.380000000000003</v>
      </c>
      <c r="P52" s="174">
        <f t="shared" si="27"/>
        <v>0</v>
      </c>
      <c r="Q52" s="258">
        <f t="shared" si="28"/>
        <v>7.8</v>
      </c>
      <c r="R52" s="125"/>
      <c r="S52" s="125"/>
      <c r="T52" s="125"/>
      <c r="X52" s="125">
        <v>93.93</v>
      </c>
      <c r="Y52" s="125">
        <v>103.61</v>
      </c>
      <c r="Z52" s="125">
        <v>23.4</v>
      </c>
      <c r="AA52" s="125">
        <v>34.799999999999997</v>
      </c>
      <c r="AB52" s="125">
        <v>6.62</v>
      </c>
      <c r="AC52" s="125">
        <v>8.4</v>
      </c>
      <c r="AD52" s="125">
        <v>6.83</v>
      </c>
      <c r="AE52" s="125">
        <v>4.9400000000000004</v>
      </c>
      <c r="AF52" s="125">
        <f>SUM(AM52*Constant!$B$57)</f>
        <v>0</v>
      </c>
      <c r="AG52" s="122">
        <v>7.8</v>
      </c>
      <c r="AH52" s="125">
        <v>44.63</v>
      </c>
      <c r="AI52" s="125">
        <v>39.380000000000003</v>
      </c>
      <c r="AJ52" s="138">
        <v>42</v>
      </c>
      <c r="AK52" s="138">
        <v>20</v>
      </c>
      <c r="AL52" s="138">
        <f>(AJ52*AK52)</f>
        <v>840</v>
      </c>
      <c r="AM52" s="138">
        <f>AJ52+AK52</f>
        <v>62</v>
      </c>
      <c r="AN52" s="178">
        <f>AJ52*2+AK52*2</f>
        <v>124</v>
      </c>
      <c r="AO52" s="125"/>
      <c r="AP52" s="125"/>
      <c r="AQ52" s="125"/>
      <c r="AR52" s="125"/>
    </row>
    <row r="53" spans="1:44" x14ac:dyDescent="0.2">
      <c r="A53" s="360">
        <v>3618</v>
      </c>
      <c r="B53" s="183" t="s">
        <v>382</v>
      </c>
      <c r="C53" s="174">
        <f t="shared" si="17"/>
        <v>95.19</v>
      </c>
      <c r="D53" s="121">
        <f t="shared" si="18"/>
        <v>104.9</v>
      </c>
      <c r="E53" s="125" t="s">
        <v>203</v>
      </c>
      <c r="F53" s="125" t="s">
        <v>18</v>
      </c>
      <c r="G53" s="180" t="s">
        <v>226</v>
      </c>
      <c r="H53" s="176">
        <f t="shared" si="19"/>
        <v>1091.2</v>
      </c>
      <c r="I53" s="177">
        <f t="shared" si="20"/>
        <v>143.84</v>
      </c>
      <c r="J53" s="121">
        <f t="shared" si="21"/>
        <v>68.89</v>
      </c>
      <c r="K53" s="276">
        <f t="shared" si="22"/>
        <v>49.64</v>
      </c>
      <c r="L53" s="276">
        <f t="shared" si="23"/>
        <v>37.799999999999997</v>
      </c>
      <c r="M53" s="121">
        <f t="shared" si="24"/>
        <v>192.5</v>
      </c>
      <c r="N53" s="121">
        <f t="shared" si="25"/>
        <v>265.13</v>
      </c>
      <c r="O53" s="276">
        <f t="shared" si="26"/>
        <v>99.28</v>
      </c>
      <c r="P53" s="174">
        <f t="shared" si="27"/>
        <v>0</v>
      </c>
      <c r="Q53" s="258" t="e">
        <f t="shared" si="28"/>
        <v>#REF!</v>
      </c>
      <c r="R53" s="125"/>
      <c r="S53" s="125"/>
      <c r="T53" s="125"/>
      <c r="X53" s="125">
        <v>95.19</v>
      </c>
      <c r="Y53" s="125">
        <v>104.9</v>
      </c>
      <c r="Z53" s="125">
        <f>AM53*Constant!$B$7</f>
        <v>1091.2</v>
      </c>
      <c r="AA53" s="125">
        <f>AM53*Constant!$B$8</f>
        <v>143.84</v>
      </c>
      <c r="AB53" s="125">
        <f>AL53/144*Constant!$B$33</f>
        <v>68.89</v>
      </c>
      <c r="AC53" s="125">
        <f>AL53/144*Constant!$B$37</f>
        <v>49.64</v>
      </c>
      <c r="AD53" s="125">
        <f>AL53/144*Constant!$B$41</f>
        <v>192.5</v>
      </c>
      <c r="AE53" s="125">
        <f>AL53/144*Constant!$B$36</f>
        <v>265.13</v>
      </c>
      <c r="AF53" s="125">
        <f>SUM(AM53*Constant!$B$57)</f>
        <v>0</v>
      </c>
      <c r="AG53" s="122" t="e">
        <f>Constant!#REF!*AM53</f>
        <v>#REF!</v>
      </c>
      <c r="AH53" s="125">
        <f>AL53/144*Constant!$B$38</f>
        <v>37.799999999999997</v>
      </c>
      <c r="AI53" s="125">
        <f>AL53/144*Constant!$B$44</f>
        <v>99.28</v>
      </c>
      <c r="AJ53" s="138">
        <v>42</v>
      </c>
      <c r="AK53" s="138">
        <v>20</v>
      </c>
      <c r="AL53" s="138">
        <f t="shared" si="29"/>
        <v>840</v>
      </c>
      <c r="AM53" s="138">
        <f t="shared" si="30"/>
        <v>62</v>
      </c>
      <c r="AN53" s="178">
        <f t="shared" si="31"/>
        <v>124</v>
      </c>
      <c r="AO53" s="125"/>
      <c r="AP53" s="125"/>
      <c r="AQ53" s="125"/>
      <c r="AR53" s="125"/>
    </row>
    <row r="54" spans="1:44" x14ac:dyDescent="0.2">
      <c r="A54" s="360">
        <v>3620</v>
      </c>
      <c r="B54" s="183" t="s">
        <v>383</v>
      </c>
      <c r="C54" s="174">
        <f t="shared" si="17"/>
        <v>100.57</v>
      </c>
      <c r="D54" s="123">
        <f t="shared" si="18"/>
        <v>110.69</v>
      </c>
      <c r="E54" s="125" t="s">
        <v>203</v>
      </c>
      <c r="F54" s="125" t="s">
        <v>18</v>
      </c>
      <c r="G54" s="180" t="s">
        <v>226</v>
      </c>
      <c r="H54" s="176">
        <f t="shared" si="19"/>
        <v>1161.5999999999999</v>
      </c>
      <c r="I54" s="177">
        <f t="shared" si="20"/>
        <v>153.12</v>
      </c>
      <c r="J54" s="121">
        <f t="shared" si="21"/>
        <v>82.67</v>
      </c>
      <c r="K54" s="350">
        <f t="shared" si="22"/>
        <v>59.57</v>
      </c>
      <c r="L54" s="350">
        <f t="shared" si="23"/>
        <v>45.36</v>
      </c>
      <c r="M54" s="123">
        <f t="shared" si="24"/>
        <v>231</v>
      </c>
      <c r="N54" s="123">
        <f t="shared" si="25"/>
        <v>318.14999999999998</v>
      </c>
      <c r="O54" s="350">
        <f t="shared" si="26"/>
        <v>119.14</v>
      </c>
      <c r="P54" s="174">
        <f t="shared" si="27"/>
        <v>0</v>
      </c>
      <c r="Q54" s="258" t="e">
        <f t="shared" si="28"/>
        <v>#REF!</v>
      </c>
      <c r="R54" s="125"/>
      <c r="S54" s="125"/>
      <c r="T54" s="125"/>
      <c r="X54" s="125">
        <v>100.57</v>
      </c>
      <c r="Y54" s="125">
        <v>110.69</v>
      </c>
      <c r="Z54" s="125">
        <f>AM54*Constant!$B$7</f>
        <v>1161.5999999999999</v>
      </c>
      <c r="AA54" s="125">
        <f>AM54*Constant!$B$8</f>
        <v>153.12</v>
      </c>
      <c r="AB54" s="125">
        <f>AL54/144*Constant!$B$33</f>
        <v>82.67</v>
      </c>
      <c r="AC54" s="125">
        <f>AL54/144*Constant!$B$37</f>
        <v>59.57</v>
      </c>
      <c r="AD54" s="125">
        <f>AL54/144*Constant!$B$41</f>
        <v>231</v>
      </c>
      <c r="AE54" s="125">
        <f>AL54/144*Constant!$B$36</f>
        <v>318.14999999999998</v>
      </c>
      <c r="AF54" s="125">
        <f>SUM(AM54*Constant!$B$57)</f>
        <v>0</v>
      </c>
      <c r="AG54" s="122" t="e">
        <f>Constant!#REF!*AM54</f>
        <v>#REF!</v>
      </c>
      <c r="AH54" s="125">
        <f>AL54/144*Constant!$B$38</f>
        <v>45.36</v>
      </c>
      <c r="AI54" s="125">
        <f>AL54/144*Constant!$B$44</f>
        <v>119.14</v>
      </c>
      <c r="AJ54" s="138">
        <v>42</v>
      </c>
      <c r="AK54" s="138">
        <v>24</v>
      </c>
      <c r="AL54" s="138">
        <f t="shared" si="29"/>
        <v>1008</v>
      </c>
      <c r="AM54" s="138">
        <f t="shared" si="30"/>
        <v>66</v>
      </c>
      <c r="AN54" s="178">
        <f t="shared" si="31"/>
        <v>132</v>
      </c>
      <c r="AO54" s="125"/>
      <c r="AP54" s="125"/>
      <c r="AQ54" s="125"/>
      <c r="AR54" s="125"/>
    </row>
    <row r="55" spans="1:44" x14ac:dyDescent="0.2">
      <c r="A55" s="361">
        <v>3810</v>
      </c>
      <c r="B55" s="191" t="s">
        <v>249</v>
      </c>
      <c r="C55" s="166">
        <f t="shared" si="17"/>
        <v>89.55</v>
      </c>
      <c r="D55" s="121">
        <f t="shared" si="18"/>
        <v>99</v>
      </c>
      <c r="E55" s="171" t="s">
        <v>199</v>
      </c>
      <c r="F55" s="171" t="s">
        <v>209</v>
      </c>
      <c r="G55" s="180" t="s">
        <v>226</v>
      </c>
      <c r="H55" s="168">
        <f t="shared" si="19"/>
        <v>985.6</v>
      </c>
      <c r="I55" s="169">
        <f t="shared" si="20"/>
        <v>129.91999999999999</v>
      </c>
      <c r="J55" s="124">
        <f t="shared" si="21"/>
        <v>43.3</v>
      </c>
      <c r="K55" s="276">
        <f t="shared" si="22"/>
        <v>31.2</v>
      </c>
      <c r="L55" s="276">
        <f t="shared" si="23"/>
        <v>23.76</v>
      </c>
      <c r="M55" s="121">
        <f t="shared" si="24"/>
        <v>121</v>
      </c>
      <c r="N55" s="121">
        <f t="shared" si="25"/>
        <v>166.65</v>
      </c>
      <c r="O55" s="276">
        <f t="shared" si="26"/>
        <v>62.41</v>
      </c>
      <c r="P55" s="166">
        <f t="shared" si="27"/>
        <v>0</v>
      </c>
      <c r="Q55" s="260" t="e">
        <f t="shared" si="28"/>
        <v>#REF!</v>
      </c>
      <c r="R55" s="125"/>
      <c r="S55" s="125"/>
      <c r="T55" s="125"/>
      <c r="X55" s="125">
        <v>89.55</v>
      </c>
      <c r="Y55" s="125">
        <v>99</v>
      </c>
      <c r="Z55" s="125">
        <f>AM55*Constant!$B$7</f>
        <v>985.6</v>
      </c>
      <c r="AA55" s="125">
        <f>AM55*Constant!$B$8</f>
        <v>129.91999999999999</v>
      </c>
      <c r="AB55" s="125">
        <f>AL55/144*Constant!$B$33</f>
        <v>43.3</v>
      </c>
      <c r="AC55" s="125">
        <f>AL55/144*Constant!$B$37</f>
        <v>31.2</v>
      </c>
      <c r="AD55" s="125">
        <f>AL55/144*Constant!$B$41</f>
        <v>121</v>
      </c>
      <c r="AE55" s="125">
        <f>AL55/144*Constant!$B$36</f>
        <v>166.65</v>
      </c>
      <c r="AF55" s="125">
        <f>SUM(AM55*Constant!$B$57)</f>
        <v>0</v>
      </c>
      <c r="AG55" s="122" t="e">
        <f>Constant!#REF!*AM55</f>
        <v>#REF!</v>
      </c>
      <c r="AH55" s="125">
        <f>AL55/144*Constant!$B$38</f>
        <v>23.76</v>
      </c>
      <c r="AI55" s="125">
        <f>AL55/144*Constant!$B$44</f>
        <v>62.41</v>
      </c>
      <c r="AJ55" s="138">
        <v>44</v>
      </c>
      <c r="AK55" s="138">
        <v>12</v>
      </c>
      <c r="AL55" s="138">
        <f t="shared" si="29"/>
        <v>528</v>
      </c>
      <c r="AM55" s="138">
        <f t="shared" si="30"/>
        <v>56</v>
      </c>
      <c r="AN55" s="178">
        <f t="shared" si="31"/>
        <v>112</v>
      </c>
      <c r="AO55" s="125"/>
      <c r="AP55" s="125"/>
      <c r="AQ55" s="125"/>
      <c r="AR55" s="125"/>
    </row>
    <row r="56" spans="1:44" x14ac:dyDescent="0.2">
      <c r="A56" s="360">
        <v>3812</v>
      </c>
      <c r="B56" s="183" t="s">
        <v>250</v>
      </c>
      <c r="C56" s="174">
        <f t="shared" si="17"/>
        <v>91.4</v>
      </c>
      <c r="D56" s="121">
        <f t="shared" si="18"/>
        <v>100.99</v>
      </c>
      <c r="E56" s="125" t="s">
        <v>199</v>
      </c>
      <c r="F56" s="125" t="s">
        <v>209</v>
      </c>
      <c r="G56" s="187" t="s">
        <v>226</v>
      </c>
      <c r="H56" s="176">
        <f t="shared" si="19"/>
        <v>1020.8</v>
      </c>
      <c r="I56" s="177">
        <f t="shared" si="20"/>
        <v>134.56</v>
      </c>
      <c r="J56" s="121">
        <f t="shared" si="21"/>
        <v>50.52</v>
      </c>
      <c r="K56" s="276">
        <f t="shared" si="22"/>
        <v>36.4</v>
      </c>
      <c r="L56" s="276">
        <f t="shared" si="23"/>
        <v>27.72</v>
      </c>
      <c r="M56" s="121">
        <f t="shared" si="24"/>
        <v>141.16999999999999</v>
      </c>
      <c r="N56" s="121">
        <f t="shared" si="25"/>
        <v>194.43</v>
      </c>
      <c r="O56" s="276">
        <f t="shared" si="26"/>
        <v>72.81</v>
      </c>
      <c r="P56" s="174">
        <f t="shared" si="27"/>
        <v>0</v>
      </c>
      <c r="Q56" s="258" t="e">
        <f t="shared" si="28"/>
        <v>#REF!</v>
      </c>
      <c r="R56" s="125"/>
      <c r="S56" s="125"/>
      <c r="T56" s="125"/>
      <c r="X56" s="125">
        <v>91.4</v>
      </c>
      <c r="Y56" s="125">
        <v>100.99</v>
      </c>
      <c r="Z56" s="125">
        <f>AM56*Constant!$B$7</f>
        <v>1020.8</v>
      </c>
      <c r="AA56" s="125">
        <f>AM56*Constant!$B$8</f>
        <v>134.56</v>
      </c>
      <c r="AB56" s="125">
        <f>AL56/144*Constant!$B$33</f>
        <v>50.52</v>
      </c>
      <c r="AC56" s="125">
        <f>AL56/144*Constant!$B$37</f>
        <v>36.4</v>
      </c>
      <c r="AD56" s="125">
        <f>AL56/144*Constant!$B$41</f>
        <v>141.16999999999999</v>
      </c>
      <c r="AE56" s="125">
        <f>AL56/144*Constant!$B$36</f>
        <v>194.43</v>
      </c>
      <c r="AF56" s="125">
        <f>SUM(AM56*Constant!$B$57)</f>
        <v>0</v>
      </c>
      <c r="AG56" s="122" t="e">
        <f>Constant!#REF!*AM56</f>
        <v>#REF!</v>
      </c>
      <c r="AH56" s="125">
        <f>AL56/144*Constant!$B$38</f>
        <v>27.72</v>
      </c>
      <c r="AI56" s="125">
        <f>AL56/144*Constant!$B$44</f>
        <v>72.81</v>
      </c>
      <c r="AJ56" s="138">
        <v>44</v>
      </c>
      <c r="AK56" s="138">
        <v>14</v>
      </c>
      <c r="AL56" s="138">
        <f t="shared" si="29"/>
        <v>616</v>
      </c>
      <c r="AM56" s="138">
        <f t="shared" si="30"/>
        <v>58</v>
      </c>
      <c r="AN56" s="178">
        <f t="shared" si="31"/>
        <v>116</v>
      </c>
      <c r="AO56" s="125"/>
      <c r="AP56" s="125"/>
      <c r="AQ56" s="125"/>
      <c r="AR56" s="125"/>
    </row>
    <row r="57" spans="1:44" x14ac:dyDescent="0.2">
      <c r="A57" s="360">
        <v>3816</v>
      </c>
      <c r="B57" s="426" t="s">
        <v>468</v>
      </c>
      <c r="C57" s="174">
        <f t="shared" si="17"/>
        <v>95.42</v>
      </c>
      <c r="D57" s="121">
        <f t="shared" si="18"/>
        <v>105.27</v>
      </c>
      <c r="E57" s="431" t="s">
        <v>199</v>
      </c>
      <c r="F57" s="431" t="s">
        <v>209</v>
      </c>
      <c r="G57" s="180" t="s">
        <v>226</v>
      </c>
      <c r="H57" s="176">
        <f t="shared" si="19"/>
        <v>24.18</v>
      </c>
      <c r="I57" s="177">
        <f t="shared" si="20"/>
        <v>35.96</v>
      </c>
      <c r="J57" s="121">
        <f t="shared" si="21"/>
        <v>6.93</v>
      </c>
      <c r="K57" s="276">
        <f t="shared" si="22"/>
        <v>8.8000000000000007</v>
      </c>
      <c r="L57" s="276">
        <f t="shared" si="23"/>
        <v>46.75</v>
      </c>
      <c r="M57" s="121">
        <f t="shared" si="24"/>
        <v>7.15</v>
      </c>
      <c r="N57" s="121">
        <f t="shared" si="25"/>
        <v>5.17</v>
      </c>
      <c r="O57" s="276">
        <f t="shared" si="26"/>
        <v>41.25</v>
      </c>
      <c r="P57" s="174">
        <f t="shared" si="27"/>
        <v>0</v>
      </c>
      <c r="Q57" s="258">
        <f t="shared" si="28"/>
        <v>8.06</v>
      </c>
      <c r="R57" s="125"/>
      <c r="S57" s="125"/>
      <c r="T57" s="125"/>
      <c r="X57" s="125">
        <v>95.42</v>
      </c>
      <c r="Y57" s="125">
        <v>105.27</v>
      </c>
      <c r="Z57" s="125">
        <v>24.18</v>
      </c>
      <c r="AA57" s="125">
        <v>35.96</v>
      </c>
      <c r="AB57" s="125">
        <v>6.93</v>
      </c>
      <c r="AC57" s="125">
        <v>8.8000000000000007</v>
      </c>
      <c r="AD57" s="125">
        <v>7.15</v>
      </c>
      <c r="AE57" s="125">
        <v>5.17</v>
      </c>
      <c r="AF57" s="125">
        <f>SUM(AM57*Constant!$B$57)</f>
        <v>0</v>
      </c>
      <c r="AG57" s="122">
        <v>8.06</v>
      </c>
      <c r="AH57" s="125">
        <v>46.75</v>
      </c>
      <c r="AI57" s="125">
        <v>41.25</v>
      </c>
      <c r="AJ57" s="138">
        <v>44</v>
      </c>
      <c r="AK57" s="138">
        <v>20</v>
      </c>
      <c r="AL57" s="138">
        <f>(AJ57*AK57)</f>
        <v>880</v>
      </c>
      <c r="AM57" s="138">
        <f>AJ57+AK57</f>
        <v>64</v>
      </c>
      <c r="AN57" s="178">
        <f>AJ57*2+AK57*2</f>
        <v>128</v>
      </c>
      <c r="AO57" s="125"/>
      <c r="AP57" s="125"/>
      <c r="AQ57" s="125"/>
      <c r="AR57" s="125"/>
    </row>
    <row r="58" spans="1:44" x14ac:dyDescent="0.2">
      <c r="A58" s="360">
        <v>3818</v>
      </c>
      <c r="B58" s="183" t="s">
        <v>251</v>
      </c>
      <c r="C58" s="174">
        <f t="shared" si="17"/>
        <v>97.19</v>
      </c>
      <c r="D58" s="121">
        <f t="shared" si="18"/>
        <v>107.07</v>
      </c>
      <c r="E58" s="125" t="s">
        <v>203</v>
      </c>
      <c r="F58" s="125" t="s">
        <v>18</v>
      </c>
      <c r="G58" s="180" t="s">
        <v>226</v>
      </c>
      <c r="H58" s="176">
        <f t="shared" si="19"/>
        <v>1126.4000000000001</v>
      </c>
      <c r="I58" s="177">
        <f t="shared" si="20"/>
        <v>148.47999999999999</v>
      </c>
      <c r="J58" s="121">
        <f t="shared" si="21"/>
        <v>72.17</v>
      </c>
      <c r="K58" s="276">
        <f t="shared" si="22"/>
        <v>52.01</v>
      </c>
      <c r="L58" s="276">
        <f t="shared" si="23"/>
        <v>39.6</v>
      </c>
      <c r="M58" s="121">
        <f t="shared" si="24"/>
        <v>201.67</v>
      </c>
      <c r="N58" s="121">
        <f t="shared" si="25"/>
        <v>277.75</v>
      </c>
      <c r="O58" s="276">
        <f t="shared" si="26"/>
        <v>104.01</v>
      </c>
      <c r="P58" s="174">
        <f t="shared" si="27"/>
        <v>0</v>
      </c>
      <c r="Q58" s="258" t="e">
        <f t="shared" si="28"/>
        <v>#REF!</v>
      </c>
      <c r="R58" s="125"/>
      <c r="S58" s="125"/>
      <c r="T58" s="125"/>
      <c r="X58" s="125">
        <v>97.19</v>
      </c>
      <c r="Y58" s="125">
        <v>107.07</v>
      </c>
      <c r="Z58" s="125">
        <f>AM58*Constant!$B$7</f>
        <v>1126.4000000000001</v>
      </c>
      <c r="AA58" s="125">
        <f>AM58*Constant!$B$8</f>
        <v>148.47999999999999</v>
      </c>
      <c r="AB58" s="125">
        <f>AL58/144*Constant!$B$33</f>
        <v>72.17</v>
      </c>
      <c r="AC58" s="125">
        <f>AL58/144*Constant!$B$37</f>
        <v>52.01</v>
      </c>
      <c r="AD58" s="125">
        <f>AL58/144*Constant!$B$41</f>
        <v>201.67</v>
      </c>
      <c r="AE58" s="125">
        <f>AL58/144*Constant!$B$36</f>
        <v>277.75</v>
      </c>
      <c r="AF58" s="125">
        <f>SUM(AM58*Constant!$B$57)</f>
        <v>0</v>
      </c>
      <c r="AG58" s="122" t="e">
        <f>Constant!#REF!*AM58</f>
        <v>#REF!</v>
      </c>
      <c r="AH58" s="125">
        <f>AL58/144*Constant!$B$38</f>
        <v>39.6</v>
      </c>
      <c r="AI58" s="125">
        <f>AL58/144*Constant!$B$44</f>
        <v>104.01</v>
      </c>
      <c r="AJ58" s="138">
        <v>44</v>
      </c>
      <c r="AK58" s="138">
        <v>20</v>
      </c>
      <c r="AL58" s="138">
        <f t="shared" si="29"/>
        <v>880</v>
      </c>
      <c r="AM58" s="138">
        <f t="shared" si="30"/>
        <v>64</v>
      </c>
      <c r="AN58" s="178">
        <f t="shared" si="31"/>
        <v>128</v>
      </c>
      <c r="AO58" s="125"/>
      <c r="AP58" s="125"/>
      <c r="AQ58" s="125"/>
      <c r="AR58" s="125"/>
    </row>
    <row r="59" spans="1:44" x14ac:dyDescent="0.2">
      <c r="A59" s="360">
        <v>3820</v>
      </c>
      <c r="B59" s="183" t="s">
        <v>248</v>
      </c>
      <c r="C59" s="174">
        <f t="shared" si="17"/>
        <v>102.66</v>
      </c>
      <c r="D59" s="123">
        <f t="shared" si="18"/>
        <v>112.95</v>
      </c>
      <c r="E59" s="125" t="s">
        <v>203</v>
      </c>
      <c r="F59" s="125" t="s">
        <v>18</v>
      </c>
      <c r="G59" s="180" t="s">
        <v>226</v>
      </c>
      <c r="H59" s="176">
        <f t="shared" si="19"/>
        <v>1196.8</v>
      </c>
      <c r="I59" s="177">
        <f t="shared" si="20"/>
        <v>157.76</v>
      </c>
      <c r="J59" s="121">
        <f t="shared" si="21"/>
        <v>86.61</v>
      </c>
      <c r="K59" s="350">
        <f t="shared" si="22"/>
        <v>62.41</v>
      </c>
      <c r="L59" s="350">
        <f t="shared" si="23"/>
        <v>47.52</v>
      </c>
      <c r="M59" s="123">
        <f t="shared" si="24"/>
        <v>242</v>
      </c>
      <c r="N59" s="123">
        <f t="shared" si="25"/>
        <v>333.3</v>
      </c>
      <c r="O59" s="350">
        <f t="shared" si="26"/>
        <v>124.81</v>
      </c>
      <c r="P59" s="185">
        <f t="shared" si="27"/>
        <v>0</v>
      </c>
      <c r="Q59" s="259" t="e">
        <f t="shared" si="28"/>
        <v>#REF!</v>
      </c>
      <c r="R59" s="125"/>
      <c r="S59" s="125"/>
      <c r="T59" s="125"/>
      <c r="X59" s="125">
        <v>102.66</v>
      </c>
      <c r="Y59" s="125">
        <v>112.95</v>
      </c>
      <c r="Z59" s="125">
        <f>AM59*Constant!$B$7</f>
        <v>1196.8</v>
      </c>
      <c r="AA59" s="125">
        <f>AM59*Constant!$B$8</f>
        <v>157.76</v>
      </c>
      <c r="AB59" s="125">
        <f>AL59/144*Constant!$B$33</f>
        <v>86.61</v>
      </c>
      <c r="AC59" s="125">
        <f>AL59/144*Constant!$B$37</f>
        <v>62.41</v>
      </c>
      <c r="AD59" s="125">
        <f>AL59/144*Constant!$B$41</f>
        <v>242</v>
      </c>
      <c r="AE59" s="125">
        <f>AL59/144*Constant!$B$36</f>
        <v>333.3</v>
      </c>
      <c r="AF59" s="125">
        <f>SUM(AM59*Constant!$B$57)</f>
        <v>0</v>
      </c>
      <c r="AG59" s="122" t="e">
        <f>Constant!#REF!*AM59</f>
        <v>#REF!</v>
      </c>
      <c r="AH59" s="125">
        <f>AL59/144*Constant!$B$38</f>
        <v>47.52</v>
      </c>
      <c r="AI59" s="125">
        <f>AL59/144*Constant!$B$44</f>
        <v>124.81</v>
      </c>
      <c r="AJ59" s="138">
        <v>44</v>
      </c>
      <c r="AK59" s="138">
        <v>24</v>
      </c>
      <c r="AL59" s="138">
        <f t="shared" si="29"/>
        <v>1056</v>
      </c>
      <c r="AM59" s="138">
        <f t="shared" si="30"/>
        <v>68</v>
      </c>
      <c r="AN59" s="178">
        <f t="shared" si="31"/>
        <v>136</v>
      </c>
      <c r="AO59" s="125"/>
      <c r="AP59" s="125"/>
      <c r="AQ59" s="125"/>
      <c r="AR59" s="125"/>
    </row>
    <row r="60" spans="1:44" x14ac:dyDescent="0.2">
      <c r="A60" s="361">
        <v>4010</v>
      </c>
      <c r="B60" s="191" t="s">
        <v>175</v>
      </c>
      <c r="C60" s="124">
        <f t="shared" si="17"/>
        <v>90.32</v>
      </c>
      <c r="D60" s="121">
        <f t="shared" si="18"/>
        <v>99.87</v>
      </c>
      <c r="E60" s="171" t="s">
        <v>199</v>
      </c>
      <c r="F60" s="171" t="s">
        <v>209</v>
      </c>
      <c r="G60" s="180" t="s">
        <v>226</v>
      </c>
      <c r="H60" s="168">
        <f t="shared" si="19"/>
        <v>1056</v>
      </c>
      <c r="I60" s="169">
        <f t="shared" si="20"/>
        <v>139.19999999999999</v>
      </c>
      <c r="J60" s="124">
        <f t="shared" si="21"/>
        <v>47.24</v>
      </c>
      <c r="K60" s="276">
        <f t="shared" si="22"/>
        <v>34.04</v>
      </c>
      <c r="L60" s="276">
        <f t="shared" si="23"/>
        <v>25.92</v>
      </c>
      <c r="M60" s="121">
        <f t="shared" si="24"/>
        <v>132</v>
      </c>
      <c r="N60" s="121">
        <f t="shared" si="25"/>
        <v>181.8</v>
      </c>
      <c r="O60" s="276">
        <f t="shared" si="26"/>
        <v>68.08</v>
      </c>
      <c r="P60" s="121">
        <f t="shared" si="27"/>
        <v>0</v>
      </c>
      <c r="Q60" s="258" t="e">
        <f t="shared" si="28"/>
        <v>#REF!</v>
      </c>
      <c r="R60" s="125"/>
      <c r="S60" s="125"/>
      <c r="T60" s="125"/>
      <c r="X60" s="125">
        <v>90.32</v>
      </c>
      <c r="Y60" s="125">
        <v>99.87</v>
      </c>
      <c r="Z60" s="125">
        <f>AM60*Constant!$B$7</f>
        <v>1056</v>
      </c>
      <c r="AA60" s="125">
        <f>AM60*Constant!$B$8</f>
        <v>139.19999999999999</v>
      </c>
      <c r="AB60" s="125">
        <f>AL60/144*Constant!$B$33</f>
        <v>47.24</v>
      </c>
      <c r="AC60" s="125">
        <f>AL60/144*Constant!$B$37</f>
        <v>34.04</v>
      </c>
      <c r="AD60" s="125">
        <f>AL60/144*Constant!$B$41</f>
        <v>132</v>
      </c>
      <c r="AE60" s="125">
        <f>AL60/144*Constant!$B$36</f>
        <v>181.8</v>
      </c>
      <c r="AF60" s="125">
        <f>SUM(AM60*Constant!$B$57)</f>
        <v>0</v>
      </c>
      <c r="AG60" s="122" t="e">
        <f>Constant!#REF!*AM60</f>
        <v>#REF!</v>
      </c>
      <c r="AH60" s="125">
        <f>AL60/144*Constant!$B$38</f>
        <v>25.92</v>
      </c>
      <c r="AI60" s="125">
        <f>AL60/144*Constant!$B$44</f>
        <v>68.08</v>
      </c>
      <c r="AJ60" s="138">
        <v>48</v>
      </c>
      <c r="AK60" s="138">
        <v>12</v>
      </c>
      <c r="AL60" s="138">
        <f t="shared" ref="AL60:AL90" si="32">(AJ60*AK60)</f>
        <v>576</v>
      </c>
      <c r="AM60" s="138">
        <f t="shared" ref="AM60:AM90" si="33">AJ60+AK60</f>
        <v>60</v>
      </c>
      <c r="AN60" s="178">
        <f t="shared" ref="AN60:AN90" si="34">AJ60*2+AK60*2</f>
        <v>120</v>
      </c>
      <c r="AO60" s="125"/>
      <c r="AP60" s="125">
        <v>26.37</v>
      </c>
      <c r="AQ60" s="125"/>
      <c r="AR60" s="125"/>
    </row>
    <row r="61" spans="1:44" x14ac:dyDescent="0.2">
      <c r="A61" s="360">
        <v>4012</v>
      </c>
      <c r="B61" s="183" t="s">
        <v>176</v>
      </c>
      <c r="C61" s="121">
        <f t="shared" si="17"/>
        <v>91.74</v>
      </c>
      <c r="D61" s="121">
        <f t="shared" si="18"/>
        <v>101.33</v>
      </c>
      <c r="E61" s="125" t="s">
        <v>199</v>
      </c>
      <c r="F61" s="125" t="s">
        <v>209</v>
      </c>
      <c r="G61" s="187" t="s">
        <v>226</v>
      </c>
      <c r="H61" s="176">
        <f t="shared" si="19"/>
        <v>1091.2</v>
      </c>
      <c r="I61" s="177">
        <f t="shared" si="20"/>
        <v>143.84</v>
      </c>
      <c r="J61" s="121">
        <f t="shared" si="21"/>
        <v>55.11</v>
      </c>
      <c r="K61" s="276">
        <f t="shared" si="22"/>
        <v>39.71</v>
      </c>
      <c r="L61" s="276">
        <f t="shared" si="23"/>
        <v>30.24</v>
      </c>
      <c r="M61" s="121">
        <f t="shared" si="24"/>
        <v>154</v>
      </c>
      <c r="N61" s="121">
        <f t="shared" si="25"/>
        <v>212.1</v>
      </c>
      <c r="O61" s="276">
        <f t="shared" si="26"/>
        <v>79.430000000000007</v>
      </c>
      <c r="P61" s="121">
        <f t="shared" si="27"/>
        <v>0</v>
      </c>
      <c r="Q61" s="258" t="e">
        <f t="shared" si="28"/>
        <v>#REF!</v>
      </c>
      <c r="R61" s="125"/>
      <c r="S61" s="125"/>
      <c r="T61" s="125"/>
      <c r="X61" s="125">
        <v>91.74</v>
      </c>
      <c r="Y61" s="125">
        <v>101.33</v>
      </c>
      <c r="Z61" s="125">
        <f>AM61*Constant!$B$7</f>
        <v>1091.2</v>
      </c>
      <c r="AA61" s="125">
        <f>AM61*Constant!$B$8</f>
        <v>143.84</v>
      </c>
      <c r="AB61" s="125">
        <f>AL61/144*Constant!$B$33</f>
        <v>55.11</v>
      </c>
      <c r="AC61" s="125">
        <f>AL61/144*Constant!$B$37</f>
        <v>39.71</v>
      </c>
      <c r="AD61" s="125">
        <f>AL61/144*Constant!$B$41</f>
        <v>154</v>
      </c>
      <c r="AE61" s="125">
        <f>AL61/144*Constant!$B$36</f>
        <v>212.1</v>
      </c>
      <c r="AF61" s="125">
        <f>SUM(AM61*Constant!$B$57)</f>
        <v>0</v>
      </c>
      <c r="AG61" s="122" t="e">
        <f>Constant!#REF!*AM61</f>
        <v>#REF!</v>
      </c>
      <c r="AH61" s="125">
        <f>AL61/144*Constant!$B$38</f>
        <v>30.24</v>
      </c>
      <c r="AI61" s="125">
        <f>AL61/144*Constant!$B$44</f>
        <v>79.430000000000007</v>
      </c>
      <c r="AJ61" s="138">
        <v>48</v>
      </c>
      <c r="AK61" s="138">
        <v>14</v>
      </c>
      <c r="AL61" s="138">
        <f t="shared" si="32"/>
        <v>672</v>
      </c>
      <c r="AM61" s="138">
        <f t="shared" si="33"/>
        <v>62</v>
      </c>
      <c r="AN61" s="178">
        <f t="shared" si="34"/>
        <v>124</v>
      </c>
      <c r="AO61" s="125"/>
      <c r="AP61" s="125">
        <v>26.37</v>
      </c>
      <c r="AQ61" s="125"/>
      <c r="AR61" s="125"/>
    </row>
    <row r="62" spans="1:44" x14ac:dyDescent="0.2">
      <c r="A62" s="360">
        <v>4016</v>
      </c>
      <c r="B62" s="429" t="s">
        <v>469</v>
      </c>
      <c r="C62" s="121">
        <f t="shared" si="17"/>
        <v>97.06</v>
      </c>
      <c r="D62" s="121">
        <f t="shared" si="18"/>
        <v>107.05</v>
      </c>
      <c r="E62" s="431" t="s">
        <v>199</v>
      </c>
      <c r="F62" s="431" t="s">
        <v>209</v>
      </c>
      <c r="G62" s="180" t="s">
        <v>226</v>
      </c>
      <c r="H62" s="176">
        <f t="shared" si="19"/>
        <v>25.74</v>
      </c>
      <c r="I62" s="177">
        <f t="shared" si="20"/>
        <v>38.28</v>
      </c>
      <c r="J62" s="121">
        <f t="shared" si="21"/>
        <v>7.56</v>
      </c>
      <c r="K62" s="276">
        <f t="shared" si="22"/>
        <v>9.6</v>
      </c>
      <c r="L62" s="276">
        <f t="shared" si="23"/>
        <v>51</v>
      </c>
      <c r="M62" s="121">
        <f t="shared" si="24"/>
        <v>7.8</v>
      </c>
      <c r="N62" s="121">
        <f t="shared" si="25"/>
        <v>5.64</v>
      </c>
      <c r="O62" s="276">
        <f t="shared" si="26"/>
        <v>45</v>
      </c>
      <c r="P62" s="121">
        <f t="shared" si="27"/>
        <v>0</v>
      </c>
      <c r="Q62" s="258">
        <f t="shared" si="28"/>
        <v>8.58</v>
      </c>
      <c r="R62" s="125"/>
      <c r="S62" s="125"/>
      <c r="T62" s="125"/>
      <c r="X62" s="125">
        <v>97.06</v>
      </c>
      <c r="Y62" s="125">
        <v>107.05</v>
      </c>
      <c r="Z62" s="125">
        <v>25.74</v>
      </c>
      <c r="AA62" s="125">
        <v>38.28</v>
      </c>
      <c r="AB62" s="125">
        <v>7.56</v>
      </c>
      <c r="AC62" s="125">
        <v>9.6</v>
      </c>
      <c r="AD62" s="125">
        <v>7.8</v>
      </c>
      <c r="AE62" s="125">
        <v>5.64</v>
      </c>
      <c r="AF62" s="125">
        <f>SUM(AM62*Constant!$B$57)</f>
        <v>0</v>
      </c>
      <c r="AG62" s="122">
        <v>8.58</v>
      </c>
      <c r="AH62" s="125">
        <v>51</v>
      </c>
      <c r="AI62" s="125">
        <v>45</v>
      </c>
      <c r="AJ62" s="138">
        <v>48</v>
      </c>
      <c r="AK62" s="138">
        <v>20</v>
      </c>
      <c r="AL62" s="138">
        <f>(AJ62*AK62)</f>
        <v>960</v>
      </c>
      <c r="AM62" s="138">
        <f>AJ62+AK62</f>
        <v>68</v>
      </c>
      <c r="AN62" s="178">
        <f>AJ62*2+AK62*2</f>
        <v>136</v>
      </c>
      <c r="AO62" s="125"/>
      <c r="AP62" s="125">
        <v>28.92</v>
      </c>
      <c r="AQ62" s="125"/>
      <c r="AR62" s="125"/>
    </row>
    <row r="63" spans="1:44" x14ac:dyDescent="0.2">
      <c r="A63" s="360">
        <v>4018</v>
      </c>
      <c r="B63" s="193" t="s">
        <v>177</v>
      </c>
      <c r="C63" s="121">
        <f t="shared" si="17"/>
        <v>100.16</v>
      </c>
      <c r="D63" s="121">
        <f t="shared" si="18"/>
        <v>110.33</v>
      </c>
      <c r="E63" s="125" t="s">
        <v>203</v>
      </c>
      <c r="F63" s="125" t="s">
        <v>18</v>
      </c>
      <c r="G63" s="180" t="s">
        <v>226</v>
      </c>
      <c r="H63" s="176">
        <f t="shared" si="19"/>
        <v>1196.8</v>
      </c>
      <c r="I63" s="177">
        <f t="shared" si="20"/>
        <v>157.76</v>
      </c>
      <c r="J63" s="121">
        <f t="shared" si="21"/>
        <v>78.73</v>
      </c>
      <c r="K63" s="276">
        <f t="shared" si="22"/>
        <v>56.73</v>
      </c>
      <c r="L63" s="276">
        <f t="shared" si="23"/>
        <v>43.2</v>
      </c>
      <c r="M63" s="121">
        <f t="shared" si="24"/>
        <v>220</v>
      </c>
      <c r="N63" s="121">
        <f t="shared" si="25"/>
        <v>303</v>
      </c>
      <c r="O63" s="276">
        <f t="shared" si="26"/>
        <v>113.47</v>
      </c>
      <c r="P63" s="121">
        <f t="shared" si="27"/>
        <v>0</v>
      </c>
      <c r="Q63" s="258" t="e">
        <f t="shared" si="28"/>
        <v>#REF!</v>
      </c>
      <c r="R63" s="125"/>
      <c r="S63" s="125"/>
      <c r="T63" s="125"/>
      <c r="X63" s="125">
        <v>100.16</v>
      </c>
      <c r="Y63" s="125">
        <v>110.33</v>
      </c>
      <c r="Z63" s="125">
        <f>AM63*Constant!$B$7</f>
        <v>1196.8</v>
      </c>
      <c r="AA63" s="125">
        <f>AM63*Constant!$B$8</f>
        <v>157.76</v>
      </c>
      <c r="AB63" s="125">
        <f>AL63/144*Constant!$B$33</f>
        <v>78.73</v>
      </c>
      <c r="AC63" s="125">
        <f>AL63/144*Constant!$B$37</f>
        <v>56.73</v>
      </c>
      <c r="AD63" s="125">
        <f>AL63/144*Constant!$B$41</f>
        <v>220</v>
      </c>
      <c r="AE63" s="125">
        <f>AL63/144*Constant!$B$36</f>
        <v>303</v>
      </c>
      <c r="AF63" s="125">
        <f>SUM(AM63*Constant!$B$57)</f>
        <v>0</v>
      </c>
      <c r="AG63" s="122" t="e">
        <f>Constant!#REF!*AM63</f>
        <v>#REF!</v>
      </c>
      <c r="AH63" s="125">
        <f>AL63/144*Constant!$B$38</f>
        <v>43.2</v>
      </c>
      <c r="AI63" s="125">
        <f>AL63/144*Constant!$B$44</f>
        <v>113.47</v>
      </c>
      <c r="AJ63" s="138">
        <v>48</v>
      </c>
      <c r="AK63" s="138">
        <v>20</v>
      </c>
      <c r="AL63" s="138">
        <f t="shared" si="32"/>
        <v>960</v>
      </c>
      <c r="AM63" s="138">
        <f t="shared" si="33"/>
        <v>68</v>
      </c>
      <c r="AN63" s="178">
        <f t="shared" si="34"/>
        <v>136</v>
      </c>
      <c r="AO63" s="125"/>
      <c r="AP63" s="125">
        <v>28.92</v>
      </c>
      <c r="AQ63" s="125"/>
      <c r="AR63" s="125"/>
    </row>
    <row r="64" spans="1:44" x14ac:dyDescent="0.2">
      <c r="A64" s="362">
        <v>4020</v>
      </c>
      <c r="B64" s="184" t="s">
        <v>178</v>
      </c>
      <c r="C64" s="123">
        <f t="shared" si="17"/>
        <v>105.57</v>
      </c>
      <c r="D64" s="123">
        <f t="shared" si="18"/>
        <v>116.12</v>
      </c>
      <c r="E64" s="189" t="s">
        <v>203</v>
      </c>
      <c r="F64" s="189" t="s">
        <v>18</v>
      </c>
      <c r="G64" s="180" t="s">
        <v>226</v>
      </c>
      <c r="H64" s="188">
        <f t="shared" si="19"/>
        <v>1267.2</v>
      </c>
      <c r="I64" s="123">
        <f t="shared" si="20"/>
        <v>167.04</v>
      </c>
      <c r="J64" s="123">
        <f t="shared" si="21"/>
        <v>94.48</v>
      </c>
      <c r="K64" s="350">
        <f t="shared" si="22"/>
        <v>68.08</v>
      </c>
      <c r="L64" s="350">
        <f t="shared" si="23"/>
        <v>51.84</v>
      </c>
      <c r="M64" s="123">
        <f t="shared" si="24"/>
        <v>264</v>
      </c>
      <c r="N64" s="123">
        <f t="shared" si="25"/>
        <v>363.6</v>
      </c>
      <c r="O64" s="350">
        <f t="shared" si="26"/>
        <v>136.16</v>
      </c>
      <c r="P64" s="123">
        <f t="shared" si="27"/>
        <v>0</v>
      </c>
      <c r="Q64" s="259" t="e">
        <f t="shared" si="28"/>
        <v>#REF!</v>
      </c>
      <c r="R64" s="125"/>
      <c r="S64" s="125"/>
      <c r="T64" s="125"/>
      <c r="X64" s="125">
        <v>105.57</v>
      </c>
      <c r="Y64" s="125">
        <v>116.12</v>
      </c>
      <c r="Z64" s="125">
        <f>AM64*Constant!$B$7</f>
        <v>1267.2</v>
      </c>
      <c r="AA64" s="125">
        <f>AM64*Constant!$B$8</f>
        <v>167.04</v>
      </c>
      <c r="AB64" s="125">
        <f>AL64/144*Constant!$B$33</f>
        <v>94.48</v>
      </c>
      <c r="AC64" s="125">
        <f>AL64/144*Constant!$B$37</f>
        <v>68.08</v>
      </c>
      <c r="AD64" s="125">
        <f>AL64/144*Constant!$B$41</f>
        <v>264</v>
      </c>
      <c r="AE64" s="125">
        <f>AL64/144*Constant!$B$36</f>
        <v>363.6</v>
      </c>
      <c r="AF64" s="125">
        <f>SUM(AM64*Constant!$B$57)</f>
        <v>0</v>
      </c>
      <c r="AG64" s="122" t="e">
        <f>Constant!#REF!*AM64</f>
        <v>#REF!</v>
      </c>
      <c r="AH64" s="125">
        <f>AL64/144*Constant!$B$38</f>
        <v>51.84</v>
      </c>
      <c r="AI64" s="125">
        <f>AL64/144*Constant!$B$44</f>
        <v>136.16</v>
      </c>
      <c r="AJ64" s="138">
        <v>48</v>
      </c>
      <c r="AK64" s="138">
        <v>24</v>
      </c>
      <c r="AL64" s="138">
        <f t="shared" si="32"/>
        <v>1152</v>
      </c>
      <c r="AM64" s="138">
        <f t="shared" si="33"/>
        <v>72</v>
      </c>
      <c r="AN64" s="178">
        <f t="shared" si="34"/>
        <v>144</v>
      </c>
      <c r="AO64" s="125"/>
      <c r="AP64" s="125">
        <v>30.6</v>
      </c>
      <c r="AQ64" s="125"/>
      <c r="AR64" s="125"/>
    </row>
    <row r="65" spans="1:44" x14ac:dyDescent="0.2">
      <c r="A65" s="360">
        <v>4610</v>
      </c>
      <c r="B65" s="183" t="s">
        <v>384</v>
      </c>
      <c r="C65" s="121">
        <f t="shared" si="17"/>
        <v>97.39</v>
      </c>
      <c r="D65" s="121">
        <f t="shared" si="18"/>
        <v>107.37</v>
      </c>
      <c r="E65" s="166" t="s">
        <v>199</v>
      </c>
      <c r="F65" s="125" t="s">
        <v>209</v>
      </c>
      <c r="G65" s="187" t="s">
        <v>226</v>
      </c>
      <c r="H65" s="176">
        <f t="shared" si="19"/>
        <v>1161.5999999999999</v>
      </c>
      <c r="I65" s="121">
        <f t="shared" si="20"/>
        <v>153.12</v>
      </c>
      <c r="J65" s="121">
        <f t="shared" si="21"/>
        <v>53.15</v>
      </c>
      <c r="K65" s="276">
        <f t="shared" si="22"/>
        <v>38.299999999999997</v>
      </c>
      <c r="L65" s="276">
        <f t="shared" si="23"/>
        <v>29.16</v>
      </c>
      <c r="M65" s="121">
        <f t="shared" si="24"/>
        <v>148.5</v>
      </c>
      <c r="N65" s="121">
        <f t="shared" si="25"/>
        <v>204.53</v>
      </c>
      <c r="O65" s="276">
        <f t="shared" si="26"/>
        <v>76.59</v>
      </c>
      <c r="P65" s="121">
        <f t="shared" si="27"/>
        <v>0</v>
      </c>
      <c r="Q65" s="258" t="e">
        <f t="shared" si="28"/>
        <v>#REF!</v>
      </c>
      <c r="R65" s="125"/>
      <c r="S65" s="125"/>
      <c r="T65" s="125"/>
      <c r="X65" s="125">
        <v>97.39</v>
      </c>
      <c r="Y65" s="125">
        <v>107.37</v>
      </c>
      <c r="Z65" s="125">
        <f>AM65*Constant!$B$7</f>
        <v>1161.5999999999999</v>
      </c>
      <c r="AA65" s="125">
        <f>AM65*Constant!$B$8</f>
        <v>153.12</v>
      </c>
      <c r="AB65" s="125">
        <f>AL65/144*Constant!$B$33</f>
        <v>53.15</v>
      </c>
      <c r="AC65" s="125">
        <f>AL65/144*Constant!$B$37</f>
        <v>38.299999999999997</v>
      </c>
      <c r="AD65" s="125">
        <f>AL65/144*Constant!$B$41</f>
        <v>148.5</v>
      </c>
      <c r="AE65" s="125">
        <f>AL65/144*Constant!$B$36</f>
        <v>204.53</v>
      </c>
      <c r="AF65" s="125">
        <f>SUM(AM65*Constant!$B$57)</f>
        <v>0</v>
      </c>
      <c r="AG65" s="122" t="e">
        <f>Constant!#REF!*AM65</f>
        <v>#REF!</v>
      </c>
      <c r="AH65" s="125">
        <f>AL65/144*Constant!$B$38</f>
        <v>29.16</v>
      </c>
      <c r="AI65" s="125">
        <f>AL65/144*Constant!$B$44</f>
        <v>76.59</v>
      </c>
      <c r="AJ65" s="138">
        <v>54</v>
      </c>
      <c r="AK65" s="138">
        <v>12</v>
      </c>
      <c r="AL65" s="138">
        <f t="shared" si="32"/>
        <v>648</v>
      </c>
      <c r="AM65" s="138">
        <f t="shared" si="33"/>
        <v>66</v>
      </c>
      <c r="AN65" s="178">
        <f t="shared" si="34"/>
        <v>132</v>
      </c>
      <c r="AO65" s="125"/>
      <c r="AP65" s="125"/>
      <c r="AQ65" s="125"/>
      <c r="AR65" s="125"/>
    </row>
    <row r="66" spans="1:44" x14ac:dyDescent="0.2">
      <c r="A66" s="360">
        <v>4612</v>
      </c>
      <c r="B66" s="183" t="s">
        <v>385</v>
      </c>
      <c r="C66" s="121">
        <f t="shared" si="17"/>
        <v>99.5</v>
      </c>
      <c r="D66" s="121">
        <f t="shared" si="18"/>
        <v>109.52</v>
      </c>
      <c r="E66" s="174" t="s">
        <v>199</v>
      </c>
      <c r="F66" s="125" t="s">
        <v>209</v>
      </c>
      <c r="G66" s="180" t="s">
        <v>226</v>
      </c>
      <c r="H66" s="176">
        <f t="shared" si="19"/>
        <v>1196.8</v>
      </c>
      <c r="I66" s="121">
        <f t="shared" si="20"/>
        <v>157.76</v>
      </c>
      <c r="J66" s="121">
        <f t="shared" si="21"/>
        <v>62</v>
      </c>
      <c r="K66" s="276">
        <f t="shared" si="22"/>
        <v>44.68</v>
      </c>
      <c r="L66" s="276">
        <f t="shared" si="23"/>
        <v>34.020000000000003</v>
      </c>
      <c r="M66" s="121">
        <f t="shared" si="24"/>
        <v>173.25</v>
      </c>
      <c r="N66" s="121">
        <f t="shared" si="25"/>
        <v>238.61</v>
      </c>
      <c r="O66" s="276">
        <f t="shared" si="26"/>
        <v>89.36</v>
      </c>
      <c r="P66" s="121">
        <f t="shared" si="27"/>
        <v>0</v>
      </c>
      <c r="Q66" s="258" t="e">
        <f t="shared" si="28"/>
        <v>#REF!</v>
      </c>
      <c r="R66" s="125"/>
      <c r="S66" s="125"/>
      <c r="T66" s="125"/>
      <c r="X66" s="125">
        <v>99.5</v>
      </c>
      <c r="Y66" s="125">
        <v>109.52</v>
      </c>
      <c r="Z66" s="125">
        <f>AM66*Constant!$B$7</f>
        <v>1196.8</v>
      </c>
      <c r="AA66" s="125">
        <f>AM66*Constant!$B$8</f>
        <v>157.76</v>
      </c>
      <c r="AB66" s="125">
        <f>AL66/144*Constant!$B$33</f>
        <v>62</v>
      </c>
      <c r="AC66" s="125">
        <f>AL66/144*Constant!$B$37</f>
        <v>44.68</v>
      </c>
      <c r="AD66" s="125">
        <f>AL66/144*Constant!$B$41</f>
        <v>173.25</v>
      </c>
      <c r="AE66" s="125">
        <f>AL66/144*Constant!$B$36</f>
        <v>238.61</v>
      </c>
      <c r="AF66" s="125">
        <f>SUM(AM66*Constant!$B$57)</f>
        <v>0</v>
      </c>
      <c r="AG66" s="122" t="e">
        <f>Constant!#REF!*AM66</f>
        <v>#REF!</v>
      </c>
      <c r="AH66" s="125">
        <f>AL66/144*Constant!$B$38</f>
        <v>34.020000000000003</v>
      </c>
      <c r="AI66" s="125">
        <f>AL66/144*Constant!$B$44</f>
        <v>89.36</v>
      </c>
      <c r="AJ66" s="138">
        <v>54</v>
      </c>
      <c r="AK66" s="138">
        <v>14</v>
      </c>
      <c r="AL66" s="138">
        <f t="shared" si="32"/>
        <v>756</v>
      </c>
      <c r="AM66" s="138">
        <f t="shared" si="33"/>
        <v>68</v>
      </c>
      <c r="AN66" s="178">
        <f t="shared" si="34"/>
        <v>136</v>
      </c>
      <c r="AO66" s="125"/>
      <c r="AP66" s="125"/>
      <c r="AQ66" s="125"/>
      <c r="AR66" s="125"/>
    </row>
    <row r="67" spans="1:44" x14ac:dyDescent="0.2">
      <c r="A67" s="360">
        <v>4616</v>
      </c>
      <c r="B67" s="426" t="s">
        <v>470</v>
      </c>
      <c r="C67" s="121">
        <f t="shared" si="17"/>
        <v>104.82</v>
      </c>
      <c r="D67" s="121">
        <f t="shared" si="18"/>
        <v>115.09</v>
      </c>
      <c r="E67" s="455" t="s">
        <v>199</v>
      </c>
      <c r="F67" s="431" t="s">
        <v>479</v>
      </c>
      <c r="G67" s="180" t="s">
        <v>226</v>
      </c>
      <c r="H67" s="176">
        <f t="shared" si="19"/>
        <v>28.08</v>
      </c>
      <c r="I67" s="121">
        <f t="shared" si="20"/>
        <v>41.76</v>
      </c>
      <c r="J67" s="121">
        <f t="shared" si="21"/>
        <v>8.51</v>
      </c>
      <c r="K67" s="276">
        <f t="shared" si="22"/>
        <v>10.8</v>
      </c>
      <c r="L67" s="276">
        <f t="shared" si="23"/>
        <v>57.38</v>
      </c>
      <c r="M67" s="121">
        <f t="shared" si="24"/>
        <v>8.7799999999999994</v>
      </c>
      <c r="N67" s="121">
        <f t="shared" si="25"/>
        <v>6.35</v>
      </c>
      <c r="O67" s="276">
        <f t="shared" si="26"/>
        <v>50.63</v>
      </c>
      <c r="P67" s="121">
        <f t="shared" si="27"/>
        <v>0</v>
      </c>
      <c r="Q67" s="258">
        <f t="shared" si="28"/>
        <v>9.36</v>
      </c>
      <c r="R67" s="125"/>
      <c r="S67" s="125"/>
      <c r="T67" s="125"/>
      <c r="X67" s="125">
        <v>104.82</v>
      </c>
      <c r="Y67" s="125">
        <v>115.09</v>
      </c>
      <c r="Z67" s="125">
        <v>28.08</v>
      </c>
      <c r="AA67" s="125">
        <v>41.76</v>
      </c>
      <c r="AB67" s="125">
        <v>8.51</v>
      </c>
      <c r="AC67" s="125">
        <v>10.8</v>
      </c>
      <c r="AD67" s="125">
        <v>8.7799999999999994</v>
      </c>
      <c r="AE67" s="125">
        <v>6.35</v>
      </c>
      <c r="AF67" s="125">
        <f>SUM(AM67*Constant!$B$57)</f>
        <v>0</v>
      </c>
      <c r="AG67" s="122">
        <v>9.36</v>
      </c>
      <c r="AH67" s="125">
        <v>57.38</v>
      </c>
      <c r="AI67" s="125">
        <v>50.63</v>
      </c>
      <c r="AJ67" s="138">
        <v>54</v>
      </c>
      <c r="AK67" s="138">
        <v>20</v>
      </c>
      <c r="AL67" s="138">
        <f>(AJ67*AK67)</f>
        <v>1080</v>
      </c>
      <c r="AM67" s="138">
        <f>AJ67+AK67</f>
        <v>74</v>
      </c>
      <c r="AN67" s="178">
        <f>AJ67*2+AK67*2</f>
        <v>148</v>
      </c>
      <c r="AO67" s="125"/>
      <c r="AP67" s="125"/>
      <c r="AQ67" s="125"/>
      <c r="AR67" s="125"/>
    </row>
    <row r="68" spans="1:44" x14ac:dyDescent="0.2">
      <c r="A68" s="360">
        <v>4618</v>
      </c>
      <c r="B68" s="183" t="s">
        <v>386</v>
      </c>
      <c r="C68" s="121">
        <f t="shared" si="17"/>
        <v>107.2</v>
      </c>
      <c r="D68" s="121">
        <f t="shared" si="18"/>
        <v>117.5</v>
      </c>
      <c r="E68" s="174" t="s">
        <v>203</v>
      </c>
      <c r="F68" s="125" t="s">
        <v>18</v>
      </c>
      <c r="G68" s="180" t="s">
        <v>226</v>
      </c>
      <c r="H68" s="176">
        <f t="shared" si="19"/>
        <v>1302.4000000000001</v>
      </c>
      <c r="I68" s="121">
        <f t="shared" si="20"/>
        <v>171.68</v>
      </c>
      <c r="J68" s="121">
        <f t="shared" si="21"/>
        <v>88.58</v>
      </c>
      <c r="K68" s="276">
        <f t="shared" si="22"/>
        <v>63.83</v>
      </c>
      <c r="L68" s="276">
        <f t="shared" si="23"/>
        <v>48.6</v>
      </c>
      <c r="M68" s="121">
        <f t="shared" si="24"/>
        <v>247.5</v>
      </c>
      <c r="N68" s="121">
        <f t="shared" si="25"/>
        <v>340.88</v>
      </c>
      <c r="O68" s="276">
        <f t="shared" si="26"/>
        <v>127.65</v>
      </c>
      <c r="P68" s="121">
        <f t="shared" si="27"/>
        <v>0</v>
      </c>
      <c r="Q68" s="258" t="e">
        <f t="shared" si="28"/>
        <v>#REF!</v>
      </c>
      <c r="R68" s="125"/>
      <c r="S68" s="125"/>
      <c r="T68" s="125"/>
      <c r="X68" s="125">
        <v>107.2</v>
      </c>
      <c r="Y68" s="125">
        <v>117.5</v>
      </c>
      <c r="Z68" s="125">
        <f>AM68*Constant!$B$7</f>
        <v>1302.4000000000001</v>
      </c>
      <c r="AA68" s="125">
        <f>AM68*Constant!$B$8</f>
        <v>171.68</v>
      </c>
      <c r="AB68" s="125">
        <f>AL68/144*Constant!$B$33</f>
        <v>88.58</v>
      </c>
      <c r="AC68" s="125">
        <f>AL68/144*Constant!$B$37</f>
        <v>63.83</v>
      </c>
      <c r="AD68" s="125">
        <f>AL68/144*Constant!$B$41</f>
        <v>247.5</v>
      </c>
      <c r="AE68" s="125">
        <f>AL68/144*Constant!$B$36</f>
        <v>340.88</v>
      </c>
      <c r="AF68" s="125">
        <f>SUM(AM68*Constant!$B$57)</f>
        <v>0</v>
      </c>
      <c r="AG68" s="122" t="e">
        <f>Constant!#REF!*AM68</f>
        <v>#REF!</v>
      </c>
      <c r="AH68" s="125">
        <f>AL68/144*Constant!$B$38</f>
        <v>48.6</v>
      </c>
      <c r="AI68" s="125">
        <f>AL68/144*Constant!$B$44</f>
        <v>127.65</v>
      </c>
      <c r="AJ68" s="138">
        <v>54</v>
      </c>
      <c r="AK68" s="138">
        <v>20</v>
      </c>
      <c r="AL68" s="138">
        <f t="shared" si="32"/>
        <v>1080</v>
      </c>
      <c r="AM68" s="138">
        <f t="shared" si="33"/>
        <v>74</v>
      </c>
      <c r="AN68" s="178">
        <f t="shared" si="34"/>
        <v>148</v>
      </c>
      <c r="AO68" s="125"/>
      <c r="AP68" s="125"/>
      <c r="AQ68" s="125"/>
      <c r="AR68" s="125"/>
    </row>
    <row r="69" spans="1:44" x14ac:dyDescent="0.2">
      <c r="A69" s="360">
        <v>4620</v>
      </c>
      <c r="B69" s="183" t="s">
        <v>387</v>
      </c>
      <c r="C69" s="121">
        <f t="shared" si="17"/>
        <v>113.59</v>
      </c>
      <c r="D69" s="123">
        <f t="shared" si="18"/>
        <v>124.22</v>
      </c>
      <c r="E69" s="185" t="s">
        <v>203</v>
      </c>
      <c r="F69" s="125" t="s">
        <v>18</v>
      </c>
      <c r="G69" s="180" t="s">
        <v>226</v>
      </c>
      <c r="H69" s="176">
        <f t="shared" si="19"/>
        <v>1372.8</v>
      </c>
      <c r="I69" s="121">
        <f t="shared" si="20"/>
        <v>180.96</v>
      </c>
      <c r="J69" s="121">
        <f t="shared" si="21"/>
        <v>106.29</v>
      </c>
      <c r="K69" s="350">
        <f t="shared" si="22"/>
        <v>76.59</v>
      </c>
      <c r="L69" s="350">
        <f t="shared" si="23"/>
        <v>58.32</v>
      </c>
      <c r="M69" s="123">
        <f t="shared" si="24"/>
        <v>297</v>
      </c>
      <c r="N69" s="123">
        <f t="shared" si="25"/>
        <v>409.05</v>
      </c>
      <c r="O69" s="350">
        <f t="shared" si="26"/>
        <v>153.18</v>
      </c>
      <c r="P69" s="121">
        <f t="shared" si="27"/>
        <v>0</v>
      </c>
      <c r="Q69" s="258" t="e">
        <f t="shared" si="28"/>
        <v>#REF!</v>
      </c>
      <c r="R69" s="125"/>
      <c r="S69" s="125"/>
      <c r="T69" s="125"/>
      <c r="X69" s="125">
        <v>113.59</v>
      </c>
      <c r="Y69" s="125">
        <v>124.22</v>
      </c>
      <c r="Z69" s="125">
        <f>AM69*Constant!$B$7</f>
        <v>1372.8</v>
      </c>
      <c r="AA69" s="125">
        <f>AM69*Constant!$B$8</f>
        <v>180.96</v>
      </c>
      <c r="AB69" s="125">
        <f>AL69/144*Constant!$B$33</f>
        <v>106.29</v>
      </c>
      <c r="AC69" s="125">
        <f>AL69/144*Constant!$B$37</f>
        <v>76.59</v>
      </c>
      <c r="AD69" s="125">
        <f>AL69/144*Constant!$B$41</f>
        <v>297</v>
      </c>
      <c r="AE69" s="125">
        <f>AL69/144*Constant!$B$36</f>
        <v>409.05</v>
      </c>
      <c r="AF69" s="125">
        <f>SUM(AM69*Constant!$B$57)</f>
        <v>0</v>
      </c>
      <c r="AG69" s="122" t="e">
        <f>Constant!#REF!*AM69</f>
        <v>#REF!</v>
      </c>
      <c r="AH69" s="125">
        <f>AL69/144*Constant!$B$38</f>
        <v>58.32</v>
      </c>
      <c r="AI69" s="125">
        <f>AL69/144*Constant!$B$44</f>
        <v>153.18</v>
      </c>
      <c r="AJ69" s="138">
        <v>54</v>
      </c>
      <c r="AK69" s="138">
        <v>24</v>
      </c>
      <c r="AL69" s="138">
        <f t="shared" si="32"/>
        <v>1296</v>
      </c>
      <c r="AM69" s="138">
        <f t="shared" si="33"/>
        <v>78</v>
      </c>
      <c r="AN69" s="178">
        <f t="shared" si="34"/>
        <v>156</v>
      </c>
      <c r="AO69" s="125"/>
      <c r="AP69" s="125"/>
      <c r="AQ69" s="125"/>
      <c r="AR69" s="125"/>
    </row>
    <row r="70" spans="1:44" x14ac:dyDescent="0.2">
      <c r="A70" s="361">
        <v>5010</v>
      </c>
      <c r="B70" s="191" t="s">
        <v>179</v>
      </c>
      <c r="C70" s="124">
        <f t="shared" si="17"/>
        <v>101.68</v>
      </c>
      <c r="D70" s="121">
        <f t="shared" si="18"/>
        <v>112.1</v>
      </c>
      <c r="E70" s="166" t="s">
        <v>204</v>
      </c>
      <c r="F70" s="194" t="s">
        <v>210</v>
      </c>
      <c r="G70" s="187" t="s">
        <v>226</v>
      </c>
      <c r="H70" s="168">
        <f t="shared" si="19"/>
        <v>1267.2</v>
      </c>
      <c r="I70" s="124">
        <f t="shared" si="20"/>
        <v>167.04</v>
      </c>
      <c r="J70" s="124">
        <f t="shared" si="21"/>
        <v>59.05</v>
      </c>
      <c r="K70" s="276">
        <f t="shared" si="22"/>
        <v>42.55</v>
      </c>
      <c r="L70" s="276">
        <f t="shared" si="23"/>
        <v>32.4</v>
      </c>
      <c r="M70" s="121">
        <f t="shared" si="24"/>
        <v>165</v>
      </c>
      <c r="N70" s="121">
        <f t="shared" si="25"/>
        <v>227.25</v>
      </c>
      <c r="O70" s="276">
        <f t="shared" si="26"/>
        <v>85.1</v>
      </c>
      <c r="P70" s="124">
        <f t="shared" si="27"/>
        <v>0</v>
      </c>
      <c r="Q70" s="260" t="e">
        <f t="shared" si="28"/>
        <v>#REF!</v>
      </c>
      <c r="R70" s="125"/>
      <c r="S70" s="125"/>
      <c r="T70" s="125"/>
      <c r="X70" s="125">
        <v>101.68</v>
      </c>
      <c r="Y70" s="125">
        <v>112.1</v>
      </c>
      <c r="Z70" s="125">
        <f>AM70*Constant!$B$7</f>
        <v>1267.2</v>
      </c>
      <c r="AA70" s="125">
        <f>AM70*Constant!$B$8</f>
        <v>167.04</v>
      </c>
      <c r="AB70" s="125">
        <f>AL70/144*Constant!$B$33</f>
        <v>59.05</v>
      </c>
      <c r="AC70" s="125">
        <f>AL70/144*Constant!$B$37</f>
        <v>42.55</v>
      </c>
      <c r="AD70" s="125">
        <f>AL70/144*Constant!$B$41</f>
        <v>165</v>
      </c>
      <c r="AE70" s="125">
        <f>AL70/144*Constant!$B$36</f>
        <v>227.25</v>
      </c>
      <c r="AF70" s="125">
        <f>SUM(AM70*Constant!$B$57)</f>
        <v>0</v>
      </c>
      <c r="AG70" s="122" t="e">
        <f>Constant!#REF!*AM70</f>
        <v>#REF!</v>
      </c>
      <c r="AH70" s="125">
        <f>AL70/144*Constant!$B$38</f>
        <v>32.4</v>
      </c>
      <c r="AI70" s="125">
        <f>AL70/144*Constant!$B$44</f>
        <v>85.1</v>
      </c>
      <c r="AJ70" s="138">
        <v>60</v>
      </c>
      <c r="AK70" s="138">
        <v>12</v>
      </c>
      <c r="AL70" s="138">
        <f t="shared" si="32"/>
        <v>720</v>
      </c>
      <c r="AM70" s="138">
        <f t="shared" si="33"/>
        <v>72</v>
      </c>
      <c r="AN70" s="178">
        <f t="shared" si="34"/>
        <v>144</v>
      </c>
      <c r="AO70" s="125"/>
      <c r="AP70" s="125">
        <v>31.47</v>
      </c>
      <c r="AQ70" s="125"/>
      <c r="AR70" s="125"/>
    </row>
    <row r="71" spans="1:44" x14ac:dyDescent="0.2">
      <c r="A71" s="360">
        <v>5012</v>
      </c>
      <c r="B71" s="183" t="s">
        <v>180</v>
      </c>
      <c r="C71" s="121">
        <f t="shared" si="17"/>
        <v>103.96</v>
      </c>
      <c r="D71" s="121">
        <f t="shared" si="18"/>
        <v>114.4</v>
      </c>
      <c r="E71" s="174" t="s">
        <v>204</v>
      </c>
      <c r="F71" s="190" t="s">
        <v>210</v>
      </c>
      <c r="G71" s="180" t="s">
        <v>226</v>
      </c>
      <c r="H71" s="176">
        <f t="shared" si="19"/>
        <v>1302.4000000000001</v>
      </c>
      <c r="I71" s="121">
        <f t="shared" si="20"/>
        <v>171.68</v>
      </c>
      <c r="J71" s="121">
        <f t="shared" si="21"/>
        <v>68.89</v>
      </c>
      <c r="K71" s="276">
        <f t="shared" si="22"/>
        <v>49.64</v>
      </c>
      <c r="L71" s="276">
        <f t="shared" si="23"/>
        <v>37.799999999999997</v>
      </c>
      <c r="M71" s="121">
        <f t="shared" si="24"/>
        <v>192.5</v>
      </c>
      <c r="N71" s="121">
        <f t="shared" si="25"/>
        <v>265.13</v>
      </c>
      <c r="O71" s="276">
        <f t="shared" si="26"/>
        <v>99.28</v>
      </c>
      <c r="P71" s="121">
        <f t="shared" si="27"/>
        <v>0</v>
      </c>
      <c r="Q71" s="258" t="e">
        <f t="shared" si="28"/>
        <v>#REF!</v>
      </c>
      <c r="R71" s="125"/>
      <c r="S71" s="125"/>
      <c r="T71" s="125"/>
      <c r="X71" s="125">
        <v>103.96</v>
      </c>
      <c r="Y71" s="125">
        <v>114.4</v>
      </c>
      <c r="Z71" s="125">
        <f>AM71*Constant!$B$7</f>
        <v>1302.4000000000001</v>
      </c>
      <c r="AA71" s="125">
        <f>AM71*Constant!$B$8</f>
        <v>171.68</v>
      </c>
      <c r="AB71" s="125">
        <f>AL71/144*Constant!$B$33</f>
        <v>68.89</v>
      </c>
      <c r="AC71" s="125">
        <f>AL71/144*Constant!$B$37</f>
        <v>49.64</v>
      </c>
      <c r="AD71" s="125">
        <f>AL71/144*Constant!$B$41</f>
        <v>192.5</v>
      </c>
      <c r="AE71" s="125">
        <f>AL71/144*Constant!$B$36</f>
        <v>265.13</v>
      </c>
      <c r="AF71" s="125">
        <f>SUM(AM71*Constant!$B$57)</f>
        <v>0</v>
      </c>
      <c r="AG71" s="122" t="e">
        <f>Constant!#REF!*AM71</f>
        <v>#REF!</v>
      </c>
      <c r="AH71" s="125">
        <f>AL71/144*Constant!$B$38</f>
        <v>37.799999999999997</v>
      </c>
      <c r="AI71" s="125">
        <f>AL71/144*Constant!$B$44</f>
        <v>99.28</v>
      </c>
      <c r="AJ71" s="138">
        <v>60</v>
      </c>
      <c r="AK71" s="138">
        <v>14</v>
      </c>
      <c r="AL71" s="138">
        <f t="shared" si="32"/>
        <v>840</v>
      </c>
      <c r="AM71" s="138">
        <f t="shared" si="33"/>
        <v>74</v>
      </c>
      <c r="AN71" s="178">
        <f t="shared" si="34"/>
        <v>148</v>
      </c>
      <c r="AO71" s="125"/>
      <c r="AP71" s="125">
        <v>31.47</v>
      </c>
      <c r="AQ71" s="125"/>
      <c r="AR71" s="125"/>
    </row>
    <row r="72" spans="1:44" x14ac:dyDescent="0.2">
      <c r="A72" s="360">
        <v>5016</v>
      </c>
      <c r="B72" s="426" t="s">
        <v>471</v>
      </c>
      <c r="C72" s="121">
        <f t="shared" si="17"/>
        <v>108.12</v>
      </c>
      <c r="D72" s="121">
        <f t="shared" si="18"/>
        <v>118.66</v>
      </c>
      <c r="E72" s="455" t="s">
        <v>204</v>
      </c>
      <c r="F72" s="457" t="s">
        <v>210</v>
      </c>
      <c r="G72" s="180" t="s">
        <v>226</v>
      </c>
      <c r="H72" s="176">
        <f t="shared" si="19"/>
        <v>30.42</v>
      </c>
      <c r="I72" s="177">
        <f t="shared" si="20"/>
        <v>45.24</v>
      </c>
      <c r="J72" s="121">
        <f t="shared" si="21"/>
        <v>9.4499999999999993</v>
      </c>
      <c r="K72" s="276">
        <f t="shared" si="22"/>
        <v>12</v>
      </c>
      <c r="L72" s="276">
        <f t="shared" si="23"/>
        <v>63.75</v>
      </c>
      <c r="M72" s="121">
        <f t="shared" si="24"/>
        <v>9.75</v>
      </c>
      <c r="N72" s="121">
        <f t="shared" si="25"/>
        <v>7.05</v>
      </c>
      <c r="O72" s="276">
        <f t="shared" si="26"/>
        <v>56.25</v>
      </c>
      <c r="P72" s="121">
        <f t="shared" si="27"/>
        <v>0</v>
      </c>
      <c r="Q72" s="258">
        <f t="shared" si="28"/>
        <v>10.14</v>
      </c>
      <c r="R72" s="125"/>
      <c r="S72" s="125"/>
      <c r="T72" s="125"/>
      <c r="X72" s="125">
        <v>108.12</v>
      </c>
      <c r="Y72" s="125">
        <v>118.66</v>
      </c>
      <c r="Z72" s="125">
        <v>30.42</v>
      </c>
      <c r="AA72" s="125">
        <v>45.24</v>
      </c>
      <c r="AB72" s="125">
        <v>9.4499999999999993</v>
      </c>
      <c r="AC72" s="125">
        <v>12</v>
      </c>
      <c r="AD72" s="125">
        <v>9.75</v>
      </c>
      <c r="AE72" s="125">
        <v>7.05</v>
      </c>
      <c r="AF72" s="125">
        <f>SUM(AM72*Constant!$B$57)</f>
        <v>0</v>
      </c>
      <c r="AG72" s="122">
        <v>10.14</v>
      </c>
      <c r="AH72" s="125">
        <v>63.75</v>
      </c>
      <c r="AI72" s="125">
        <v>56.25</v>
      </c>
      <c r="AJ72" s="138">
        <v>60</v>
      </c>
      <c r="AK72" s="138">
        <v>20</v>
      </c>
      <c r="AL72" s="138">
        <f>(AJ72*AK72)</f>
        <v>1200</v>
      </c>
      <c r="AM72" s="138">
        <f>AJ72+AK72</f>
        <v>80</v>
      </c>
      <c r="AN72" s="178">
        <f>AJ72*2+AK72*2</f>
        <v>160</v>
      </c>
      <c r="AO72" s="125"/>
      <c r="AP72" s="125">
        <v>34.020000000000003</v>
      </c>
      <c r="AQ72" s="125"/>
      <c r="AR72" s="125"/>
    </row>
    <row r="73" spans="1:44" x14ac:dyDescent="0.2">
      <c r="A73" s="360">
        <v>5018</v>
      </c>
      <c r="B73" s="183" t="s">
        <v>181</v>
      </c>
      <c r="C73" s="121">
        <f t="shared" si="17"/>
        <v>109.12</v>
      </c>
      <c r="D73" s="121">
        <f t="shared" si="18"/>
        <v>119.54</v>
      </c>
      <c r="E73" s="174" t="s">
        <v>205</v>
      </c>
      <c r="F73" s="190" t="s">
        <v>211</v>
      </c>
      <c r="G73" s="180" t="s">
        <v>226</v>
      </c>
      <c r="H73" s="176">
        <f t="shared" si="19"/>
        <v>1408</v>
      </c>
      <c r="I73" s="177">
        <f t="shared" si="20"/>
        <v>185.6</v>
      </c>
      <c r="J73" s="121">
        <f t="shared" si="21"/>
        <v>98.42</v>
      </c>
      <c r="K73" s="276">
        <f t="shared" si="22"/>
        <v>70.92</v>
      </c>
      <c r="L73" s="276">
        <f t="shared" si="23"/>
        <v>54</v>
      </c>
      <c r="M73" s="121">
        <f t="shared" si="24"/>
        <v>275</v>
      </c>
      <c r="N73" s="121">
        <f t="shared" si="25"/>
        <v>378.75</v>
      </c>
      <c r="O73" s="276">
        <f t="shared" si="26"/>
        <v>141.83000000000001</v>
      </c>
      <c r="P73" s="121">
        <f t="shared" si="27"/>
        <v>0</v>
      </c>
      <c r="Q73" s="258" t="e">
        <f t="shared" si="28"/>
        <v>#REF!</v>
      </c>
      <c r="R73" s="125"/>
      <c r="S73" s="125"/>
      <c r="T73" s="125"/>
      <c r="X73" s="125">
        <v>109.12</v>
      </c>
      <c r="Y73" s="125">
        <v>119.54</v>
      </c>
      <c r="Z73" s="125">
        <f>AM73*Constant!$B$7</f>
        <v>1408</v>
      </c>
      <c r="AA73" s="125">
        <f>AM73*Constant!$B$8</f>
        <v>185.6</v>
      </c>
      <c r="AB73" s="125">
        <f>AL73/144*Constant!$B$33</f>
        <v>98.42</v>
      </c>
      <c r="AC73" s="125">
        <f>AL73/144*Constant!$B$37</f>
        <v>70.92</v>
      </c>
      <c r="AD73" s="125">
        <f>AL73/144*Constant!$B$41</f>
        <v>275</v>
      </c>
      <c r="AE73" s="125">
        <f>AL73/144*Constant!$B$36</f>
        <v>378.75</v>
      </c>
      <c r="AF73" s="125">
        <f>SUM(AM73*Constant!$B$57)</f>
        <v>0</v>
      </c>
      <c r="AG73" s="122" t="e">
        <f>Constant!#REF!*AM73</f>
        <v>#REF!</v>
      </c>
      <c r="AH73" s="125">
        <f>AL73/144*Constant!$B$38</f>
        <v>54</v>
      </c>
      <c r="AI73" s="125">
        <f>AL73/144*Constant!$B$44</f>
        <v>141.83000000000001</v>
      </c>
      <c r="AJ73" s="138">
        <v>60</v>
      </c>
      <c r="AK73" s="138">
        <v>20</v>
      </c>
      <c r="AL73" s="138">
        <f t="shared" si="32"/>
        <v>1200</v>
      </c>
      <c r="AM73" s="138">
        <f t="shared" si="33"/>
        <v>80</v>
      </c>
      <c r="AN73" s="178">
        <f t="shared" si="34"/>
        <v>160</v>
      </c>
      <c r="AO73" s="125"/>
      <c r="AP73" s="125">
        <v>34.020000000000003</v>
      </c>
      <c r="AQ73" s="125"/>
      <c r="AR73" s="125"/>
    </row>
    <row r="74" spans="1:44" x14ac:dyDescent="0.2">
      <c r="A74" s="362">
        <v>5020</v>
      </c>
      <c r="B74" s="195" t="s">
        <v>182</v>
      </c>
      <c r="C74" s="123">
        <f t="shared" ref="C74:C89" si="35">$O$2*X74</f>
        <v>115.34</v>
      </c>
      <c r="D74" s="123">
        <f t="shared" ref="D74:D89" si="36">$O$2*Y74</f>
        <v>126.01</v>
      </c>
      <c r="E74" s="185" t="s">
        <v>205</v>
      </c>
      <c r="F74" s="186" t="s">
        <v>211</v>
      </c>
      <c r="G74" s="180" t="s">
        <v>226</v>
      </c>
      <c r="H74" s="188">
        <f t="shared" ref="H74:H90" si="37">$O$2*Z74</f>
        <v>1478.4</v>
      </c>
      <c r="I74" s="192">
        <f t="shared" ref="I74:I90" si="38">$O$2*AA74</f>
        <v>194.88</v>
      </c>
      <c r="J74" s="123">
        <f t="shared" ref="J74:J90" si="39">$O$2*AB74</f>
        <v>118.1</v>
      </c>
      <c r="K74" s="350">
        <f t="shared" ref="K74:K90" si="40">$O$2*AC74</f>
        <v>85.1</v>
      </c>
      <c r="L74" s="350">
        <f t="shared" ref="L74:L90" si="41">$O$2*AH74</f>
        <v>64.8</v>
      </c>
      <c r="M74" s="123">
        <f t="shared" ref="M74:M90" si="42">$O$2*AD74</f>
        <v>330</v>
      </c>
      <c r="N74" s="123">
        <f t="shared" ref="N74:N90" si="43">$O$2*AE74</f>
        <v>454.5</v>
      </c>
      <c r="O74" s="350">
        <f t="shared" ref="O74:O90" si="44">$O$2*AI74</f>
        <v>170.2</v>
      </c>
      <c r="P74" s="123">
        <f t="shared" ref="P74:P90" si="45">SUM($O$2*AF74)</f>
        <v>0</v>
      </c>
      <c r="Q74" s="259" t="e">
        <f t="shared" ref="Q74:Q90" si="46">$O$2*AG74</f>
        <v>#REF!</v>
      </c>
      <c r="R74" s="125"/>
      <c r="S74" s="125"/>
      <c r="T74" s="125"/>
      <c r="X74" s="125">
        <v>115.34</v>
      </c>
      <c r="Y74" s="125">
        <v>126.01</v>
      </c>
      <c r="Z74" s="125">
        <f>AM74*Constant!$B$7</f>
        <v>1478.4</v>
      </c>
      <c r="AA74" s="125">
        <f>AM74*Constant!$B$8</f>
        <v>194.88</v>
      </c>
      <c r="AB74" s="125">
        <f>AL74/144*Constant!$B$33</f>
        <v>118.1</v>
      </c>
      <c r="AC74" s="125">
        <f>AL74/144*Constant!$B$37</f>
        <v>85.1</v>
      </c>
      <c r="AD74" s="125">
        <f>AL74/144*Constant!$B$41</f>
        <v>330</v>
      </c>
      <c r="AE74" s="125">
        <f>AL74/144*Constant!$B$36</f>
        <v>454.5</v>
      </c>
      <c r="AF74" s="125">
        <f>SUM(AM74*Constant!$B$57)</f>
        <v>0</v>
      </c>
      <c r="AG74" s="122" t="e">
        <f>Constant!#REF!*AM74</f>
        <v>#REF!</v>
      </c>
      <c r="AH74" s="125">
        <f>AL74/144*Constant!$B$38</f>
        <v>64.8</v>
      </c>
      <c r="AI74" s="125">
        <f>AL74/144*Constant!$B$44</f>
        <v>170.2</v>
      </c>
      <c r="AJ74" s="138">
        <v>60</v>
      </c>
      <c r="AK74" s="138">
        <v>24</v>
      </c>
      <c r="AL74" s="138">
        <f t="shared" si="32"/>
        <v>1440</v>
      </c>
      <c r="AM74" s="138">
        <f t="shared" si="33"/>
        <v>84</v>
      </c>
      <c r="AN74" s="178">
        <f t="shared" si="34"/>
        <v>168</v>
      </c>
      <c r="AO74" s="125"/>
      <c r="AP74" s="125">
        <v>35.700000000000003</v>
      </c>
      <c r="AQ74" s="125"/>
      <c r="AR74" s="125"/>
    </row>
    <row r="75" spans="1:44" x14ac:dyDescent="0.2">
      <c r="A75" s="360">
        <v>5610</v>
      </c>
      <c r="B75" s="193" t="s">
        <v>368</v>
      </c>
      <c r="C75" s="124">
        <f t="shared" si="35"/>
        <v>107.21</v>
      </c>
      <c r="D75" s="121">
        <f t="shared" si="36"/>
        <v>118.18</v>
      </c>
      <c r="E75" s="166" t="s">
        <v>204</v>
      </c>
      <c r="F75" s="194" t="s">
        <v>210</v>
      </c>
      <c r="G75" s="180" t="s">
        <v>226</v>
      </c>
      <c r="H75" s="176">
        <f t="shared" si="37"/>
        <v>1372.8</v>
      </c>
      <c r="I75" s="177">
        <f t="shared" si="38"/>
        <v>180.96</v>
      </c>
      <c r="J75" s="121">
        <f t="shared" si="39"/>
        <v>64.959999999999994</v>
      </c>
      <c r="K75" s="276">
        <f t="shared" si="40"/>
        <v>46.81</v>
      </c>
      <c r="L75" s="276">
        <f t="shared" si="41"/>
        <v>35.64</v>
      </c>
      <c r="M75" s="121">
        <f t="shared" si="42"/>
        <v>181.5</v>
      </c>
      <c r="N75" s="121">
        <f t="shared" si="43"/>
        <v>249.98</v>
      </c>
      <c r="O75" s="276">
        <f t="shared" si="44"/>
        <v>93.61</v>
      </c>
      <c r="P75" s="121">
        <f t="shared" si="45"/>
        <v>0</v>
      </c>
      <c r="Q75" s="258" t="e">
        <f t="shared" si="46"/>
        <v>#REF!</v>
      </c>
      <c r="R75" s="125"/>
      <c r="S75" s="125"/>
      <c r="T75" s="125"/>
      <c r="X75" s="125">
        <v>107.21</v>
      </c>
      <c r="Y75" s="125">
        <v>118.18</v>
      </c>
      <c r="Z75" s="125">
        <f>AM75*Constant!$B$7</f>
        <v>1372.8</v>
      </c>
      <c r="AA75" s="125">
        <f>AM75*Constant!$B$8</f>
        <v>180.96</v>
      </c>
      <c r="AB75" s="125">
        <f>AL75/144*Constant!$B$33</f>
        <v>64.959999999999994</v>
      </c>
      <c r="AC75" s="125">
        <f>AL75/144*Constant!$B$37</f>
        <v>46.81</v>
      </c>
      <c r="AD75" s="125">
        <f>AL75/144*Constant!$B$41</f>
        <v>181.5</v>
      </c>
      <c r="AE75" s="125">
        <f>AL75/144*Constant!$B$36</f>
        <v>249.98</v>
      </c>
      <c r="AF75" s="125">
        <f>SUM(AM75*Constant!$B$57)</f>
        <v>0</v>
      </c>
      <c r="AG75" s="122" t="e">
        <f>Constant!#REF!*AM75</f>
        <v>#REF!</v>
      </c>
      <c r="AH75" s="125">
        <f>AL75/144*Constant!$B$38</f>
        <v>35.64</v>
      </c>
      <c r="AI75" s="125">
        <f>AL75/144*Constant!$B$44</f>
        <v>93.61</v>
      </c>
      <c r="AJ75" s="138">
        <v>66</v>
      </c>
      <c r="AK75" s="138">
        <v>12</v>
      </c>
      <c r="AL75" s="138">
        <f t="shared" si="32"/>
        <v>792</v>
      </c>
      <c r="AM75" s="138">
        <f t="shared" si="33"/>
        <v>78</v>
      </c>
      <c r="AN75" s="178">
        <f t="shared" si="34"/>
        <v>156</v>
      </c>
      <c r="AO75" s="125"/>
      <c r="AP75" s="125"/>
      <c r="AQ75" s="125"/>
      <c r="AR75" s="125"/>
    </row>
    <row r="76" spans="1:44" x14ac:dyDescent="0.2">
      <c r="A76" s="360">
        <v>5612</v>
      </c>
      <c r="B76" s="183" t="s">
        <v>311</v>
      </c>
      <c r="C76" s="121">
        <f t="shared" si="35"/>
        <v>109.16</v>
      </c>
      <c r="D76" s="121">
        <f t="shared" si="36"/>
        <v>120.1</v>
      </c>
      <c r="E76" s="174" t="s">
        <v>204</v>
      </c>
      <c r="F76" s="190" t="s">
        <v>210</v>
      </c>
      <c r="G76" s="180" t="s">
        <v>226</v>
      </c>
      <c r="H76" s="176">
        <f t="shared" si="37"/>
        <v>1408</v>
      </c>
      <c r="I76" s="121">
        <f t="shared" si="38"/>
        <v>185.6</v>
      </c>
      <c r="J76" s="121">
        <f t="shared" si="39"/>
        <v>75.78</v>
      </c>
      <c r="K76" s="276">
        <f t="shared" si="40"/>
        <v>54.61</v>
      </c>
      <c r="L76" s="276">
        <f t="shared" si="41"/>
        <v>41.58</v>
      </c>
      <c r="M76" s="121">
        <f t="shared" si="42"/>
        <v>211.75</v>
      </c>
      <c r="N76" s="121">
        <f t="shared" si="43"/>
        <v>291.64</v>
      </c>
      <c r="O76" s="276">
        <f t="shared" si="44"/>
        <v>109.21</v>
      </c>
      <c r="P76" s="121">
        <f t="shared" si="45"/>
        <v>0</v>
      </c>
      <c r="Q76" s="258" t="e">
        <f t="shared" si="46"/>
        <v>#REF!</v>
      </c>
      <c r="R76" s="125"/>
      <c r="S76" s="125"/>
      <c r="T76" s="125"/>
      <c r="X76" s="125">
        <v>109.16</v>
      </c>
      <c r="Y76" s="125">
        <v>120.1</v>
      </c>
      <c r="Z76" s="125">
        <f>AM76*Constant!$B$7</f>
        <v>1408</v>
      </c>
      <c r="AA76" s="125">
        <f>AM76*Constant!$B$8</f>
        <v>185.6</v>
      </c>
      <c r="AB76" s="125">
        <f>AL76/144*Constant!$B$33</f>
        <v>75.78</v>
      </c>
      <c r="AC76" s="125">
        <f>AL76/144*Constant!$B$37</f>
        <v>54.61</v>
      </c>
      <c r="AD76" s="125">
        <f>AL76/144*Constant!$B$41</f>
        <v>211.75</v>
      </c>
      <c r="AE76" s="125">
        <f>AL76/144*Constant!$B$36</f>
        <v>291.64</v>
      </c>
      <c r="AF76" s="125">
        <f>SUM(AM76*Constant!$B$57)</f>
        <v>0</v>
      </c>
      <c r="AG76" s="122" t="e">
        <f>Constant!#REF!*AM76</f>
        <v>#REF!</v>
      </c>
      <c r="AH76" s="125">
        <f>AL76/144*Constant!$B$38</f>
        <v>41.58</v>
      </c>
      <c r="AI76" s="125">
        <f>AL76/144*Constant!$B$44</f>
        <v>109.21</v>
      </c>
      <c r="AJ76" s="138">
        <v>66</v>
      </c>
      <c r="AK76" s="138">
        <v>14</v>
      </c>
      <c r="AL76" s="138">
        <f t="shared" si="32"/>
        <v>924</v>
      </c>
      <c r="AM76" s="138">
        <f t="shared" si="33"/>
        <v>80</v>
      </c>
      <c r="AN76" s="178">
        <f t="shared" si="34"/>
        <v>160</v>
      </c>
      <c r="AO76" s="125"/>
      <c r="AP76" s="125">
        <v>36.57</v>
      </c>
      <c r="AQ76" s="125"/>
      <c r="AR76" s="125"/>
    </row>
    <row r="77" spans="1:44" x14ac:dyDescent="0.2">
      <c r="A77" s="360">
        <v>5616</v>
      </c>
      <c r="B77" s="426" t="s">
        <v>472</v>
      </c>
      <c r="C77" s="121">
        <f t="shared" si="35"/>
        <v>112.89</v>
      </c>
      <c r="D77" s="121">
        <f t="shared" si="36"/>
        <v>123.85</v>
      </c>
      <c r="E77" s="455" t="s">
        <v>204</v>
      </c>
      <c r="F77" s="457" t="s">
        <v>210</v>
      </c>
      <c r="G77" s="180" t="s">
        <v>226</v>
      </c>
      <c r="H77" s="176">
        <f t="shared" si="37"/>
        <v>32.76</v>
      </c>
      <c r="I77" s="121">
        <f t="shared" si="38"/>
        <v>48.72</v>
      </c>
      <c r="J77" s="121">
        <f t="shared" si="39"/>
        <v>10.4</v>
      </c>
      <c r="K77" s="276">
        <f t="shared" si="40"/>
        <v>13.2</v>
      </c>
      <c r="L77" s="276">
        <f t="shared" si="41"/>
        <v>70.13</v>
      </c>
      <c r="M77" s="121">
        <f t="shared" si="42"/>
        <v>10.73</v>
      </c>
      <c r="N77" s="121">
        <f t="shared" si="43"/>
        <v>7.76</v>
      </c>
      <c r="O77" s="276">
        <f t="shared" si="44"/>
        <v>61.88</v>
      </c>
      <c r="P77" s="121">
        <f t="shared" si="45"/>
        <v>0</v>
      </c>
      <c r="Q77" s="258">
        <f t="shared" si="46"/>
        <v>10.92</v>
      </c>
      <c r="R77" s="125"/>
      <c r="S77" s="125"/>
      <c r="T77" s="125"/>
      <c r="X77" s="125">
        <v>112.89</v>
      </c>
      <c r="Y77" s="125">
        <v>123.85</v>
      </c>
      <c r="Z77" s="125">
        <v>32.76</v>
      </c>
      <c r="AA77" s="125">
        <v>48.72</v>
      </c>
      <c r="AB77" s="125">
        <v>10.4</v>
      </c>
      <c r="AC77" s="125">
        <v>13.2</v>
      </c>
      <c r="AD77" s="125">
        <v>10.73</v>
      </c>
      <c r="AE77" s="125">
        <v>7.76</v>
      </c>
      <c r="AF77" s="125">
        <f>SUM(AM77*Constant!$B$57)</f>
        <v>0</v>
      </c>
      <c r="AG77" s="122">
        <v>10.92</v>
      </c>
      <c r="AH77" s="125">
        <v>70.13</v>
      </c>
      <c r="AI77" s="125">
        <v>61.88</v>
      </c>
      <c r="AJ77" s="138">
        <v>66</v>
      </c>
      <c r="AK77" s="138">
        <v>20</v>
      </c>
      <c r="AL77" s="138">
        <f>(AJ77*AK77)</f>
        <v>1320</v>
      </c>
      <c r="AM77" s="138">
        <f>AJ77+AK77</f>
        <v>86</v>
      </c>
      <c r="AN77" s="178">
        <f>AJ77*2+AK77*2</f>
        <v>172</v>
      </c>
      <c r="AO77" s="125"/>
      <c r="AP77" s="125">
        <v>36.57</v>
      </c>
      <c r="AQ77" s="125"/>
      <c r="AR77" s="125"/>
    </row>
    <row r="78" spans="1:44" x14ac:dyDescent="0.2">
      <c r="A78" s="360">
        <v>5618</v>
      </c>
      <c r="B78" s="183" t="s">
        <v>312</v>
      </c>
      <c r="C78" s="121">
        <f t="shared" si="35"/>
        <v>113.34</v>
      </c>
      <c r="D78" s="121">
        <f t="shared" si="36"/>
        <v>124.1</v>
      </c>
      <c r="E78" s="174" t="s">
        <v>205</v>
      </c>
      <c r="F78" s="190" t="s">
        <v>211</v>
      </c>
      <c r="G78" s="180" t="s">
        <v>226</v>
      </c>
      <c r="H78" s="176">
        <f t="shared" si="37"/>
        <v>1513.6</v>
      </c>
      <c r="I78" s="121">
        <f t="shared" si="38"/>
        <v>199.52</v>
      </c>
      <c r="J78" s="121">
        <f t="shared" si="39"/>
        <v>108.26</v>
      </c>
      <c r="K78" s="276">
        <f t="shared" si="40"/>
        <v>78.010000000000005</v>
      </c>
      <c r="L78" s="276">
        <f t="shared" si="41"/>
        <v>59.4</v>
      </c>
      <c r="M78" s="121">
        <f t="shared" si="42"/>
        <v>302.5</v>
      </c>
      <c r="N78" s="121">
        <f t="shared" si="43"/>
        <v>416.63</v>
      </c>
      <c r="O78" s="276">
        <f t="shared" si="44"/>
        <v>156.02000000000001</v>
      </c>
      <c r="P78" s="121">
        <f t="shared" si="45"/>
        <v>0</v>
      </c>
      <c r="Q78" s="258" t="e">
        <f t="shared" si="46"/>
        <v>#REF!</v>
      </c>
      <c r="R78" s="125"/>
      <c r="S78" s="125"/>
      <c r="T78" s="125"/>
      <c r="X78" s="125">
        <v>113.34</v>
      </c>
      <c r="Y78" s="125">
        <v>124.1</v>
      </c>
      <c r="Z78" s="125">
        <f>AM78*Constant!$B$7</f>
        <v>1513.6</v>
      </c>
      <c r="AA78" s="125">
        <f>AM78*Constant!$B$8</f>
        <v>199.52</v>
      </c>
      <c r="AB78" s="125">
        <f>AL78/144*Constant!$B$33</f>
        <v>108.26</v>
      </c>
      <c r="AC78" s="125">
        <f>AL78/144*Constant!$B$37</f>
        <v>78.010000000000005</v>
      </c>
      <c r="AD78" s="125">
        <f>AL78/144*Constant!$B$41</f>
        <v>302.5</v>
      </c>
      <c r="AE78" s="125">
        <f>AL78/144*Constant!$B$36</f>
        <v>416.63</v>
      </c>
      <c r="AF78" s="125">
        <f>SUM(AM78*Constant!$B$57)</f>
        <v>0</v>
      </c>
      <c r="AG78" s="122" t="e">
        <f>Constant!#REF!*AM78</f>
        <v>#REF!</v>
      </c>
      <c r="AH78" s="125">
        <f>AL78/144*Constant!$B$38</f>
        <v>59.4</v>
      </c>
      <c r="AI78" s="125">
        <f>AL78/144*Constant!$B$44</f>
        <v>156.02000000000001</v>
      </c>
      <c r="AJ78" s="138">
        <v>66</v>
      </c>
      <c r="AK78" s="138">
        <v>20</v>
      </c>
      <c r="AL78" s="138">
        <f t="shared" si="32"/>
        <v>1320</v>
      </c>
      <c r="AM78" s="138">
        <f t="shared" si="33"/>
        <v>86</v>
      </c>
      <c r="AN78" s="178">
        <f t="shared" si="34"/>
        <v>172</v>
      </c>
      <c r="AO78" s="125"/>
      <c r="AP78" s="125">
        <v>36.57</v>
      </c>
      <c r="AQ78" s="125"/>
      <c r="AR78" s="125"/>
    </row>
    <row r="79" spans="1:44" x14ac:dyDescent="0.2">
      <c r="A79" s="362">
        <v>5620</v>
      </c>
      <c r="B79" s="184" t="s">
        <v>313</v>
      </c>
      <c r="C79" s="123">
        <f t="shared" si="35"/>
        <v>120.99</v>
      </c>
      <c r="D79" s="123">
        <f t="shared" si="36"/>
        <v>132.1</v>
      </c>
      <c r="E79" s="185" t="s">
        <v>205</v>
      </c>
      <c r="F79" s="186" t="s">
        <v>211</v>
      </c>
      <c r="G79" s="187" t="s">
        <v>226</v>
      </c>
      <c r="H79" s="188">
        <f t="shared" si="37"/>
        <v>1584</v>
      </c>
      <c r="I79" s="123">
        <f t="shared" si="38"/>
        <v>208.8</v>
      </c>
      <c r="J79" s="123">
        <f t="shared" si="39"/>
        <v>129.91</v>
      </c>
      <c r="K79" s="350">
        <f t="shared" si="40"/>
        <v>93.61</v>
      </c>
      <c r="L79" s="350">
        <f t="shared" si="41"/>
        <v>71.28</v>
      </c>
      <c r="M79" s="123">
        <f t="shared" si="42"/>
        <v>363</v>
      </c>
      <c r="N79" s="123">
        <f t="shared" si="43"/>
        <v>499.95</v>
      </c>
      <c r="O79" s="350">
        <f t="shared" si="44"/>
        <v>187.22</v>
      </c>
      <c r="P79" s="123">
        <f t="shared" si="45"/>
        <v>0</v>
      </c>
      <c r="Q79" s="259" t="e">
        <f t="shared" si="46"/>
        <v>#REF!</v>
      </c>
      <c r="R79" s="125"/>
      <c r="S79" s="125"/>
      <c r="T79" s="125"/>
      <c r="X79" s="125">
        <v>120.99</v>
      </c>
      <c r="Y79" s="125">
        <v>132.1</v>
      </c>
      <c r="Z79" s="125">
        <f>AM79*Constant!$B$7</f>
        <v>1584</v>
      </c>
      <c r="AA79" s="125">
        <f>AM79*Constant!$B$8</f>
        <v>208.8</v>
      </c>
      <c r="AB79" s="125">
        <f>AL79/144*Constant!$B$33</f>
        <v>129.91</v>
      </c>
      <c r="AC79" s="125">
        <f>AL79/144*Constant!$B$37</f>
        <v>93.61</v>
      </c>
      <c r="AD79" s="125">
        <f>AL79/144*Constant!$B$41</f>
        <v>363</v>
      </c>
      <c r="AE79" s="125">
        <f>AL79/144*Constant!$B$36</f>
        <v>499.95</v>
      </c>
      <c r="AF79" s="125">
        <f>SUM(AM79*Constant!$B$57)</f>
        <v>0</v>
      </c>
      <c r="AG79" s="122" t="e">
        <f>Constant!#REF!*AM79</f>
        <v>#REF!</v>
      </c>
      <c r="AH79" s="125">
        <f>AL79/144*Constant!$B$38</f>
        <v>71.28</v>
      </c>
      <c r="AI79" s="125">
        <f>AL79/144*Constant!$B$44</f>
        <v>187.22</v>
      </c>
      <c r="AJ79" s="138">
        <v>66</v>
      </c>
      <c r="AK79" s="138">
        <v>24</v>
      </c>
      <c r="AL79" s="138">
        <f t="shared" si="32"/>
        <v>1584</v>
      </c>
      <c r="AM79" s="138">
        <f t="shared" si="33"/>
        <v>90</v>
      </c>
      <c r="AN79" s="178">
        <f t="shared" si="34"/>
        <v>180</v>
      </c>
      <c r="AO79" s="125"/>
      <c r="AP79" s="125">
        <v>36.57</v>
      </c>
      <c r="AQ79" s="125"/>
      <c r="AR79" s="125"/>
    </row>
    <row r="80" spans="1:44" x14ac:dyDescent="0.2">
      <c r="A80" s="360">
        <v>5810</v>
      </c>
      <c r="B80" s="426" t="s">
        <v>474</v>
      </c>
      <c r="C80" s="121">
        <f t="shared" si="35"/>
        <v>108.85</v>
      </c>
      <c r="D80" s="121">
        <f t="shared" si="36"/>
        <v>120.56</v>
      </c>
      <c r="E80" s="455" t="s">
        <v>204</v>
      </c>
      <c r="F80" s="457" t="s">
        <v>210</v>
      </c>
      <c r="G80" s="180" t="s">
        <v>226</v>
      </c>
      <c r="H80" s="176">
        <f t="shared" si="37"/>
        <v>31.2</v>
      </c>
      <c r="I80" s="121">
        <f t="shared" si="38"/>
        <v>46.4</v>
      </c>
      <c r="J80" s="121">
        <f t="shared" si="39"/>
        <v>7.14</v>
      </c>
      <c r="K80" s="276">
        <f t="shared" si="40"/>
        <v>9.07</v>
      </c>
      <c r="L80" s="276">
        <f t="shared" si="41"/>
        <v>48.17</v>
      </c>
      <c r="M80" s="121">
        <f t="shared" si="42"/>
        <v>7.37</v>
      </c>
      <c r="N80" s="121">
        <f t="shared" si="43"/>
        <v>5.33</v>
      </c>
      <c r="O80" s="276">
        <f t="shared" si="44"/>
        <v>42.5</v>
      </c>
      <c r="P80" s="121">
        <f t="shared" si="45"/>
        <v>0</v>
      </c>
      <c r="Q80" s="258">
        <f t="shared" si="46"/>
        <v>10.4</v>
      </c>
      <c r="R80" s="125"/>
      <c r="S80" s="125"/>
      <c r="T80" s="125"/>
      <c r="X80" s="125">
        <v>108.85</v>
      </c>
      <c r="Y80" s="125">
        <v>120.56</v>
      </c>
      <c r="Z80" s="125">
        <v>31.2</v>
      </c>
      <c r="AA80" s="125">
        <v>46.4</v>
      </c>
      <c r="AB80" s="125">
        <v>7.14</v>
      </c>
      <c r="AC80" s="125">
        <v>9.07</v>
      </c>
      <c r="AD80" s="125">
        <v>7.37</v>
      </c>
      <c r="AE80" s="125">
        <v>5.33</v>
      </c>
      <c r="AF80" s="125">
        <f>SUM(AM80*Constant!$B$57)</f>
        <v>0</v>
      </c>
      <c r="AG80" s="122">
        <v>10.4</v>
      </c>
      <c r="AH80" s="125">
        <v>48.17</v>
      </c>
      <c r="AI80" s="125">
        <v>42.5</v>
      </c>
      <c r="AJ80" s="138">
        <v>72</v>
      </c>
      <c r="AK80" s="138">
        <v>12</v>
      </c>
      <c r="AL80" s="138">
        <f>(AJ80*AK80)</f>
        <v>864</v>
      </c>
      <c r="AM80" s="138">
        <f>AJ80+AK80</f>
        <v>84</v>
      </c>
      <c r="AN80" s="178">
        <f>AJ80*2+AK80*2</f>
        <v>168</v>
      </c>
      <c r="AO80" s="125"/>
      <c r="AP80" s="125">
        <v>36.57</v>
      </c>
      <c r="AQ80" s="125"/>
      <c r="AR80" s="125"/>
    </row>
    <row r="81" spans="1:44" x14ac:dyDescent="0.2">
      <c r="A81" s="360">
        <v>5812</v>
      </c>
      <c r="B81" s="426" t="s">
        <v>475</v>
      </c>
      <c r="C81" s="121">
        <f t="shared" si="35"/>
        <v>110.82</v>
      </c>
      <c r="D81" s="121">
        <f t="shared" si="36"/>
        <v>121.65</v>
      </c>
      <c r="E81" s="455" t="s">
        <v>204</v>
      </c>
      <c r="F81" s="457" t="s">
        <v>210</v>
      </c>
      <c r="G81" s="180" t="s">
        <v>226</v>
      </c>
      <c r="H81" s="176">
        <f t="shared" si="37"/>
        <v>31.98</v>
      </c>
      <c r="I81" s="121">
        <f t="shared" si="38"/>
        <v>47.56</v>
      </c>
      <c r="J81" s="121">
        <f t="shared" si="39"/>
        <v>8.33</v>
      </c>
      <c r="K81" s="276">
        <f t="shared" si="40"/>
        <v>10.58</v>
      </c>
      <c r="L81" s="276">
        <f t="shared" si="41"/>
        <v>56.19</v>
      </c>
      <c r="M81" s="121">
        <f t="shared" si="42"/>
        <v>8.59</v>
      </c>
      <c r="N81" s="121">
        <f t="shared" si="43"/>
        <v>6.21</v>
      </c>
      <c r="O81" s="276">
        <f t="shared" si="44"/>
        <v>49.58</v>
      </c>
      <c r="P81" s="121">
        <f t="shared" si="45"/>
        <v>0</v>
      </c>
      <c r="Q81" s="258">
        <f t="shared" si="46"/>
        <v>10.66</v>
      </c>
      <c r="R81" s="125"/>
      <c r="S81" s="125"/>
      <c r="T81" s="125"/>
      <c r="X81" s="125">
        <v>110.82</v>
      </c>
      <c r="Y81" s="125">
        <v>121.65</v>
      </c>
      <c r="Z81" s="125">
        <v>31.98</v>
      </c>
      <c r="AA81" s="125">
        <v>47.56</v>
      </c>
      <c r="AB81" s="125">
        <v>8.33</v>
      </c>
      <c r="AC81" s="125">
        <v>10.58</v>
      </c>
      <c r="AD81" s="125">
        <v>8.59</v>
      </c>
      <c r="AE81" s="125">
        <v>6.21</v>
      </c>
      <c r="AF81" s="125">
        <f>SUM(AM81*Constant!$B$57)</f>
        <v>0</v>
      </c>
      <c r="AG81" s="122">
        <v>10.66</v>
      </c>
      <c r="AH81" s="125">
        <v>56.19</v>
      </c>
      <c r="AI81" s="125">
        <v>49.58</v>
      </c>
      <c r="AJ81" s="138">
        <v>72</v>
      </c>
      <c r="AK81" s="138">
        <v>14</v>
      </c>
      <c r="AL81" s="138">
        <f>(AJ81*AK81)</f>
        <v>1008</v>
      </c>
      <c r="AM81" s="138">
        <f>AJ81+AK81</f>
        <v>86</v>
      </c>
      <c r="AN81" s="178">
        <f>AJ81*2+AK81*2</f>
        <v>172</v>
      </c>
      <c r="AO81" s="125"/>
      <c r="AP81" s="125">
        <v>36.57</v>
      </c>
      <c r="AQ81" s="125"/>
      <c r="AR81" s="125"/>
    </row>
    <row r="82" spans="1:44" x14ac:dyDescent="0.2">
      <c r="A82" s="360">
        <v>5816</v>
      </c>
      <c r="B82" s="426" t="s">
        <v>476</v>
      </c>
      <c r="C82" s="121">
        <f t="shared" si="35"/>
        <v>114.64</v>
      </c>
      <c r="D82" s="121">
        <f t="shared" si="36"/>
        <v>126.37</v>
      </c>
      <c r="E82" s="455" t="s">
        <v>204</v>
      </c>
      <c r="F82" s="457" t="s">
        <v>210</v>
      </c>
      <c r="G82" s="180" t="s">
        <v>226</v>
      </c>
      <c r="H82" s="176">
        <f t="shared" si="37"/>
        <v>33.54</v>
      </c>
      <c r="I82" s="121">
        <f t="shared" si="38"/>
        <v>49.88</v>
      </c>
      <c r="J82" s="121">
        <f t="shared" si="39"/>
        <v>10.71</v>
      </c>
      <c r="K82" s="276">
        <f t="shared" si="40"/>
        <v>13.6</v>
      </c>
      <c r="L82" s="276">
        <f t="shared" si="41"/>
        <v>72.25</v>
      </c>
      <c r="M82" s="121">
        <f t="shared" si="42"/>
        <v>11.05</v>
      </c>
      <c r="N82" s="121">
        <f t="shared" si="43"/>
        <v>7.99</v>
      </c>
      <c r="O82" s="276">
        <f t="shared" si="44"/>
        <v>63.75</v>
      </c>
      <c r="P82" s="121">
        <f t="shared" si="45"/>
        <v>0</v>
      </c>
      <c r="Q82" s="258">
        <f t="shared" si="46"/>
        <v>11.18</v>
      </c>
      <c r="R82" s="125"/>
      <c r="S82" s="125"/>
      <c r="T82" s="125"/>
      <c r="X82" s="125">
        <v>114.64</v>
      </c>
      <c r="Y82" s="125">
        <v>126.37</v>
      </c>
      <c r="Z82" s="125">
        <v>33.54</v>
      </c>
      <c r="AA82" s="125">
        <v>49.88</v>
      </c>
      <c r="AB82" s="125">
        <v>10.71</v>
      </c>
      <c r="AC82" s="125">
        <v>13.6</v>
      </c>
      <c r="AD82" s="125">
        <v>11.05</v>
      </c>
      <c r="AE82" s="125">
        <v>7.99</v>
      </c>
      <c r="AF82" s="125">
        <f>SUM(AM82*Constant!$B$57)</f>
        <v>0</v>
      </c>
      <c r="AG82" s="122">
        <v>11.18</v>
      </c>
      <c r="AH82" s="125">
        <v>72.25</v>
      </c>
      <c r="AI82" s="125">
        <v>63.75</v>
      </c>
      <c r="AJ82" s="138">
        <v>72</v>
      </c>
      <c r="AK82" s="138">
        <v>20</v>
      </c>
      <c r="AL82" s="138">
        <f>(AJ82*AK82)</f>
        <v>1440</v>
      </c>
      <c r="AM82" s="138">
        <f>AJ82+AK82</f>
        <v>92</v>
      </c>
      <c r="AN82" s="178">
        <f>AJ82*2+AK82*2</f>
        <v>184</v>
      </c>
      <c r="AO82" s="125"/>
      <c r="AP82" s="125">
        <v>39.119999999999997</v>
      </c>
      <c r="AQ82" s="125"/>
      <c r="AR82" s="125"/>
    </row>
    <row r="83" spans="1:44" x14ac:dyDescent="0.2">
      <c r="A83" s="360">
        <v>5818</v>
      </c>
      <c r="B83" s="426" t="s">
        <v>477</v>
      </c>
      <c r="C83" s="121">
        <f t="shared" si="35"/>
        <v>115.98</v>
      </c>
      <c r="D83" s="121">
        <f t="shared" si="36"/>
        <v>127.75</v>
      </c>
      <c r="E83" s="455" t="s">
        <v>205</v>
      </c>
      <c r="F83" s="457" t="s">
        <v>211</v>
      </c>
      <c r="G83" s="180" t="s">
        <v>226</v>
      </c>
      <c r="H83" s="176">
        <f t="shared" si="37"/>
        <v>34.32</v>
      </c>
      <c r="I83" s="121">
        <f t="shared" si="38"/>
        <v>51.04</v>
      </c>
      <c r="J83" s="121">
        <f t="shared" si="39"/>
        <v>11.9</v>
      </c>
      <c r="K83" s="276">
        <f t="shared" si="40"/>
        <v>15.11</v>
      </c>
      <c r="L83" s="276">
        <f t="shared" si="41"/>
        <v>80.28</v>
      </c>
      <c r="M83" s="121">
        <f t="shared" si="42"/>
        <v>12.28</v>
      </c>
      <c r="N83" s="121">
        <f t="shared" si="43"/>
        <v>8.8800000000000008</v>
      </c>
      <c r="O83" s="276">
        <f t="shared" si="44"/>
        <v>70.83</v>
      </c>
      <c r="P83" s="121">
        <f t="shared" si="45"/>
        <v>0</v>
      </c>
      <c r="Q83" s="258">
        <f t="shared" si="46"/>
        <v>11.44</v>
      </c>
      <c r="R83" s="125"/>
      <c r="S83" s="125"/>
      <c r="T83" s="125"/>
      <c r="X83" s="125">
        <v>115.98</v>
      </c>
      <c r="Y83" s="125">
        <v>127.75</v>
      </c>
      <c r="Z83" s="125">
        <v>34.32</v>
      </c>
      <c r="AA83" s="125">
        <v>51.04</v>
      </c>
      <c r="AB83" s="125">
        <v>11.9</v>
      </c>
      <c r="AC83" s="125">
        <v>15.11</v>
      </c>
      <c r="AD83" s="125">
        <v>12.28</v>
      </c>
      <c r="AE83" s="125">
        <v>8.8800000000000008</v>
      </c>
      <c r="AF83" s="125">
        <f>SUM(AM83*Constant!$B$57)</f>
        <v>0</v>
      </c>
      <c r="AG83" s="122">
        <v>11.44</v>
      </c>
      <c r="AH83" s="125">
        <v>80.28</v>
      </c>
      <c r="AI83" s="125">
        <v>70.83</v>
      </c>
      <c r="AJ83" s="138">
        <v>72</v>
      </c>
      <c r="AK83" s="138">
        <v>20</v>
      </c>
      <c r="AL83" s="138">
        <f>(AJ83*AK83)</f>
        <v>1440</v>
      </c>
      <c r="AM83" s="138">
        <f>AJ83+AK83</f>
        <v>92</v>
      </c>
      <c r="AN83" s="178">
        <f>AJ83*2+AK83*2</f>
        <v>184</v>
      </c>
      <c r="AO83" s="125"/>
      <c r="AP83" s="125">
        <v>39.119999999999997</v>
      </c>
      <c r="AQ83" s="125"/>
      <c r="AR83" s="125"/>
    </row>
    <row r="84" spans="1:44" x14ac:dyDescent="0.2">
      <c r="A84" s="362">
        <v>5820</v>
      </c>
      <c r="B84" s="428" t="s">
        <v>478</v>
      </c>
      <c r="C84" s="123">
        <f t="shared" si="35"/>
        <v>122.97</v>
      </c>
      <c r="D84" s="123">
        <f t="shared" si="36"/>
        <v>135.25</v>
      </c>
      <c r="E84" s="456" t="s">
        <v>205</v>
      </c>
      <c r="F84" s="458" t="s">
        <v>211</v>
      </c>
      <c r="G84" s="187" t="s">
        <v>226</v>
      </c>
      <c r="H84" s="188">
        <f t="shared" si="37"/>
        <v>35.880000000000003</v>
      </c>
      <c r="I84" s="123">
        <f t="shared" si="38"/>
        <v>53.36</v>
      </c>
      <c r="J84" s="123">
        <f t="shared" si="39"/>
        <v>14.28</v>
      </c>
      <c r="K84" s="350">
        <f t="shared" si="40"/>
        <v>18.13</v>
      </c>
      <c r="L84" s="350">
        <f t="shared" si="41"/>
        <v>96.33</v>
      </c>
      <c r="M84" s="123">
        <f t="shared" si="42"/>
        <v>14.73</v>
      </c>
      <c r="N84" s="123">
        <f t="shared" si="43"/>
        <v>10.65</v>
      </c>
      <c r="O84" s="350">
        <f t="shared" si="44"/>
        <v>85</v>
      </c>
      <c r="P84" s="123">
        <f t="shared" si="45"/>
        <v>0</v>
      </c>
      <c r="Q84" s="259">
        <f t="shared" si="46"/>
        <v>11.96</v>
      </c>
      <c r="R84" s="125"/>
      <c r="S84" s="125"/>
      <c r="T84" s="125"/>
      <c r="X84" s="125">
        <v>122.97</v>
      </c>
      <c r="Y84" s="125">
        <v>135.25</v>
      </c>
      <c r="Z84" s="125">
        <v>35.880000000000003</v>
      </c>
      <c r="AA84" s="125">
        <v>53.36</v>
      </c>
      <c r="AB84" s="125">
        <v>14.28</v>
      </c>
      <c r="AC84" s="125">
        <v>18.13</v>
      </c>
      <c r="AD84" s="125">
        <v>14.73</v>
      </c>
      <c r="AE84" s="125">
        <v>10.65</v>
      </c>
      <c r="AF84" s="125">
        <f>SUM(AM84*Constant!$B$57)</f>
        <v>0</v>
      </c>
      <c r="AG84" s="122">
        <v>11.96</v>
      </c>
      <c r="AH84" s="125">
        <v>96.33</v>
      </c>
      <c r="AI84" s="125">
        <v>85</v>
      </c>
      <c r="AJ84" s="138">
        <v>72</v>
      </c>
      <c r="AK84" s="138">
        <v>24</v>
      </c>
      <c r="AL84" s="138">
        <f>(AJ84*AK84)</f>
        <v>1728</v>
      </c>
      <c r="AM84" s="138">
        <f>AJ84+AK84</f>
        <v>96</v>
      </c>
      <c r="AN84" s="178">
        <f>AJ84*2+AK84*2</f>
        <v>192</v>
      </c>
      <c r="AO84" s="125"/>
      <c r="AP84" s="125">
        <v>40.799999999999997</v>
      </c>
      <c r="AQ84" s="125"/>
      <c r="AR84" s="125"/>
    </row>
    <row r="85" spans="1:44" x14ac:dyDescent="0.2">
      <c r="A85" s="360">
        <v>6010</v>
      </c>
      <c r="B85" s="183" t="s">
        <v>183</v>
      </c>
      <c r="C85" s="121">
        <f t="shared" si="35"/>
        <v>109.91</v>
      </c>
      <c r="D85" s="121">
        <f t="shared" si="36"/>
        <v>121.1</v>
      </c>
      <c r="E85" s="174" t="s">
        <v>202</v>
      </c>
      <c r="F85" s="190" t="s">
        <v>212</v>
      </c>
      <c r="G85" s="180" t="s">
        <v>226</v>
      </c>
      <c r="H85" s="176">
        <f t="shared" si="37"/>
        <v>1478.4</v>
      </c>
      <c r="I85" s="121">
        <f t="shared" si="38"/>
        <v>194.88</v>
      </c>
      <c r="J85" s="121">
        <f t="shared" si="39"/>
        <v>70.86</v>
      </c>
      <c r="K85" s="276">
        <f t="shared" si="40"/>
        <v>51.06</v>
      </c>
      <c r="L85" s="276">
        <f t="shared" si="41"/>
        <v>38.880000000000003</v>
      </c>
      <c r="M85" s="121">
        <f t="shared" si="42"/>
        <v>198</v>
      </c>
      <c r="N85" s="121">
        <f t="shared" si="43"/>
        <v>272.7</v>
      </c>
      <c r="O85" s="276">
        <f t="shared" si="44"/>
        <v>102.12</v>
      </c>
      <c r="P85" s="121">
        <f t="shared" si="45"/>
        <v>0</v>
      </c>
      <c r="Q85" s="258" t="e">
        <f t="shared" si="46"/>
        <v>#REF!</v>
      </c>
      <c r="R85" s="125"/>
      <c r="S85" s="125"/>
      <c r="T85" s="125"/>
      <c r="X85" s="125">
        <v>109.91</v>
      </c>
      <c r="Y85" s="125">
        <v>121.1</v>
      </c>
      <c r="Z85" s="125">
        <f>AM85*Constant!$B$7</f>
        <v>1478.4</v>
      </c>
      <c r="AA85" s="125">
        <f>AM85*Constant!$B$8</f>
        <v>194.88</v>
      </c>
      <c r="AB85" s="125">
        <f>AL85/144*Constant!$B$33</f>
        <v>70.86</v>
      </c>
      <c r="AC85" s="125">
        <f>AL85/144*Constant!$B$37</f>
        <v>51.06</v>
      </c>
      <c r="AD85" s="125">
        <f>AL85/144*Constant!$B$41</f>
        <v>198</v>
      </c>
      <c r="AE85" s="125">
        <f>AL85/144*Constant!$B$36</f>
        <v>272.7</v>
      </c>
      <c r="AF85" s="125">
        <f>SUM(AM85*Constant!$B$57)</f>
        <v>0</v>
      </c>
      <c r="AG85" s="122" t="e">
        <f>Constant!#REF!*AM85</f>
        <v>#REF!</v>
      </c>
      <c r="AH85" s="125">
        <f>AL85/144*Constant!$B$38</f>
        <v>38.880000000000003</v>
      </c>
      <c r="AI85" s="125">
        <f>AL85/144*Constant!$B$44</f>
        <v>102.12</v>
      </c>
      <c r="AJ85" s="138">
        <v>72</v>
      </c>
      <c r="AK85" s="138">
        <v>12</v>
      </c>
      <c r="AL85" s="138">
        <f t="shared" si="32"/>
        <v>864</v>
      </c>
      <c r="AM85" s="138">
        <f t="shared" si="33"/>
        <v>84</v>
      </c>
      <c r="AN85" s="178">
        <f t="shared" si="34"/>
        <v>168</v>
      </c>
      <c r="AO85" s="125"/>
      <c r="AP85" s="125">
        <v>36.57</v>
      </c>
      <c r="AQ85" s="125"/>
      <c r="AR85" s="125"/>
    </row>
    <row r="86" spans="1:44" x14ac:dyDescent="0.2">
      <c r="A86" s="360">
        <v>6012</v>
      </c>
      <c r="B86" s="183" t="s">
        <v>184</v>
      </c>
      <c r="C86" s="121">
        <f t="shared" si="35"/>
        <v>111.99</v>
      </c>
      <c r="D86" s="121">
        <f t="shared" si="36"/>
        <v>123.19</v>
      </c>
      <c r="E86" s="174" t="s">
        <v>202</v>
      </c>
      <c r="F86" s="190" t="s">
        <v>212</v>
      </c>
      <c r="G86" s="180" t="s">
        <v>226</v>
      </c>
      <c r="H86" s="176">
        <f t="shared" si="37"/>
        <v>1513.6</v>
      </c>
      <c r="I86" s="121">
        <f t="shared" si="38"/>
        <v>199.52</v>
      </c>
      <c r="J86" s="121">
        <f t="shared" si="39"/>
        <v>82.67</v>
      </c>
      <c r="K86" s="276">
        <f t="shared" si="40"/>
        <v>59.57</v>
      </c>
      <c r="L86" s="276">
        <f t="shared" si="41"/>
        <v>45.36</v>
      </c>
      <c r="M86" s="121">
        <f t="shared" si="42"/>
        <v>231</v>
      </c>
      <c r="N86" s="121">
        <f t="shared" si="43"/>
        <v>318.14999999999998</v>
      </c>
      <c r="O86" s="276">
        <f t="shared" si="44"/>
        <v>119.14</v>
      </c>
      <c r="P86" s="121">
        <f t="shared" si="45"/>
        <v>0</v>
      </c>
      <c r="Q86" s="258" t="e">
        <f t="shared" si="46"/>
        <v>#REF!</v>
      </c>
      <c r="R86" s="125"/>
      <c r="S86" s="125"/>
      <c r="T86" s="125"/>
      <c r="X86" s="125">
        <v>111.99</v>
      </c>
      <c r="Y86" s="125">
        <v>123.19</v>
      </c>
      <c r="Z86" s="125">
        <f>AM86*Constant!$B$7</f>
        <v>1513.6</v>
      </c>
      <c r="AA86" s="125">
        <f>AM86*Constant!$B$8</f>
        <v>199.52</v>
      </c>
      <c r="AB86" s="125">
        <f>AL86/144*Constant!$B$33</f>
        <v>82.67</v>
      </c>
      <c r="AC86" s="125">
        <f>AL86/144*Constant!$B$37</f>
        <v>59.57</v>
      </c>
      <c r="AD86" s="125">
        <f>AL86/144*Constant!$B$41</f>
        <v>231</v>
      </c>
      <c r="AE86" s="125">
        <f>AL86/144*Constant!$B$36</f>
        <v>318.14999999999998</v>
      </c>
      <c r="AF86" s="125">
        <f>SUM(AM86*Constant!$B$57)</f>
        <v>0</v>
      </c>
      <c r="AG86" s="122" t="e">
        <f>Constant!#REF!*AM86</f>
        <v>#REF!</v>
      </c>
      <c r="AH86" s="125">
        <f>AL86/144*Constant!$B$38</f>
        <v>45.36</v>
      </c>
      <c r="AI86" s="125">
        <f>AL86/144*Constant!$B$44</f>
        <v>119.14</v>
      </c>
      <c r="AJ86" s="138">
        <v>72</v>
      </c>
      <c r="AK86" s="138">
        <v>14</v>
      </c>
      <c r="AL86" s="138">
        <f t="shared" si="32"/>
        <v>1008</v>
      </c>
      <c r="AM86" s="138">
        <f t="shared" si="33"/>
        <v>86</v>
      </c>
      <c r="AN86" s="178">
        <f t="shared" si="34"/>
        <v>172</v>
      </c>
      <c r="AO86" s="125"/>
      <c r="AP86" s="125">
        <v>36.57</v>
      </c>
      <c r="AQ86" s="125"/>
      <c r="AR86" s="125"/>
    </row>
    <row r="87" spans="1:44" x14ac:dyDescent="0.2">
      <c r="A87" s="360">
        <v>6016</v>
      </c>
      <c r="B87" s="426" t="s">
        <v>473</v>
      </c>
      <c r="C87" s="121">
        <f t="shared" si="35"/>
        <v>117.52</v>
      </c>
      <c r="D87" s="121">
        <f t="shared" si="36"/>
        <v>128.88</v>
      </c>
      <c r="E87" s="455" t="s">
        <v>202</v>
      </c>
      <c r="F87" s="190" t="s">
        <v>213</v>
      </c>
      <c r="G87" s="180" t="s">
        <v>226</v>
      </c>
      <c r="H87" s="176">
        <f t="shared" si="37"/>
        <v>35.1</v>
      </c>
      <c r="I87" s="121">
        <f t="shared" si="38"/>
        <v>52.2</v>
      </c>
      <c r="J87" s="121">
        <f t="shared" si="39"/>
        <v>11.34</v>
      </c>
      <c r="K87" s="276">
        <f t="shared" si="40"/>
        <v>14.4</v>
      </c>
      <c r="L87" s="276">
        <f t="shared" si="41"/>
        <v>76.5</v>
      </c>
      <c r="M87" s="121">
        <f t="shared" si="42"/>
        <v>11.7</v>
      </c>
      <c r="N87" s="121">
        <f t="shared" si="43"/>
        <v>8.4600000000000009</v>
      </c>
      <c r="O87" s="276">
        <f t="shared" si="44"/>
        <v>67.5</v>
      </c>
      <c r="P87" s="121">
        <f t="shared" si="45"/>
        <v>0</v>
      </c>
      <c r="Q87" s="258">
        <f t="shared" si="46"/>
        <v>11.7</v>
      </c>
      <c r="R87" s="125"/>
      <c r="S87" s="125"/>
      <c r="T87" s="125"/>
      <c r="X87" s="125">
        <v>117.52</v>
      </c>
      <c r="Y87" s="125">
        <v>128.88</v>
      </c>
      <c r="Z87" s="125">
        <v>35.1</v>
      </c>
      <c r="AA87" s="125">
        <v>52.2</v>
      </c>
      <c r="AB87" s="125">
        <v>11.34</v>
      </c>
      <c r="AC87" s="125">
        <v>14.4</v>
      </c>
      <c r="AD87" s="125">
        <v>11.7</v>
      </c>
      <c r="AE87" s="125">
        <v>8.4600000000000009</v>
      </c>
      <c r="AF87" s="125">
        <f>SUM(AM87*Constant!$B$57)</f>
        <v>0</v>
      </c>
      <c r="AG87" s="122">
        <v>11.7</v>
      </c>
      <c r="AH87" s="125">
        <v>76.5</v>
      </c>
      <c r="AI87" s="125">
        <v>67.5</v>
      </c>
      <c r="AJ87" s="138">
        <v>72</v>
      </c>
      <c r="AK87" s="138">
        <v>20</v>
      </c>
      <c r="AL87" s="138">
        <f>(AJ87*AK87)</f>
        <v>1440</v>
      </c>
      <c r="AM87" s="138">
        <f>AJ87+AK87</f>
        <v>92</v>
      </c>
      <c r="AN87" s="178">
        <f>AJ87*2+AK87*2</f>
        <v>184</v>
      </c>
      <c r="AO87" s="125"/>
      <c r="AP87" s="125">
        <v>39.119999999999997</v>
      </c>
      <c r="AQ87" s="125"/>
      <c r="AR87" s="125"/>
    </row>
    <row r="88" spans="1:44" x14ac:dyDescent="0.2">
      <c r="A88" s="360" t="s">
        <v>143</v>
      </c>
      <c r="B88" s="183" t="s">
        <v>185</v>
      </c>
      <c r="C88" s="121">
        <f t="shared" si="35"/>
        <v>119.59</v>
      </c>
      <c r="D88" s="121">
        <f t="shared" si="36"/>
        <v>130.88999999999999</v>
      </c>
      <c r="E88" s="174" t="s">
        <v>206</v>
      </c>
      <c r="F88" s="190" t="s">
        <v>213</v>
      </c>
      <c r="G88" s="180" t="s">
        <v>226</v>
      </c>
      <c r="H88" s="176">
        <f t="shared" si="37"/>
        <v>1619.2</v>
      </c>
      <c r="I88" s="121">
        <f t="shared" si="38"/>
        <v>53.36</v>
      </c>
      <c r="J88" s="121">
        <f t="shared" si="39"/>
        <v>118.1</v>
      </c>
      <c r="K88" s="276">
        <f t="shared" si="40"/>
        <v>85.1</v>
      </c>
      <c r="L88" s="276">
        <f t="shared" si="41"/>
        <v>64.8</v>
      </c>
      <c r="M88" s="121">
        <f t="shared" si="42"/>
        <v>330</v>
      </c>
      <c r="N88" s="121">
        <f t="shared" si="43"/>
        <v>454.5</v>
      </c>
      <c r="O88" s="276">
        <f t="shared" si="44"/>
        <v>170.2</v>
      </c>
      <c r="P88" s="121">
        <f t="shared" si="45"/>
        <v>0</v>
      </c>
      <c r="Q88" s="258" t="e">
        <f t="shared" si="46"/>
        <v>#REF!</v>
      </c>
      <c r="R88" s="125"/>
      <c r="S88" s="125"/>
      <c r="T88" s="125"/>
      <c r="X88" s="125">
        <v>119.59</v>
      </c>
      <c r="Y88" s="125">
        <v>130.88999999999999</v>
      </c>
      <c r="Z88" s="125">
        <f>AM88*Constant!$B$7</f>
        <v>1619.2</v>
      </c>
      <c r="AA88" s="125">
        <v>53.36</v>
      </c>
      <c r="AB88" s="125">
        <f>AL88/144*Constant!$B$33</f>
        <v>118.1</v>
      </c>
      <c r="AC88" s="125">
        <f>AL88/144*Constant!$B$37</f>
        <v>85.1</v>
      </c>
      <c r="AD88" s="125">
        <f>AL88/144*Constant!$B$41</f>
        <v>330</v>
      </c>
      <c r="AE88" s="125">
        <f>AL88/144*Constant!$B$36</f>
        <v>454.5</v>
      </c>
      <c r="AF88" s="125">
        <f>SUM(AM88*Constant!$B$57)</f>
        <v>0</v>
      </c>
      <c r="AG88" s="122" t="e">
        <f>Constant!#REF!*AM88</f>
        <v>#REF!</v>
      </c>
      <c r="AH88" s="125">
        <f>AL88/144*Constant!$B$38</f>
        <v>64.8</v>
      </c>
      <c r="AI88" s="125">
        <f>AL88/144*Constant!$B$44</f>
        <v>170.2</v>
      </c>
      <c r="AJ88" s="138">
        <v>72</v>
      </c>
      <c r="AK88" s="138">
        <v>20</v>
      </c>
      <c r="AL88" s="138">
        <f t="shared" si="32"/>
        <v>1440</v>
      </c>
      <c r="AM88" s="138">
        <f t="shared" si="33"/>
        <v>92</v>
      </c>
      <c r="AN88" s="178">
        <f t="shared" si="34"/>
        <v>184</v>
      </c>
      <c r="AO88" s="125"/>
      <c r="AP88" s="125">
        <v>39.119999999999997</v>
      </c>
      <c r="AQ88" s="125"/>
      <c r="AR88" s="125"/>
    </row>
    <row r="89" spans="1:44" ht="13.5" thickBot="1" x14ac:dyDescent="0.25">
      <c r="A89" s="363">
        <v>6020</v>
      </c>
      <c r="B89" s="265" t="s">
        <v>186</v>
      </c>
      <c r="C89" s="252">
        <f t="shared" si="35"/>
        <v>126.82</v>
      </c>
      <c r="D89" s="252">
        <f t="shared" si="36"/>
        <v>138.38999999999999</v>
      </c>
      <c r="E89" s="262" t="s">
        <v>206</v>
      </c>
      <c r="F89" s="266" t="s">
        <v>213</v>
      </c>
      <c r="G89" s="187" t="s">
        <v>226</v>
      </c>
      <c r="H89" s="261">
        <f t="shared" si="37"/>
        <v>1689.6</v>
      </c>
      <c r="I89" s="252">
        <f t="shared" si="38"/>
        <v>55.68</v>
      </c>
      <c r="J89" s="252">
        <f t="shared" si="39"/>
        <v>141.72</v>
      </c>
      <c r="K89" s="276">
        <f t="shared" si="40"/>
        <v>102.12</v>
      </c>
      <c r="L89" s="276">
        <f t="shared" si="41"/>
        <v>77.760000000000005</v>
      </c>
      <c r="M89" s="252">
        <f t="shared" si="42"/>
        <v>396</v>
      </c>
      <c r="N89" s="252">
        <f t="shared" si="43"/>
        <v>545.4</v>
      </c>
      <c r="O89" s="276">
        <f t="shared" si="44"/>
        <v>204.24</v>
      </c>
      <c r="P89" s="252">
        <f t="shared" si="45"/>
        <v>0</v>
      </c>
      <c r="Q89" s="263" t="e">
        <f t="shared" si="46"/>
        <v>#REF!</v>
      </c>
      <c r="R89" s="125"/>
      <c r="S89" s="125"/>
      <c r="T89" s="125"/>
      <c r="X89" s="125">
        <v>126.82</v>
      </c>
      <c r="Y89" s="125">
        <v>138.38999999999999</v>
      </c>
      <c r="Z89" s="125">
        <f>AM89*Constant!$B$7</f>
        <v>1689.6</v>
      </c>
      <c r="AA89" s="125">
        <v>55.68</v>
      </c>
      <c r="AB89" s="125">
        <f>AL89/144*Constant!$B$33</f>
        <v>141.72</v>
      </c>
      <c r="AC89" s="125">
        <f>AL89/144*Constant!$B$37</f>
        <v>102.12</v>
      </c>
      <c r="AD89" s="125">
        <f>AL89/144*Constant!$B$41</f>
        <v>396</v>
      </c>
      <c r="AE89" s="125">
        <f>AL89/144*Constant!$B$36</f>
        <v>545.4</v>
      </c>
      <c r="AF89" s="125">
        <f>SUM(AM89*Constant!$B$57)</f>
        <v>0</v>
      </c>
      <c r="AG89" s="122" t="e">
        <f>Constant!#REF!*AM89</f>
        <v>#REF!</v>
      </c>
      <c r="AH89" s="125">
        <f>AL89/144*Constant!$B$38</f>
        <v>77.760000000000005</v>
      </c>
      <c r="AI89" s="125">
        <f>AL89/144*Constant!$B$44</f>
        <v>204.24</v>
      </c>
      <c r="AJ89" s="138">
        <v>72</v>
      </c>
      <c r="AK89" s="138">
        <v>24</v>
      </c>
      <c r="AL89" s="138">
        <f t="shared" si="32"/>
        <v>1728</v>
      </c>
      <c r="AM89" s="138">
        <f t="shared" si="33"/>
        <v>96</v>
      </c>
      <c r="AN89" s="178">
        <f t="shared" si="34"/>
        <v>192</v>
      </c>
      <c r="AO89" s="125"/>
      <c r="AP89" s="125">
        <v>40.799999999999997</v>
      </c>
      <c r="AQ89" s="125"/>
      <c r="AR89" s="125"/>
    </row>
    <row r="90" spans="1:44" ht="13.5" hidden="1" thickBot="1" x14ac:dyDescent="0.25">
      <c r="A90" s="362">
        <v>6030</v>
      </c>
      <c r="B90" s="195" t="s">
        <v>284</v>
      </c>
      <c r="C90" s="123">
        <f>$O$2*X90</f>
        <v>0</v>
      </c>
      <c r="D90" s="123">
        <f>$O$2*(X90+Y90)</f>
        <v>0</v>
      </c>
      <c r="E90" s="185" t="s">
        <v>306</v>
      </c>
      <c r="F90" s="186" t="s">
        <v>307</v>
      </c>
      <c r="G90" s="180" t="s">
        <v>226</v>
      </c>
      <c r="H90" s="188">
        <f t="shared" si="37"/>
        <v>1900.8</v>
      </c>
      <c r="I90" s="123">
        <f t="shared" si="38"/>
        <v>250.56</v>
      </c>
      <c r="J90" s="123">
        <f t="shared" si="39"/>
        <v>212.58</v>
      </c>
      <c r="K90" s="276">
        <f t="shared" si="40"/>
        <v>153.18</v>
      </c>
      <c r="L90" s="276">
        <f t="shared" si="41"/>
        <v>116.64</v>
      </c>
      <c r="M90" s="121">
        <f t="shared" si="42"/>
        <v>594</v>
      </c>
      <c r="N90" s="121">
        <f t="shared" si="43"/>
        <v>818.1</v>
      </c>
      <c r="O90" s="276">
        <f t="shared" si="44"/>
        <v>306.36</v>
      </c>
      <c r="P90" s="192">
        <f t="shared" si="45"/>
        <v>0</v>
      </c>
      <c r="Q90" s="259" t="e">
        <f t="shared" si="46"/>
        <v>#REF!</v>
      </c>
      <c r="R90" s="125"/>
      <c r="S90" s="125"/>
      <c r="T90" s="125"/>
      <c r="X90" s="125"/>
      <c r="Y90" s="125"/>
      <c r="Z90" s="125">
        <f>AM90*Constant!$B$7</f>
        <v>1900.8</v>
      </c>
      <c r="AA90" s="125">
        <f>AM90*Constant!$B$8</f>
        <v>250.56</v>
      </c>
      <c r="AB90" s="125">
        <f>AL90/144*Constant!$B$33</f>
        <v>212.58</v>
      </c>
      <c r="AC90" s="125">
        <f>AL90/144*Constant!$B$37</f>
        <v>153.18</v>
      </c>
      <c r="AD90" s="125">
        <f>AL90/144*Constant!$B$41</f>
        <v>594</v>
      </c>
      <c r="AE90" s="125">
        <f>AL90/144*Constant!$B$36</f>
        <v>818.1</v>
      </c>
      <c r="AF90" s="125">
        <f>SUM(AM90*Constant!$B$57)</f>
        <v>0</v>
      </c>
      <c r="AG90" s="122" t="e">
        <f>Constant!#REF!*AM90</f>
        <v>#REF!</v>
      </c>
      <c r="AH90" s="125">
        <f>AL90/144*Constant!$B$38</f>
        <v>116.64</v>
      </c>
      <c r="AI90" s="125">
        <f>AL90/144*Constant!$B$44</f>
        <v>306.36</v>
      </c>
      <c r="AJ90" s="138">
        <v>72</v>
      </c>
      <c r="AK90" s="138">
        <v>36</v>
      </c>
      <c r="AL90" s="138">
        <f t="shared" si="32"/>
        <v>2592</v>
      </c>
      <c r="AM90" s="138">
        <f t="shared" si="33"/>
        <v>108</v>
      </c>
      <c r="AN90" s="178">
        <f t="shared" si="34"/>
        <v>216</v>
      </c>
      <c r="AO90" s="125"/>
      <c r="AP90" s="125">
        <v>40.799999999999997</v>
      </c>
      <c r="AQ90" s="125"/>
      <c r="AR90" s="125"/>
    </row>
    <row r="91" spans="1:44" ht="18" customHeight="1" thickBot="1" x14ac:dyDescent="0.25">
      <c r="A91" s="364" t="s">
        <v>64</v>
      </c>
      <c r="B91" s="196"/>
      <c r="C91" s="174"/>
      <c r="D91" s="196"/>
      <c r="E91" s="196"/>
      <c r="F91" s="196"/>
      <c r="G91" s="180"/>
      <c r="H91" s="196"/>
      <c r="I91" s="196"/>
      <c r="J91" s="125" t="s">
        <v>16</v>
      </c>
      <c r="K91" s="352"/>
      <c r="L91" s="352"/>
      <c r="M91" s="351"/>
      <c r="N91" s="351"/>
      <c r="O91" s="352"/>
      <c r="P91" s="236"/>
      <c r="Q91" s="268"/>
      <c r="R91" s="125"/>
      <c r="S91" s="125"/>
      <c r="T91" s="125"/>
      <c r="Y91" s="154"/>
      <c r="Z91" s="125"/>
      <c r="AA91" s="125"/>
      <c r="AB91" s="125"/>
      <c r="AC91" s="125"/>
      <c r="AD91" s="125"/>
      <c r="AE91" s="125"/>
      <c r="AF91" s="125"/>
      <c r="AG91" s="122"/>
      <c r="AH91" s="125"/>
      <c r="AI91" s="125"/>
      <c r="AL91" s="115" t="s">
        <v>16</v>
      </c>
      <c r="AM91" s="138"/>
      <c r="AN91" s="178"/>
      <c r="AO91" s="125"/>
      <c r="AP91" s="125"/>
      <c r="AQ91" s="125"/>
      <c r="AR91" s="125"/>
    </row>
    <row r="92" spans="1:44" ht="12.75" hidden="1" customHeight="1" x14ac:dyDescent="0.2">
      <c r="A92" s="361" t="s">
        <v>287</v>
      </c>
      <c r="B92" s="197" t="s">
        <v>289</v>
      </c>
      <c r="C92" s="124">
        <f t="shared" ref="C92:C123" si="47">$O$2*X92</f>
        <v>0</v>
      </c>
      <c r="D92" s="124">
        <f t="shared" ref="D92:D102" si="48">$O$2*(X92+Y92)</f>
        <v>0</v>
      </c>
      <c r="E92" s="166" t="s">
        <v>199</v>
      </c>
      <c r="F92" s="194" t="s">
        <v>209</v>
      </c>
      <c r="G92" s="180" t="s">
        <v>226</v>
      </c>
      <c r="H92" s="168">
        <f t="shared" ref="H92:H123" si="49">$O$2*Z92</f>
        <v>844.8</v>
      </c>
      <c r="I92" s="124">
        <f t="shared" ref="I92:I123" si="50">$O$2*AA92</f>
        <v>111.36</v>
      </c>
      <c r="J92" s="124">
        <f t="shared" ref="J92:J123" si="51">$O$2*AB92</f>
        <v>35.43</v>
      </c>
      <c r="K92" s="276">
        <f t="shared" ref="K92:K123" si="52">$O$2*AC92</f>
        <v>25.53</v>
      </c>
      <c r="L92" s="276">
        <f t="shared" ref="L92:L123" si="53">$O$2*AH92</f>
        <v>19.440000000000001</v>
      </c>
      <c r="M92" s="121">
        <f t="shared" ref="M92:M123" si="54">$O$2*AD92</f>
        <v>99</v>
      </c>
      <c r="N92" s="121">
        <f t="shared" ref="N92:N123" si="55">$O$2*AE92</f>
        <v>136.35</v>
      </c>
      <c r="O92" s="276">
        <f t="shared" ref="O92:O123" si="56">$O$2*AI92</f>
        <v>51.06</v>
      </c>
      <c r="P92" s="169">
        <f t="shared" ref="P92:P123" si="57">SUM($O$2*AF92)</f>
        <v>0</v>
      </c>
      <c r="Q92" s="260" t="e">
        <f t="shared" ref="Q92:Q123" si="58">$O$2*AG92</f>
        <v>#REF!</v>
      </c>
      <c r="R92" s="125"/>
      <c r="S92" s="125"/>
      <c r="T92" s="125"/>
      <c r="X92" s="125"/>
      <c r="Y92" s="125"/>
      <c r="Z92" s="125">
        <f>AM92*Constant!$B$7</f>
        <v>844.8</v>
      </c>
      <c r="AA92" s="125">
        <f>AM92*Constant!$B$8</f>
        <v>111.36</v>
      </c>
      <c r="AB92" s="125">
        <f>AL92/144*Constant!$B$33</f>
        <v>35.43</v>
      </c>
      <c r="AC92" s="125">
        <f>AL92/144*Constant!$B$37</f>
        <v>25.53</v>
      </c>
      <c r="AD92" s="125">
        <f>AL92/144*Constant!$B$41</f>
        <v>99</v>
      </c>
      <c r="AE92" s="125">
        <f>AL92/144*Constant!$B$36</f>
        <v>136.35</v>
      </c>
      <c r="AF92" s="125">
        <f>SUM(AM92*Constant!$B$57)</f>
        <v>0</v>
      </c>
      <c r="AG92" s="122" t="e">
        <f>Constant!#REF!*AM92</f>
        <v>#REF!</v>
      </c>
      <c r="AH92" s="125">
        <f>AL92/144*Constant!$B$38</f>
        <v>19.440000000000001</v>
      </c>
      <c r="AI92" s="125">
        <f>AL92/144*Constant!$B$44</f>
        <v>51.06</v>
      </c>
      <c r="AJ92" s="138">
        <v>36</v>
      </c>
      <c r="AK92" s="138">
        <v>12</v>
      </c>
      <c r="AL92" s="138">
        <f t="shared" ref="AL92:AL100" si="59">(AJ92*AK92)</f>
        <v>432</v>
      </c>
      <c r="AM92" s="138">
        <f t="shared" ref="AM92:AM100" si="60">AJ92+AK92</f>
        <v>48</v>
      </c>
      <c r="AN92" s="178">
        <f t="shared" ref="AN92:AN100" si="61">AJ92*2+AK92*2</f>
        <v>96</v>
      </c>
      <c r="AO92" s="125"/>
      <c r="AP92" s="125">
        <v>26.37</v>
      </c>
      <c r="AQ92" s="125"/>
      <c r="AR92" s="125"/>
    </row>
    <row r="93" spans="1:44" ht="13.5" hidden="1" thickBot="1" x14ac:dyDescent="0.25">
      <c r="A93" s="360" t="s">
        <v>285</v>
      </c>
      <c r="B93" s="198" t="s">
        <v>290</v>
      </c>
      <c r="C93" s="121">
        <f t="shared" si="47"/>
        <v>0</v>
      </c>
      <c r="D93" s="121">
        <f t="shared" si="48"/>
        <v>0</v>
      </c>
      <c r="E93" s="174" t="s">
        <v>199</v>
      </c>
      <c r="F93" s="190" t="s">
        <v>209</v>
      </c>
      <c r="G93" s="187" t="s">
        <v>226</v>
      </c>
      <c r="H93" s="176">
        <f t="shared" si="49"/>
        <v>880</v>
      </c>
      <c r="I93" s="121">
        <f t="shared" si="50"/>
        <v>116</v>
      </c>
      <c r="J93" s="121">
        <f t="shared" si="51"/>
        <v>41.34</v>
      </c>
      <c r="K93" s="276">
        <f t="shared" si="52"/>
        <v>29.79</v>
      </c>
      <c r="L93" s="276">
        <f t="shared" si="53"/>
        <v>22.68</v>
      </c>
      <c r="M93" s="121">
        <f t="shared" si="54"/>
        <v>115.5</v>
      </c>
      <c r="N93" s="121">
        <f t="shared" si="55"/>
        <v>159.08000000000001</v>
      </c>
      <c r="O93" s="276">
        <f t="shared" si="56"/>
        <v>59.57</v>
      </c>
      <c r="P93" s="177">
        <f t="shared" si="57"/>
        <v>0</v>
      </c>
      <c r="Q93" s="258" t="e">
        <f t="shared" si="58"/>
        <v>#REF!</v>
      </c>
      <c r="R93" s="125"/>
      <c r="S93" s="125"/>
      <c r="T93" s="125"/>
      <c r="X93" s="125"/>
      <c r="Y93" s="125"/>
      <c r="Z93" s="125">
        <f>AM93*Constant!$B$7</f>
        <v>880</v>
      </c>
      <c r="AA93" s="125">
        <f>AM93*Constant!$B$8</f>
        <v>116</v>
      </c>
      <c r="AB93" s="125">
        <f>AL93/144*Constant!$B$33</f>
        <v>41.34</v>
      </c>
      <c r="AC93" s="125">
        <f>AL93/144*Constant!$B$37</f>
        <v>29.79</v>
      </c>
      <c r="AD93" s="125">
        <f>AL93/144*Constant!$B$41</f>
        <v>115.5</v>
      </c>
      <c r="AE93" s="125">
        <f>AL93/144*Constant!$B$36</f>
        <v>159.08000000000001</v>
      </c>
      <c r="AF93" s="125">
        <f>SUM(AM93*Constant!$B$57)</f>
        <v>0</v>
      </c>
      <c r="AG93" s="122" t="e">
        <f>Constant!#REF!*AM93</f>
        <v>#REF!</v>
      </c>
      <c r="AH93" s="125">
        <f>AL93/144*Constant!$B$38</f>
        <v>22.68</v>
      </c>
      <c r="AI93" s="125">
        <f>AL93/144*Constant!$B$44</f>
        <v>59.57</v>
      </c>
      <c r="AJ93" s="138">
        <v>36</v>
      </c>
      <c r="AK93" s="138">
        <v>14</v>
      </c>
      <c r="AL93" s="138">
        <f t="shared" si="59"/>
        <v>504</v>
      </c>
      <c r="AM93" s="138">
        <f t="shared" si="60"/>
        <v>50</v>
      </c>
      <c r="AN93" s="178">
        <f t="shared" si="61"/>
        <v>100</v>
      </c>
      <c r="AO93" s="125"/>
      <c r="AP93" s="125">
        <v>26.37</v>
      </c>
      <c r="AQ93" s="125"/>
      <c r="AR93" s="125"/>
    </row>
    <row r="94" spans="1:44" ht="13.5" hidden="1" thickBot="1" x14ac:dyDescent="0.25">
      <c r="A94" s="360" t="s">
        <v>288</v>
      </c>
      <c r="B94" s="198" t="s">
        <v>291</v>
      </c>
      <c r="C94" s="121">
        <f t="shared" si="47"/>
        <v>0</v>
      </c>
      <c r="D94" s="121">
        <f t="shared" si="48"/>
        <v>0</v>
      </c>
      <c r="E94" s="174" t="s">
        <v>203</v>
      </c>
      <c r="F94" s="190" t="s">
        <v>18</v>
      </c>
      <c r="G94" s="180" t="s">
        <v>226</v>
      </c>
      <c r="H94" s="176">
        <f t="shared" si="49"/>
        <v>985.6</v>
      </c>
      <c r="I94" s="121">
        <f t="shared" si="50"/>
        <v>129.91999999999999</v>
      </c>
      <c r="J94" s="121">
        <f t="shared" si="51"/>
        <v>59.05</v>
      </c>
      <c r="K94" s="276">
        <f t="shared" si="52"/>
        <v>42.55</v>
      </c>
      <c r="L94" s="276">
        <f t="shared" si="53"/>
        <v>32.4</v>
      </c>
      <c r="M94" s="121">
        <f t="shared" si="54"/>
        <v>165</v>
      </c>
      <c r="N94" s="121">
        <f t="shared" si="55"/>
        <v>227.25</v>
      </c>
      <c r="O94" s="276">
        <f t="shared" si="56"/>
        <v>85.1</v>
      </c>
      <c r="P94" s="177">
        <f t="shared" si="57"/>
        <v>0</v>
      </c>
      <c r="Q94" s="258" t="e">
        <f t="shared" si="58"/>
        <v>#REF!</v>
      </c>
      <c r="R94" s="125"/>
      <c r="S94" s="125"/>
      <c r="T94" s="125"/>
      <c r="X94" s="125"/>
      <c r="Y94" s="125"/>
      <c r="Z94" s="125">
        <f>AM94*Constant!$B$7</f>
        <v>985.6</v>
      </c>
      <c r="AA94" s="125">
        <f>AM94*Constant!$B$8</f>
        <v>129.91999999999999</v>
      </c>
      <c r="AB94" s="125">
        <f>AL94/144*Constant!$B$33</f>
        <v>59.05</v>
      </c>
      <c r="AC94" s="125">
        <f>AL94/144*Constant!$B$37</f>
        <v>42.55</v>
      </c>
      <c r="AD94" s="125">
        <f>AL94/144*Constant!$B$41</f>
        <v>165</v>
      </c>
      <c r="AE94" s="125">
        <f>AL94/144*Constant!$B$36</f>
        <v>227.25</v>
      </c>
      <c r="AF94" s="125">
        <f>SUM(AM94*Constant!$B$57)</f>
        <v>0</v>
      </c>
      <c r="AG94" s="122" t="e">
        <f>Constant!#REF!*AM94</f>
        <v>#REF!</v>
      </c>
      <c r="AH94" s="125">
        <f>AL94/144*Constant!$B$38</f>
        <v>32.4</v>
      </c>
      <c r="AI94" s="125">
        <f>AL94/144*Constant!$B$44</f>
        <v>85.1</v>
      </c>
      <c r="AJ94" s="138">
        <v>36</v>
      </c>
      <c r="AK94" s="138">
        <v>20</v>
      </c>
      <c r="AL94" s="138">
        <f t="shared" si="59"/>
        <v>720</v>
      </c>
      <c r="AM94" s="138">
        <f t="shared" si="60"/>
        <v>56</v>
      </c>
      <c r="AN94" s="178">
        <f t="shared" si="61"/>
        <v>112</v>
      </c>
      <c r="AO94" s="125"/>
      <c r="AP94" s="125">
        <v>26.37</v>
      </c>
      <c r="AQ94" s="125"/>
      <c r="AR94" s="125"/>
    </row>
    <row r="95" spans="1:44" ht="13.5" hidden="1" thickBot="1" x14ac:dyDescent="0.25">
      <c r="A95" s="360" t="s">
        <v>286</v>
      </c>
      <c r="B95" s="198" t="s">
        <v>292</v>
      </c>
      <c r="C95" s="121">
        <f t="shared" si="47"/>
        <v>0</v>
      </c>
      <c r="D95" s="121">
        <f t="shared" si="48"/>
        <v>0</v>
      </c>
      <c r="E95" s="174" t="s">
        <v>203</v>
      </c>
      <c r="F95" s="190" t="s">
        <v>18</v>
      </c>
      <c r="G95" s="180" t="s">
        <v>226</v>
      </c>
      <c r="H95" s="176">
        <f t="shared" si="49"/>
        <v>1056</v>
      </c>
      <c r="I95" s="121">
        <f t="shared" si="50"/>
        <v>139.19999999999999</v>
      </c>
      <c r="J95" s="121">
        <f t="shared" si="51"/>
        <v>70.86</v>
      </c>
      <c r="K95" s="276">
        <f t="shared" si="52"/>
        <v>51.06</v>
      </c>
      <c r="L95" s="276">
        <f t="shared" si="53"/>
        <v>38.880000000000003</v>
      </c>
      <c r="M95" s="121">
        <f t="shared" si="54"/>
        <v>198</v>
      </c>
      <c r="N95" s="121">
        <f t="shared" si="55"/>
        <v>272.7</v>
      </c>
      <c r="O95" s="276">
        <f t="shared" si="56"/>
        <v>102.12</v>
      </c>
      <c r="P95" s="177">
        <f t="shared" si="57"/>
        <v>0</v>
      </c>
      <c r="Q95" s="258" t="e">
        <f t="shared" si="58"/>
        <v>#REF!</v>
      </c>
      <c r="R95" s="125"/>
      <c r="S95" s="125"/>
      <c r="T95" s="125"/>
      <c r="X95" s="125"/>
      <c r="Y95" s="125"/>
      <c r="Z95" s="125">
        <f>AM95*Constant!$B$7</f>
        <v>1056</v>
      </c>
      <c r="AA95" s="125">
        <f>AM95*Constant!$B$8</f>
        <v>139.19999999999999</v>
      </c>
      <c r="AB95" s="125">
        <f>AL95/144*Constant!$B$33</f>
        <v>70.86</v>
      </c>
      <c r="AC95" s="125">
        <f>AL95/144*Constant!$B$37</f>
        <v>51.06</v>
      </c>
      <c r="AD95" s="125">
        <f>AL95/144*Constant!$B$41</f>
        <v>198</v>
      </c>
      <c r="AE95" s="125">
        <f>AL95/144*Constant!$B$36</f>
        <v>272.7</v>
      </c>
      <c r="AF95" s="125">
        <f>SUM(AM95*Constant!$B$57)</f>
        <v>0</v>
      </c>
      <c r="AG95" s="122" t="e">
        <f>Constant!#REF!*AM95</f>
        <v>#REF!</v>
      </c>
      <c r="AH95" s="125">
        <f>AL95/144*Constant!$B$38</f>
        <v>38.880000000000003</v>
      </c>
      <c r="AI95" s="125">
        <f>AL95/144*Constant!$B$44</f>
        <v>102.12</v>
      </c>
      <c r="AJ95" s="138">
        <v>36</v>
      </c>
      <c r="AK95" s="138">
        <v>24</v>
      </c>
      <c r="AL95" s="138">
        <f t="shared" si="59"/>
        <v>864</v>
      </c>
      <c r="AM95" s="138">
        <f t="shared" si="60"/>
        <v>60</v>
      </c>
      <c r="AN95" s="178">
        <f t="shared" si="61"/>
        <v>120</v>
      </c>
      <c r="AO95" s="125"/>
      <c r="AP95" s="125">
        <v>26.37</v>
      </c>
      <c r="AQ95" s="125"/>
      <c r="AR95" s="125"/>
    </row>
    <row r="96" spans="1:44" ht="13.5" hidden="1" thickBot="1" x14ac:dyDescent="0.25">
      <c r="A96" s="362" t="s">
        <v>293</v>
      </c>
      <c r="B96" s="199" t="s">
        <v>294</v>
      </c>
      <c r="C96" s="123">
        <f t="shared" si="47"/>
        <v>0</v>
      </c>
      <c r="D96" s="123">
        <f t="shared" si="48"/>
        <v>0</v>
      </c>
      <c r="E96" s="185" t="s">
        <v>206</v>
      </c>
      <c r="F96" s="186" t="s">
        <v>137</v>
      </c>
      <c r="G96" s="180" t="s">
        <v>226</v>
      </c>
      <c r="H96" s="188">
        <f t="shared" si="49"/>
        <v>1267.2</v>
      </c>
      <c r="I96" s="123">
        <f t="shared" si="50"/>
        <v>167.04</v>
      </c>
      <c r="J96" s="123">
        <f t="shared" si="51"/>
        <v>106.29</v>
      </c>
      <c r="K96" s="276">
        <f t="shared" si="52"/>
        <v>76.59</v>
      </c>
      <c r="L96" s="276">
        <f t="shared" si="53"/>
        <v>58.32</v>
      </c>
      <c r="M96" s="123">
        <f t="shared" si="54"/>
        <v>297</v>
      </c>
      <c r="N96" s="123">
        <f t="shared" si="55"/>
        <v>409.05</v>
      </c>
      <c r="O96" s="276">
        <f t="shared" si="56"/>
        <v>153.18</v>
      </c>
      <c r="P96" s="177">
        <f t="shared" si="57"/>
        <v>0</v>
      </c>
      <c r="Q96" s="258" t="e">
        <f t="shared" si="58"/>
        <v>#REF!</v>
      </c>
      <c r="R96" s="125"/>
      <c r="S96" s="125"/>
      <c r="T96" s="125"/>
      <c r="X96" s="125"/>
      <c r="Y96" s="125"/>
      <c r="Z96" s="125">
        <f>AM96*Constant!$B$7</f>
        <v>1267.2</v>
      </c>
      <c r="AA96" s="125">
        <f>AM96*Constant!$B$8</f>
        <v>167.04</v>
      </c>
      <c r="AB96" s="125">
        <f>AL96/144*Constant!$B$33</f>
        <v>106.29</v>
      </c>
      <c r="AC96" s="125">
        <f>AL96/144*Constant!$B$37</f>
        <v>76.59</v>
      </c>
      <c r="AD96" s="125">
        <f>AL96/144*Constant!$B$41</f>
        <v>297</v>
      </c>
      <c r="AE96" s="125">
        <f>AL96/144*Constant!$B$36</f>
        <v>409.05</v>
      </c>
      <c r="AF96" s="125">
        <f>SUM(AM96*Constant!$B$57)</f>
        <v>0</v>
      </c>
      <c r="AG96" s="122" t="e">
        <f>Constant!#REF!*AM96</f>
        <v>#REF!</v>
      </c>
      <c r="AH96" s="125">
        <f>AL96/144*Constant!$B$38</f>
        <v>58.32</v>
      </c>
      <c r="AI96" s="125">
        <f>AL96/144*Constant!$B$44</f>
        <v>153.18</v>
      </c>
      <c r="AJ96" s="138">
        <v>36</v>
      </c>
      <c r="AK96" s="138">
        <v>36</v>
      </c>
      <c r="AL96" s="138">
        <f t="shared" si="59"/>
        <v>1296</v>
      </c>
      <c r="AM96" s="138">
        <f t="shared" si="60"/>
        <v>72</v>
      </c>
      <c r="AN96" s="178">
        <f t="shared" si="61"/>
        <v>144</v>
      </c>
      <c r="AO96" s="125"/>
      <c r="AP96" s="125">
        <v>26.37</v>
      </c>
      <c r="AQ96" s="125"/>
      <c r="AR96" s="125"/>
    </row>
    <row r="97" spans="1:44" ht="12.75" hidden="1" customHeight="1" x14ac:dyDescent="0.2">
      <c r="A97" s="361" t="s">
        <v>252</v>
      </c>
      <c r="B97" s="197" t="s">
        <v>257</v>
      </c>
      <c r="C97" s="124">
        <f t="shared" si="47"/>
        <v>0</v>
      </c>
      <c r="D97" s="124">
        <f t="shared" si="48"/>
        <v>0</v>
      </c>
      <c r="E97" s="166" t="s">
        <v>199</v>
      </c>
      <c r="F97" s="194" t="s">
        <v>209</v>
      </c>
      <c r="G97" s="187" t="s">
        <v>226</v>
      </c>
      <c r="H97" s="168">
        <f t="shared" si="49"/>
        <v>915.2</v>
      </c>
      <c r="I97" s="124">
        <f t="shared" si="50"/>
        <v>120.64</v>
      </c>
      <c r="J97" s="124">
        <f t="shared" si="51"/>
        <v>39.369999999999997</v>
      </c>
      <c r="K97" s="276">
        <f t="shared" si="52"/>
        <v>28.37</v>
      </c>
      <c r="L97" s="276">
        <f t="shared" si="53"/>
        <v>21.6</v>
      </c>
      <c r="M97" s="124">
        <f t="shared" si="54"/>
        <v>110</v>
      </c>
      <c r="N97" s="124">
        <f t="shared" si="55"/>
        <v>151.5</v>
      </c>
      <c r="O97" s="276">
        <f t="shared" si="56"/>
        <v>56.73</v>
      </c>
      <c r="P97" s="169">
        <f t="shared" si="57"/>
        <v>0</v>
      </c>
      <c r="Q97" s="260" t="e">
        <f t="shared" si="58"/>
        <v>#REF!</v>
      </c>
      <c r="R97" s="125"/>
      <c r="S97" s="125"/>
      <c r="T97" s="125"/>
      <c r="X97" s="125"/>
      <c r="Y97" s="125"/>
      <c r="Z97" s="125">
        <f>AM97*Constant!$B$7</f>
        <v>915.2</v>
      </c>
      <c r="AA97" s="125">
        <f>AM97*Constant!$B$8</f>
        <v>120.64</v>
      </c>
      <c r="AB97" s="125">
        <f>AL97/144*Constant!$B$33</f>
        <v>39.369999999999997</v>
      </c>
      <c r="AC97" s="125">
        <f>AL97/144*Constant!$B$37</f>
        <v>28.37</v>
      </c>
      <c r="AD97" s="125">
        <f>AL97/144*Constant!$B$41</f>
        <v>110</v>
      </c>
      <c r="AE97" s="125">
        <f>AL97/144*Constant!$B$36</f>
        <v>151.5</v>
      </c>
      <c r="AF97" s="125">
        <f>SUM(AM97*Constant!$B$57)</f>
        <v>0</v>
      </c>
      <c r="AG97" s="122" t="e">
        <f>Constant!#REF!*AM97</f>
        <v>#REF!</v>
      </c>
      <c r="AH97" s="125">
        <f>AL97/144*Constant!$B$38</f>
        <v>21.6</v>
      </c>
      <c r="AI97" s="125">
        <f>AL97/144*Constant!$B$44</f>
        <v>56.73</v>
      </c>
      <c r="AJ97" s="138">
        <v>40</v>
      </c>
      <c r="AK97" s="138">
        <v>12</v>
      </c>
      <c r="AL97" s="138">
        <f t="shared" si="59"/>
        <v>480</v>
      </c>
      <c r="AM97" s="138">
        <f t="shared" si="60"/>
        <v>52</v>
      </c>
      <c r="AN97" s="178">
        <f t="shared" si="61"/>
        <v>104</v>
      </c>
      <c r="AO97" s="125"/>
      <c r="AP97" s="125">
        <v>26.37</v>
      </c>
      <c r="AQ97" s="125"/>
      <c r="AR97" s="125"/>
    </row>
    <row r="98" spans="1:44" ht="13.5" hidden="1" thickBot="1" x14ac:dyDescent="0.25">
      <c r="A98" s="360" t="s">
        <v>253</v>
      </c>
      <c r="B98" s="198" t="s">
        <v>256</v>
      </c>
      <c r="C98" s="121">
        <f t="shared" si="47"/>
        <v>0</v>
      </c>
      <c r="D98" s="121">
        <f t="shared" si="48"/>
        <v>0</v>
      </c>
      <c r="E98" s="174" t="s">
        <v>199</v>
      </c>
      <c r="F98" s="190" t="s">
        <v>209</v>
      </c>
      <c r="G98" s="180" t="s">
        <v>226</v>
      </c>
      <c r="H98" s="176">
        <f t="shared" si="49"/>
        <v>950.4</v>
      </c>
      <c r="I98" s="121">
        <f t="shared" si="50"/>
        <v>125.28</v>
      </c>
      <c r="J98" s="121">
        <f t="shared" si="51"/>
        <v>45.93</v>
      </c>
      <c r="K98" s="276">
        <f t="shared" si="52"/>
        <v>33.090000000000003</v>
      </c>
      <c r="L98" s="276">
        <f t="shared" si="53"/>
        <v>25.2</v>
      </c>
      <c r="M98" s="121">
        <f t="shared" si="54"/>
        <v>128.33000000000001</v>
      </c>
      <c r="N98" s="121">
        <f t="shared" si="55"/>
        <v>176.75</v>
      </c>
      <c r="O98" s="276">
        <f t="shared" si="56"/>
        <v>66.19</v>
      </c>
      <c r="P98" s="177">
        <f t="shared" si="57"/>
        <v>0</v>
      </c>
      <c r="Q98" s="258" t="e">
        <f t="shared" si="58"/>
        <v>#REF!</v>
      </c>
      <c r="R98" s="125"/>
      <c r="S98" s="125"/>
      <c r="T98" s="125"/>
      <c r="X98" s="125"/>
      <c r="Y98" s="125"/>
      <c r="Z98" s="125">
        <f>AM98*Constant!$B$7</f>
        <v>950.4</v>
      </c>
      <c r="AA98" s="125">
        <f>AM98*Constant!$B$8</f>
        <v>125.28</v>
      </c>
      <c r="AB98" s="125">
        <f>AL98/144*Constant!$B$33</f>
        <v>45.93</v>
      </c>
      <c r="AC98" s="125">
        <f>AL98/144*Constant!$B$37</f>
        <v>33.090000000000003</v>
      </c>
      <c r="AD98" s="125">
        <f>AL98/144*Constant!$B$41</f>
        <v>128.33000000000001</v>
      </c>
      <c r="AE98" s="125">
        <f>AL98/144*Constant!$B$36</f>
        <v>176.75</v>
      </c>
      <c r="AF98" s="125">
        <f>SUM(AM98*Constant!$B$57)</f>
        <v>0</v>
      </c>
      <c r="AG98" s="122" t="e">
        <f>Constant!#REF!*AM98</f>
        <v>#REF!</v>
      </c>
      <c r="AH98" s="125">
        <f>AL98/144*Constant!$B$38</f>
        <v>25.2</v>
      </c>
      <c r="AI98" s="125">
        <f>AL98/144*Constant!$B$44</f>
        <v>66.19</v>
      </c>
      <c r="AJ98" s="138">
        <v>40</v>
      </c>
      <c r="AK98" s="138">
        <v>14</v>
      </c>
      <c r="AL98" s="138">
        <f t="shared" si="59"/>
        <v>560</v>
      </c>
      <c r="AM98" s="138">
        <f t="shared" si="60"/>
        <v>54</v>
      </c>
      <c r="AN98" s="178">
        <f t="shared" si="61"/>
        <v>108</v>
      </c>
      <c r="AO98" s="125"/>
      <c r="AP98" s="125">
        <v>26.37</v>
      </c>
      <c r="AQ98" s="125"/>
      <c r="AR98" s="125"/>
    </row>
    <row r="99" spans="1:44" ht="13.5" hidden="1" thickBot="1" x14ac:dyDescent="0.25">
      <c r="A99" s="360" t="s">
        <v>254</v>
      </c>
      <c r="B99" s="198" t="s">
        <v>258</v>
      </c>
      <c r="C99" s="121">
        <f t="shared" si="47"/>
        <v>0</v>
      </c>
      <c r="D99" s="121">
        <f t="shared" si="48"/>
        <v>0</v>
      </c>
      <c r="E99" s="174" t="s">
        <v>203</v>
      </c>
      <c r="F99" s="190" t="s">
        <v>18</v>
      </c>
      <c r="G99" s="180" t="s">
        <v>226</v>
      </c>
      <c r="H99" s="176">
        <f t="shared" si="49"/>
        <v>1056</v>
      </c>
      <c r="I99" s="121">
        <f t="shared" si="50"/>
        <v>139.19999999999999</v>
      </c>
      <c r="J99" s="121">
        <f t="shared" si="51"/>
        <v>65.61</v>
      </c>
      <c r="K99" s="276">
        <f t="shared" si="52"/>
        <v>47.28</v>
      </c>
      <c r="L99" s="276">
        <f t="shared" si="53"/>
        <v>36</v>
      </c>
      <c r="M99" s="121">
        <f t="shared" si="54"/>
        <v>183.33</v>
      </c>
      <c r="N99" s="121">
        <f t="shared" si="55"/>
        <v>252.5</v>
      </c>
      <c r="O99" s="276">
        <f t="shared" si="56"/>
        <v>94.56</v>
      </c>
      <c r="P99" s="177">
        <f t="shared" si="57"/>
        <v>0</v>
      </c>
      <c r="Q99" s="258" t="e">
        <f t="shared" si="58"/>
        <v>#REF!</v>
      </c>
      <c r="R99" s="125"/>
      <c r="S99" s="125"/>
      <c r="T99" s="125"/>
      <c r="X99" s="125"/>
      <c r="Y99" s="125"/>
      <c r="Z99" s="125">
        <f>AM99*Constant!$B$7</f>
        <v>1056</v>
      </c>
      <c r="AA99" s="125">
        <f>AM99*Constant!$B$8</f>
        <v>139.19999999999999</v>
      </c>
      <c r="AB99" s="125">
        <f>AL99/144*Constant!$B$33</f>
        <v>65.61</v>
      </c>
      <c r="AC99" s="125">
        <f>AL99/144*Constant!$B$37</f>
        <v>47.28</v>
      </c>
      <c r="AD99" s="125">
        <f>AL99/144*Constant!$B$41</f>
        <v>183.33</v>
      </c>
      <c r="AE99" s="125">
        <f>AL99/144*Constant!$B$36</f>
        <v>252.5</v>
      </c>
      <c r="AF99" s="125">
        <f>SUM(AM99*Constant!$B$57)</f>
        <v>0</v>
      </c>
      <c r="AG99" s="122" t="e">
        <f>Constant!#REF!*AM99</f>
        <v>#REF!</v>
      </c>
      <c r="AH99" s="125">
        <f>AL99/144*Constant!$B$38</f>
        <v>36</v>
      </c>
      <c r="AI99" s="125">
        <f>AL99/144*Constant!$B$44</f>
        <v>94.56</v>
      </c>
      <c r="AJ99" s="138">
        <v>40</v>
      </c>
      <c r="AK99" s="138">
        <v>20</v>
      </c>
      <c r="AL99" s="138">
        <f t="shared" si="59"/>
        <v>800</v>
      </c>
      <c r="AM99" s="138">
        <f t="shared" si="60"/>
        <v>60</v>
      </c>
      <c r="AN99" s="178">
        <f t="shared" si="61"/>
        <v>120</v>
      </c>
      <c r="AO99" s="125"/>
      <c r="AP99" s="125">
        <v>26.37</v>
      </c>
      <c r="AQ99" s="125"/>
      <c r="AR99" s="125"/>
    </row>
    <row r="100" spans="1:44" ht="13.5" hidden="1" thickBot="1" x14ac:dyDescent="0.25">
      <c r="A100" s="360" t="s">
        <v>255</v>
      </c>
      <c r="B100" s="198" t="s">
        <v>259</v>
      </c>
      <c r="C100" s="121">
        <f t="shared" si="47"/>
        <v>0</v>
      </c>
      <c r="D100" s="121">
        <f t="shared" si="48"/>
        <v>0</v>
      </c>
      <c r="E100" s="174" t="s">
        <v>203</v>
      </c>
      <c r="F100" s="190" t="s">
        <v>18</v>
      </c>
      <c r="G100" s="180" t="s">
        <v>226</v>
      </c>
      <c r="H100" s="176">
        <f t="shared" si="49"/>
        <v>1126.4000000000001</v>
      </c>
      <c r="I100" s="121">
        <f t="shared" si="50"/>
        <v>148.47999999999999</v>
      </c>
      <c r="J100" s="121">
        <f t="shared" si="51"/>
        <v>78.73</v>
      </c>
      <c r="K100" s="276">
        <f t="shared" si="52"/>
        <v>56.73</v>
      </c>
      <c r="L100" s="276">
        <f t="shared" si="53"/>
        <v>43.2</v>
      </c>
      <c r="M100" s="121">
        <f t="shared" si="54"/>
        <v>220</v>
      </c>
      <c r="N100" s="121">
        <f t="shared" si="55"/>
        <v>303</v>
      </c>
      <c r="O100" s="276">
        <f t="shared" si="56"/>
        <v>113.47</v>
      </c>
      <c r="P100" s="177">
        <f t="shared" si="57"/>
        <v>0</v>
      </c>
      <c r="Q100" s="258" t="e">
        <f t="shared" si="58"/>
        <v>#REF!</v>
      </c>
      <c r="R100" s="125"/>
      <c r="S100" s="125"/>
      <c r="T100" s="125"/>
      <c r="X100" s="125"/>
      <c r="Y100" s="125"/>
      <c r="Z100" s="125">
        <f>AM100*Constant!$B$7</f>
        <v>1126.4000000000001</v>
      </c>
      <c r="AA100" s="125">
        <f>AM100*Constant!$B$8</f>
        <v>148.47999999999999</v>
      </c>
      <c r="AB100" s="125">
        <f>AL100/144*Constant!$B$33</f>
        <v>78.73</v>
      </c>
      <c r="AC100" s="125">
        <f>AL100/144*Constant!$B$37</f>
        <v>56.73</v>
      </c>
      <c r="AD100" s="125">
        <f>AL100/144*Constant!$B$41</f>
        <v>220</v>
      </c>
      <c r="AE100" s="125">
        <f>AL100/144*Constant!$B$36</f>
        <v>303</v>
      </c>
      <c r="AF100" s="125">
        <f>SUM(AM100*Constant!$B$57)</f>
        <v>0</v>
      </c>
      <c r="AG100" s="122" t="e">
        <f>Constant!#REF!*AM100</f>
        <v>#REF!</v>
      </c>
      <c r="AH100" s="125">
        <f>AL100/144*Constant!$B$38</f>
        <v>43.2</v>
      </c>
      <c r="AI100" s="125">
        <f>AL100/144*Constant!$B$44</f>
        <v>113.47</v>
      </c>
      <c r="AJ100" s="138">
        <v>40</v>
      </c>
      <c r="AK100" s="138">
        <v>24</v>
      </c>
      <c r="AL100" s="138">
        <f t="shared" si="59"/>
        <v>960</v>
      </c>
      <c r="AM100" s="138">
        <f t="shared" si="60"/>
        <v>64</v>
      </c>
      <c r="AN100" s="178">
        <f t="shared" si="61"/>
        <v>128</v>
      </c>
      <c r="AO100" s="125"/>
      <c r="AP100" s="125">
        <v>26.37</v>
      </c>
      <c r="AQ100" s="125"/>
      <c r="AR100" s="125"/>
    </row>
    <row r="101" spans="1:44" ht="13.5" hidden="1" thickBot="1" x14ac:dyDescent="0.25">
      <c r="A101" s="362" t="s">
        <v>295</v>
      </c>
      <c r="B101" s="199" t="s">
        <v>296</v>
      </c>
      <c r="C101" s="123">
        <f t="shared" si="47"/>
        <v>0</v>
      </c>
      <c r="D101" s="123">
        <f t="shared" si="48"/>
        <v>0</v>
      </c>
      <c r="E101" s="185" t="s">
        <v>206</v>
      </c>
      <c r="F101" s="186" t="s">
        <v>137</v>
      </c>
      <c r="G101" s="187" t="s">
        <v>226</v>
      </c>
      <c r="H101" s="188">
        <f t="shared" si="49"/>
        <v>1337.6</v>
      </c>
      <c r="I101" s="123">
        <f t="shared" si="50"/>
        <v>176.32</v>
      </c>
      <c r="J101" s="123">
        <f t="shared" si="51"/>
        <v>118.1</v>
      </c>
      <c r="K101" s="276">
        <f t="shared" si="52"/>
        <v>85.1</v>
      </c>
      <c r="L101" s="276">
        <f t="shared" si="53"/>
        <v>64.8</v>
      </c>
      <c r="M101" s="123">
        <f t="shared" si="54"/>
        <v>330</v>
      </c>
      <c r="N101" s="123">
        <f t="shared" si="55"/>
        <v>454.5</v>
      </c>
      <c r="O101" s="276">
        <f t="shared" si="56"/>
        <v>170.2</v>
      </c>
      <c r="P101" s="177">
        <f t="shared" si="57"/>
        <v>0</v>
      </c>
      <c r="Q101" s="258" t="e">
        <f t="shared" si="58"/>
        <v>#REF!</v>
      </c>
      <c r="R101" s="125"/>
      <c r="S101" s="125"/>
      <c r="T101" s="125"/>
      <c r="X101" s="125"/>
      <c r="Y101" s="125"/>
      <c r="Z101" s="125">
        <f>AM101*Constant!$B$7</f>
        <v>1337.6</v>
      </c>
      <c r="AA101" s="125">
        <f>AM101*Constant!$B$8</f>
        <v>176.32</v>
      </c>
      <c r="AB101" s="125">
        <f>AL101/144*Constant!$B$33</f>
        <v>118.1</v>
      </c>
      <c r="AC101" s="125">
        <f>AL101/144*Constant!$B$37</f>
        <v>85.1</v>
      </c>
      <c r="AD101" s="125">
        <f>AL101/144*Constant!$B$41</f>
        <v>330</v>
      </c>
      <c r="AE101" s="125">
        <f>AL101/144*Constant!$B$36</f>
        <v>454.5</v>
      </c>
      <c r="AF101" s="125">
        <f>SUM(AM101*Constant!$B$57)</f>
        <v>0</v>
      </c>
      <c r="AG101" s="122" t="e">
        <f>Constant!#REF!*AM101</f>
        <v>#REF!</v>
      </c>
      <c r="AH101" s="125">
        <f>AL101/144*Constant!$B$38</f>
        <v>64.8</v>
      </c>
      <c r="AI101" s="125">
        <f>AL101/144*Constant!$B$44</f>
        <v>170.2</v>
      </c>
      <c r="AJ101" s="138">
        <v>40</v>
      </c>
      <c r="AK101" s="138">
        <v>36</v>
      </c>
      <c r="AL101" s="138">
        <f t="shared" ref="AL101:AL132" si="62">(AJ101*AK101)</f>
        <v>1440</v>
      </c>
      <c r="AM101" s="138">
        <f t="shared" ref="AM101:AM147" si="63">AJ101+AK101</f>
        <v>76</v>
      </c>
      <c r="AN101" s="178">
        <f t="shared" ref="AN101:AN147" si="64">AJ101*2+AK101*2</f>
        <v>152</v>
      </c>
      <c r="AO101" s="125"/>
      <c r="AP101" s="125">
        <v>26.37</v>
      </c>
      <c r="AQ101" s="125"/>
      <c r="AR101" s="125"/>
    </row>
    <row r="102" spans="1:44" ht="13.5" hidden="1" thickBot="1" x14ac:dyDescent="0.25">
      <c r="A102" s="361" t="s">
        <v>297</v>
      </c>
      <c r="B102" s="197" t="s">
        <v>298</v>
      </c>
      <c r="C102" s="124">
        <f t="shared" si="47"/>
        <v>0</v>
      </c>
      <c r="D102" s="124">
        <f t="shared" si="48"/>
        <v>0</v>
      </c>
      <c r="E102" s="166" t="s">
        <v>199</v>
      </c>
      <c r="F102" s="194" t="s">
        <v>209</v>
      </c>
      <c r="G102" s="180" t="s">
        <v>226</v>
      </c>
      <c r="H102" s="168">
        <f t="shared" si="49"/>
        <v>1056</v>
      </c>
      <c r="I102" s="124">
        <f t="shared" si="50"/>
        <v>139.19999999999999</v>
      </c>
      <c r="J102" s="124">
        <f t="shared" si="51"/>
        <v>47.24</v>
      </c>
      <c r="K102" s="276">
        <f t="shared" si="52"/>
        <v>34.04</v>
      </c>
      <c r="L102" s="276">
        <f t="shared" si="53"/>
        <v>25.92</v>
      </c>
      <c r="M102" s="124">
        <f t="shared" si="54"/>
        <v>132</v>
      </c>
      <c r="N102" s="124">
        <f t="shared" si="55"/>
        <v>181.8</v>
      </c>
      <c r="O102" s="276">
        <f t="shared" si="56"/>
        <v>68.08</v>
      </c>
      <c r="P102" s="124">
        <f t="shared" si="57"/>
        <v>0</v>
      </c>
      <c r="Q102" s="260" t="e">
        <f t="shared" si="58"/>
        <v>#REF!</v>
      </c>
      <c r="R102" s="125"/>
      <c r="S102" s="125"/>
      <c r="T102" s="125"/>
      <c r="X102" s="125"/>
      <c r="Y102" s="125"/>
      <c r="Z102" s="125">
        <f>AM102*Constant!$B$7</f>
        <v>1056</v>
      </c>
      <c r="AA102" s="125">
        <f>AM102*Constant!$B$8</f>
        <v>139.19999999999999</v>
      </c>
      <c r="AB102" s="125">
        <f>AL102/144*Constant!$B$33</f>
        <v>47.24</v>
      </c>
      <c r="AC102" s="125">
        <f>AL102/144*Constant!$B$37</f>
        <v>34.04</v>
      </c>
      <c r="AD102" s="125">
        <f>AL102/144*Constant!$B$41</f>
        <v>132</v>
      </c>
      <c r="AE102" s="125">
        <f>AL102/144*Constant!$B$36</f>
        <v>181.8</v>
      </c>
      <c r="AF102" s="125">
        <f>SUM(AM102*Constant!$B$57)</f>
        <v>0</v>
      </c>
      <c r="AG102" s="122" t="e">
        <f>Constant!#REF!*AM102</f>
        <v>#REF!</v>
      </c>
      <c r="AH102" s="125">
        <f>AL102/144*Constant!$B$38</f>
        <v>25.92</v>
      </c>
      <c r="AI102" s="125">
        <f>AL102/144*Constant!$B$44</f>
        <v>68.08</v>
      </c>
      <c r="AJ102" s="138">
        <v>48</v>
      </c>
      <c r="AK102" s="138">
        <v>12</v>
      </c>
      <c r="AL102" s="138">
        <f t="shared" si="62"/>
        <v>576</v>
      </c>
      <c r="AM102" s="138">
        <f t="shared" si="63"/>
        <v>60</v>
      </c>
      <c r="AN102" s="178">
        <f t="shared" si="64"/>
        <v>120</v>
      </c>
      <c r="AO102" s="125"/>
      <c r="AP102" s="125">
        <v>26.37</v>
      </c>
      <c r="AQ102" s="125"/>
      <c r="AR102" s="125"/>
    </row>
    <row r="103" spans="1:44" x14ac:dyDescent="0.2">
      <c r="A103" s="365" t="s">
        <v>287</v>
      </c>
      <c r="B103" s="461" t="s">
        <v>289</v>
      </c>
      <c r="C103" s="253">
        <f t="shared" si="47"/>
        <v>86.01</v>
      </c>
      <c r="D103" s="253">
        <f t="shared" ref="D103:D147" si="65">$O$2*Y103</f>
        <v>95.01</v>
      </c>
      <c r="E103" s="254" t="s">
        <v>199</v>
      </c>
      <c r="F103" s="255" t="s">
        <v>209</v>
      </c>
      <c r="G103" s="459" t="s">
        <v>226</v>
      </c>
      <c r="H103" s="256">
        <f t="shared" si="49"/>
        <v>18.72</v>
      </c>
      <c r="I103" s="253">
        <f t="shared" si="50"/>
        <v>27.84</v>
      </c>
      <c r="J103" s="253">
        <f t="shared" si="51"/>
        <v>3.78</v>
      </c>
      <c r="K103" s="460">
        <f t="shared" si="52"/>
        <v>4.8</v>
      </c>
      <c r="L103" s="460">
        <f t="shared" si="53"/>
        <v>25.92</v>
      </c>
      <c r="M103" s="253">
        <f t="shared" si="54"/>
        <v>3.9</v>
      </c>
      <c r="N103" s="253">
        <f t="shared" si="55"/>
        <v>2.82</v>
      </c>
      <c r="O103" s="460">
        <f t="shared" si="56"/>
        <v>68.08</v>
      </c>
      <c r="P103" s="253">
        <f t="shared" si="57"/>
        <v>0</v>
      </c>
      <c r="Q103" s="257" t="e">
        <f t="shared" si="58"/>
        <v>#REF!</v>
      </c>
      <c r="R103" s="125"/>
      <c r="S103" s="125"/>
      <c r="T103" s="125"/>
      <c r="X103" s="125">
        <v>86.01</v>
      </c>
      <c r="Y103" s="125">
        <v>95.01</v>
      </c>
      <c r="Z103" s="125">
        <v>18.72</v>
      </c>
      <c r="AA103" s="125">
        <v>27.84</v>
      </c>
      <c r="AB103" s="125">
        <v>3.78</v>
      </c>
      <c r="AC103" s="125">
        <v>4.8</v>
      </c>
      <c r="AD103" s="125">
        <v>3.9</v>
      </c>
      <c r="AE103" s="125">
        <v>2.82</v>
      </c>
      <c r="AF103" s="125">
        <f>SUM(AM103*Constant!$B$57)</f>
        <v>0</v>
      </c>
      <c r="AG103" s="122" t="e">
        <f>Constant!#REF!*AM103</f>
        <v>#REF!</v>
      </c>
      <c r="AH103" s="125">
        <f>AL103/144*Constant!$B$38</f>
        <v>25.92</v>
      </c>
      <c r="AI103" s="125">
        <f>AL103/144*Constant!$B$44</f>
        <v>68.08</v>
      </c>
      <c r="AJ103" s="138">
        <v>48</v>
      </c>
      <c r="AK103" s="138">
        <v>12</v>
      </c>
      <c r="AL103" s="138">
        <f>(AJ103*AK103)</f>
        <v>576</v>
      </c>
      <c r="AM103" s="138">
        <f>AJ103+AK103</f>
        <v>60</v>
      </c>
      <c r="AN103" s="178">
        <f>AJ103*2+AK103*2</f>
        <v>120</v>
      </c>
      <c r="AO103" s="125"/>
      <c r="AP103" s="125"/>
      <c r="AQ103" s="125"/>
      <c r="AR103" s="125"/>
    </row>
    <row r="104" spans="1:44" x14ac:dyDescent="0.2">
      <c r="A104" s="360" t="s">
        <v>285</v>
      </c>
      <c r="B104" s="462" t="s">
        <v>290</v>
      </c>
      <c r="C104" s="121">
        <f t="shared" si="47"/>
        <v>87.28</v>
      </c>
      <c r="D104" s="121">
        <f t="shared" si="65"/>
        <v>96.41</v>
      </c>
      <c r="E104" s="174" t="s">
        <v>199</v>
      </c>
      <c r="F104" s="190" t="s">
        <v>209</v>
      </c>
      <c r="G104" s="180" t="s">
        <v>226</v>
      </c>
      <c r="H104" s="176">
        <f t="shared" si="49"/>
        <v>19.5</v>
      </c>
      <c r="I104" s="121">
        <f t="shared" si="50"/>
        <v>29</v>
      </c>
      <c r="J104" s="121">
        <f t="shared" si="51"/>
        <v>4.41</v>
      </c>
      <c r="K104" s="276">
        <f t="shared" si="52"/>
        <v>5.6</v>
      </c>
      <c r="L104" s="276">
        <f t="shared" si="53"/>
        <v>30.24</v>
      </c>
      <c r="M104" s="121">
        <f t="shared" si="54"/>
        <v>4.55</v>
      </c>
      <c r="N104" s="121">
        <f t="shared" si="55"/>
        <v>3.29</v>
      </c>
      <c r="O104" s="276">
        <f t="shared" si="56"/>
        <v>79.430000000000007</v>
      </c>
      <c r="P104" s="121">
        <f t="shared" si="57"/>
        <v>0</v>
      </c>
      <c r="Q104" s="258" t="e">
        <f t="shared" si="58"/>
        <v>#REF!</v>
      </c>
      <c r="R104" s="125"/>
      <c r="S104" s="125"/>
      <c r="T104" s="125"/>
      <c r="X104" s="125">
        <v>87.28</v>
      </c>
      <c r="Y104" s="125">
        <v>96.41</v>
      </c>
      <c r="Z104" s="125">
        <v>19.5</v>
      </c>
      <c r="AA104" s="125">
        <v>29</v>
      </c>
      <c r="AB104" s="125">
        <v>4.41</v>
      </c>
      <c r="AC104" s="125">
        <v>5.6</v>
      </c>
      <c r="AD104" s="125">
        <v>4.55</v>
      </c>
      <c r="AE104" s="125">
        <v>3.29</v>
      </c>
      <c r="AF104" s="125">
        <f>SUM(AM104*Constant!$B$57)</f>
        <v>0</v>
      </c>
      <c r="AG104" s="122" t="e">
        <f>Constant!#REF!*AM104</f>
        <v>#REF!</v>
      </c>
      <c r="AH104" s="125">
        <f>AL104/144*Constant!$B$38</f>
        <v>30.24</v>
      </c>
      <c r="AI104" s="125">
        <f>AL104/144*Constant!$B$44</f>
        <v>79.430000000000007</v>
      </c>
      <c r="AJ104" s="138">
        <v>48</v>
      </c>
      <c r="AK104" s="138">
        <v>14</v>
      </c>
      <c r="AL104" s="138">
        <f>(AJ104*AK104)</f>
        <v>672</v>
      </c>
      <c r="AM104" s="138">
        <f>AJ104+AK104</f>
        <v>62</v>
      </c>
      <c r="AN104" s="178">
        <f>AJ104*2+AK104*2</f>
        <v>124</v>
      </c>
      <c r="AO104" s="125"/>
      <c r="AP104" s="125">
        <v>26.37</v>
      </c>
      <c r="AQ104" s="125"/>
      <c r="AR104" s="125"/>
    </row>
    <row r="105" spans="1:44" x14ac:dyDescent="0.2">
      <c r="A105" s="360" t="s">
        <v>480</v>
      </c>
      <c r="B105" s="462" t="s">
        <v>481</v>
      </c>
      <c r="C105" s="121">
        <f t="shared" si="47"/>
        <v>90.58</v>
      </c>
      <c r="D105" s="121">
        <f t="shared" si="65"/>
        <v>99.98</v>
      </c>
      <c r="E105" s="455" t="s">
        <v>199</v>
      </c>
      <c r="F105" s="457" t="s">
        <v>209</v>
      </c>
      <c r="G105" s="187" t="s">
        <v>226</v>
      </c>
      <c r="H105" s="176">
        <f t="shared" si="49"/>
        <v>21.06</v>
      </c>
      <c r="I105" s="121">
        <f t="shared" si="50"/>
        <v>31.32</v>
      </c>
      <c r="J105" s="121">
        <f t="shared" si="51"/>
        <v>5.67</v>
      </c>
      <c r="K105" s="276">
        <f t="shared" si="52"/>
        <v>7.2</v>
      </c>
      <c r="L105" s="276">
        <f t="shared" si="53"/>
        <v>43.2</v>
      </c>
      <c r="M105" s="121">
        <f t="shared" si="54"/>
        <v>5.85</v>
      </c>
      <c r="N105" s="121">
        <f t="shared" si="55"/>
        <v>4.2300000000000004</v>
      </c>
      <c r="O105" s="276">
        <f t="shared" si="56"/>
        <v>113.47</v>
      </c>
      <c r="P105" s="121">
        <f t="shared" si="57"/>
        <v>0</v>
      </c>
      <c r="Q105" s="258">
        <f t="shared" si="58"/>
        <v>7.02</v>
      </c>
      <c r="R105" s="125"/>
      <c r="S105" s="125"/>
      <c r="T105" s="125"/>
      <c r="X105" s="125">
        <v>90.58</v>
      </c>
      <c r="Y105" s="125">
        <v>99.98</v>
      </c>
      <c r="Z105" s="125">
        <v>21.06</v>
      </c>
      <c r="AA105" s="125">
        <v>31.32</v>
      </c>
      <c r="AB105" s="125">
        <v>5.67</v>
      </c>
      <c r="AC105" s="125">
        <v>7.2</v>
      </c>
      <c r="AD105" s="125">
        <v>5.85</v>
      </c>
      <c r="AE105" s="125">
        <v>4.2300000000000004</v>
      </c>
      <c r="AF105" s="125">
        <f>SUM(AM105*Constant!$B$57)</f>
        <v>0</v>
      </c>
      <c r="AG105" s="122">
        <v>7.02</v>
      </c>
      <c r="AH105" s="125">
        <f>AL105/144*Constant!$B$38</f>
        <v>43.2</v>
      </c>
      <c r="AI105" s="125">
        <f>AL105/144*Constant!$B$44</f>
        <v>113.47</v>
      </c>
      <c r="AJ105" s="138">
        <v>48</v>
      </c>
      <c r="AK105" s="138">
        <v>20</v>
      </c>
      <c r="AL105" s="138">
        <f>(AJ105*AK105)</f>
        <v>960</v>
      </c>
      <c r="AM105" s="138">
        <f>AJ105+AK105</f>
        <v>68</v>
      </c>
      <c r="AN105" s="178">
        <f>AJ105*2+AK105*2</f>
        <v>136</v>
      </c>
      <c r="AO105" s="125"/>
      <c r="AP105" s="125">
        <v>28.92</v>
      </c>
      <c r="AQ105" s="125"/>
      <c r="AR105" s="125"/>
    </row>
    <row r="106" spans="1:44" x14ac:dyDescent="0.2">
      <c r="A106" s="360" t="s">
        <v>288</v>
      </c>
      <c r="B106" s="462" t="s">
        <v>291</v>
      </c>
      <c r="C106" s="121">
        <f t="shared" si="47"/>
        <v>90.58</v>
      </c>
      <c r="D106" s="121">
        <f t="shared" si="65"/>
        <v>101.12</v>
      </c>
      <c r="E106" s="174" t="s">
        <v>203</v>
      </c>
      <c r="F106" s="190" t="s">
        <v>18</v>
      </c>
      <c r="G106" s="187" t="s">
        <v>226</v>
      </c>
      <c r="H106" s="176">
        <f t="shared" si="49"/>
        <v>21.84</v>
      </c>
      <c r="I106" s="121">
        <f t="shared" si="50"/>
        <v>32.479999999999997</v>
      </c>
      <c r="J106" s="121">
        <f t="shared" si="51"/>
        <v>6.3</v>
      </c>
      <c r="K106" s="276">
        <f t="shared" si="52"/>
        <v>8</v>
      </c>
      <c r="L106" s="276">
        <f t="shared" si="53"/>
        <v>43.2</v>
      </c>
      <c r="M106" s="121">
        <f t="shared" si="54"/>
        <v>6.5</v>
      </c>
      <c r="N106" s="121">
        <f t="shared" si="55"/>
        <v>4.7</v>
      </c>
      <c r="O106" s="276">
        <f t="shared" si="56"/>
        <v>113.47</v>
      </c>
      <c r="P106" s="121">
        <f t="shared" si="57"/>
        <v>0</v>
      </c>
      <c r="Q106" s="258" t="e">
        <f t="shared" si="58"/>
        <v>#REF!</v>
      </c>
      <c r="R106" s="125"/>
      <c r="S106" s="125"/>
      <c r="T106" s="125"/>
      <c r="X106" s="125">
        <v>90.58</v>
      </c>
      <c r="Y106" s="125">
        <v>101.12</v>
      </c>
      <c r="Z106" s="125">
        <v>21.84</v>
      </c>
      <c r="AA106" s="125">
        <v>32.479999999999997</v>
      </c>
      <c r="AB106" s="125">
        <v>6.3</v>
      </c>
      <c r="AC106" s="125">
        <v>8</v>
      </c>
      <c r="AD106" s="125">
        <v>6.5</v>
      </c>
      <c r="AE106" s="125">
        <v>4.7</v>
      </c>
      <c r="AF106" s="125">
        <f>SUM(AM106*Constant!$B$57)</f>
        <v>0</v>
      </c>
      <c r="AG106" s="122" t="e">
        <f>Constant!#REF!*AM106</f>
        <v>#REF!</v>
      </c>
      <c r="AH106" s="125">
        <f>AL106/144*Constant!$B$38</f>
        <v>43.2</v>
      </c>
      <c r="AI106" s="125">
        <f>AL106/144*Constant!$B$44</f>
        <v>113.47</v>
      </c>
      <c r="AJ106" s="138">
        <v>48</v>
      </c>
      <c r="AK106" s="138">
        <v>20</v>
      </c>
      <c r="AL106" s="138">
        <f>(AJ106*AK106)</f>
        <v>960</v>
      </c>
      <c r="AM106" s="138">
        <f>AJ106+AK106</f>
        <v>68</v>
      </c>
      <c r="AN106" s="178">
        <f>AJ106*2+AK106*2</f>
        <v>136</v>
      </c>
      <c r="AO106" s="125"/>
      <c r="AP106" s="125">
        <v>28.92</v>
      </c>
      <c r="AQ106" s="125"/>
      <c r="AR106" s="125"/>
    </row>
    <row r="107" spans="1:44" x14ac:dyDescent="0.2">
      <c r="A107" s="362" t="s">
        <v>286</v>
      </c>
      <c r="B107" s="463" t="s">
        <v>292</v>
      </c>
      <c r="C107" s="123">
        <f t="shared" si="47"/>
        <v>91.72</v>
      </c>
      <c r="D107" s="123">
        <f t="shared" si="65"/>
        <v>107.01</v>
      </c>
      <c r="E107" s="185" t="s">
        <v>203</v>
      </c>
      <c r="F107" s="186" t="s">
        <v>18</v>
      </c>
      <c r="G107" s="187" t="s">
        <v>226</v>
      </c>
      <c r="H107" s="188">
        <f t="shared" si="49"/>
        <v>23.4</v>
      </c>
      <c r="I107" s="123">
        <f t="shared" si="50"/>
        <v>34.799999999999997</v>
      </c>
      <c r="J107" s="123">
        <f t="shared" si="51"/>
        <v>7.56</v>
      </c>
      <c r="K107" s="350">
        <f t="shared" si="52"/>
        <v>9.6</v>
      </c>
      <c r="L107" s="350">
        <f t="shared" si="53"/>
        <v>51.84</v>
      </c>
      <c r="M107" s="123">
        <f t="shared" si="54"/>
        <v>7.8</v>
      </c>
      <c r="N107" s="123">
        <f t="shared" si="55"/>
        <v>5.64</v>
      </c>
      <c r="O107" s="350">
        <f t="shared" si="56"/>
        <v>136.16</v>
      </c>
      <c r="P107" s="123">
        <f t="shared" si="57"/>
        <v>0</v>
      </c>
      <c r="Q107" s="259" t="e">
        <f t="shared" si="58"/>
        <v>#REF!</v>
      </c>
      <c r="R107" s="125"/>
      <c r="S107" s="125"/>
      <c r="T107" s="125"/>
      <c r="X107" s="125">
        <v>91.72</v>
      </c>
      <c r="Y107" s="125">
        <v>107.01</v>
      </c>
      <c r="Z107" s="125">
        <v>23.4</v>
      </c>
      <c r="AA107" s="125">
        <v>34.799999999999997</v>
      </c>
      <c r="AB107" s="125">
        <v>7.56</v>
      </c>
      <c r="AC107" s="125">
        <v>9.6</v>
      </c>
      <c r="AD107" s="125">
        <v>7.8</v>
      </c>
      <c r="AE107" s="125">
        <v>5.64</v>
      </c>
      <c r="AF107" s="125">
        <f>SUM(AM107*Constant!$B$57)</f>
        <v>0</v>
      </c>
      <c r="AG107" s="122" t="e">
        <f>Constant!#REF!*AM107</f>
        <v>#REF!</v>
      </c>
      <c r="AH107" s="125">
        <f>AL107/144*Constant!$B$38</f>
        <v>51.84</v>
      </c>
      <c r="AI107" s="125">
        <f>AL107/144*Constant!$B$44</f>
        <v>136.16</v>
      </c>
      <c r="AJ107" s="138">
        <v>48</v>
      </c>
      <c r="AK107" s="138">
        <v>24</v>
      </c>
      <c r="AL107" s="138">
        <f>(AJ107*AK107)</f>
        <v>1152</v>
      </c>
      <c r="AM107" s="138">
        <f>AJ107+AK107</f>
        <v>72</v>
      </c>
      <c r="AN107" s="178">
        <f>AJ107*2+AK107*2</f>
        <v>144</v>
      </c>
      <c r="AO107" s="125"/>
      <c r="AP107" s="125">
        <v>30.6</v>
      </c>
      <c r="AQ107" s="125"/>
      <c r="AR107" s="125"/>
    </row>
    <row r="108" spans="1:44" x14ac:dyDescent="0.2">
      <c r="A108" s="360" t="s">
        <v>252</v>
      </c>
      <c r="B108" s="198" t="s">
        <v>257</v>
      </c>
      <c r="C108" s="121">
        <f t="shared" si="47"/>
        <v>86.99</v>
      </c>
      <c r="D108" s="121">
        <f t="shared" si="65"/>
        <v>96.2</v>
      </c>
      <c r="E108" s="174" t="s">
        <v>199</v>
      </c>
      <c r="F108" s="190" t="s">
        <v>209</v>
      </c>
      <c r="G108" s="180" t="s">
        <v>226</v>
      </c>
      <c r="H108" s="176">
        <f t="shared" si="49"/>
        <v>915.2</v>
      </c>
      <c r="I108" s="121">
        <f t="shared" si="50"/>
        <v>120.64</v>
      </c>
      <c r="J108" s="121">
        <f t="shared" si="51"/>
        <v>39.369999999999997</v>
      </c>
      <c r="K108" s="276">
        <f t="shared" si="52"/>
        <v>28.37</v>
      </c>
      <c r="L108" s="276">
        <f t="shared" si="53"/>
        <v>21.6</v>
      </c>
      <c r="M108" s="121">
        <f t="shared" si="54"/>
        <v>110</v>
      </c>
      <c r="N108" s="121">
        <f t="shared" si="55"/>
        <v>151.5</v>
      </c>
      <c r="O108" s="276">
        <f t="shared" si="56"/>
        <v>56.73</v>
      </c>
      <c r="P108" s="121">
        <f t="shared" si="57"/>
        <v>0</v>
      </c>
      <c r="Q108" s="258" t="e">
        <f t="shared" si="58"/>
        <v>#REF!</v>
      </c>
      <c r="R108" s="125"/>
      <c r="S108" s="125"/>
      <c r="T108" s="125"/>
      <c r="X108" s="125">
        <v>86.99</v>
      </c>
      <c r="Y108" s="125">
        <v>96.2</v>
      </c>
      <c r="Z108" s="125">
        <f>AM108*Constant!$B$7</f>
        <v>915.2</v>
      </c>
      <c r="AA108" s="125">
        <f>AM108*Constant!$B$8</f>
        <v>120.64</v>
      </c>
      <c r="AB108" s="125">
        <f>AL108/144*Constant!$B$33</f>
        <v>39.369999999999997</v>
      </c>
      <c r="AC108" s="125">
        <f>AL108/144*Constant!$B$37</f>
        <v>28.37</v>
      </c>
      <c r="AD108" s="125">
        <f>AL108/144*Constant!$B$41</f>
        <v>110</v>
      </c>
      <c r="AE108" s="125">
        <f>AL108/144*Constant!$B$36</f>
        <v>151.5</v>
      </c>
      <c r="AF108" s="125">
        <f>SUM(AM108*Constant!$B$57)</f>
        <v>0</v>
      </c>
      <c r="AG108" s="122" t="e">
        <f>Constant!#REF!*AM108</f>
        <v>#REF!</v>
      </c>
      <c r="AH108" s="125">
        <f>AL108/144*Constant!$B$38</f>
        <v>21.6</v>
      </c>
      <c r="AI108" s="125">
        <f>AL108/144*Constant!$B$44</f>
        <v>56.73</v>
      </c>
      <c r="AJ108" s="138">
        <v>40</v>
      </c>
      <c r="AK108" s="138">
        <v>12</v>
      </c>
      <c r="AL108" s="138">
        <f t="shared" si="62"/>
        <v>480</v>
      </c>
      <c r="AM108" s="138">
        <f t="shared" si="63"/>
        <v>52</v>
      </c>
      <c r="AN108" s="178">
        <f t="shared" si="64"/>
        <v>104</v>
      </c>
      <c r="AO108" s="125"/>
      <c r="AP108" s="125"/>
      <c r="AQ108" s="125"/>
      <c r="AR108" s="125"/>
    </row>
    <row r="109" spans="1:44" x14ac:dyDescent="0.2">
      <c r="A109" s="360" t="s">
        <v>253</v>
      </c>
      <c r="B109" s="198" t="s">
        <v>256</v>
      </c>
      <c r="C109" s="121">
        <f t="shared" si="47"/>
        <v>89.07</v>
      </c>
      <c r="D109" s="121">
        <f t="shared" si="65"/>
        <v>98.4</v>
      </c>
      <c r="E109" s="174" t="s">
        <v>199</v>
      </c>
      <c r="F109" s="190" t="s">
        <v>209</v>
      </c>
      <c r="G109" s="180" t="s">
        <v>226</v>
      </c>
      <c r="H109" s="176">
        <f t="shared" si="49"/>
        <v>950.4</v>
      </c>
      <c r="I109" s="121">
        <f t="shared" si="50"/>
        <v>125.28</v>
      </c>
      <c r="J109" s="121">
        <f t="shared" si="51"/>
        <v>45.93</v>
      </c>
      <c r="K109" s="276">
        <f t="shared" si="52"/>
        <v>33.090000000000003</v>
      </c>
      <c r="L109" s="276">
        <f t="shared" si="53"/>
        <v>25.2</v>
      </c>
      <c r="M109" s="121">
        <f t="shared" si="54"/>
        <v>128.33000000000001</v>
      </c>
      <c r="N109" s="121">
        <f t="shared" si="55"/>
        <v>176.75</v>
      </c>
      <c r="O109" s="276">
        <f t="shared" si="56"/>
        <v>66.19</v>
      </c>
      <c r="P109" s="121">
        <f t="shared" si="57"/>
        <v>0</v>
      </c>
      <c r="Q109" s="258" t="e">
        <f t="shared" si="58"/>
        <v>#REF!</v>
      </c>
      <c r="R109" s="125"/>
      <c r="S109" s="125"/>
      <c r="T109" s="125"/>
      <c r="X109" s="125">
        <v>89.07</v>
      </c>
      <c r="Y109" s="125">
        <v>98.4</v>
      </c>
      <c r="Z109" s="125">
        <f>AM109*Constant!$B$7</f>
        <v>950.4</v>
      </c>
      <c r="AA109" s="125">
        <f>AM109*Constant!$B$8</f>
        <v>125.28</v>
      </c>
      <c r="AB109" s="125">
        <f>AL109/144*Constant!$B$33</f>
        <v>45.93</v>
      </c>
      <c r="AC109" s="125">
        <f>AL109/144*Constant!$B$37</f>
        <v>33.090000000000003</v>
      </c>
      <c r="AD109" s="125">
        <f>AL109/144*Constant!$B$41</f>
        <v>128.33000000000001</v>
      </c>
      <c r="AE109" s="125">
        <f>AL109/144*Constant!$B$36</f>
        <v>176.75</v>
      </c>
      <c r="AF109" s="125">
        <f>SUM(AM109*Constant!$B$57)</f>
        <v>0</v>
      </c>
      <c r="AG109" s="122" t="e">
        <f>Constant!#REF!*AM109</f>
        <v>#REF!</v>
      </c>
      <c r="AH109" s="125">
        <f>AL109/144*Constant!$B$38</f>
        <v>25.2</v>
      </c>
      <c r="AI109" s="125">
        <f>AL109/144*Constant!$B$44</f>
        <v>66.19</v>
      </c>
      <c r="AJ109" s="138">
        <v>40</v>
      </c>
      <c r="AK109" s="138">
        <v>14</v>
      </c>
      <c r="AL109" s="138">
        <f t="shared" si="62"/>
        <v>560</v>
      </c>
      <c r="AM109" s="138">
        <f t="shared" si="63"/>
        <v>54</v>
      </c>
      <c r="AN109" s="178">
        <f t="shared" si="64"/>
        <v>108</v>
      </c>
      <c r="AO109" s="125"/>
      <c r="AP109" s="125"/>
      <c r="AQ109" s="125"/>
      <c r="AR109" s="125"/>
    </row>
    <row r="110" spans="1:44" x14ac:dyDescent="0.2">
      <c r="A110" s="360" t="s">
        <v>482</v>
      </c>
      <c r="B110" s="462" t="s">
        <v>483</v>
      </c>
      <c r="C110" s="121">
        <f t="shared" si="47"/>
        <v>92.71</v>
      </c>
      <c r="D110" s="121">
        <f t="shared" si="65"/>
        <v>102.27</v>
      </c>
      <c r="E110" s="455" t="s">
        <v>199</v>
      </c>
      <c r="F110" s="457" t="s">
        <v>479</v>
      </c>
      <c r="G110" s="187" t="s">
        <v>226</v>
      </c>
      <c r="H110" s="176">
        <f t="shared" si="49"/>
        <v>22.62</v>
      </c>
      <c r="I110" s="121">
        <f t="shared" si="50"/>
        <v>33.64</v>
      </c>
      <c r="J110" s="121">
        <f t="shared" si="51"/>
        <v>6.3</v>
      </c>
      <c r="K110" s="276">
        <f t="shared" si="52"/>
        <v>8</v>
      </c>
      <c r="L110" s="276">
        <f t="shared" si="53"/>
        <v>36</v>
      </c>
      <c r="M110" s="121">
        <f t="shared" si="54"/>
        <v>6.5</v>
      </c>
      <c r="N110" s="121">
        <f t="shared" si="55"/>
        <v>4.7</v>
      </c>
      <c r="O110" s="276">
        <f t="shared" si="56"/>
        <v>94.56</v>
      </c>
      <c r="P110" s="121">
        <f t="shared" si="57"/>
        <v>0</v>
      </c>
      <c r="Q110" s="258">
        <f t="shared" si="58"/>
        <v>7.54</v>
      </c>
      <c r="R110" s="125"/>
      <c r="S110" s="125"/>
      <c r="T110" s="125"/>
      <c r="X110" s="125">
        <v>92.71</v>
      </c>
      <c r="Y110" s="125">
        <v>102.27</v>
      </c>
      <c r="Z110" s="125">
        <v>22.62</v>
      </c>
      <c r="AA110" s="125">
        <v>33.64</v>
      </c>
      <c r="AB110" s="125">
        <v>6.3</v>
      </c>
      <c r="AC110" s="125">
        <v>8</v>
      </c>
      <c r="AD110" s="125">
        <v>6.5</v>
      </c>
      <c r="AE110" s="125">
        <v>4.7</v>
      </c>
      <c r="AF110" s="125">
        <f>SUM(AM110*Constant!$B$57)</f>
        <v>0</v>
      </c>
      <c r="AG110" s="122">
        <v>7.54</v>
      </c>
      <c r="AH110" s="125">
        <f>AL110/144*Constant!$B$38</f>
        <v>36</v>
      </c>
      <c r="AI110" s="125">
        <f>AL110/144*Constant!$B$44</f>
        <v>94.56</v>
      </c>
      <c r="AJ110" s="138">
        <v>40</v>
      </c>
      <c r="AK110" s="138">
        <v>20</v>
      </c>
      <c r="AL110" s="138">
        <f>(AJ110*AK110)</f>
        <v>800</v>
      </c>
      <c r="AM110" s="138">
        <f>AJ110+AK110</f>
        <v>60</v>
      </c>
      <c r="AN110" s="178">
        <f>AJ110*2+AK110*2</f>
        <v>120</v>
      </c>
      <c r="AO110" s="125"/>
      <c r="AP110" s="125"/>
      <c r="AQ110" s="125"/>
      <c r="AR110" s="125"/>
    </row>
    <row r="111" spans="1:44" x14ac:dyDescent="0.2">
      <c r="A111" s="360" t="s">
        <v>254</v>
      </c>
      <c r="B111" s="198" t="s">
        <v>258</v>
      </c>
      <c r="C111" s="121">
        <f t="shared" si="47"/>
        <v>94.12</v>
      </c>
      <c r="D111" s="121">
        <f t="shared" si="65"/>
        <v>103.75</v>
      </c>
      <c r="E111" s="455" t="s">
        <v>203</v>
      </c>
      <c r="F111" s="190" t="s">
        <v>18</v>
      </c>
      <c r="G111" s="187" t="s">
        <v>226</v>
      </c>
      <c r="H111" s="176">
        <f t="shared" si="49"/>
        <v>1056</v>
      </c>
      <c r="I111" s="121">
        <f t="shared" si="50"/>
        <v>139.19999999999999</v>
      </c>
      <c r="J111" s="121">
        <f t="shared" si="51"/>
        <v>65.61</v>
      </c>
      <c r="K111" s="276">
        <f t="shared" si="52"/>
        <v>47.28</v>
      </c>
      <c r="L111" s="276">
        <f t="shared" si="53"/>
        <v>36</v>
      </c>
      <c r="M111" s="121">
        <f t="shared" si="54"/>
        <v>183.33</v>
      </c>
      <c r="N111" s="121">
        <f t="shared" si="55"/>
        <v>252.5</v>
      </c>
      <c r="O111" s="276">
        <f t="shared" si="56"/>
        <v>94.56</v>
      </c>
      <c r="P111" s="121">
        <f t="shared" si="57"/>
        <v>0</v>
      </c>
      <c r="Q111" s="258" t="e">
        <f t="shared" si="58"/>
        <v>#REF!</v>
      </c>
      <c r="R111" s="125"/>
      <c r="S111" s="125"/>
      <c r="T111" s="125"/>
      <c r="X111" s="125">
        <v>94.12</v>
      </c>
      <c r="Y111" s="125">
        <v>103.75</v>
      </c>
      <c r="Z111" s="125">
        <f>AM111*Constant!$B$7</f>
        <v>1056</v>
      </c>
      <c r="AA111" s="125">
        <f>AM111*Constant!$B$8</f>
        <v>139.19999999999999</v>
      </c>
      <c r="AB111" s="125">
        <f>AL111/144*Constant!$B$33</f>
        <v>65.61</v>
      </c>
      <c r="AC111" s="125">
        <f>AL111/144*Constant!$B$37</f>
        <v>47.28</v>
      </c>
      <c r="AD111" s="125">
        <f>AL111/144*Constant!$B$41</f>
        <v>183.33</v>
      </c>
      <c r="AE111" s="125">
        <f>AL111/144*Constant!$B$36</f>
        <v>252.5</v>
      </c>
      <c r="AF111" s="125">
        <f>SUM(AM111*Constant!$B$57)</f>
        <v>0</v>
      </c>
      <c r="AG111" s="122" t="e">
        <f>Constant!#REF!*AM111</f>
        <v>#REF!</v>
      </c>
      <c r="AH111" s="125">
        <f>AL111/144*Constant!$B$38</f>
        <v>36</v>
      </c>
      <c r="AI111" s="125">
        <f>AL111/144*Constant!$B$44</f>
        <v>94.56</v>
      </c>
      <c r="AJ111" s="138">
        <v>40</v>
      </c>
      <c r="AK111" s="138">
        <v>20</v>
      </c>
      <c r="AL111" s="138">
        <f t="shared" si="62"/>
        <v>800</v>
      </c>
      <c r="AM111" s="138">
        <f t="shared" si="63"/>
        <v>60</v>
      </c>
      <c r="AN111" s="178">
        <f t="shared" si="64"/>
        <v>120</v>
      </c>
      <c r="AO111" s="125"/>
      <c r="AP111" s="125"/>
      <c r="AQ111" s="125"/>
      <c r="AR111" s="125"/>
    </row>
    <row r="112" spans="1:44" x14ac:dyDescent="0.2">
      <c r="A112" s="362" t="s">
        <v>255</v>
      </c>
      <c r="B112" s="199" t="s">
        <v>259</v>
      </c>
      <c r="C112" s="123">
        <f t="shared" si="47"/>
        <v>99.72</v>
      </c>
      <c r="D112" s="123">
        <f t="shared" si="65"/>
        <v>109.75</v>
      </c>
      <c r="E112" s="456" t="s">
        <v>203</v>
      </c>
      <c r="F112" s="186" t="s">
        <v>18</v>
      </c>
      <c r="G112" s="180" t="s">
        <v>226</v>
      </c>
      <c r="H112" s="188">
        <f t="shared" si="49"/>
        <v>1126.4000000000001</v>
      </c>
      <c r="I112" s="123">
        <f t="shared" si="50"/>
        <v>148.47999999999999</v>
      </c>
      <c r="J112" s="123">
        <f t="shared" si="51"/>
        <v>78.73</v>
      </c>
      <c r="K112" s="350">
        <f t="shared" si="52"/>
        <v>56.73</v>
      </c>
      <c r="L112" s="350">
        <f t="shared" si="53"/>
        <v>43.2</v>
      </c>
      <c r="M112" s="123">
        <f t="shared" si="54"/>
        <v>220</v>
      </c>
      <c r="N112" s="123">
        <f t="shared" si="55"/>
        <v>303</v>
      </c>
      <c r="O112" s="350">
        <f t="shared" si="56"/>
        <v>113.47</v>
      </c>
      <c r="P112" s="123">
        <f t="shared" si="57"/>
        <v>0</v>
      </c>
      <c r="Q112" s="259" t="e">
        <f t="shared" si="58"/>
        <v>#REF!</v>
      </c>
      <c r="R112" s="125"/>
      <c r="S112" s="125"/>
      <c r="T112" s="125"/>
      <c r="X112" s="125">
        <v>99.72</v>
      </c>
      <c r="Y112" s="125">
        <v>109.75</v>
      </c>
      <c r="Z112" s="125">
        <f>AM112*Constant!$B$7</f>
        <v>1126.4000000000001</v>
      </c>
      <c r="AA112" s="125">
        <f>AM112*Constant!$B$8</f>
        <v>148.47999999999999</v>
      </c>
      <c r="AB112" s="125">
        <f>AL112/144*Constant!$B$33</f>
        <v>78.73</v>
      </c>
      <c r="AC112" s="125">
        <f>AL112/144*Constant!$B$37</f>
        <v>56.73</v>
      </c>
      <c r="AD112" s="125">
        <f>AL112/144*Constant!$B$41</f>
        <v>220</v>
      </c>
      <c r="AE112" s="125">
        <f>AL112/144*Constant!$B$36</f>
        <v>303</v>
      </c>
      <c r="AF112" s="125">
        <f>SUM(AM112*Constant!$B$57)</f>
        <v>0</v>
      </c>
      <c r="AG112" s="122" t="e">
        <f>Constant!#REF!*AM112</f>
        <v>#REF!</v>
      </c>
      <c r="AH112" s="125">
        <f>AL112/144*Constant!$B$38</f>
        <v>43.2</v>
      </c>
      <c r="AI112" s="125">
        <f>AL112/144*Constant!$B$44</f>
        <v>113.47</v>
      </c>
      <c r="AJ112" s="138">
        <v>40</v>
      </c>
      <c r="AK112" s="138">
        <v>24</v>
      </c>
      <c r="AL112" s="138">
        <f t="shared" si="62"/>
        <v>960</v>
      </c>
      <c r="AM112" s="138">
        <f t="shared" si="63"/>
        <v>64</v>
      </c>
      <c r="AN112" s="178">
        <f t="shared" si="64"/>
        <v>128</v>
      </c>
      <c r="AO112" s="125"/>
      <c r="AP112" s="125"/>
      <c r="AQ112" s="125"/>
      <c r="AR112" s="125"/>
    </row>
    <row r="113" spans="1:44" x14ac:dyDescent="0.2">
      <c r="A113" s="360" t="s">
        <v>297</v>
      </c>
      <c r="B113" s="198" t="s">
        <v>298</v>
      </c>
      <c r="C113" s="121">
        <f t="shared" si="47"/>
        <v>90.32</v>
      </c>
      <c r="D113" s="121">
        <f t="shared" si="65"/>
        <v>99.87</v>
      </c>
      <c r="E113" s="174" t="s">
        <v>199</v>
      </c>
      <c r="F113" s="190" t="s">
        <v>209</v>
      </c>
      <c r="G113" s="180" t="s">
        <v>226</v>
      </c>
      <c r="H113" s="176">
        <f t="shared" si="49"/>
        <v>1056</v>
      </c>
      <c r="I113" s="121">
        <f t="shared" si="50"/>
        <v>139.19999999999999</v>
      </c>
      <c r="J113" s="121">
        <f t="shared" si="51"/>
        <v>47.24</v>
      </c>
      <c r="K113" s="276">
        <f t="shared" si="52"/>
        <v>34.04</v>
      </c>
      <c r="L113" s="276">
        <f t="shared" si="53"/>
        <v>25.92</v>
      </c>
      <c r="M113" s="121">
        <f t="shared" si="54"/>
        <v>132</v>
      </c>
      <c r="N113" s="121">
        <f t="shared" si="55"/>
        <v>181.8</v>
      </c>
      <c r="O113" s="276">
        <f t="shared" si="56"/>
        <v>68.08</v>
      </c>
      <c r="P113" s="121">
        <f t="shared" si="57"/>
        <v>0</v>
      </c>
      <c r="Q113" s="258" t="e">
        <f t="shared" si="58"/>
        <v>#REF!</v>
      </c>
      <c r="R113" s="125"/>
      <c r="S113" s="125"/>
      <c r="T113" s="125"/>
      <c r="X113" s="125">
        <v>90.32</v>
      </c>
      <c r="Y113" s="125">
        <v>99.87</v>
      </c>
      <c r="Z113" s="125">
        <f>AM113*Constant!$B$7</f>
        <v>1056</v>
      </c>
      <c r="AA113" s="125">
        <f>AM113*Constant!$B$8</f>
        <v>139.19999999999999</v>
      </c>
      <c r="AB113" s="125">
        <f>AL113/144*Constant!$B$33</f>
        <v>47.24</v>
      </c>
      <c r="AC113" s="125">
        <f>AL113/144*Constant!$B$37</f>
        <v>34.04</v>
      </c>
      <c r="AD113" s="125">
        <f>AL113/144*Constant!$B$41</f>
        <v>132</v>
      </c>
      <c r="AE113" s="125">
        <f>AL113/144*Constant!$B$36</f>
        <v>181.8</v>
      </c>
      <c r="AF113" s="125">
        <f>SUM(AM113*Constant!$B$57)</f>
        <v>0</v>
      </c>
      <c r="AG113" s="122" t="e">
        <f>Constant!#REF!*AM113</f>
        <v>#REF!</v>
      </c>
      <c r="AH113" s="125">
        <f>AL113/144*Constant!$B$38</f>
        <v>25.92</v>
      </c>
      <c r="AI113" s="125">
        <f>AL113/144*Constant!$B$44</f>
        <v>68.08</v>
      </c>
      <c r="AJ113" s="138">
        <v>48</v>
      </c>
      <c r="AK113" s="138">
        <v>12</v>
      </c>
      <c r="AL113" s="138">
        <f t="shared" si="62"/>
        <v>576</v>
      </c>
      <c r="AM113" s="138">
        <f t="shared" si="63"/>
        <v>60</v>
      </c>
      <c r="AN113" s="178">
        <f t="shared" si="64"/>
        <v>120</v>
      </c>
      <c r="AO113" s="125"/>
      <c r="AP113" s="125"/>
      <c r="AQ113" s="125"/>
      <c r="AR113" s="125"/>
    </row>
    <row r="114" spans="1:44" x14ac:dyDescent="0.2">
      <c r="A114" s="360" t="s">
        <v>144</v>
      </c>
      <c r="B114" s="198" t="s">
        <v>187</v>
      </c>
      <c r="C114" s="121">
        <f t="shared" si="47"/>
        <v>91.74</v>
      </c>
      <c r="D114" s="121">
        <f t="shared" si="65"/>
        <v>101.33</v>
      </c>
      <c r="E114" s="174" t="s">
        <v>199</v>
      </c>
      <c r="F114" s="190" t="s">
        <v>209</v>
      </c>
      <c r="G114" s="180" t="s">
        <v>226</v>
      </c>
      <c r="H114" s="176">
        <f t="shared" si="49"/>
        <v>1091.2</v>
      </c>
      <c r="I114" s="121">
        <f t="shared" si="50"/>
        <v>143.84</v>
      </c>
      <c r="J114" s="121">
        <f t="shared" si="51"/>
        <v>55.11</v>
      </c>
      <c r="K114" s="276">
        <f t="shared" si="52"/>
        <v>39.71</v>
      </c>
      <c r="L114" s="276">
        <f t="shared" si="53"/>
        <v>30.24</v>
      </c>
      <c r="M114" s="121">
        <f t="shared" si="54"/>
        <v>154</v>
      </c>
      <c r="N114" s="121">
        <f t="shared" si="55"/>
        <v>212.1</v>
      </c>
      <c r="O114" s="276">
        <f t="shared" si="56"/>
        <v>79.430000000000007</v>
      </c>
      <c r="P114" s="121">
        <f t="shared" si="57"/>
        <v>0</v>
      </c>
      <c r="Q114" s="258" t="e">
        <f t="shared" si="58"/>
        <v>#REF!</v>
      </c>
      <c r="R114" s="125"/>
      <c r="S114" s="125"/>
      <c r="T114" s="125"/>
      <c r="X114" s="125">
        <v>91.74</v>
      </c>
      <c r="Y114" s="125">
        <v>101.33</v>
      </c>
      <c r="Z114" s="125">
        <f>AM114*Constant!$B$7</f>
        <v>1091.2</v>
      </c>
      <c r="AA114" s="125">
        <f>AM114*Constant!$B$8</f>
        <v>143.84</v>
      </c>
      <c r="AB114" s="125">
        <f>AL114/144*Constant!$B$33</f>
        <v>55.11</v>
      </c>
      <c r="AC114" s="125">
        <f>AL114/144*Constant!$B$37</f>
        <v>39.71</v>
      </c>
      <c r="AD114" s="125">
        <f>AL114/144*Constant!$B$41</f>
        <v>154</v>
      </c>
      <c r="AE114" s="125">
        <f>AL114/144*Constant!$B$36</f>
        <v>212.1</v>
      </c>
      <c r="AF114" s="125">
        <f>SUM(AM114*Constant!$B$57)</f>
        <v>0</v>
      </c>
      <c r="AG114" s="122" t="e">
        <f>Constant!#REF!*AM114</f>
        <v>#REF!</v>
      </c>
      <c r="AH114" s="125">
        <f>AL114/144*Constant!$B$38</f>
        <v>30.24</v>
      </c>
      <c r="AI114" s="125">
        <f>AL114/144*Constant!$B$44</f>
        <v>79.430000000000007</v>
      </c>
      <c r="AJ114" s="138">
        <v>48</v>
      </c>
      <c r="AK114" s="138">
        <v>14</v>
      </c>
      <c r="AL114" s="138">
        <f t="shared" si="62"/>
        <v>672</v>
      </c>
      <c r="AM114" s="138">
        <f t="shared" si="63"/>
        <v>62</v>
      </c>
      <c r="AN114" s="178">
        <f t="shared" si="64"/>
        <v>124</v>
      </c>
      <c r="AO114" s="125"/>
      <c r="AP114" s="125">
        <v>26.37</v>
      </c>
      <c r="AQ114" s="125"/>
      <c r="AR114" s="125"/>
    </row>
    <row r="115" spans="1:44" x14ac:dyDescent="0.2">
      <c r="A115" s="360" t="s">
        <v>484</v>
      </c>
      <c r="B115" s="462" t="s">
        <v>485</v>
      </c>
      <c r="C115" s="121">
        <f t="shared" si="47"/>
        <v>97.06</v>
      </c>
      <c r="D115" s="121">
        <f t="shared" si="65"/>
        <v>107.05</v>
      </c>
      <c r="E115" s="455" t="s">
        <v>199</v>
      </c>
      <c r="F115" s="457" t="s">
        <v>209</v>
      </c>
      <c r="G115" s="187" t="s">
        <v>226</v>
      </c>
      <c r="H115" s="176">
        <f t="shared" si="49"/>
        <v>25.74</v>
      </c>
      <c r="I115" s="121">
        <f t="shared" si="50"/>
        <v>38.28</v>
      </c>
      <c r="J115" s="121">
        <f t="shared" si="51"/>
        <v>7.56</v>
      </c>
      <c r="K115" s="276">
        <f t="shared" si="52"/>
        <v>9.6</v>
      </c>
      <c r="L115" s="276">
        <f t="shared" si="53"/>
        <v>43.2</v>
      </c>
      <c r="M115" s="121">
        <f t="shared" si="54"/>
        <v>7.8</v>
      </c>
      <c r="N115" s="121">
        <f t="shared" si="55"/>
        <v>5.64</v>
      </c>
      <c r="O115" s="276">
        <f t="shared" si="56"/>
        <v>113.47</v>
      </c>
      <c r="P115" s="121">
        <f t="shared" si="57"/>
        <v>0</v>
      </c>
      <c r="Q115" s="258">
        <f t="shared" si="58"/>
        <v>8.58</v>
      </c>
      <c r="R115" s="125"/>
      <c r="S115" s="125"/>
      <c r="T115" s="125"/>
      <c r="X115" s="125">
        <v>97.06</v>
      </c>
      <c r="Y115" s="125">
        <v>107.05</v>
      </c>
      <c r="Z115" s="125">
        <v>25.74</v>
      </c>
      <c r="AA115" s="125">
        <v>38.28</v>
      </c>
      <c r="AB115" s="125">
        <v>7.56</v>
      </c>
      <c r="AC115" s="125">
        <v>9.6</v>
      </c>
      <c r="AD115" s="125">
        <v>7.8</v>
      </c>
      <c r="AE115" s="125">
        <v>5.64</v>
      </c>
      <c r="AF115" s="125">
        <f>SUM(AM115*Constant!$B$57)</f>
        <v>0</v>
      </c>
      <c r="AG115" s="122">
        <v>8.58</v>
      </c>
      <c r="AH115" s="125">
        <f>AL115/144*Constant!$B$38</f>
        <v>43.2</v>
      </c>
      <c r="AI115" s="125">
        <f>AL115/144*Constant!$B$44</f>
        <v>113.47</v>
      </c>
      <c r="AJ115" s="138">
        <v>48</v>
      </c>
      <c r="AK115" s="138">
        <v>20</v>
      </c>
      <c r="AL115" s="138">
        <f>(AJ115*AK115)</f>
        <v>960</v>
      </c>
      <c r="AM115" s="138">
        <f>AJ115+AK115</f>
        <v>68</v>
      </c>
      <c r="AN115" s="178">
        <f>AJ115*2+AK115*2</f>
        <v>136</v>
      </c>
      <c r="AO115" s="125"/>
      <c r="AP115" s="125">
        <v>28.92</v>
      </c>
      <c r="AQ115" s="125"/>
      <c r="AR115" s="125"/>
    </row>
    <row r="116" spans="1:44" x14ac:dyDescent="0.2">
      <c r="A116" s="360" t="s">
        <v>145</v>
      </c>
      <c r="B116" s="198" t="s">
        <v>189</v>
      </c>
      <c r="C116" s="121">
        <f t="shared" si="47"/>
        <v>100.16</v>
      </c>
      <c r="D116" s="121">
        <f t="shared" si="65"/>
        <v>110.33</v>
      </c>
      <c r="E116" s="174" t="s">
        <v>203</v>
      </c>
      <c r="F116" s="190" t="s">
        <v>18</v>
      </c>
      <c r="G116" s="187" t="s">
        <v>226</v>
      </c>
      <c r="H116" s="176">
        <f t="shared" si="49"/>
        <v>1196.8</v>
      </c>
      <c r="I116" s="121">
        <f t="shared" si="50"/>
        <v>157.76</v>
      </c>
      <c r="J116" s="121">
        <f t="shared" si="51"/>
        <v>78.73</v>
      </c>
      <c r="K116" s="276">
        <f t="shared" si="52"/>
        <v>56.73</v>
      </c>
      <c r="L116" s="276">
        <f t="shared" si="53"/>
        <v>43.2</v>
      </c>
      <c r="M116" s="121">
        <f t="shared" si="54"/>
        <v>220</v>
      </c>
      <c r="N116" s="121">
        <f t="shared" si="55"/>
        <v>303</v>
      </c>
      <c r="O116" s="276">
        <f t="shared" si="56"/>
        <v>113.47</v>
      </c>
      <c r="P116" s="121">
        <f t="shared" si="57"/>
        <v>0</v>
      </c>
      <c r="Q116" s="258" t="e">
        <f t="shared" si="58"/>
        <v>#REF!</v>
      </c>
      <c r="R116" s="125"/>
      <c r="S116" s="125"/>
      <c r="T116" s="125"/>
      <c r="X116" s="125">
        <v>100.16</v>
      </c>
      <c r="Y116" s="125">
        <v>110.33</v>
      </c>
      <c r="Z116" s="125">
        <f>AM116*Constant!$B$7</f>
        <v>1196.8</v>
      </c>
      <c r="AA116" s="125">
        <f>AM116*Constant!$B$8</f>
        <v>157.76</v>
      </c>
      <c r="AB116" s="125">
        <f>AL116/144*Constant!$B$33</f>
        <v>78.73</v>
      </c>
      <c r="AC116" s="125">
        <f>AL116/144*Constant!$B$37</f>
        <v>56.73</v>
      </c>
      <c r="AD116" s="125">
        <f>AL116/144*Constant!$B$41</f>
        <v>220</v>
      </c>
      <c r="AE116" s="125">
        <f>AL116/144*Constant!$B$36</f>
        <v>303</v>
      </c>
      <c r="AF116" s="125">
        <f>SUM(AM116*Constant!$B$57)</f>
        <v>0</v>
      </c>
      <c r="AG116" s="122" t="e">
        <f>Constant!#REF!*AM116</f>
        <v>#REF!</v>
      </c>
      <c r="AH116" s="125">
        <f>AL116/144*Constant!$B$38</f>
        <v>43.2</v>
      </c>
      <c r="AI116" s="125">
        <f>AL116/144*Constant!$B$44</f>
        <v>113.47</v>
      </c>
      <c r="AJ116" s="138">
        <v>48</v>
      </c>
      <c r="AK116" s="138">
        <v>20</v>
      </c>
      <c r="AL116" s="138">
        <f t="shared" si="62"/>
        <v>960</v>
      </c>
      <c r="AM116" s="138">
        <f t="shared" si="63"/>
        <v>68</v>
      </c>
      <c r="AN116" s="178">
        <f t="shared" si="64"/>
        <v>136</v>
      </c>
      <c r="AO116" s="125"/>
      <c r="AP116" s="125">
        <v>28.92</v>
      </c>
      <c r="AQ116" s="125"/>
      <c r="AR116" s="125"/>
    </row>
    <row r="117" spans="1:44" x14ac:dyDescent="0.2">
      <c r="A117" s="360" t="s">
        <v>146</v>
      </c>
      <c r="B117" s="198" t="s">
        <v>190</v>
      </c>
      <c r="C117" s="121">
        <f t="shared" si="47"/>
        <v>105.57</v>
      </c>
      <c r="D117" s="123">
        <f t="shared" si="65"/>
        <v>116.12</v>
      </c>
      <c r="E117" s="174" t="s">
        <v>203</v>
      </c>
      <c r="F117" s="190" t="s">
        <v>18</v>
      </c>
      <c r="G117" s="180" t="s">
        <v>226</v>
      </c>
      <c r="H117" s="176">
        <f t="shared" si="49"/>
        <v>1267.2</v>
      </c>
      <c r="I117" s="121">
        <f t="shared" si="50"/>
        <v>167.04</v>
      </c>
      <c r="J117" s="121">
        <f t="shared" si="51"/>
        <v>94.48</v>
      </c>
      <c r="K117" s="350">
        <f t="shared" si="52"/>
        <v>68.08</v>
      </c>
      <c r="L117" s="350">
        <f t="shared" si="53"/>
        <v>51.84</v>
      </c>
      <c r="M117" s="123">
        <f t="shared" si="54"/>
        <v>264</v>
      </c>
      <c r="N117" s="123">
        <f t="shared" si="55"/>
        <v>363.6</v>
      </c>
      <c r="O117" s="350">
        <f t="shared" si="56"/>
        <v>136.16</v>
      </c>
      <c r="P117" s="121">
        <f t="shared" si="57"/>
        <v>0</v>
      </c>
      <c r="Q117" s="258" t="e">
        <f t="shared" si="58"/>
        <v>#REF!</v>
      </c>
      <c r="R117" s="125"/>
      <c r="S117" s="125"/>
      <c r="T117" s="125"/>
      <c r="X117" s="125">
        <v>105.57</v>
      </c>
      <c r="Y117" s="125">
        <v>116.12</v>
      </c>
      <c r="Z117" s="125">
        <f>AM117*Constant!$B$7</f>
        <v>1267.2</v>
      </c>
      <c r="AA117" s="125">
        <f>AM117*Constant!$B$8</f>
        <v>167.04</v>
      </c>
      <c r="AB117" s="125">
        <f>AL117/144*Constant!$B$33</f>
        <v>94.48</v>
      </c>
      <c r="AC117" s="125">
        <f>AL117/144*Constant!$B$37</f>
        <v>68.08</v>
      </c>
      <c r="AD117" s="125">
        <f>AL117/144*Constant!$B$41</f>
        <v>264</v>
      </c>
      <c r="AE117" s="125">
        <f>AL117/144*Constant!$B$36</f>
        <v>363.6</v>
      </c>
      <c r="AF117" s="125">
        <f>SUM(AM117*Constant!$B$57)</f>
        <v>0</v>
      </c>
      <c r="AG117" s="122" t="e">
        <f>Constant!#REF!*AM117</f>
        <v>#REF!</v>
      </c>
      <c r="AH117" s="125">
        <f>AL117/144*Constant!$B$38</f>
        <v>51.84</v>
      </c>
      <c r="AI117" s="125">
        <f>AL117/144*Constant!$B$44</f>
        <v>136.16</v>
      </c>
      <c r="AJ117" s="138">
        <v>48</v>
      </c>
      <c r="AK117" s="138">
        <v>24</v>
      </c>
      <c r="AL117" s="138">
        <f t="shared" si="62"/>
        <v>1152</v>
      </c>
      <c r="AM117" s="138">
        <f t="shared" si="63"/>
        <v>72</v>
      </c>
      <c r="AN117" s="178">
        <f t="shared" si="64"/>
        <v>144</v>
      </c>
      <c r="AO117" s="125"/>
      <c r="AP117" s="125">
        <v>30.6</v>
      </c>
      <c r="AQ117" s="125"/>
      <c r="AR117" s="125"/>
    </row>
    <row r="118" spans="1:44" x14ac:dyDescent="0.2">
      <c r="A118" s="361" t="s">
        <v>299</v>
      </c>
      <c r="B118" s="197" t="s">
        <v>300</v>
      </c>
      <c r="C118" s="166">
        <f t="shared" si="47"/>
        <v>100.52</v>
      </c>
      <c r="D118" s="121">
        <f t="shared" si="65"/>
        <v>110.81</v>
      </c>
      <c r="E118" s="166" t="s">
        <v>202</v>
      </c>
      <c r="F118" s="194" t="s">
        <v>212</v>
      </c>
      <c r="G118" s="187" t="s">
        <v>226</v>
      </c>
      <c r="H118" s="168">
        <f t="shared" si="49"/>
        <v>1196.8</v>
      </c>
      <c r="I118" s="124">
        <f t="shared" si="50"/>
        <v>157.76</v>
      </c>
      <c r="J118" s="124">
        <f t="shared" si="51"/>
        <v>55.11</v>
      </c>
      <c r="K118" s="276">
        <f t="shared" si="52"/>
        <v>39.71</v>
      </c>
      <c r="L118" s="276">
        <f t="shared" si="53"/>
        <v>30.24</v>
      </c>
      <c r="M118" s="124">
        <f t="shared" si="54"/>
        <v>154</v>
      </c>
      <c r="N118" s="124">
        <f t="shared" si="55"/>
        <v>212.1</v>
      </c>
      <c r="O118" s="276">
        <f t="shared" si="56"/>
        <v>79.430000000000007</v>
      </c>
      <c r="P118" s="166">
        <f t="shared" si="57"/>
        <v>0</v>
      </c>
      <c r="Q118" s="260">
        <f t="shared" si="58"/>
        <v>7.41</v>
      </c>
      <c r="R118" s="125"/>
      <c r="S118" s="125"/>
      <c r="T118" s="125"/>
      <c r="X118" s="125">
        <v>100.52</v>
      </c>
      <c r="Y118" s="125">
        <v>110.81</v>
      </c>
      <c r="Z118" s="125">
        <f>AM118*Constant!$B$7</f>
        <v>1196.8</v>
      </c>
      <c r="AA118" s="125">
        <f>AM118*Constant!$B$8</f>
        <v>157.76</v>
      </c>
      <c r="AB118" s="125">
        <f>AL118/144*Constant!$B$33</f>
        <v>55.11</v>
      </c>
      <c r="AC118" s="125">
        <f>AL118/144*Constant!$B$37</f>
        <v>39.71</v>
      </c>
      <c r="AD118" s="125">
        <f>AL118/144*Constant!$B$41</f>
        <v>154</v>
      </c>
      <c r="AE118" s="125">
        <f>AL118/144*Constant!$B$36</f>
        <v>212.1</v>
      </c>
      <c r="AF118" s="125">
        <f>SUM(AM118*Constant!$B$57)</f>
        <v>0</v>
      </c>
      <c r="AG118" s="122">
        <v>7.41</v>
      </c>
      <c r="AH118" s="125">
        <f>AL118/144*Constant!$B$38</f>
        <v>30.24</v>
      </c>
      <c r="AI118" s="125">
        <f>AL118/144*Constant!$B$44</f>
        <v>79.430000000000007</v>
      </c>
      <c r="AJ118" s="138">
        <v>56</v>
      </c>
      <c r="AK118" s="138">
        <v>12</v>
      </c>
      <c r="AL118" s="138">
        <f t="shared" si="62"/>
        <v>672</v>
      </c>
      <c r="AM118" s="138">
        <f t="shared" si="63"/>
        <v>68</v>
      </c>
      <c r="AN118" s="178">
        <f t="shared" si="64"/>
        <v>136</v>
      </c>
      <c r="AO118" s="125"/>
      <c r="AP118" s="125"/>
      <c r="AQ118" s="125"/>
      <c r="AR118" s="125"/>
    </row>
    <row r="119" spans="1:44" x14ac:dyDescent="0.2">
      <c r="A119" s="360" t="s">
        <v>147</v>
      </c>
      <c r="B119" s="198" t="s">
        <v>188</v>
      </c>
      <c r="C119" s="174">
        <f t="shared" si="47"/>
        <v>103.96</v>
      </c>
      <c r="D119" s="121">
        <f t="shared" si="65"/>
        <v>114.4</v>
      </c>
      <c r="E119" s="174" t="s">
        <v>202</v>
      </c>
      <c r="F119" s="190" t="s">
        <v>212</v>
      </c>
      <c r="G119" s="180" t="s">
        <v>226</v>
      </c>
      <c r="H119" s="176">
        <f t="shared" si="49"/>
        <v>1232</v>
      </c>
      <c r="I119" s="121">
        <f t="shared" si="50"/>
        <v>162.4</v>
      </c>
      <c r="J119" s="121">
        <f t="shared" si="51"/>
        <v>64.3</v>
      </c>
      <c r="K119" s="276">
        <f t="shared" si="52"/>
        <v>46.33</v>
      </c>
      <c r="L119" s="276">
        <f t="shared" si="53"/>
        <v>35.28</v>
      </c>
      <c r="M119" s="121">
        <f t="shared" si="54"/>
        <v>179.67</v>
      </c>
      <c r="N119" s="121">
        <f t="shared" si="55"/>
        <v>247.45</v>
      </c>
      <c r="O119" s="276">
        <f t="shared" si="56"/>
        <v>92.66</v>
      </c>
      <c r="P119" s="174">
        <f t="shared" si="57"/>
        <v>0</v>
      </c>
      <c r="Q119" s="258">
        <f t="shared" si="58"/>
        <v>9.1</v>
      </c>
      <c r="R119" s="125"/>
      <c r="S119" s="125"/>
      <c r="T119" s="125"/>
      <c r="X119" s="125">
        <v>103.96</v>
      </c>
      <c r="Y119" s="125">
        <v>114.4</v>
      </c>
      <c r="Z119" s="125">
        <f>AM119*Constant!$B$7</f>
        <v>1232</v>
      </c>
      <c r="AA119" s="125">
        <f>AM119*Constant!$B$8</f>
        <v>162.4</v>
      </c>
      <c r="AB119" s="125">
        <f>AL119/144*Constant!$B$33</f>
        <v>64.3</v>
      </c>
      <c r="AC119" s="125">
        <f>AL119/144*Constant!$B$37</f>
        <v>46.33</v>
      </c>
      <c r="AD119" s="125">
        <f>AL119/144*Constant!$B$41</f>
        <v>179.67</v>
      </c>
      <c r="AE119" s="125">
        <f>AL119/144*Constant!$B$36</f>
        <v>247.45</v>
      </c>
      <c r="AF119" s="125">
        <f>SUM(AM119*Constant!$B$57)</f>
        <v>0</v>
      </c>
      <c r="AG119" s="122">
        <v>9.1</v>
      </c>
      <c r="AH119" s="125">
        <f>AL119/144*Constant!$B$38</f>
        <v>35.28</v>
      </c>
      <c r="AI119" s="125">
        <f>AL119/144*Constant!$B$44</f>
        <v>92.66</v>
      </c>
      <c r="AJ119" s="138">
        <v>56</v>
      </c>
      <c r="AK119" s="138">
        <v>14</v>
      </c>
      <c r="AL119" s="138">
        <f t="shared" si="62"/>
        <v>784</v>
      </c>
      <c r="AM119" s="138">
        <f t="shared" si="63"/>
        <v>70</v>
      </c>
      <c r="AN119" s="178">
        <f t="shared" si="64"/>
        <v>140</v>
      </c>
      <c r="AO119" s="125"/>
      <c r="AP119" s="125">
        <v>31.47</v>
      </c>
      <c r="AQ119" s="125"/>
      <c r="AR119" s="125"/>
    </row>
    <row r="120" spans="1:44" x14ac:dyDescent="0.2">
      <c r="A120" s="360" t="s">
        <v>486</v>
      </c>
      <c r="B120" s="462" t="s">
        <v>487</v>
      </c>
      <c r="C120" s="174">
        <f t="shared" si="47"/>
        <v>108.06</v>
      </c>
      <c r="D120" s="121">
        <f t="shared" si="65"/>
        <v>118.62</v>
      </c>
      <c r="E120" s="455" t="s">
        <v>202</v>
      </c>
      <c r="F120" s="457" t="s">
        <v>212</v>
      </c>
      <c r="G120" s="180" t="s">
        <v>226</v>
      </c>
      <c r="H120" s="176">
        <f t="shared" si="49"/>
        <v>28.86</v>
      </c>
      <c r="I120" s="121">
        <f t="shared" si="50"/>
        <v>42.92</v>
      </c>
      <c r="J120" s="121">
        <f t="shared" si="51"/>
        <v>8.82</v>
      </c>
      <c r="K120" s="276">
        <f t="shared" si="52"/>
        <v>11.2</v>
      </c>
      <c r="L120" s="276">
        <f t="shared" si="53"/>
        <v>50.4</v>
      </c>
      <c r="M120" s="121">
        <f t="shared" si="54"/>
        <v>9.1</v>
      </c>
      <c r="N120" s="121">
        <f t="shared" si="55"/>
        <v>6.58</v>
      </c>
      <c r="O120" s="276">
        <f t="shared" si="56"/>
        <v>132.38</v>
      </c>
      <c r="P120" s="174">
        <f t="shared" si="57"/>
        <v>0</v>
      </c>
      <c r="Q120" s="258">
        <f t="shared" si="58"/>
        <v>9.6199999999999992</v>
      </c>
      <c r="R120" s="125"/>
      <c r="S120" s="125"/>
      <c r="T120" s="125"/>
      <c r="X120" s="125">
        <v>108.06</v>
      </c>
      <c r="Y120" s="125">
        <v>118.62</v>
      </c>
      <c r="Z120" s="125">
        <v>28.86</v>
      </c>
      <c r="AA120" s="125">
        <v>42.92</v>
      </c>
      <c r="AB120" s="125">
        <v>8.82</v>
      </c>
      <c r="AC120" s="125">
        <v>11.2</v>
      </c>
      <c r="AD120" s="125">
        <v>9.1</v>
      </c>
      <c r="AE120" s="125">
        <v>6.58</v>
      </c>
      <c r="AF120" s="125">
        <f>SUM(AM120*Constant!$B$57)</f>
        <v>0</v>
      </c>
      <c r="AG120" s="122">
        <v>9.6199999999999992</v>
      </c>
      <c r="AH120" s="125">
        <f>AL120/144*Constant!$B$38</f>
        <v>50.4</v>
      </c>
      <c r="AI120" s="125">
        <f>AL120/144*Constant!$B$44</f>
        <v>132.38</v>
      </c>
      <c r="AJ120" s="138">
        <v>56</v>
      </c>
      <c r="AK120" s="138">
        <v>20</v>
      </c>
      <c r="AL120" s="138">
        <f>(AJ120*AK120)</f>
        <v>1120</v>
      </c>
      <c r="AM120" s="138">
        <f>AJ120+AK120</f>
        <v>76</v>
      </c>
      <c r="AN120" s="178">
        <f>AJ120*2+AK120*2</f>
        <v>152</v>
      </c>
      <c r="AO120" s="125"/>
      <c r="AP120" s="125">
        <v>34.020000000000003</v>
      </c>
      <c r="AQ120" s="125"/>
      <c r="AR120" s="125"/>
    </row>
    <row r="121" spans="1:44" x14ac:dyDescent="0.2">
      <c r="A121" s="360" t="s">
        <v>148</v>
      </c>
      <c r="B121" s="198" t="s">
        <v>191</v>
      </c>
      <c r="C121" s="174">
        <f t="shared" si="47"/>
        <v>109.09</v>
      </c>
      <c r="D121" s="121">
        <f t="shared" si="65"/>
        <v>119.54</v>
      </c>
      <c r="E121" s="174" t="s">
        <v>206</v>
      </c>
      <c r="F121" s="190" t="s">
        <v>213</v>
      </c>
      <c r="G121" s="180" t="s">
        <v>226</v>
      </c>
      <c r="H121" s="176">
        <f t="shared" si="49"/>
        <v>1337.6</v>
      </c>
      <c r="I121" s="121">
        <f t="shared" si="50"/>
        <v>176.32</v>
      </c>
      <c r="J121" s="121">
        <f t="shared" si="51"/>
        <v>91.86</v>
      </c>
      <c r="K121" s="276">
        <f t="shared" si="52"/>
        <v>66.19</v>
      </c>
      <c r="L121" s="276">
        <f t="shared" si="53"/>
        <v>50.4</v>
      </c>
      <c r="M121" s="121">
        <f t="shared" si="54"/>
        <v>256.67</v>
      </c>
      <c r="N121" s="121">
        <f t="shared" si="55"/>
        <v>353.5</v>
      </c>
      <c r="O121" s="276">
        <f t="shared" si="56"/>
        <v>132.38</v>
      </c>
      <c r="P121" s="174">
        <f t="shared" si="57"/>
        <v>0</v>
      </c>
      <c r="Q121" s="258" t="e">
        <f t="shared" si="58"/>
        <v>#REF!</v>
      </c>
      <c r="R121" s="125"/>
      <c r="S121" s="125"/>
      <c r="T121" s="125"/>
      <c r="X121" s="125">
        <v>109.09</v>
      </c>
      <c r="Y121" s="125">
        <v>119.54</v>
      </c>
      <c r="Z121" s="125">
        <f>AM121*Constant!$B$7</f>
        <v>1337.6</v>
      </c>
      <c r="AA121" s="125">
        <f>AM121*Constant!$B$8</f>
        <v>176.32</v>
      </c>
      <c r="AB121" s="125">
        <f>AL121/144*Constant!$B$33</f>
        <v>91.86</v>
      </c>
      <c r="AC121" s="125">
        <f>AL121/144*Constant!$B$37</f>
        <v>66.19</v>
      </c>
      <c r="AD121" s="125">
        <f>AL121/144*Constant!$B$41</f>
        <v>256.67</v>
      </c>
      <c r="AE121" s="125">
        <f>AL121/144*Constant!$B$36</f>
        <v>353.5</v>
      </c>
      <c r="AF121" s="125">
        <f>SUM(AM121*Constant!$B$57)</f>
        <v>0</v>
      </c>
      <c r="AG121" s="122" t="e">
        <f>Constant!#REF!*AM121</f>
        <v>#REF!</v>
      </c>
      <c r="AH121" s="125">
        <f>AL121/144*Constant!$B$38</f>
        <v>50.4</v>
      </c>
      <c r="AI121" s="125">
        <f>AL121/144*Constant!$B$44</f>
        <v>132.38</v>
      </c>
      <c r="AJ121" s="138">
        <v>56</v>
      </c>
      <c r="AK121" s="138">
        <v>20</v>
      </c>
      <c r="AL121" s="138">
        <f t="shared" si="62"/>
        <v>1120</v>
      </c>
      <c r="AM121" s="138">
        <f t="shared" si="63"/>
        <v>76</v>
      </c>
      <c r="AN121" s="178">
        <f t="shared" si="64"/>
        <v>152</v>
      </c>
      <c r="AO121" s="125"/>
      <c r="AP121" s="125">
        <v>34.020000000000003</v>
      </c>
      <c r="AQ121" s="125"/>
      <c r="AR121" s="125"/>
    </row>
    <row r="122" spans="1:44" x14ac:dyDescent="0.2">
      <c r="A122" s="362" t="s">
        <v>149</v>
      </c>
      <c r="B122" s="199" t="s">
        <v>192</v>
      </c>
      <c r="C122" s="123">
        <f t="shared" si="47"/>
        <v>115.26</v>
      </c>
      <c r="D122" s="123">
        <f t="shared" si="65"/>
        <v>126.01</v>
      </c>
      <c r="E122" s="185" t="s">
        <v>206</v>
      </c>
      <c r="F122" s="186" t="s">
        <v>213</v>
      </c>
      <c r="G122" s="180" t="s">
        <v>226</v>
      </c>
      <c r="H122" s="188">
        <f t="shared" si="49"/>
        <v>1408</v>
      </c>
      <c r="I122" s="192">
        <f t="shared" si="50"/>
        <v>185.6</v>
      </c>
      <c r="J122" s="123">
        <f t="shared" si="51"/>
        <v>110.23</v>
      </c>
      <c r="K122" s="350">
        <f t="shared" si="52"/>
        <v>79.430000000000007</v>
      </c>
      <c r="L122" s="350">
        <f t="shared" si="53"/>
        <v>60.48</v>
      </c>
      <c r="M122" s="123">
        <f t="shared" si="54"/>
        <v>308</v>
      </c>
      <c r="N122" s="123">
        <f t="shared" si="55"/>
        <v>424.2</v>
      </c>
      <c r="O122" s="350">
        <f t="shared" si="56"/>
        <v>158.85</v>
      </c>
      <c r="P122" s="123">
        <f t="shared" si="57"/>
        <v>0</v>
      </c>
      <c r="Q122" s="259" t="e">
        <f t="shared" si="58"/>
        <v>#REF!</v>
      </c>
      <c r="R122" s="125"/>
      <c r="S122" s="125"/>
      <c r="T122" s="125"/>
      <c r="X122" s="125">
        <v>115.26</v>
      </c>
      <c r="Y122" s="125">
        <v>126.01</v>
      </c>
      <c r="Z122" s="125">
        <f>AM122*Constant!$B$7</f>
        <v>1408</v>
      </c>
      <c r="AA122" s="125">
        <f>AM122*Constant!$B$8</f>
        <v>185.6</v>
      </c>
      <c r="AB122" s="125">
        <f>AL122/144*Constant!$B$33</f>
        <v>110.23</v>
      </c>
      <c r="AC122" s="125">
        <f>AL122/144*Constant!$B$37</f>
        <v>79.430000000000007</v>
      </c>
      <c r="AD122" s="125">
        <f>AL122/144*Constant!$B$41</f>
        <v>308</v>
      </c>
      <c r="AE122" s="125">
        <f>AL122/144*Constant!$B$36</f>
        <v>424.2</v>
      </c>
      <c r="AF122" s="125">
        <f>SUM(AM122*Constant!$B$57)</f>
        <v>0</v>
      </c>
      <c r="AG122" s="122" t="e">
        <f>Constant!#REF!*AM122</f>
        <v>#REF!</v>
      </c>
      <c r="AH122" s="125">
        <f>AL122/144*Constant!$B$38</f>
        <v>60.48</v>
      </c>
      <c r="AI122" s="125">
        <f>AL122/144*Constant!$B$44</f>
        <v>158.85</v>
      </c>
      <c r="AJ122" s="138">
        <v>56</v>
      </c>
      <c r="AK122" s="138">
        <v>24</v>
      </c>
      <c r="AL122" s="138">
        <f t="shared" si="62"/>
        <v>1344</v>
      </c>
      <c r="AM122" s="138">
        <f t="shared" si="63"/>
        <v>80</v>
      </c>
      <c r="AN122" s="178">
        <f t="shared" si="64"/>
        <v>160</v>
      </c>
      <c r="AO122" s="125"/>
      <c r="AP122" s="125">
        <v>35.700000000000003</v>
      </c>
      <c r="AQ122" s="125"/>
      <c r="AR122" s="125"/>
    </row>
    <row r="123" spans="1:44" x14ac:dyDescent="0.2">
      <c r="A123" s="360" t="s">
        <v>301</v>
      </c>
      <c r="B123" s="198" t="s">
        <v>302</v>
      </c>
      <c r="C123" s="121">
        <f t="shared" si="47"/>
        <v>101.68</v>
      </c>
      <c r="D123" s="121">
        <f t="shared" si="65"/>
        <v>112.1</v>
      </c>
      <c r="E123" s="174" t="s">
        <v>202</v>
      </c>
      <c r="F123" s="190" t="s">
        <v>212</v>
      </c>
      <c r="G123" s="180" t="s">
        <v>226</v>
      </c>
      <c r="H123" s="176">
        <f t="shared" si="49"/>
        <v>1267.2</v>
      </c>
      <c r="I123" s="177">
        <f t="shared" si="50"/>
        <v>167.04</v>
      </c>
      <c r="J123" s="121">
        <f t="shared" si="51"/>
        <v>59.05</v>
      </c>
      <c r="K123" s="276">
        <f t="shared" si="52"/>
        <v>42.55</v>
      </c>
      <c r="L123" s="276">
        <f t="shared" si="53"/>
        <v>32.4</v>
      </c>
      <c r="M123" s="121">
        <f t="shared" si="54"/>
        <v>165</v>
      </c>
      <c r="N123" s="121">
        <f t="shared" si="55"/>
        <v>227.25</v>
      </c>
      <c r="O123" s="276">
        <f t="shared" si="56"/>
        <v>85.1</v>
      </c>
      <c r="P123" s="121">
        <f t="shared" si="57"/>
        <v>0</v>
      </c>
      <c r="Q123" s="258" t="e">
        <f t="shared" si="58"/>
        <v>#REF!</v>
      </c>
      <c r="R123" s="125"/>
      <c r="S123" s="125"/>
      <c r="T123" s="125"/>
      <c r="X123" s="125">
        <v>101.68</v>
      </c>
      <c r="Y123" s="125">
        <v>112.1</v>
      </c>
      <c r="Z123" s="125">
        <f>AM123*Constant!$B$7</f>
        <v>1267.2</v>
      </c>
      <c r="AA123" s="125">
        <f>AM123*Constant!$B$8</f>
        <v>167.04</v>
      </c>
      <c r="AB123" s="125">
        <f>AL123/144*Constant!$B$33</f>
        <v>59.05</v>
      </c>
      <c r="AC123" s="125">
        <f>AL123/144*Constant!$B$37</f>
        <v>42.55</v>
      </c>
      <c r="AD123" s="125">
        <f>AL123/144*Constant!$B$41</f>
        <v>165</v>
      </c>
      <c r="AE123" s="125">
        <f>AL123/144*Constant!$B$36</f>
        <v>227.25</v>
      </c>
      <c r="AF123" s="125">
        <f>SUM(AM123*Constant!$B$57)</f>
        <v>0</v>
      </c>
      <c r="AG123" s="122" t="e">
        <f>Constant!#REF!*AM123</f>
        <v>#REF!</v>
      </c>
      <c r="AH123" s="125">
        <f>AL123/144*Constant!$B$38</f>
        <v>32.4</v>
      </c>
      <c r="AI123" s="125">
        <f>AL123/144*Constant!$B$44</f>
        <v>85.1</v>
      </c>
      <c r="AJ123" s="138">
        <v>60</v>
      </c>
      <c r="AK123" s="138">
        <v>12</v>
      </c>
      <c r="AL123" s="138">
        <f t="shared" si="62"/>
        <v>720</v>
      </c>
      <c r="AM123" s="138">
        <f t="shared" si="63"/>
        <v>72</v>
      </c>
      <c r="AN123" s="178">
        <f t="shared" si="64"/>
        <v>144</v>
      </c>
      <c r="AO123" s="125"/>
      <c r="AP123" s="125"/>
      <c r="AQ123" s="125"/>
      <c r="AR123" s="125"/>
    </row>
    <row r="124" spans="1:44" x14ac:dyDescent="0.2">
      <c r="A124" s="360" t="s">
        <v>150</v>
      </c>
      <c r="B124" s="198" t="s">
        <v>193</v>
      </c>
      <c r="C124" s="121">
        <f t="shared" ref="C124:C147" si="66">$O$2*X124</f>
        <v>103.96</v>
      </c>
      <c r="D124" s="121">
        <f t="shared" si="65"/>
        <v>114.4</v>
      </c>
      <c r="E124" s="174" t="s">
        <v>202</v>
      </c>
      <c r="F124" s="190" t="s">
        <v>212</v>
      </c>
      <c r="G124" s="180" t="s">
        <v>226</v>
      </c>
      <c r="H124" s="176">
        <f t="shared" ref="H124:H147" si="67">$O$2*Z124</f>
        <v>1302.4000000000001</v>
      </c>
      <c r="I124" s="177">
        <f t="shared" ref="I124:I147" si="68">$O$2*AA124</f>
        <v>171.68</v>
      </c>
      <c r="J124" s="121">
        <f t="shared" ref="J124:J147" si="69">$O$2*AB124</f>
        <v>68.89</v>
      </c>
      <c r="K124" s="276">
        <f t="shared" ref="K124:K147" si="70">$O$2*AC124</f>
        <v>49.64</v>
      </c>
      <c r="L124" s="276">
        <f t="shared" ref="L124:L147" si="71">$O$2*AH124</f>
        <v>37.799999999999997</v>
      </c>
      <c r="M124" s="121">
        <f t="shared" ref="M124:M147" si="72">$O$2*AD124</f>
        <v>192.5</v>
      </c>
      <c r="N124" s="121">
        <f t="shared" ref="N124:N147" si="73">$O$2*AE124</f>
        <v>265.13</v>
      </c>
      <c r="O124" s="276">
        <f t="shared" ref="O124:O147" si="74">$O$2*AI124</f>
        <v>99.28</v>
      </c>
      <c r="P124" s="121">
        <f t="shared" ref="P124:P147" si="75">SUM($O$2*AF124)</f>
        <v>0</v>
      </c>
      <c r="Q124" s="258" t="e">
        <f t="shared" ref="Q124:Q147" si="76">$O$2*AG124</f>
        <v>#REF!</v>
      </c>
      <c r="R124" s="125"/>
      <c r="S124" s="125"/>
      <c r="T124" s="125"/>
      <c r="X124" s="125">
        <v>103.96</v>
      </c>
      <c r="Y124" s="125">
        <v>114.4</v>
      </c>
      <c r="Z124" s="125">
        <f>AM124*Constant!$B$7</f>
        <v>1302.4000000000001</v>
      </c>
      <c r="AA124" s="125">
        <f>AM124*Constant!$B$8</f>
        <v>171.68</v>
      </c>
      <c r="AB124" s="125">
        <f>AL124/144*Constant!$B$33</f>
        <v>68.89</v>
      </c>
      <c r="AC124" s="125">
        <f>AL124/144*Constant!$B$37</f>
        <v>49.64</v>
      </c>
      <c r="AD124" s="125">
        <f>AL124/144*Constant!$B$41</f>
        <v>192.5</v>
      </c>
      <c r="AE124" s="125">
        <f>AL124/144*Constant!$B$36</f>
        <v>265.13</v>
      </c>
      <c r="AF124" s="125">
        <f>SUM(AM124*Constant!$B$57)</f>
        <v>0</v>
      </c>
      <c r="AG124" s="122" t="e">
        <f>Constant!#REF!*AM124</f>
        <v>#REF!</v>
      </c>
      <c r="AH124" s="125">
        <f>AL124/144*Constant!$B$38</f>
        <v>37.799999999999997</v>
      </c>
      <c r="AI124" s="125">
        <f>AL124/144*Constant!$B$44</f>
        <v>99.28</v>
      </c>
      <c r="AJ124" s="138">
        <v>60</v>
      </c>
      <c r="AK124" s="138">
        <v>14</v>
      </c>
      <c r="AL124" s="138">
        <f t="shared" si="62"/>
        <v>840</v>
      </c>
      <c r="AM124" s="138">
        <f t="shared" si="63"/>
        <v>74</v>
      </c>
      <c r="AN124" s="178">
        <f t="shared" si="64"/>
        <v>148</v>
      </c>
      <c r="AO124" s="125"/>
      <c r="AP124" s="125">
        <v>34.880000000000003</v>
      </c>
      <c r="AQ124" s="125"/>
      <c r="AR124" s="125"/>
    </row>
    <row r="125" spans="1:44" x14ac:dyDescent="0.2">
      <c r="A125" s="360" t="s">
        <v>488</v>
      </c>
      <c r="B125" s="462" t="s">
        <v>489</v>
      </c>
      <c r="C125" s="121">
        <f t="shared" si="66"/>
        <v>108.12</v>
      </c>
      <c r="D125" s="121">
        <f t="shared" si="65"/>
        <v>118.66</v>
      </c>
      <c r="E125" s="455" t="s">
        <v>202</v>
      </c>
      <c r="F125" s="457" t="s">
        <v>212</v>
      </c>
      <c r="G125" s="187" t="s">
        <v>226</v>
      </c>
      <c r="H125" s="176">
        <f t="shared" si="67"/>
        <v>30.42</v>
      </c>
      <c r="I125" s="177">
        <f t="shared" si="68"/>
        <v>45.24</v>
      </c>
      <c r="J125" s="121">
        <f t="shared" si="69"/>
        <v>9.4499999999999993</v>
      </c>
      <c r="K125" s="276">
        <f t="shared" si="70"/>
        <v>12</v>
      </c>
      <c r="L125" s="276">
        <f t="shared" si="71"/>
        <v>54</v>
      </c>
      <c r="M125" s="121">
        <f t="shared" si="72"/>
        <v>9.75</v>
      </c>
      <c r="N125" s="121">
        <f t="shared" si="73"/>
        <v>7.05</v>
      </c>
      <c r="O125" s="276">
        <f t="shared" si="74"/>
        <v>141.83000000000001</v>
      </c>
      <c r="P125" s="121">
        <f t="shared" si="75"/>
        <v>0</v>
      </c>
      <c r="Q125" s="258">
        <f t="shared" si="76"/>
        <v>10.14</v>
      </c>
      <c r="R125" s="125"/>
      <c r="S125" s="125"/>
      <c r="T125" s="125"/>
      <c r="X125" s="125">
        <v>108.12</v>
      </c>
      <c r="Y125" s="125">
        <v>118.66</v>
      </c>
      <c r="Z125" s="125">
        <v>30.42</v>
      </c>
      <c r="AA125" s="125">
        <v>45.24</v>
      </c>
      <c r="AB125" s="125">
        <v>9.4499999999999993</v>
      </c>
      <c r="AC125" s="125">
        <v>12</v>
      </c>
      <c r="AD125" s="125">
        <v>9.75</v>
      </c>
      <c r="AE125" s="125">
        <v>7.05</v>
      </c>
      <c r="AF125" s="125">
        <f>SUM(AM125*Constant!$B$57)</f>
        <v>0</v>
      </c>
      <c r="AG125" s="122">
        <v>10.14</v>
      </c>
      <c r="AH125" s="125">
        <f>AL125/144*Constant!$B$38</f>
        <v>54</v>
      </c>
      <c r="AI125" s="125">
        <f>AL125/144*Constant!$B$44</f>
        <v>141.83000000000001</v>
      </c>
      <c r="AJ125" s="138">
        <v>60</v>
      </c>
      <c r="AK125" s="138">
        <v>20</v>
      </c>
      <c r="AL125" s="138">
        <f>(AJ125*AK125)</f>
        <v>1200</v>
      </c>
      <c r="AM125" s="138">
        <f>AJ125+AK125</f>
        <v>80</v>
      </c>
      <c r="AN125" s="178">
        <f>AJ125*2+AK125*2</f>
        <v>160</v>
      </c>
      <c r="AO125" s="125"/>
      <c r="AP125" s="125">
        <v>37.43</v>
      </c>
      <c r="AQ125" s="125"/>
      <c r="AR125" s="125"/>
    </row>
    <row r="126" spans="1:44" x14ac:dyDescent="0.2">
      <c r="A126" s="360" t="s">
        <v>151</v>
      </c>
      <c r="B126" s="198" t="s">
        <v>194</v>
      </c>
      <c r="C126" s="121">
        <f t="shared" si="66"/>
        <v>109.12</v>
      </c>
      <c r="D126" s="121">
        <f t="shared" si="65"/>
        <v>119.54</v>
      </c>
      <c r="E126" s="174" t="s">
        <v>206</v>
      </c>
      <c r="F126" s="190" t="s">
        <v>213</v>
      </c>
      <c r="G126" s="187" t="s">
        <v>226</v>
      </c>
      <c r="H126" s="176">
        <f t="shared" si="67"/>
        <v>1408</v>
      </c>
      <c r="I126" s="177">
        <f t="shared" si="68"/>
        <v>185.6</v>
      </c>
      <c r="J126" s="121">
        <f t="shared" si="69"/>
        <v>98.42</v>
      </c>
      <c r="K126" s="276">
        <f t="shared" si="70"/>
        <v>70.92</v>
      </c>
      <c r="L126" s="276">
        <f t="shared" si="71"/>
        <v>54</v>
      </c>
      <c r="M126" s="121">
        <f t="shared" si="72"/>
        <v>275</v>
      </c>
      <c r="N126" s="121">
        <f t="shared" si="73"/>
        <v>378.75</v>
      </c>
      <c r="O126" s="276">
        <f t="shared" si="74"/>
        <v>141.83000000000001</v>
      </c>
      <c r="P126" s="121">
        <f t="shared" si="75"/>
        <v>0</v>
      </c>
      <c r="Q126" s="258" t="e">
        <f t="shared" si="76"/>
        <v>#REF!</v>
      </c>
      <c r="R126" s="125"/>
      <c r="S126" s="125"/>
      <c r="T126" s="125"/>
      <c r="X126" s="125">
        <v>109.12</v>
      </c>
      <c r="Y126" s="125">
        <v>119.54</v>
      </c>
      <c r="Z126" s="125">
        <f>AM126*Constant!$B$7</f>
        <v>1408</v>
      </c>
      <c r="AA126" s="125">
        <f>AM126*Constant!$B$8</f>
        <v>185.6</v>
      </c>
      <c r="AB126" s="125">
        <f>AL126/144*Constant!$B$33</f>
        <v>98.42</v>
      </c>
      <c r="AC126" s="125">
        <f>AL126/144*Constant!$B$37</f>
        <v>70.92</v>
      </c>
      <c r="AD126" s="125">
        <f>AL126/144*Constant!$B$41</f>
        <v>275</v>
      </c>
      <c r="AE126" s="125">
        <f>AL126/144*Constant!$B$36</f>
        <v>378.75</v>
      </c>
      <c r="AF126" s="125">
        <f>SUM(AM126*Constant!$B$57)</f>
        <v>0</v>
      </c>
      <c r="AG126" s="122" t="e">
        <f>Constant!#REF!*AM126</f>
        <v>#REF!</v>
      </c>
      <c r="AH126" s="125">
        <f>AL126/144*Constant!$B$38</f>
        <v>54</v>
      </c>
      <c r="AI126" s="125">
        <f>AL126/144*Constant!$B$44</f>
        <v>141.83000000000001</v>
      </c>
      <c r="AJ126" s="138">
        <v>60</v>
      </c>
      <c r="AK126" s="138">
        <v>20</v>
      </c>
      <c r="AL126" s="138">
        <f t="shared" si="62"/>
        <v>1200</v>
      </c>
      <c r="AM126" s="138">
        <f t="shared" si="63"/>
        <v>80</v>
      </c>
      <c r="AN126" s="178">
        <f t="shared" si="64"/>
        <v>160</v>
      </c>
      <c r="AO126" s="125"/>
      <c r="AP126" s="125">
        <v>37.43</v>
      </c>
      <c r="AQ126" s="125"/>
      <c r="AR126" s="125"/>
    </row>
    <row r="127" spans="1:44" x14ac:dyDescent="0.2">
      <c r="A127" s="362" t="s">
        <v>152</v>
      </c>
      <c r="B127" s="199" t="s">
        <v>195</v>
      </c>
      <c r="C127" s="123">
        <f t="shared" si="66"/>
        <v>115.34</v>
      </c>
      <c r="D127" s="123">
        <f t="shared" si="65"/>
        <v>126.01</v>
      </c>
      <c r="E127" s="185" t="s">
        <v>206</v>
      </c>
      <c r="F127" s="186" t="s">
        <v>213</v>
      </c>
      <c r="G127" s="187" t="s">
        <v>226</v>
      </c>
      <c r="H127" s="188">
        <f t="shared" si="67"/>
        <v>1478.4</v>
      </c>
      <c r="I127" s="192">
        <f t="shared" si="68"/>
        <v>194.88</v>
      </c>
      <c r="J127" s="123">
        <f t="shared" si="69"/>
        <v>118.1</v>
      </c>
      <c r="K127" s="350">
        <f t="shared" si="70"/>
        <v>85.1</v>
      </c>
      <c r="L127" s="350">
        <f t="shared" si="71"/>
        <v>64.8</v>
      </c>
      <c r="M127" s="123">
        <f t="shared" si="72"/>
        <v>330</v>
      </c>
      <c r="N127" s="123">
        <f t="shared" si="73"/>
        <v>454.5</v>
      </c>
      <c r="O127" s="350">
        <f t="shared" si="74"/>
        <v>170.2</v>
      </c>
      <c r="P127" s="123">
        <f t="shared" si="75"/>
        <v>0</v>
      </c>
      <c r="Q127" s="259" t="e">
        <f t="shared" si="76"/>
        <v>#REF!</v>
      </c>
      <c r="R127" s="125"/>
      <c r="S127" s="125"/>
      <c r="T127" s="125"/>
      <c r="X127" s="125">
        <v>115.34</v>
      </c>
      <c r="Y127" s="125">
        <v>126.01</v>
      </c>
      <c r="Z127" s="125">
        <f>AM127*Constant!$B$7</f>
        <v>1478.4</v>
      </c>
      <c r="AA127" s="125">
        <f>AM127*Constant!$B$8</f>
        <v>194.88</v>
      </c>
      <c r="AB127" s="125">
        <f>AL127/144*Constant!$B$33</f>
        <v>118.1</v>
      </c>
      <c r="AC127" s="125">
        <f>AL127/144*Constant!$B$37</f>
        <v>85.1</v>
      </c>
      <c r="AD127" s="125">
        <f>AL127/144*Constant!$B$41</f>
        <v>330</v>
      </c>
      <c r="AE127" s="125">
        <f>AL127/144*Constant!$B$36</f>
        <v>454.5</v>
      </c>
      <c r="AF127" s="125">
        <f>SUM(AM127*Constant!$B$57)</f>
        <v>0</v>
      </c>
      <c r="AG127" s="122" t="e">
        <f>Constant!#REF!*AM127</f>
        <v>#REF!</v>
      </c>
      <c r="AH127" s="125">
        <f>AL127/144*Constant!$B$38</f>
        <v>64.8</v>
      </c>
      <c r="AI127" s="125">
        <f>AL127/144*Constant!$B$44</f>
        <v>170.2</v>
      </c>
      <c r="AJ127" s="138">
        <v>60</v>
      </c>
      <c r="AK127" s="138">
        <v>24</v>
      </c>
      <c r="AL127" s="138">
        <f t="shared" si="62"/>
        <v>1440</v>
      </c>
      <c r="AM127" s="138">
        <f t="shared" si="63"/>
        <v>84</v>
      </c>
      <c r="AN127" s="178">
        <f t="shared" si="64"/>
        <v>168</v>
      </c>
      <c r="AO127" s="125"/>
      <c r="AP127" s="125">
        <v>39.119999999999997</v>
      </c>
      <c r="AQ127" s="125"/>
      <c r="AR127" s="125"/>
    </row>
    <row r="128" spans="1:44" x14ac:dyDescent="0.2">
      <c r="A128" s="361" t="s">
        <v>303</v>
      </c>
      <c r="B128" s="197" t="s">
        <v>304</v>
      </c>
      <c r="C128" s="166">
        <f t="shared" si="66"/>
        <v>105.34</v>
      </c>
      <c r="D128" s="121">
        <f t="shared" si="65"/>
        <v>116.1</v>
      </c>
      <c r="E128" s="171" t="s">
        <v>202</v>
      </c>
      <c r="F128" s="171" t="s">
        <v>212</v>
      </c>
      <c r="G128" s="187" t="s">
        <v>226</v>
      </c>
      <c r="H128" s="168">
        <f t="shared" si="67"/>
        <v>1337.6</v>
      </c>
      <c r="I128" s="169">
        <f t="shared" si="68"/>
        <v>176.32</v>
      </c>
      <c r="J128" s="124">
        <f t="shared" si="69"/>
        <v>62.99</v>
      </c>
      <c r="K128" s="276">
        <f t="shared" si="70"/>
        <v>45.39</v>
      </c>
      <c r="L128" s="276">
        <f t="shared" si="71"/>
        <v>34.56</v>
      </c>
      <c r="M128" s="124">
        <f t="shared" si="72"/>
        <v>176</v>
      </c>
      <c r="N128" s="124">
        <f t="shared" si="73"/>
        <v>242.4</v>
      </c>
      <c r="O128" s="276">
        <f t="shared" si="74"/>
        <v>90.77</v>
      </c>
      <c r="P128" s="166">
        <f t="shared" si="75"/>
        <v>0</v>
      </c>
      <c r="Q128" s="260" t="e">
        <f t="shared" si="76"/>
        <v>#REF!</v>
      </c>
      <c r="R128" s="125"/>
      <c r="S128" s="125"/>
      <c r="T128" s="125"/>
      <c r="X128" s="125">
        <v>105.34</v>
      </c>
      <c r="Y128" s="125">
        <v>116.1</v>
      </c>
      <c r="Z128" s="125">
        <f>AM128*Constant!$B$7</f>
        <v>1337.6</v>
      </c>
      <c r="AA128" s="125">
        <f>AM128*Constant!$B$8</f>
        <v>176.32</v>
      </c>
      <c r="AB128" s="125">
        <f>AL128/144*Constant!$B$33</f>
        <v>62.99</v>
      </c>
      <c r="AC128" s="125">
        <f>AL128/144*Constant!$B$37</f>
        <v>45.39</v>
      </c>
      <c r="AD128" s="125">
        <f>AL128/144*Constant!$B$41</f>
        <v>176</v>
      </c>
      <c r="AE128" s="125">
        <f>AL128/144*Constant!$B$36</f>
        <v>242.4</v>
      </c>
      <c r="AF128" s="125">
        <f>SUM(AM128*Constant!$B$57)</f>
        <v>0</v>
      </c>
      <c r="AG128" s="122" t="e">
        <f>Constant!#REF!*AM128</f>
        <v>#REF!</v>
      </c>
      <c r="AH128" s="125">
        <f>AL128/144*Constant!$B$38</f>
        <v>34.56</v>
      </c>
      <c r="AI128" s="125">
        <f>AL128/144*Constant!$B$44</f>
        <v>90.77</v>
      </c>
      <c r="AJ128" s="138">
        <v>64</v>
      </c>
      <c r="AK128" s="138">
        <v>12</v>
      </c>
      <c r="AL128" s="138">
        <f t="shared" si="62"/>
        <v>768</v>
      </c>
      <c r="AM128" s="138">
        <f t="shared" si="63"/>
        <v>76</v>
      </c>
      <c r="AN128" s="178">
        <f t="shared" si="64"/>
        <v>152</v>
      </c>
      <c r="AO128" s="125"/>
      <c r="AP128" s="125"/>
      <c r="AQ128" s="125"/>
      <c r="AR128" s="125"/>
    </row>
    <row r="129" spans="1:44" x14ac:dyDescent="0.2">
      <c r="A129" s="360" t="s">
        <v>153</v>
      </c>
      <c r="B129" s="198" t="s">
        <v>196</v>
      </c>
      <c r="C129" s="174">
        <f t="shared" si="66"/>
        <v>109.14</v>
      </c>
      <c r="D129" s="121">
        <f t="shared" si="65"/>
        <v>120.1</v>
      </c>
      <c r="E129" s="125" t="s">
        <v>202</v>
      </c>
      <c r="F129" s="125" t="s">
        <v>212</v>
      </c>
      <c r="G129" s="180" t="s">
        <v>226</v>
      </c>
      <c r="H129" s="176">
        <f t="shared" si="67"/>
        <v>1372.8</v>
      </c>
      <c r="I129" s="177">
        <f t="shared" si="68"/>
        <v>180.96</v>
      </c>
      <c r="J129" s="121">
        <f t="shared" si="69"/>
        <v>73.48</v>
      </c>
      <c r="K129" s="276">
        <f t="shared" si="70"/>
        <v>52.95</v>
      </c>
      <c r="L129" s="276">
        <f t="shared" si="71"/>
        <v>40.32</v>
      </c>
      <c r="M129" s="121">
        <f t="shared" si="72"/>
        <v>205.33</v>
      </c>
      <c r="N129" s="121">
        <f t="shared" si="73"/>
        <v>282.8</v>
      </c>
      <c r="O129" s="276">
        <f t="shared" si="74"/>
        <v>105.9</v>
      </c>
      <c r="P129" s="174">
        <f t="shared" si="75"/>
        <v>0</v>
      </c>
      <c r="Q129" s="258" t="e">
        <f t="shared" si="76"/>
        <v>#REF!</v>
      </c>
      <c r="R129" s="125"/>
      <c r="S129" s="125"/>
      <c r="T129" s="125"/>
      <c r="X129" s="125">
        <v>109.14</v>
      </c>
      <c r="Y129" s="125">
        <v>120.1</v>
      </c>
      <c r="Z129" s="125">
        <f>AM129*Constant!$B$7</f>
        <v>1372.8</v>
      </c>
      <c r="AA129" s="125">
        <f>AM129*Constant!$B$8</f>
        <v>180.96</v>
      </c>
      <c r="AB129" s="125">
        <f>AL129/144*Constant!$B$33</f>
        <v>73.48</v>
      </c>
      <c r="AC129" s="125">
        <f>AL129/144*Constant!$B$37</f>
        <v>52.95</v>
      </c>
      <c r="AD129" s="125">
        <f>AL129/144*Constant!$B$41</f>
        <v>205.33</v>
      </c>
      <c r="AE129" s="125">
        <f>AL129/144*Constant!$B$36</f>
        <v>282.8</v>
      </c>
      <c r="AF129" s="125">
        <f>SUM(AM129*Constant!$B$57)</f>
        <v>0</v>
      </c>
      <c r="AG129" s="122" t="e">
        <f>Constant!#REF!*AM129</f>
        <v>#REF!</v>
      </c>
      <c r="AH129" s="125">
        <f>AL129/144*Constant!$B$38</f>
        <v>40.32</v>
      </c>
      <c r="AI129" s="125">
        <f>AL129/144*Constant!$B$44</f>
        <v>105.9</v>
      </c>
      <c r="AJ129" s="138">
        <v>64</v>
      </c>
      <c r="AK129" s="138">
        <v>14</v>
      </c>
      <c r="AL129" s="138">
        <f t="shared" si="62"/>
        <v>896</v>
      </c>
      <c r="AM129" s="138">
        <f t="shared" si="63"/>
        <v>78</v>
      </c>
      <c r="AN129" s="178">
        <f t="shared" si="64"/>
        <v>156</v>
      </c>
      <c r="AO129" s="125"/>
      <c r="AP129" s="125">
        <v>36.57</v>
      </c>
      <c r="AQ129" s="125"/>
      <c r="AR129" s="125"/>
    </row>
    <row r="130" spans="1:44" x14ac:dyDescent="0.2">
      <c r="A130" s="360" t="s">
        <v>490</v>
      </c>
      <c r="B130" s="462" t="s">
        <v>491</v>
      </c>
      <c r="C130" s="174">
        <f t="shared" si="66"/>
        <v>112.9</v>
      </c>
      <c r="D130" s="121">
        <f t="shared" si="65"/>
        <v>123.86</v>
      </c>
      <c r="E130" s="431" t="s">
        <v>202</v>
      </c>
      <c r="F130" s="431" t="s">
        <v>212</v>
      </c>
      <c r="G130" s="180" t="s">
        <v>226</v>
      </c>
      <c r="H130" s="176">
        <f t="shared" si="67"/>
        <v>31.98</v>
      </c>
      <c r="I130" s="121">
        <f t="shared" si="68"/>
        <v>47.56</v>
      </c>
      <c r="J130" s="121">
        <f t="shared" si="69"/>
        <v>10.08</v>
      </c>
      <c r="K130" s="276">
        <f t="shared" si="70"/>
        <v>12.8</v>
      </c>
      <c r="L130" s="276">
        <f t="shared" si="71"/>
        <v>57.6</v>
      </c>
      <c r="M130" s="121">
        <f t="shared" si="72"/>
        <v>10.4</v>
      </c>
      <c r="N130" s="121">
        <f t="shared" si="73"/>
        <v>7.52</v>
      </c>
      <c r="O130" s="276">
        <f t="shared" si="74"/>
        <v>151.29</v>
      </c>
      <c r="P130" s="174">
        <f t="shared" si="75"/>
        <v>0</v>
      </c>
      <c r="Q130" s="258">
        <f t="shared" si="76"/>
        <v>10.66</v>
      </c>
      <c r="R130" s="125"/>
      <c r="S130" s="125"/>
      <c r="T130" s="125"/>
      <c r="X130" s="125">
        <v>112.9</v>
      </c>
      <c r="Y130" s="125">
        <v>123.86</v>
      </c>
      <c r="Z130" s="125">
        <v>31.98</v>
      </c>
      <c r="AA130" s="125">
        <v>47.56</v>
      </c>
      <c r="AB130" s="125">
        <v>10.08</v>
      </c>
      <c r="AC130" s="125">
        <v>12.8</v>
      </c>
      <c r="AD130" s="125">
        <v>10.4</v>
      </c>
      <c r="AE130" s="125">
        <v>7.52</v>
      </c>
      <c r="AF130" s="125">
        <f>SUM(AM130*Constant!$B$57)</f>
        <v>0</v>
      </c>
      <c r="AG130" s="122">
        <v>10.66</v>
      </c>
      <c r="AH130" s="125">
        <f>AL130/144*Constant!$B$38</f>
        <v>57.6</v>
      </c>
      <c r="AI130" s="125">
        <f>AL130/144*Constant!$B$44</f>
        <v>151.29</v>
      </c>
      <c r="AJ130" s="138">
        <v>64</v>
      </c>
      <c r="AK130" s="138">
        <v>20</v>
      </c>
      <c r="AL130" s="138">
        <f>(AJ130*AK130)</f>
        <v>1280</v>
      </c>
      <c r="AM130" s="138">
        <f>AJ130+AK130</f>
        <v>84</v>
      </c>
      <c r="AN130" s="178">
        <f>AJ130*2+AK130*2</f>
        <v>168</v>
      </c>
      <c r="AO130" s="125"/>
      <c r="AP130" s="125">
        <v>39.119999999999997</v>
      </c>
      <c r="AQ130" s="125"/>
      <c r="AR130" s="125"/>
    </row>
    <row r="131" spans="1:44" x14ac:dyDescent="0.2">
      <c r="A131" s="360" t="s">
        <v>154</v>
      </c>
      <c r="B131" s="198" t="s">
        <v>197</v>
      </c>
      <c r="C131" s="174">
        <f t="shared" si="66"/>
        <v>113.34</v>
      </c>
      <c r="D131" s="121">
        <f t="shared" si="65"/>
        <v>124.1</v>
      </c>
      <c r="E131" s="125" t="s">
        <v>206</v>
      </c>
      <c r="F131" s="125" t="s">
        <v>213</v>
      </c>
      <c r="G131" s="180" t="s">
        <v>226</v>
      </c>
      <c r="H131" s="176">
        <f t="shared" si="67"/>
        <v>1478.4</v>
      </c>
      <c r="I131" s="121">
        <f t="shared" si="68"/>
        <v>194.88</v>
      </c>
      <c r="J131" s="121">
        <f t="shared" si="69"/>
        <v>104.98</v>
      </c>
      <c r="K131" s="276">
        <f t="shared" si="70"/>
        <v>75.64</v>
      </c>
      <c r="L131" s="276">
        <f t="shared" si="71"/>
        <v>57.6</v>
      </c>
      <c r="M131" s="121">
        <f t="shared" si="72"/>
        <v>293.33</v>
      </c>
      <c r="N131" s="121">
        <f t="shared" si="73"/>
        <v>404</v>
      </c>
      <c r="O131" s="276">
        <f t="shared" si="74"/>
        <v>151.29</v>
      </c>
      <c r="P131" s="174">
        <f t="shared" si="75"/>
        <v>0</v>
      </c>
      <c r="Q131" s="258" t="e">
        <f t="shared" si="76"/>
        <v>#REF!</v>
      </c>
      <c r="R131" s="125"/>
      <c r="S131" s="125"/>
      <c r="T131" s="125"/>
      <c r="X131" s="125">
        <v>113.34</v>
      </c>
      <c r="Y131" s="125">
        <v>124.1</v>
      </c>
      <c r="Z131" s="125">
        <f>AM131*Constant!$B$7</f>
        <v>1478.4</v>
      </c>
      <c r="AA131" s="125">
        <f>AM131*Constant!$B$8</f>
        <v>194.88</v>
      </c>
      <c r="AB131" s="125">
        <f>AL131/144*Constant!$B$33</f>
        <v>104.98</v>
      </c>
      <c r="AC131" s="125">
        <f>AL131/144*Constant!$B$37</f>
        <v>75.64</v>
      </c>
      <c r="AD131" s="125">
        <f>AL131/144*Constant!$B$41</f>
        <v>293.33</v>
      </c>
      <c r="AE131" s="125">
        <f>AL131/144*Constant!$B$36</f>
        <v>404</v>
      </c>
      <c r="AF131" s="125">
        <f>SUM(AM131*Constant!$B$57)</f>
        <v>0</v>
      </c>
      <c r="AG131" s="122" t="e">
        <f>Constant!#REF!*AM131</f>
        <v>#REF!</v>
      </c>
      <c r="AH131" s="125">
        <f>AL131/144*Constant!$B$38</f>
        <v>57.6</v>
      </c>
      <c r="AI131" s="125">
        <f>AL131/144*Constant!$B$44</f>
        <v>151.29</v>
      </c>
      <c r="AJ131" s="138">
        <v>64</v>
      </c>
      <c r="AK131" s="138">
        <v>20</v>
      </c>
      <c r="AL131" s="138">
        <f t="shared" si="62"/>
        <v>1280</v>
      </c>
      <c r="AM131" s="138">
        <f t="shared" si="63"/>
        <v>84</v>
      </c>
      <c r="AN131" s="178">
        <f t="shared" si="64"/>
        <v>168</v>
      </c>
      <c r="AO131" s="125"/>
      <c r="AP131" s="125">
        <v>39.119999999999997</v>
      </c>
      <c r="AQ131" s="125"/>
      <c r="AR131" s="125"/>
    </row>
    <row r="132" spans="1:44" x14ac:dyDescent="0.2">
      <c r="A132" s="362" t="s">
        <v>155</v>
      </c>
      <c r="B132" s="199" t="s">
        <v>198</v>
      </c>
      <c r="C132" s="185">
        <f t="shared" si="66"/>
        <v>120.96</v>
      </c>
      <c r="D132" s="123">
        <f t="shared" si="65"/>
        <v>132.1</v>
      </c>
      <c r="E132" s="189" t="s">
        <v>206</v>
      </c>
      <c r="F132" s="189" t="s">
        <v>213</v>
      </c>
      <c r="G132" s="180" t="s">
        <v>226</v>
      </c>
      <c r="H132" s="188">
        <f t="shared" si="67"/>
        <v>1548.8</v>
      </c>
      <c r="I132" s="123">
        <f t="shared" si="68"/>
        <v>204.16</v>
      </c>
      <c r="J132" s="123">
        <f t="shared" si="69"/>
        <v>125.97</v>
      </c>
      <c r="K132" s="350">
        <f t="shared" si="70"/>
        <v>90.77</v>
      </c>
      <c r="L132" s="350">
        <f t="shared" si="71"/>
        <v>69.12</v>
      </c>
      <c r="M132" s="123">
        <f t="shared" si="72"/>
        <v>352</v>
      </c>
      <c r="N132" s="123">
        <f t="shared" si="73"/>
        <v>484.8</v>
      </c>
      <c r="O132" s="350">
        <f t="shared" si="74"/>
        <v>181.55</v>
      </c>
      <c r="P132" s="185">
        <f t="shared" si="75"/>
        <v>0</v>
      </c>
      <c r="Q132" s="259" t="e">
        <f t="shared" si="76"/>
        <v>#REF!</v>
      </c>
      <c r="R132" s="125"/>
      <c r="S132" s="125"/>
      <c r="T132" s="125"/>
      <c r="X132" s="125">
        <v>120.96</v>
      </c>
      <c r="Y132" s="125">
        <v>132.1</v>
      </c>
      <c r="Z132" s="125">
        <f>AM132*Constant!$B$7</f>
        <v>1548.8</v>
      </c>
      <c r="AA132" s="125">
        <f>AM132*Constant!$B$8</f>
        <v>204.16</v>
      </c>
      <c r="AB132" s="125">
        <f>AL132/144*Constant!$B$33</f>
        <v>125.97</v>
      </c>
      <c r="AC132" s="125">
        <f>AL132/144*Constant!$B$37</f>
        <v>90.77</v>
      </c>
      <c r="AD132" s="125">
        <f>AL132/144*Constant!$B$41</f>
        <v>352</v>
      </c>
      <c r="AE132" s="125">
        <f>AL132/144*Constant!$B$36</f>
        <v>484.8</v>
      </c>
      <c r="AF132" s="125">
        <f>SUM(AM132*Constant!$B$57)</f>
        <v>0</v>
      </c>
      <c r="AG132" s="122" t="e">
        <f>Constant!#REF!*AM132</f>
        <v>#REF!</v>
      </c>
      <c r="AH132" s="125">
        <f>AL132/144*Constant!$B$38</f>
        <v>69.12</v>
      </c>
      <c r="AI132" s="125">
        <f>AL132/144*Constant!$B$44</f>
        <v>181.55</v>
      </c>
      <c r="AJ132" s="138">
        <v>64</v>
      </c>
      <c r="AK132" s="138">
        <v>24</v>
      </c>
      <c r="AL132" s="138">
        <f t="shared" si="62"/>
        <v>1536</v>
      </c>
      <c r="AM132" s="138">
        <f t="shared" si="63"/>
        <v>88</v>
      </c>
      <c r="AN132" s="178">
        <f t="shared" si="64"/>
        <v>176</v>
      </c>
      <c r="AO132" s="125"/>
      <c r="AP132" s="125">
        <v>39.119999999999997</v>
      </c>
      <c r="AQ132" s="125"/>
      <c r="AR132" s="125"/>
    </row>
    <row r="133" spans="1:44" x14ac:dyDescent="0.2">
      <c r="A133" s="360" t="s">
        <v>305</v>
      </c>
      <c r="B133" s="198" t="s">
        <v>401</v>
      </c>
      <c r="C133" s="121">
        <f t="shared" si="66"/>
        <v>109.91</v>
      </c>
      <c r="D133" s="121">
        <f t="shared" si="65"/>
        <v>121.1</v>
      </c>
      <c r="E133" s="125" t="s">
        <v>202</v>
      </c>
      <c r="F133" s="125" t="s">
        <v>212</v>
      </c>
      <c r="G133" s="180" t="s">
        <v>226</v>
      </c>
      <c r="H133" s="176">
        <f t="shared" si="67"/>
        <v>1478.4</v>
      </c>
      <c r="I133" s="121">
        <f t="shared" si="68"/>
        <v>194.88</v>
      </c>
      <c r="J133" s="121">
        <f t="shared" si="69"/>
        <v>70.86</v>
      </c>
      <c r="K133" s="276">
        <f t="shared" si="70"/>
        <v>51.06</v>
      </c>
      <c r="L133" s="276">
        <f t="shared" si="71"/>
        <v>38.880000000000003</v>
      </c>
      <c r="M133" s="121">
        <f t="shared" si="72"/>
        <v>198</v>
      </c>
      <c r="N133" s="121">
        <f t="shared" si="73"/>
        <v>272.7</v>
      </c>
      <c r="O133" s="276">
        <f t="shared" si="74"/>
        <v>102.12</v>
      </c>
      <c r="P133" s="174">
        <f t="shared" si="75"/>
        <v>0</v>
      </c>
      <c r="Q133" s="258" t="e">
        <f t="shared" si="76"/>
        <v>#REF!</v>
      </c>
      <c r="R133" s="125"/>
      <c r="S133" s="125"/>
      <c r="T133" s="125"/>
      <c r="X133" s="125">
        <v>109.91</v>
      </c>
      <c r="Y133" s="125">
        <v>121.1</v>
      </c>
      <c r="Z133" s="125">
        <f>AM133*Constant!$B$7</f>
        <v>1478.4</v>
      </c>
      <c r="AA133" s="125">
        <f>AM133*Constant!$B$8</f>
        <v>194.88</v>
      </c>
      <c r="AB133" s="125">
        <f>AL133/144*Constant!$B$33</f>
        <v>70.86</v>
      </c>
      <c r="AC133" s="125">
        <f>AL133/144*Constant!$B$37</f>
        <v>51.06</v>
      </c>
      <c r="AD133" s="125">
        <f>AL133/144*Constant!$B$41</f>
        <v>198</v>
      </c>
      <c r="AE133" s="125">
        <f>AL133/144*Constant!$B$36</f>
        <v>272.7</v>
      </c>
      <c r="AF133" s="125">
        <f>SUM(AM133*Constant!$B$57)</f>
        <v>0</v>
      </c>
      <c r="AG133" s="122" t="e">
        <f>Constant!#REF!*AM133</f>
        <v>#REF!</v>
      </c>
      <c r="AH133" s="125">
        <f>AL133/144*Constant!$B$38</f>
        <v>38.880000000000003</v>
      </c>
      <c r="AI133" s="125">
        <f>AL133/144*Constant!$B$44</f>
        <v>102.12</v>
      </c>
      <c r="AJ133" s="138">
        <v>72</v>
      </c>
      <c r="AK133" s="138">
        <v>12</v>
      </c>
      <c r="AL133" s="138">
        <f>(AJ133*AK133)</f>
        <v>864</v>
      </c>
      <c r="AM133" s="138">
        <f t="shared" si="63"/>
        <v>84</v>
      </c>
      <c r="AN133" s="178">
        <f t="shared" si="64"/>
        <v>168</v>
      </c>
      <c r="AO133" s="125"/>
      <c r="AP133" s="125"/>
      <c r="AQ133" s="125"/>
      <c r="AR133" s="125"/>
    </row>
    <row r="134" spans="1:44" x14ac:dyDescent="0.2">
      <c r="A134" s="360" t="s">
        <v>245</v>
      </c>
      <c r="B134" s="198" t="s">
        <v>402</v>
      </c>
      <c r="C134" s="121">
        <f t="shared" si="66"/>
        <v>111.99</v>
      </c>
      <c r="D134" s="121">
        <f t="shared" si="65"/>
        <v>123.19</v>
      </c>
      <c r="E134" s="125" t="s">
        <v>202</v>
      </c>
      <c r="F134" s="125" t="s">
        <v>212</v>
      </c>
      <c r="G134" s="180" t="s">
        <v>226</v>
      </c>
      <c r="H134" s="176">
        <f t="shared" si="67"/>
        <v>1513.6</v>
      </c>
      <c r="I134" s="121">
        <f t="shared" si="68"/>
        <v>199.52</v>
      </c>
      <c r="J134" s="121">
        <f t="shared" si="69"/>
        <v>82.67</v>
      </c>
      <c r="K134" s="276">
        <f t="shared" si="70"/>
        <v>59.57</v>
      </c>
      <c r="L134" s="276">
        <f t="shared" si="71"/>
        <v>45.36</v>
      </c>
      <c r="M134" s="121">
        <f t="shared" si="72"/>
        <v>231</v>
      </c>
      <c r="N134" s="121">
        <f t="shared" si="73"/>
        <v>318.14999999999998</v>
      </c>
      <c r="O134" s="276">
        <f t="shared" si="74"/>
        <v>119.14</v>
      </c>
      <c r="P134" s="174">
        <f t="shared" si="75"/>
        <v>0</v>
      </c>
      <c r="Q134" s="258" t="e">
        <f t="shared" si="76"/>
        <v>#REF!</v>
      </c>
      <c r="R134" s="125"/>
      <c r="S134" s="125"/>
      <c r="T134" s="125"/>
      <c r="X134" s="125">
        <v>111.99</v>
      </c>
      <c r="Y134" s="125">
        <v>123.19</v>
      </c>
      <c r="Z134" s="125">
        <f>AM134*Constant!$B$7</f>
        <v>1513.6</v>
      </c>
      <c r="AA134" s="125">
        <f>AM134*Constant!$B$8</f>
        <v>199.52</v>
      </c>
      <c r="AB134" s="125">
        <f>AL134/144*Constant!$B$33</f>
        <v>82.67</v>
      </c>
      <c r="AC134" s="125">
        <f>AL134/144*Constant!$B$37</f>
        <v>59.57</v>
      </c>
      <c r="AD134" s="125">
        <f>AL134/144*Constant!$B$41</f>
        <v>231</v>
      </c>
      <c r="AE134" s="125">
        <f>AL134/144*Constant!$B$36</f>
        <v>318.14999999999998</v>
      </c>
      <c r="AF134" s="125">
        <f>SUM(AM134*Constant!$B$57)</f>
        <v>0</v>
      </c>
      <c r="AG134" s="122" t="e">
        <f>Constant!#REF!*AM134</f>
        <v>#REF!</v>
      </c>
      <c r="AH134" s="125">
        <f>AL134/144*Constant!$B$38</f>
        <v>45.36</v>
      </c>
      <c r="AI134" s="125">
        <f>AL134/144*Constant!$B$44</f>
        <v>119.14</v>
      </c>
      <c r="AJ134" s="138">
        <v>72</v>
      </c>
      <c r="AK134" s="138">
        <v>14</v>
      </c>
      <c r="AL134" s="138">
        <f>(AJ134*AK134)</f>
        <v>1008</v>
      </c>
      <c r="AM134" s="138">
        <f t="shared" si="63"/>
        <v>86</v>
      </c>
      <c r="AN134" s="178">
        <f t="shared" si="64"/>
        <v>172</v>
      </c>
      <c r="AO134" s="125"/>
      <c r="AP134" s="125">
        <v>39.119999999999997</v>
      </c>
      <c r="AQ134" s="125"/>
      <c r="AR134" s="125"/>
    </row>
    <row r="135" spans="1:44" x14ac:dyDescent="0.2">
      <c r="A135" s="360" t="s">
        <v>492</v>
      </c>
      <c r="B135" s="462" t="s">
        <v>493</v>
      </c>
      <c r="C135" s="121">
        <f t="shared" si="66"/>
        <v>117.52</v>
      </c>
      <c r="D135" s="121">
        <f t="shared" si="65"/>
        <v>128.88</v>
      </c>
      <c r="E135" s="431" t="s">
        <v>202</v>
      </c>
      <c r="F135" s="431" t="s">
        <v>212</v>
      </c>
      <c r="G135" s="187" t="s">
        <v>226</v>
      </c>
      <c r="H135" s="176">
        <f t="shared" si="67"/>
        <v>35.1</v>
      </c>
      <c r="I135" s="121">
        <f t="shared" si="68"/>
        <v>52.2</v>
      </c>
      <c r="J135" s="121">
        <f t="shared" si="69"/>
        <v>11.34</v>
      </c>
      <c r="K135" s="276">
        <f t="shared" si="70"/>
        <v>14.4</v>
      </c>
      <c r="L135" s="276">
        <f t="shared" si="71"/>
        <v>64.8</v>
      </c>
      <c r="M135" s="121">
        <f t="shared" si="72"/>
        <v>11.7</v>
      </c>
      <c r="N135" s="121">
        <f t="shared" si="73"/>
        <v>9.4600000000000009</v>
      </c>
      <c r="O135" s="276">
        <f t="shared" si="74"/>
        <v>170.2</v>
      </c>
      <c r="P135" s="174">
        <f t="shared" si="75"/>
        <v>0</v>
      </c>
      <c r="Q135" s="258">
        <f t="shared" si="76"/>
        <v>11.7</v>
      </c>
      <c r="R135" s="125"/>
      <c r="S135" s="125"/>
      <c r="T135" s="125"/>
      <c r="X135" s="125">
        <v>117.52</v>
      </c>
      <c r="Y135" s="125">
        <v>128.88</v>
      </c>
      <c r="Z135" s="125">
        <v>35.1</v>
      </c>
      <c r="AA135" s="125">
        <v>52.2</v>
      </c>
      <c r="AB135" s="125">
        <v>11.34</v>
      </c>
      <c r="AC135" s="125">
        <v>14.4</v>
      </c>
      <c r="AD135" s="125">
        <v>11.7</v>
      </c>
      <c r="AE135" s="125">
        <v>9.4600000000000009</v>
      </c>
      <c r="AF135" s="125">
        <f>SUM(AM135*Constant!$B$57)</f>
        <v>0</v>
      </c>
      <c r="AG135" s="122">
        <v>11.7</v>
      </c>
      <c r="AH135" s="125">
        <f>AL135/144*Constant!$B$38</f>
        <v>64.8</v>
      </c>
      <c r="AI135" s="125">
        <f>AL135/144*Constant!$B$44</f>
        <v>170.2</v>
      </c>
      <c r="AJ135" s="138">
        <v>72</v>
      </c>
      <c r="AK135" s="138">
        <v>20</v>
      </c>
      <c r="AL135" s="138">
        <f>(AJ135*AK135)</f>
        <v>1440</v>
      </c>
      <c r="AM135" s="138">
        <f>AJ135+AK135</f>
        <v>92</v>
      </c>
      <c r="AN135" s="178">
        <f>AJ135*2+AK135*2</f>
        <v>184</v>
      </c>
      <c r="AO135" s="125"/>
      <c r="AP135" s="125">
        <v>39.119999999999997</v>
      </c>
      <c r="AQ135" s="125"/>
      <c r="AR135" s="125"/>
    </row>
    <row r="136" spans="1:44" x14ac:dyDescent="0.2">
      <c r="A136" s="360" t="s">
        <v>246</v>
      </c>
      <c r="B136" s="198" t="s">
        <v>403</v>
      </c>
      <c r="C136" s="121">
        <f t="shared" si="66"/>
        <v>119.59</v>
      </c>
      <c r="D136" s="121">
        <f t="shared" si="65"/>
        <v>130.88999999999999</v>
      </c>
      <c r="E136" s="125" t="s">
        <v>206</v>
      </c>
      <c r="F136" s="125" t="s">
        <v>213</v>
      </c>
      <c r="G136" s="187" t="s">
        <v>226</v>
      </c>
      <c r="H136" s="176">
        <f t="shared" si="67"/>
        <v>1619.2</v>
      </c>
      <c r="I136" s="121">
        <f t="shared" si="68"/>
        <v>213.44</v>
      </c>
      <c r="J136" s="121">
        <f t="shared" si="69"/>
        <v>118.1</v>
      </c>
      <c r="K136" s="276">
        <f t="shared" si="70"/>
        <v>85.1</v>
      </c>
      <c r="L136" s="276">
        <f t="shared" si="71"/>
        <v>64.8</v>
      </c>
      <c r="M136" s="121">
        <f t="shared" si="72"/>
        <v>330</v>
      </c>
      <c r="N136" s="121">
        <f t="shared" si="73"/>
        <v>454.5</v>
      </c>
      <c r="O136" s="276">
        <f t="shared" si="74"/>
        <v>170.2</v>
      </c>
      <c r="P136" s="174">
        <f t="shared" si="75"/>
        <v>0</v>
      </c>
      <c r="Q136" s="258" t="e">
        <f t="shared" si="76"/>
        <v>#REF!</v>
      </c>
      <c r="R136" s="125"/>
      <c r="S136" s="125"/>
      <c r="T136" s="125"/>
      <c r="X136" s="125">
        <v>119.59</v>
      </c>
      <c r="Y136" s="125">
        <v>130.88999999999999</v>
      </c>
      <c r="Z136" s="125">
        <f>AM136*Constant!$B$7</f>
        <v>1619.2</v>
      </c>
      <c r="AA136" s="125">
        <f>AM136*Constant!$B$8</f>
        <v>213.44</v>
      </c>
      <c r="AB136" s="125">
        <f>AL136/144*Constant!$B$33</f>
        <v>118.1</v>
      </c>
      <c r="AC136" s="125">
        <f>AL136/144*Constant!$B$37</f>
        <v>85.1</v>
      </c>
      <c r="AD136" s="125">
        <f>AL136/144*Constant!$B$41</f>
        <v>330</v>
      </c>
      <c r="AE136" s="125">
        <f>AL136/144*Constant!$B$36</f>
        <v>454.5</v>
      </c>
      <c r="AF136" s="125">
        <f>SUM(AM136*Constant!$B$57)</f>
        <v>0</v>
      </c>
      <c r="AG136" s="122" t="e">
        <f>Constant!#REF!*AM136</f>
        <v>#REF!</v>
      </c>
      <c r="AH136" s="125">
        <f>AL136/144*Constant!$B$38</f>
        <v>64.8</v>
      </c>
      <c r="AI136" s="125">
        <f>AL136/144*Constant!$B$44</f>
        <v>170.2</v>
      </c>
      <c r="AJ136" s="138">
        <v>72</v>
      </c>
      <c r="AK136" s="138">
        <v>20</v>
      </c>
      <c r="AL136" s="138">
        <f>(AJ136*AK136)</f>
        <v>1440</v>
      </c>
      <c r="AM136" s="138">
        <f t="shared" si="63"/>
        <v>92</v>
      </c>
      <c r="AN136" s="178">
        <f t="shared" si="64"/>
        <v>184</v>
      </c>
      <c r="AO136" s="125"/>
      <c r="AP136" s="125">
        <v>39.119999999999997</v>
      </c>
      <c r="AQ136" s="125"/>
      <c r="AR136" s="125"/>
    </row>
    <row r="137" spans="1:44" x14ac:dyDescent="0.2">
      <c r="A137" s="362" t="s">
        <v>247</v>
      </c>
      <c r="B137" s="199" t="s">
        <v>404</v>
      </c>
      <c r="C137" s="123">
        <f t="shared" si="66"/>
        <v>126.82</v>
      </c>
      <c r="D137" s="123">
        <f t="shared" si="65"/>
        <v>138.38999999999999</v>
      </c>
      <c r="E137" s="189" t="s">
        <v>206</v>
      </c>
      <c r="F137" s="189" t="s">
        <v>213</v>
      </c>
      <c r="G137" s="180" t="s">
        <v>226</v>
      </c>
      <c r="H137" s="188">
        <f t="shared" si="67"/>
        <v>1689.6</v>
      </c>
      <c r="I137" s="123">
        <f t="shared" si="68"/>
        <v>222.72</v>
      </c>
      <c r="J137" s="123">
        <f t="shared" si="69"/>
        <v>141.72</v>
      </c>
      <c r="K137" s="350">
        <f t="shared" si="70"/>
        <v>102.12</v>
      </c>
      <c r="L137" s="350">
        <f t="shared" si="71"/>
        <v>77.760000000000005</v>
      </c>
      <c r="M137" s="123">
        <f t="shared" si="72"/>
        <v>396</v>
      </c>
      <c r="N137" s="123">
        <f t="shared" si="73"/>
        <v>545.4</v>
      </c>
      <c r="O137" s="350">
        <f t="shared" si="74"/>
        <v>204.24</v>
      </c>
      <c r="P137" s="185">
        <f t="shared" si="75"/>
        <v>0</v>
      </c>
      <c r="Q137" s="259" t="e">
        <f t="shared" si="76"/>
        <v>#REF!</v>
      </c>
      <c r="R137" s="125"/>
      <c r="S137" s="125"/>
      <c r="T137" s="125"/>
      <c r="X137" s="125">
        <v>126.82</v>
      </c>
      <c r="Y137" s="125">
        <v>138.38999999999999</v>
      </c>
      <c r="Z137" s="125">
        <f>AM137*Constant!$B$7</f>
        <v>1689.6</v>
      </c>
      <c r="AA137" s="125">
        <f>AM137*Constant!$B$8</f>
        <v>222.72</v>
      </c>
      <c r="AB137" s="125">
        <f>AL137/144*Constant!$B$33</f>
        <v>141.72</v>
      </c>
      <c r="AC137" s="125">
        <f>AL137/144*Constant!$B$37</f>
        <v>102.12</v>
      </c>
      <c r="AD137" s="125">
        <f>AL137/144*Constant!$B$41</f>
        <v>396</v>
      </c>
      <c r="AE137" s="125">
        <f>AL137/144*Constant!$B$36</f>
        <v>545.4</v>
      </c>
      <c r="AF137" s="125">
        <f>SUM(AM137*Constant!$B$57)</f>
        <v>0</v>
      </c>
      <c r="AG137" s="122" t="e">
        <f>Constant!#REF!*AM137</f>
        <v>#REF!</v>
      </c>
      <c r="AH137" s="125">
        <f>AL137/144*Constant!$B$38</f>
        <v>77.760000000000005</v>
      </c>
      <c r="AI137" s="125">
        <f>AL137/144*Constant!$B$44</f>
        <v>204.24</v>
      </c>
      <c r="AJ137" s="138">
        <v>72</v>
      </c>
      <c r="AK137" s="138">
        <v>24</v>
      </c>
      <c r="AL137" s="138">
        <f>(AJ137*AK137)</f>
        <v>1728</v>
      </c>
      <c r="AM137" s="138">
        <f t="shared" si="63"/>
        <v>96</v>
      </c>
      <c r="AN137" s="178">
        <f t="shared" si="64"/>
        <v>192</v>
      </c>
      <c r="AO137" s="125"/>
      <c r="AP137" s="125">
        <v>39.119999999999997</v>
      </c>
      <c r="AQ137" s="125"/>
      <c r="AR137" s="125"/>
    </row>
    <row r="138" spans="1:44" x14ac:dyDescent="0.2">
      <c r="A138" s="366" t="s">
        <v>369</v>
      </c>
      <c r="B138" s="172" t="s">
        <v>405</v>
      </c>
      <c r="C138" s="124">
        <f t="shared" si="66"/>
        <v>117.08</v>
      </c>
      <c r="D138" s="121">
        <f t="shared" si="65"/>
        <v>129.02000000000001</v>
      </c>
      <c r="E138" s="166" t="s">
        <v>203</v>
      </c>
      <c r="F138" s="194" t="s">
        <v>378</v>
      </c>
      <c r="G138" s="180" t="s">
        <v>226</v>
      </c>
      <c r="H138" s="171">
        <f t="shared" si="67"/>
        <v>1619.2</v>
      </c>
      <c r="I138" s="124">
        <f t="shared" si="68"/>
        <v>213.44</v>
      </c>
      <c r="J138" s="171">
        <f t="shared" si="69"/>
        <v>78.73</v>
      </c>
      <c r="K138" s="276">
        <f t="shared" si="70"/>
        <v>56.73</v>
      </c>
      <c r="L138" s="276">
        <f t="shared" si="71"/>
        <v>43.2</v>
      </c>
      <c r="M138" s="124">
        <f t="shared" si="72"/>
        <v>220</v>
      </c>
      <c r="N138" s="124">
        <f t="shared" si="73"/>
        <v>303</v>
      </c>
      <c r="O138" s="276">
        <f t="shared" si="74"/>
        <v>113.47</v>
      </c>
      <c r="P138" s="124">
        <f t="shared" si="75"/>
        <v>0</v>
      </c>
      <c r="Q138" s="267" t="e">
        <f t="shared" si="76"/>
        <v>#REF!</v>
      </c>
      <c r="R138" s="125"/>
      <c r="S138" s="125"/>
      <c r="T138" s="125"/>
      <c r="X138" s="125">
        <v>117.08</v>
      </c>
      <c r="Y138" s="125">
        <v>129.02000000000001</v>
      </c>
      <c r="Z138" s="125">
        <f>AM138*Constant!$B$7</f>
        <v>1619.2</v>
      </c>
      <c r="AA138" s="125">
        <f>AM138*Constant!$B$8</f>
        <v>213.44</v>
      </c>
      <c r="AB138" s="125">
        <f>AL138/144*Constant!$B$33</f>
        <v>78.73</v>
      </c>
      <c r="AC138" s="125">
        <f>AL138/144*Constant!$B$37</f>
        <v>56.73</v>
      </c>
      <c r="AD138" s="125">
        <f>AL138/144*Constant!$B$41</f>
        <v>220</v>
      </c>
      <c r="AE138" s="125">
        <f>AL138/144*Constant!$B$36</f>
        <v>303</v>
      </c>
      <c r="AF138" s="125">
        <f>SUM(AM138*Constant!$B$57)</f>
        <v>0</v>
      </c>
      <c r="AG138" s="122" t="e">
        <f>Constant!#REF!*AM138</f>
        <v>#REF!</v>
      </c>
      <c r="AH138" s="125">
        <f>AL138/144*Constant!$B$38</f>
        <v>43.2</v>
      </c>
      <c r="AI138" s="125">
        <f>AL138/144*Constant!$B$44</f>
        <v>113.47</v>
      </c>
      <c r="AJ138" s="138">
        <v>80</v>
      </c>
      <c r="AK138" s="138">
        <v>12</v>
      </c>
      <c r="AL138" s="138">
        <f t="shared" ref="AL138:AL147" si="77">(AJ138*AK138)</f>
        <v>960</v>
      </c>
      <c r="AM138" s="138">
        <f t="shared" si="63"/>
        <v>92</v>
      </c>
      <c r="AN138" s="178">
        <f t="shared" si="64"/>
        <v>184</v>
      </c>
      <c r="AO138" s="125"/>
      <c r="AP138" s="125"/>
      <c r="AQ138" s="125"/>
      <c r="AR138" s="125"/>
    </row>
    <row r="139" spans="1:44" x14ac:dyDescent="0.2">
      <c r="A139" s="367" t="s">
        <v>370</v>
      </c>
      <c r="B139" s="138" t="s">
        <v>406</v>
      </c>
      <c r="C139" s="121">
        <f t="shared" si="66"/>
        <v>119.36</v>
      </c>
      <c r="D139" s="121">
        <f t="shared" si="65"/>
        <v>131.25</v>
      </c>
      <c r="E139" s="174" t="s">
        <v>203</v>
      </c>
      <c r="F139" s="190" t="s">
        <v>378</v>
      </c>
      <c r="G139" s="180" t="s">
        <v>226</v>
      </c>
      <c r="H139" s="125">
        <f t="shared" si="67"/>
        <v>1654.4</v>
      </c>
      <c r="I139" s="121">
        <f t="shared" si="68"/>
        <v>218.08</v>
      </c>
      <c r="J139" s="125">
        <f t="shared" si="69"/>
        <v>91.86</v>
      </c>
      <c r="K139" s="276">
        <f t="shared" si="70"/>
        <v>66.19</v>
      </c>
      <c r="L139" s="276">
        <f t="shared" si="71"/>
        <v>50.4</v>
      </c>
      <c r="M139" s="121">
        <f t="shared" si="72"/>
        <v>256.67</v>
      </c>
      <c r="N139" s="121">
        <f t="shared" si="73"/>
        <v>353.5</v>
      </c>
      <c r="O139" s="276">
        <f t="shared" si="74"/>
        <v>132.38</v>
      </c>
      <c r="P139" s="121">
        <f t="shared" si="75"/>
        <v>0</v>
      </c>
      <c r="Q139" s="268" t="e">
        <f t="shared" si="76"/>
        <v>#REF!</v>
      </c>
      <c r="R139" s="125"/>
      <c r="S139" s="125"/>
      <c r="T139" s="125"/>
      <c r="X139" s="125">
        <v>119.36</v>
      </c>
      <c r="Y139" s="125">
        <v>131.25</v>
      </c>
      <c r="Z139" s="125">
        <f>AM139*Constant!$B$7</f>
        <v>1654.4</v>
      </c>
      <c r="AA139" s="125">
        <f>AM139*Constant!$B$8</f>
        <v>218.08</v>
      </c>
      <c r="AB139" s="125">
        <f>AL139/144*Constant!$B$33</f>
        <v>91.86</v>
      </c>
      <c r="AC139" s="125">
        <f>AL139/144*Constant!$B$37</f>
        <v>66.19</v>
      </c>
      <c r="AD139" s="125">
        <f>AL139/144*Constant!$B$41</f>
        <v>256.67</v>
      </c>
      <c r="AE139" s="125">
        <f>AL139/144*Constant!$B$36</f>
        <v>353.5</v>
      </c>
      <c r="AF139" s="125">
        <f>SUM(AM139*Constant!$B$57)</f>
        <v>0</v>
      </c>
      <c r="AG139" s="122" t="e">
        <f>Constant!#REF!*AM139</f>
        <v>#REF!</v>
      </c>
      <c r="AH139" s="125">
        <f>AL139/144*Constant!$B$38</f>
        <v>50.4</v>
      </c>
      <c r="AI139" s="125">
        <f>AL139/144*Constant!$B$44</f>
        <v>132.38</v>
      </c>
      <c r="AJ139" s="138">
        <v>80</v>
      </c>
      <c r="AK139" s="138">
        <v>14</v>
      </c>
      <c r="AL139" s="138">
        <f t="shared" si="77"/>
        <v>1120</v>
      </c>
      <c r="AM139" s="138">
        <f t="shared" si="63"/>
        <v>94</v>
      </c>
      <c r="AN139" s="178">
        <f t="shared" si="64"/>
        <v>188</v>
      </c>
      <c r="AO139" s="125"/>
      <c r="AP139" s="125"/>
      <c r="AQ139" s="125"/>
      <c r="AR139" s="125"/>
    </row>
    <row r="140" spans="1:44" x14ac:dyDescent="0.2">
      <c r="A140" s="367" t="s">
        <v>494</v>
      </c>
      <c r="B140" s="427" t="s">
        <v>495</v>
      </c>
      <c r="C140" s="121">
        <f t="shared" si="66"/>
        <v>125.33</v>
      </c>
      <c r="D140" s="121">
        <f t="shared" si="65"/>
        <v>137.36000000000001</v>
      </c>
      <c r="E140" s="455" t="s">
        <v>203</v>
      </c>
      <c r="F140" s="457" t="s">
        <v>378</v>
      </c>
      <c r="G140" s="180" t="s">
        <v>226</v>
      </c>
      <c r="H140" s="125">
        <f t="shared" si="67"/>
        <v>38.22</v>
      </c>
      <c r="I140" s="121">
        <f t="shared" si="68"/>
        <v>56.84</v>
      </c>
      <c r="J140" s="125">
        <f t="shared" si="69"/>
        <v>12.6</v>
      </c>
      <c r="K140" s="276">
        <f t="shared" si="70"/>
        <v>16</v>
      </c>
      <c r="L140" s="276">
        <f t="shared" si="71"/>
        <v>72</v>
      </c>
      <c r="M140" s="121">
        <f t="shared" si="72"/>
        <v>13</v>
      </c>
      <c r="N140" s="121">
        <f t="shared" si="73"/>
        <v>9.4</v>
      </c>
      <c r="O140" s="276">
        <f t="shared" si="74"/>
        <v>189.11</v>
      </c>
      <c r="P140" s="121">
        <f t="shared" si="75"/>
        <v>0</v>
      </c>
      <c r="Q140" s="268">
        <f t="shared" si="76"/>
        <v>12.74</v>
      </c>
      <c r="R140" s="125"/>
      <c r="S140" s="125"/>
      <c r="T140" s="125"/>
      <c r="X140" s="125">
        <v>125.33</v>
      </c>
      <c r="Y140" s="125">
        <v>137.36000000000001</v>
      </c>
      <c r="Z140" s="125">
        <v>38.22</v>
      </c>
      <c r="AA140" s="125">
        <v>56.84</v>
      </c>
      <c r="AB140" s="125">
        <v>12.6</v>
      </c>
      <c r="AC140" s="125">
        <v>16</v>
      </c>
      <c r="AD140" s="125">
        <v>13</v>
      </c>
      <c r="AE140" s="125">
        <v>9.4</v>
      </c>
      <c r="AF140" s="125">
        <f>SUM(AM140*Constant!$B$57)</f>
        <v>0</v>
      </c>
      <c r="AG140" s="122">
        <v>12.74</v>
      </c>
      <c r="AH140" s="125">
        <f>AL140/144*Constant!$B$38</f>
        <v>72</v>
      </c>
      <c r="AI140" s="125">
        <f>AL140/144*Constant!$B$44</f>
        <v>189.11</v>
      </c>
      <c r="AJ140" s="138">
        <v>80</v>
      </c>
      <c r="AK140" s="138">
        <v>20</v>
      </c>
      <c r="AL140" s="138">
        <f>(AJ140*AK140)</f>
        <v>1600</v>
      </c>
      <c r="AM140" s="138">
        <f>AJ140+AK140</f>
        <v>100</v>
      </c>
      <c r="AN140" s="178">
        <f>AJ140*2+AK140*2</f>
        <v>200</v>
      </c>
      <c r="AO140" s="125"/>
      <c r="AP140" s="125"/>
      <c r="AQ140" s="125"/>
      <c r="AR140" s="125"/>
    </row>
    <row r="141" spans="1:44" x14ac:dyDescent="0.2">
      <c r="A141" s="367" t="s">
        <v>371</v>
      </c>
      <c r="B141" s="138" t="s">
        <v>407</v>
      </c>
      <c r="C141" s="121">
        <f t="shared" si="66"/>
        <v>127.55</v>
      </c>
      <c r="D141" s="121">
        <f t="shared" si="65"/>
        <v>139.52000000000001</v>
      </c>
      <c r="E141" s="174" t="s">
        <v>377</v>
      </c>
      <c r="F141" s="190" t="s">
        <v>379</v>
      </c>
      <c r="G141" s="180" t="s">
        <v>226</v>
      </c>
      <c r="H141" s="125">
        <f t="shared" si="67"/>
        <v>1760</v>
      </c>
      <c r="I141" s="121">
        <f t="shared" si="68"/>
        <v>232</v>
      </c>
      <c r="J141" s="125">
        <f t="shared" si="69"/>
        <v>131.22</v>
      </c>
      <c r="K141" s="276">
        <f t="shared" si="70"/>
        <v>94.56</v>
      </c>
      <c r="L141" s="276">
        <f t="shared" si="71"/>
        <v>72</v>
      </c>
      <c r="M141" s="121">
        <f t="shared" si="72"/>
        <v>366.67</v>
      </c>
      <c r="N141" s="121">
        <f t="shared" si="73"/>
        <v>505</v>
      </c>
      <c r="O141" s="276">
        <f t="shared" si="74"/>
        <v>189.11</v>
      </c>
      <c r="P141" s="121">
        <f t="shared" si="75"/>
        <v>0</v>
      </c>
      <c r="Q141" s="268" t="e">
        <f t="shared" si="76"/>
        <v>#REF!</v>
      </c>
      <c r="R141" s="125"/>
      <c r="S141" s="125"/>
      <c r="T141" s="125"/>
      <c r="X141" s="125">
        <v>127.55</v>
      </c>
      <c r="Y141" s="125">
        <v>139.52000000000001</v>
      </c>
      <c r="Z141" s="125">
        <f>AM141*Constant!$B$7</f>
        <v>1760</v>
      </c>
      <c r="AA141" s="125">
        <f>AM141*Constant!$B$8</f>
        <v>232</v>
      </c>
      <c r="AB141" s="125">
        <f>AL141/144*Constant!$B$33</f>
        <v>131.22</v>
      </c>
      <c r="AC141" s="125">
        <f>AL141/144*Constant!$B$37</f>
        <v>94.56</v>
      </c>
      <c r="AD141" s="125">
        <f>AL141/144*Constant!$B$41</f>
        <v>366.67</v>
      </c>
      <c r="AE141" s="125">
        <f>AL141/144*Constant!$B$36</f>
        <v>505</v>
      </c>
      <c r="AF141" s="125">
        <f>SUM(AM141*Constant!$B$57)</f>
        <v>0</v>
      </c>
      <c r="AG141" s="122" t="e">
        <f>Constant!#REF!*AM141</f>
        <v>#REF!</v>
      </c>
      <c r="AH141" s="125">
        <f>AL141/144*Constant!$B$38</f>
        <v>72</v>
      </c>
      <c r="AI141" s="125">
        <f>AL141/144*Constant!$B$44</f>
        <v>189.11</v>
      </c>
      <c r="AJ141" s="138">
        <v>80</v>
      </c>
      <c r="AK141" s="138">
        <v>20</v>
      </c>
      <c r="AL141" s="138">
        <f t="shared" si="77"/>
        <v>1600</v>
      </c>
      <c r="AM141" s="138">
        <f t="shared" si="63"/>
        <v>100</v>
      </c>
      <c r="AN141" s="178">
        <f t="shared" si="64"/>
        <v>200</v>
      </c>
      <c r="AO141" s="125"/>
      <c r="AP141" s="125"/>
      <c r="AQ141" s="125"/>
      <c r="AR141" s="125"/>
    </row>
    <row r="142" spans="1:44" x14ac:dyDescent="0.2">
      <c r="A142" s="368" t="s">
        <v>372</v>
      </c>
      <c r="B142" s="222" t="s">
        <v>408</v>
      </c>
      <c r="C142" s="123">
        <f t="shared" si="66"/>
        <v>135.34</v>
      </c>
      <c r="D142" s="123">
        <f t="shared" si="65"/>
        <v>147.57</v>
      </c>
      <c r="E142" s="185" t="s">
        <v>377</v>
      </c>
      <c r="F142" s="186" t="s">
        <v>379</v>
      </c>
      <c r="G142" s="187" t="s">
        <v>226</v>
      </c>
      <c r="H142" s="189">
        <f t="shared" si="67"/>
        <v>1830.4</v>
      </c>
      <c r="I142" s="123">
        <f t="shared" si="68"/>
        <v>241.28</v>
      </c>
      <c r="J142" s="189">
        <f t="shared" si="69"/>
        <v>157.47</v>
      </c>
      <c r="K142" s="350">
        <f t="shared" si="70"/>
        <v>113.47</v>
      </c>
      <c r="L142" s="350">
        <f t="shared" si="71"/>
        <v>86.4</v>
      </c>
      <c r="M142" s="123">
        <f t="shared" si="72"/>
        <v>440</v>
      </c>
      <c r="N142" s="123">
        <f t="shared" si="73"/>
        <v>606</v>
      </c>
      <c r="O142" s="350">
        <f t="shared" si="74"/>
        <v>226.93</v>
      </c>
      <c r="P142" s="123">
        <f t="shared" si="75"/>
        <v>0</v>
      </c>
      <c r="Q142" s="269" t="e">
        <f t="shared" si="76"/>
        <v>#REF!</v>
      </c>
      <c r="R142" s="125"/>
      <c r="S142" s="125"/>
      <c r="T142" s="125"/>
      <c r="X142" s="125">
        <v>135.34</v>
      </c>
      <c r="Y142" s="125">
        <v>147.57</v>
      </c>
      <c r="Z142" s="125">
        <f>AM142*Constant!$B$7</f>
        <v>1830.4</v>
      </c>
      <c r="AA142" s="125">
        <f>AM142*Constant!$B$8</f>
        <v>241.28</v>
      </c>
      <c r="AB142" s="125">
        <f>AL142/144*Constant!$B$33</f>
        <v>157.47</v>
      </c>
      <c r="AC142" s="125">
        <f>AL142/144*Constant!$B$37</f>
        <v>113.47</v>
      </c>
      <c r="AD142" s="125">
        <f>AL142/144*Constant!$B$41</f>
        <v>440</v>
      </c>
      <c r="AE142" s="125">
        <f>AL142/144*Constant!$B$36</f>
        <v>606</v>
      </c>
      <c r="AF142" s="125">
        <f>SUM(AM142*Constant!$B$57)</f>
        <v>0</v>
      </c>
      <c r="AG142" s="122" t="e">
        <f>Constant!#REF!*AM142</f>
        <v>#REF!</v>
      </c>
      <c r="AH142" s="125">
        <f>AL142/144*Constant!$B$38</f>
        <v>86.4</v>
      </c>
      <c r="AI142" s="125">
        <f>AL142/144*Constant!$B$44</f>
        <v>226.93</v>
      </c>
      <c r="AJ142" s="138">
        <v>80</v>
      </c>
      <c r="AK142" s="138">
        <v>24</v>
      </c>
      <c r="AL142" s="138">
        <f t="shared" si="77"/>
        <v>1920</v>
      </c>
      <c r="AM142" s="138">
        <f t="shared" si="63"/>
        <v>104</v>
      </c>
      <c r="AN142" s="178">
        <f t="shared" si="64"/>
        <v>208</v>
      </c>
      <c r="AO142" s="125"/>
      <c r="AP142" s="125"/>
      <c r="AQ142" s="125"/>
      <c r="AR142" s="125"/>
    </row>
    <row r="143" spans="1:44" x14ac:dyDescent="0.2">
      <c r="A143" s="366" t="s">
        <v>373</v>
      </c>
      <c r="B143" s="172" t="s">
        <v>409</v>
      </c>
      <c r="C143" s="124">
        <f t="shared" si="66"/>
        <v>124.25</v>
      </c>
      <c r="D143" s="121">
        <f t="shared" si="65"/>
        <v>136.88999999999999</v>
      </c>
      <c r="E143" s="166" t="s">
        <v>203</v>
      </c>
      <c r="F143" s="194" t="s">
        <v>378</v>
      </c>
      <c r="G143" s="180" t="s">
        <v>226</v>
      </c>
      <c r="H143" s="171">
        <f t="shared" si="67"/>
        <v>1760</v>
      </c>
      <c r="I143" s="124">
        <f t="shared" si="68"/>
        <v>232</v>
      </c>
      <c r="J143" s="171">
        <f t="shared" si="69"/>
        <v>86.61</v>
      </c>
      <c r="K143" s="276">
        <f t="shared" si="70"/>
        <v>62.41</v>
      </c>
      <c r="L143" s="276">
        <f t="shared" si="71"/>
        <v>47.52</v>
      </c>
      <c r="M143" s="121">
        <f t="shared" si="72"/>
        <v>242</v>
      </c>
      <c r="N143" s="121">
        <f t="shared" si="73"/>
        <v>333.3</v>
      </c>
      <c r="O143" s="419">
        <f t="shared" si="74"/>
        <v>124.81</v>
      </c>
      <c r="P143" s="124">
        <f t="shared" si="75"/>
        <v>0</v>
      </c>
      <c r="Q143" s="267" t="e">
        <f t="shared" si="76"/>
        <v>#REF!</v>
      </c>
      <c r="R143" s="125"/>
      <c r="S143" s="125"/>
      <c r="T143" s="125"/>
      <c r="X143" s="125">
        <v>124.25</v>
      </c>
      <c r="Y143" s="125">
        <v>136.88999999999999</v>
      </c>
      <c r="Z143" s="125">
        <f>AM143*Constant!$B$7</f>
        <v>1760</v>
      </c>
      <c r="AA143" s="125">
        <f>AM143*Constant!$B$8</f>
        <v>232</v>
      </c>
      <c r="AB143" s="125">
        <f>AL143/144*Constant!$B$33</f>
        <v>86.61</v>
      </c>
      <c r="AC143" s="125">
        <f>AL143/144*Constant!$B$37</f>
        <v>62.41</v>
      </c>
      <c r="AD143" s="125">
        <f>AL143/144*Constant!$B$41</f>
        <v>242</v>
      </c>
      <c r="AE143" s="125">
        <f>AL143/144*Constant!$B$36</f>
        <v>333.3</v>
      </c>
      <c r="AF143" s="125">
        <f>SUM(AM143*Constant!$B$57)</f>
        <v>0</v>
      </c>
      <c r="AG143" s="122" t="e">
        <f>Constant!#REF!*AM143</f>
        <v>#REF!</v>
      </c>
      <c r="AH143" s="125">
        <f>AL143/144*Constant!$B$38</f>
        <v>47.52</v>
      </c>
      <c r="AI143" s="125">
        <f>AL143/144*Constant!$B$44</f>
        <v>124.81</v>
      </c>
      <c r="AJ143" s="138">
        <v>88</v>
      </c>
      <c r="AK143" s="138">
        <v>12</v>
      </c>
      <c r="AL143" s="138">
        <f t="shared" si="77"/>
        <v>1056</v>
      </c>
      <c r="AM143" s="138">
        <f t="shared" si="63"/>
        <v>100</v>
      </c>
      <c r="AN143" s="178">
        <f t="shared" si="64"/>
        <v>200</v>
      </c>
      <c r="AO143" s="125"/>
      <c r="AP143" s="125"/>
      <c r="AQ143" s="125"/>
      <c r="AR143" s="125"/>
    </row>
    <row r="144" spans="1:44" x14ac:dyDescent="0.2">
      <c r="A144" s="367" t="s">
        <v>374</v>
      </c>
      <c r="B144" s="138" t="s">
        <v>410</v>
      </c>
      <c r="C144" s="121">
        <f t="shared" si="66"/>
        <v>126.69</v>
      </c>
      <c r="D144" s="121">
        <f t="shared" si="65"/>
        <v>139.27000000000001</v>
      </c>
      <c r="E144" s="174" t="s">
        <v>203</v>
      </c>
      <c r="F144" s="190" t="s">
        <v>378</v>
      </c>
      <c r="G144" s="180" t="s">
        <v>226</v>
      </c>
      <c r="H144" s="125">
        <f t="shared" si="67"/>
        <v>1795.2</v>
      </c>
      <c r="I144" s="121">
        <f t="shared" si="68"/>
        <v>236.64</v>
      </c>
      <c r="J144" s="125">
        <f t="shared" si="69"/>
        <v>101.04</v>
      </c>
      <c r="K144" s="276">
        <f t="shared" si="70"/>
        <v>72.81</v>
      </c>
      <c r="L144" s="276">
        <f t="shared" si="71"/>
        <v>55.44</v>
      </c>
      <c r="M144" s="121">
        <f t="shared" si="72"/>
        <v>282.33</v>
      </c>
      <c r="N144" s="121">
        <f t="shared" si="73"/>
        <v>388.85</v>
      </c>
      <c r="O144" s="419">
        <f t="shared" si="74"/>
        <v>145.62</v>
      </c>
      <c r="P144" s="121">
        <f t="shared" si="75"/>
        <v>0</v>
      </c>
      <c r="Q144" s="268" t="e">
        <f t="shared" si="76"/>
        <v>#REF!</v>
      </c>
      <c r="R144" s="125"/>
      <c r="S144" s="125"/>
      <c r="T144" s="125"/>
      <c r="X144" s="125">
        <v>126.69</v>
      </c>
      <c r="Y144" s="125">
        <v>139.27000000000001</v>
      </c>
      <c r="Z144" s="125">
        <f>AM144*Constant!$B$7</f>
        <v>1795.2</v>
      </c>
      <c r="AA144" s="125">
        <f>AM144*Constant!$B$8</f>
        <v>236.64</v>
      </c>
      <c r="AB144" s="125">
        <f>AL144/144*Constant!$B$33</f>
        <v>101.04</v>
      </c>
      <c r="AC144" s="125">
        <f>AL144/144*Constant!$B$37</f>
        <v>72.81</v>
      </c>
      <c r="AD144" s="125">
        <f>AL144/144*Constant!$B$41</f>
        <v>282.33</v>
      </c>
      <c r="AE144" s="125">
        <f>AL144/144*Constant!$B$36</f>
        <v>388.85</v>
      </c>
      <c r="AF144" s="125">
        <f>SUM(AM144*Constant!$B$57)</f>
        <v>0</v>
      </c>
      <c r="AG144" s="122" t="e">
        <f>Constant!#REF!*AM144</f>
        <v>#REF!</v>
      </c>
      <c r="AH144" s="125">
        <f>AL144/144*Constant!$B$38</f>
        <v>55.44</v>
      </c>
      <c r="AI144" s="125">
        <f>AL144/144*Constant!$B$44</f>
        <v>145.62</v>
      </c>
      <c r="AJ144" s="138">
        <v>88</v>
      </c>
      <c r="AK144" s="138">
        <v>14</v>
      </c>
      <c r="AL144" s="138">
        <f t="shared" si="77"/>
        <v>1232</v>
      </c>
      <c r="AM144" s="138">
        <f t="shared" si="63"/>
        <v>102</v>
      </c>
      <c r="AN144" s="178">
        <f t="shared" si="64"/>
        <v>204</v>
      </c>
      <c r="AO144" s="125"/>
      <c r="AP144" s="125"/>
      <c r="AQ144" s="125"/>
      <c r="AR144" s="125"/>
    </row>
    <row r="145" spans="1:44" x14ac:dyDescent="0.2">
      <c r="A145" s="367" t="s">
        <v>496</v>
      </c>
      <c r="B145" s="427" t="s">
        <v>497</v>
      </c>
      <c r="C145" s="121">
        <f t="shared" si="66"/>
        <v>133.13</v>
      </c>
      <c r="D145" s="121">
        <f t="shared" si="65"/>
        <v>145.84</v>
      </c>
      <c r="E145" s="455" t="s">
        <v>203</v>
      </c>
      <c r="F145" s="457" t="s">
        <v>378</v>
      </c>
      <c r="G145" s="180" t="s">
        <v>226</v>
      </c>
      <c r="H145" s="125">
        <f t="shared" si="67"/>
        <v>41.34</v>
      </c>
      <c r="I145" s="121">
        <f t="shared" si="68"/>
        <v>61.48</v>
      </c>
      <c r="J145" s="125">
        <f t="shared" si="69"/>
        <v>13.86</v>
      </c>
      <c r="K145" s="276">
        <f t="shared" si="70"/>
        <v>17.600000000000001</v>
      </c>
      <c r="L145" s="276">
        <f t="shared" si="71"/>
        <v>79.2</v>
      </c>
      <c r="M145" s="121">
        <f t="shared" si="72"/>
        <v>14.3</v>
      </c>
      <c r="N145" s="121">
        <f t="shared" si="73"/>
        <v>10.34</v>
      </c>
      <c r="O145" s="419">
        <f t="shared" si="74"/>
        <v>208.02</v>
      </c>
      <c r="P145" s="121">
        <f t="shared" si="75"/>
        <v>0</v>
      </c>
      <c r="Q145" s="268">
        <f t="shared" si="76"/>
        <v>13.78</v>
      </c>
      <c r="R145" s="125"/>
      <c r="S145" s="125"/>
      <c r="T145" s="125"/>
      <c r="X145" s="125">
        <v>133.13</v>
      </c>
      <c r="Y145" s="125">
        <v>145.84</v>
      </c>
      <c r="Z145" s="125">
        <v>41.34</v>
      </c>
      <c r="AA145" s="125">
        <v>61.48</v>
      </c>
      <c r="AB145" s="125">
        <v>13.86</v>
      </c>
      <c r="AC145" s="125">
        <v>17.600000000000001</v>
      </c>
      <c r="AD145" s="125">
        <v>14.3</v>
      </c>
      <c r="AE145" s="125">
        <v>10.34</v>
      </c>
      <c r="AF145" s="125">
        <f>SUM(AM145*Constant!$B$57)</f>
        <v>0</v>
      </c>
      <c r="AG145" s="122">
        <v>13.78</v>
      </c>
      <c r="AH145" s="125">
        <f>AL145/144*Constant!$B$38</f>
        <v>79.2</v>
      </c>
      <c r="AI145" s="125">
        <f>AL145/144*Constant!$B$44</f>
        <v>208.02</v>
      </c>
      <c r="AJ145" s="138">
        <v>88</v>
      </c>
      <c r="AK145" s="138">
        <v>20</v>
      </c>
      <c r="AL145" s="138">
        <f>(AJ145*AK145)</f>
        <v>1760</v>
      </c>
      <c r="AM145" s="138">
        <f>AJ145+AK145</f>
        <v>108</v>
      </c>
      <c r="AN145" s="178">
        <f>AJ145*2+AK145*2</f>
        <v>216</v>
      </c>
      <c r="AO145" s="125"/>
      <c r="AP145" s="125"/>
      <c r="AQ145" s="125"/>
      <c r="AR145" s="125"/>
    </row>
    <row r="146" spans="1:44" x14ac:dyDescent="0.2">
      <c r="A146" s="367" t="s">
        <v>375</v>
      </c>
      <c r="B146" s="138" t="s">
        <v>411</v>
      </c>
      <c r="C146" s="121">
        <f t="shared" si="66"/>
        <v>135.52000000000001</v>
      </c>
      <c r="D146" s="121">
        <f t="shared" si="65"/>
        <v>148.15</v>
      </c>
      <c r="E146" s="174" t="s">
        <v>377</v>
      </c>
      <c r="F146" s="190" t="s">
        <v>379</v>
      </c>
      <c r="G146" s="180" t="s">
        <v>226</v>
      </c>
      <c r="H146" s="125">
        <f t="shared" si="67"/>
        <v>1900.8</v>
      </c>
      <c r="I146" s="121">
        <f t="shared" si="68"/>
        <v>250.56</v>
      </c>
      <c r="J146" s="125">
        <f t="shared" si="69"/>
        <v>144.34</v>
      </c>
      <c r="K146" s="276">
        <f t="shared" si="70"/>
        <v>104.01</v>
      </c>
      <c r="L146" s="276">
        <f t="shared" si="71"/>
        <v>79.2</v>
      </c>
      <c r="M146" s="121">
        <f t="shared" si="72"/>
        <v>403.33</v>
      </c>
      <c r="N146" s="121">
        <f t="shared" si="73"/>
        <v>555.5</v>
      </c>
      <c r="O146" s="419">
        <f t="shared" si="74"/>
        <v>208.02</v>
      </c>
      <c r="P146" s="121">
        <f t="shared" si="75"/>
        <v>0</v>
      </c>
      <c r="Q146" s="268" t="e">
        <f t="shared" si="76"/>
        <v>#REF!</v>
      </c>
      <c r="R146" s="125"/>
      <c r="S146" s="125"/>
      <c r="T146" s="125"/>
      <c r="X146" s="125">
        <v>135.52000000000001</v>
      </c>
      <c r="Y146" s="125">
        <v>148.15</v>
      </c>
      <c r="Z146" s="125">
        <f>AM146*Constant!$B$7</f>
        <v>1900.8</v>
      </c>
      <c r="AA146" s="125">
        <f>AM146*Constant!$B$8</f>
        <v>250.56</v>
      </c>
      <c r="AB146" s="125">
        <f>AL146/144*Constant!$B$33</f>
        <v>144.34</v>
      </c>
      <c r="AC146" s="125">
        <f>AL146/144*Constant!$B$37</f>
        <v>104.01</v>
      </c>
      <c r="AD146" s="125">
        <f>AL146/144*Constant!$B$41</f>
        <v>403.33</v>
      </c>
      <c r="AE146" s="125">
        <f>AL146/144*Constant!$B$36</f>
        <v>555.5</v>
      </c>
      <c r="AF146" s="125">
        <f>SUM(AM146*Constant!$B$57)</f>
        <v>0</v>
      </c>
      <c r="AG146" s="122" t="e">
        <f>Constant!#REF!*AM146</f>
        <v>#REF!</v>
      </c>
      <c r="AH146" s="125">
        <f>AL146/144*Constant!$B$38</f>
        <v>79.2</v>
      </c>
      <c r="AI146" s="125">
        <f>AL146/144*Constant!$B$44</f>
        <v>208.02</v>
      </c>
      <c r="AJ146" s="138">
        <v>88</v>
      </c>
      <c r="AK146" s="138">
        <v>20</v>
      </c>
      <c r="AL146" s="138">
        <f t="shared" si="77"/>
        <v>1760</v>
      </c>
      <c r="AM146" s="138">
        <f t="shared" si="63"/>
        <v>108</v>
      </c>
      <c r="AN146" s="178">
        <f t="shared" si="64"/>
        <v>216</v>
      </c>
      <c r="AO146" s="125"/>
      <c r="AP146" s="125"/>
      <c r="AQ146" s="125"/>
      <c r="AR146" s="125"/>
    </row>
    <row r="147" spans="1:44" ht="13.5" thickBot="1" x14ac:dyDescent="0.25">
      <c r="A147" s="369" t="s">
        <v>376</v>
      </c>
      <c r="B147" s="270" t="s">
        <v>412</v>
      </c>
      <c r="C147" s="252">
        <f t="shared" si="66"/>
        <v>143.86000000000001</v>
      </c>
      <c r="D147" s="252">
        <f t="shared" si="65"/>
        <v>156.75</v>
      </c>
      <c r="E147" s="262" t="s">
        <v>377</v>
      </c>
      <c r="F147" s="266" t="s">
        <v>379</v>
      </c>
      <c r="G147" s="387" t="s">
        <v>226</v>
      </c>
      <c r="H147" s="246">
        <f t="shared" si="67"/>
        <v>1971.2</v>
      </c>
      <c r="I147" s="252">
        <f t="shared" si="68"/>
        <v>259.83999999999997</v>
      </c>
      <c r="J147" s="246">
        <f t="shared" si="69"/>
        <v>173.21</v>
      </c>
      <c r="K147" s="353">
        <f t="shared" si="70"/>
        <v>124.81</v>
      </c>
      <c r="L147" s="353">
        <f t="shared" si="71"/>
        <v>95.04</v>
      </c>
      <c r="M147" s="252">
        <f t="shared" si="72"/>
        <v>484</v>
      </c>
      <c r="N147" s="252">
        <f t="shared" si="73"/>
        <v>666.6</v>
      </c>
      <c r="O147" s="420">
        <f t="shared" si="74"/>
        <v>249.63</v>
      </c>
      <c r="P147" s="252">
        <f t="shared" si="75"/>
        <v>0</v>
      </c>
      <c r="Q147" s="271" t="e">
        <f t="shared" si="76"/>
        <v>#REF!</v>
      </c>
      <c r="R147" s="125"/>
      <c r="S147" s="125"/>
      <c r="T147" s="125"/>
      <c r="X147" s="125">
        <v>143.86000000000001</v>
      </c>
      <c r="Y147" s="125">
        <v>156.75</v>
      </c>
      <c r="Z147" s="125">
        <f>AM147*Constant!$B$7</f>
        <v>1971.2</v>
      </c>
      <c r="AA147" s="125">
        <f>AM147*Constant!$B$8</f>
        <v>259.83999999999997</v>
      </c>
      <c r="AB147" s="125">
        <f>AL147/144*Constant!$B$33</f>
        <v>173.21</v>
      </c>
      <c r="AC147" s="125">
        <f>AL147/144*Constant!$B$37</f>
        <v>124.81</v>
      </c>
      <c r="AD147" s="125">
        <f>AL147/144*Constant!$B$41</f>
        <v>484</v>
      </c>
      <c r="AE147" s="125">
        <f>AL147/144*Constant!$B$36</f>
        <v>666.6</v>
      </c>
      <c r="AF147" s="125">
        <f>SUM(AM147*Constant!$B$57)</f>
        <v>0</v>
      </c>
      <c r="AG147" s="122" t="e">
        <f>Constant!#REF!*AM147</f>
        <v>#REF!</v>
      </c>
      <c r="AH147" s="125">
        <f>AL147/144*Constant!$B$38</f>
        <v>95.04</v>
      </c>
      <c r="AI147" s="125">
        <f>AL147/144*Constant!$B$44</f>
        <v>249.63</v>
      </c>
      <c r="AJ147" s="138">
        <v>88</v>
      </c>
      <c r="AK147" s="138">
        <v>24</v>
      </c>
      <c r="AL147" s="138">
        <f t="shared" si="77"/>
        <v>2112</v>
      </c>
      <c r="AM147" s="138">
        <f t="shared" si="63"/>
        <v>112</v>
      </c>
      <c r="AN147" s="178">
        <f t="shared" si="64"/>
        <v>224</v>
      </c>
      <c r="AO147" s="125"/>
      <c r="AP147" s="125"/>
      <c r="AQ147" s="125"/>
      <c r="AR147" s="125"/>
    </row>
    <row r="148" spans="1:44" ht="13.5" thickBot="1" x14ac:dyDescent="0.25">
      <c r="A148" s="138"/>
      <c r="B148" s="200"/>
      <c r="C148" s="201"/>
      <c r="D148" s="201"/>
      <c r="E148" s="201"/>
      <c r="F148" s="201"/>
      <c r="G148" s="201"/>
      <c r="H148" s="201"/>
      <c r="J148" s="201"/>
      <c r="K148" s="201"/>
      <c r="M148" s="201"/>
      <c r="Z148" s="158"/>
      <c r="AE148" s="138"/>
      <c r="AF148" s="138"/>
      <c r="AG148" s="122"/>
    </row>
    <row r="149" spans="1:44" s="70" customFormat="1" ht="12.75" customHeight="1" x14ac:dyDescent="0.2">
      <c r="A149" s="335"/>
      <c r="B149" s="432" t="s">
        <v>424</v>
      </c>
      <c r="C149" s="441" t="s">
        <v>427</v>
      </c>
      <c r="D149" s="401"/>
      <c r="E149" s="439"/>
      <c r="F149" s="402"/>
      <c r="G149" s="403"/>
      <c r="H149" s="401"/>
      <c r="I149" s="404"/>
      <c r="J149" s="447"/>
      <c r="P149" s="84"/>
      <c r="Q149" s="84"/>
      <c r="R149" s="90"/>
      <c r="S149" s="90"/>
      <c r="T149" s="90"/>
      <c r="U149" s="90"/>
      <c r="W149" s="100"/>
      <c r="X149" s="98"/>
      <c r="Y149" s="90"/>
      <c r="Z149" s="90"/>
      <c r="AA149" s="99"/>
      <c r="AB149" s="90"/>
      <c r="AC149" s="90"/>
      <c r="AD149" s="90"/>
      <c r="AE149" s="90"/>
      <c r="AF149" s="90"/>
      <c r="AG149" s="90"/>
      <c r="AH149" s="90"/>
      <c r="AI149" s="90"/>
      <c r="AJ149" s="90"/>
      <c r="AL149" s="56"/>
      <c r="AM149" s="83"/>
      <c r="AN149" s="83"/>
      <c r="AO149" s="84"/>
      <c r="AP149" s="85"/>
      <c r="AQ149" s="101"/>
    </row>
    <row r="150" spans="1:44" s="70" customFormat="1" ht="12.75" customHeight="1" x14ac:dyDescent="0.2">
      <c r="A150" s="335"/>
      <c r="B150" s="440"/>
      <c r="C150" s="438" t="s">
        <v>518</v>
      </c>
      <c r="D150" s="141"/>
      <c r="E150" s="109"/>
      <c r="F150" s="102"/>
      <c r="G150" s="242"/>
      <c r="H150" s="141"/>
      <c r="I150" s="108"/>
      <c r="J150" s="446"/>
      <c r="P150" s="84"/>
      <c r="Q150" s="84"/>
      <c r="R150" s="90"/>
      <c r="S150" s="90"/>
      <c r="T150" s="90"/>
      <c r="U150" s="90"/>
      <c r="W150" s="100"/>
      <c r="X150" s="98"/>
      <c r="Y150" s="90"/>
      <c r="Z150" s="90"/>
      <c r="AA150" s="99"/>
      <c r="AB150" s="90"/>
      <c r="AC150" s="90"/>
      <c r="AD150" s="90"/>
      <c r="AE150" s="90"/>
      <c r="AF150" s="90"/>
      <c r="AG150" s="90"/>
      <c r="AH150" s="90"/>
      <c r="AI150" s="90"/>
      <c r="AJ150" s="90"/>
      <c r="AL150" s="56"/>
      <c r="AM150" s="83"/>
      <c r="AN150" s="83"/>
      <c r="AO150" s="84"/>
      <c r="AP150" s="85"/>
      <c r="AQ150" s="101"/>
    </row>
    <row r="151" spans="1:44" s="70" customFormat="1" ht="13.5" customHeight="1" thickBot="1" x14ac:dyDescent="0.25">
      <c r="A151" s="335"/>
      <c r="B151" s="442" t="s">
        <v>444</v>
      </c>
      <c r="C151" s="443" t="s">
        <v>445</v>
      </c>
      <c r="D151" s="405"/>
      <c r="E151" s="406"/>
      <c r="F151" s="407"/>
      <c r="G151" s="408"/>
      <c r="H151" s="405"/>
      <c r="I151" s="444"/>
      <c r="J151" s="445"/>
      <c r="M151" s="71"/>
      <c r="P151" s="84"/>
      <c r="Q151" s="84"/>
      <c r="R151" s="90"/>
      <c r="S151" s="90"/>
      <c r="T151" s="90"/>
      <c r="U151" s="90"/>
      <c r="W151" s="97"/>
      <c r="X151" s="98"/>
      <c r="Y151" s="90"/>
      <c r="Z151" s="90"/>
      <c r="AA151" s="99"/>
      <c r="AB151" s="90"/>
      <c r="AC151" s="90"/>
      <c r="AD151" s="90"/>
      <c r="AE151" s="90"/>
      <c r="AF151" s="90"/>
      <c r="AG151" s="90"/>
      <c r="AH151" s="90"/>
      <c r="AI151" s="90"/>
      <c r="AJ151" s="90"/>
      <c r="AL151" s="56"/>
      <c r="AM151" s="83"/>
      <c r="AN151" s="83"/>
      <c r="AO151" s="84"/>
      <c r="AP151" s="85"/>
      <c r="AQ151" s="85"/>
    </row>
    <row r="152" spans="1:44" s="70" customFormat="1" ht="12.75" customHeight="1" x14ac:dyDescent="0.2">
      <c r="A152" s="93"/>
      <c r="B152" s="93"/>
      <c r="C152" s="94"/>
      <c r="D152" s="95"/>
      <c r="E152" s="96"/>
      <c r="F152" s="95"/>
      <c r="G152" s="95"/>
      <c r="H152" s="90"/>
      <c r="P152" s="84"/>
      <c r="Q152" s="84"/>
      <c r="R152" s="90"/>
      <c r="S152" s="90"/>
      <c r="T152" s="90"/>
      <c r="U152" s="90"/>
      <c r="W152" s="100"/>
      <c r="X152" s="98"/>
      <c r="Y152" s="90"/>
      <c r="Z152" s="90"/>
      <c r="AA152" s="99"/>
      <c r="AB152" s="90"/>
      <c r="AC152" s="90"/>
      <c r="AD152" s="90"/>
      <c r="AE152" s="90"/>
      <c r="AF152" s="90"/>
      <c r="AG152" s="90"/>
      <c r="AH152" s="90"/>
      <c r="AI152" s="90"/>
      <c r="AJ152" s="90"/>
      <c r="AL152" s="56"/>
      <c r="AM152" s="83"/>
      <c r="AN152" s="83"/>
      <c r="AO152" s="84"/>
      <c r="AP152" s="85"/>
      <c r="AQ152" s="101"/>
    </row>
    <row r="153" spans="1:44" ht="15.75" x14ac:dyDescent="0.25">
      <c r="B153" s="92" t="s">
        <v>48</v>
      </c>
      <c r="C153" s="126"/>
      <c r="D153" s="70"/>
      <c r="G153" s="70"/>
      <c r="I153" s="127" t="s">
        <v>244</v>
      </c>
      <c r="J153" s="127"/>
      <c r="K153" s="128"/>
      <c r="L153" s="70"/>
      <c r="P153" s="70"/>
      <c r="Q153" s="70"/>
      <c r="R153" s="70"/>
      <c r="S153" s="70"/>
      <c r="T153" s="70"/>
      <c r="U153" s="70"/>
      <c r="V153" s="70"/>
      <c r="X153" s="115"/>
      <c r="Z153" s="154"/>
      <c r="AB153" s="138"/>
      <c r="AC153" s="138"/>
      <c r="AD153" s="138"/>
      <c r="AG153" s="122"/>
    </row>
    <row r="154" spans="1:44" ht="15" x14ac:dyDescent="0.2">
      <c r="B154" s="129" t="str">
        <f>Constant!A2</f>
        <v>Fin Removal Charge</v>
      </c>
      <c r="D154" s="131"/>
      <c r="G154" s="131"/>
      <c r="I154" s="205">
        <f>Constant!B2</f>
        <v>21</v>
      </c>
      <c r="J154" s="130" t="str">
        <f>Constant!C2</f>
        <v>Per Window</v>
      </c>
      <c r="K154" s="133"/>
      <c r="L154" s="133"/>
      <c r="P154" s="85"/>
      <c r="Q154" s="70"/>
      <c r="R154" s="70"/>
      <c r="S154" s="70"/>
      <c r="T154" s="70"/>
      <c r="U154" s="70"/>
      <c r="V154" s="135" t="s">
        <v>85</v>
      </c>
      <c r="W154" s="125">
        <v>20</v>
      </c>
      <c r="X154" s="125">
        <v>2</v>
      </c>
      <c r="Y154" s="115" t="s">
        <v>66</v>
      </c>
      <c r="Z154" s="154"/>
      <c r="AB154" s="138"/>
      <c r="AC154" s="138"/>
      <c r="AD154" s="138"/>
      <c r="AG154" s="122"/>
    </row>
    <row r="155" spans="1:44" ht="15" x14ac:dyDescent="0.2">
      <c r="B155" s="129" t="str">
        <f>Constant!A4</f>
        <v>Adobe Adder</v>
      </c>
      <c r="D155" s="131"/>
      <c r="G155" s="130" t="e">
        <f>Constant!#REF!</f>
        <v>#REF!</v>
      </c>
      <c r="I155" s="205">
        <f>Constant!B4</f>
        <v>14</v>
      </c>
      <c r="J155" s="130" t="str">
        <f>Constant!C4</f>
        <v>Per Window</v>
      </c>
      <c r="K155" s="133"/>
      <c r="L155" s="133"/>
      <c r="P155" s="85"/>
      <c r="Q155" s="70"/>
      <c r="R155" s="70"/>
      <c r="S155" s="70"/>
      <c r="T155" s="70"/>
      <c r="U155" s="70"/>
      <c r="V155" s="135" t="s">
        <v>83</v>
      </c>
      <c r="W155" s="125">
        <v>40</v>
      </c>
      <c r="X155" s="125">
        <v>1.55</v>
      </c>
      <c r="Y155" s="115" t="s">
        <v>67</v>
      </c>
      <c r="Z155" s="154"/>
      <c r="AB155" s="138"/>
      <c r="AC155" s="138"/>
      <c r="AD155" s="138"/>
      <c r="AG155" s="122"/>
    </row>
    <row r="156" spans="1:44" ht="15" x14ac:dyDescent="0.2">
      <c r="B156" s="129" t="str">
        <f>Constant!A7</f>
        <v>Glass - DSB - Clear Tempered</v>
      </c>
      <c r="D156" s="131"/>
      <c r="G156" s="130"/>
      <c r="I156" s="137">
        <f>Constant!B7*$O$2</f>
        <v>17.600000000000001</v>
      </c>
      <c r="J156" s="237" t="str">
        <f>Constant!C7</f>
        <v>Per Square Ft.</v>
      </c>
      <c r="K156" s="133"/>
      <c r="L156" s="133"/>
      <c r="P156" s="85"/>
      <c r="Q156" s="70"/>
      <c r="R156" s="70"/>
      <c r="S156" s="70"/>
      <c r="T156" s="70"/>
      <c r="U156" s="70"/>
      <c r="V156" s="135"/>
      <c r="W156" s="125"/>
      <c r="X156" s="125"/>
      <c r="Z156" s="154"/>
      <c r="AB156" s="138"/>
      <c r="AC156" s="138"/>
      <c r="AD156" s="138"/>
      <c r="AG156" s="122"/>
    </row>
    <row r="157" spans="1:44" ht="15" x14ac:dyDescent="0.2">
      <c r="B157" s="129" t="str">
        <f>Constant!A8</f>
        <v>Glass - DSB - Obscure</v>
      </c>
      <c r="D157" s="131"/>
      <c r="G157" s="130"/>
      <c r="I157" s="137">
        <f>Constant!B8*$O$2</f>
        <v>2.3199999999999998</v>
      </c>
      <c r="J157" s="237" t="str">
        <f>Constant!C8</f>
        <v>Per Square Ft.</v>
      </c>
      <c r="K157" s="133"/>
      <c r="L157" s="133"/>
      <c r="P157" s="85"/>
      <c r="Q157" s="70"/>
      <c r="R157" s="70"/>
      <c r="S157" s="70"/>
      <c r="T157" s="70"/>
      <c r="U157" s="70"/>
      <c r="V157" s="135"/>
      <c r="W157" s="125"/>
      <c r="X157" s="125"/>
      <c r="Z157" s="154"/>
      <c r="AB157" s="138"/>
      <c r="AC157" s="138"/>
      <c r="AD157" s="138"/>
      <c r="AG157" s="122"/>
    </row>
    <row r="158" spans="1:44" ht="15" x14ac:dyDescent="0.2">
      <c r="B158" s="129" t="str">
        <f>Constant!A18</f>
        <v>Glass - DSB - Loe340/Obscure</v>
      </c>
      <c r="C158" s="202"/>
      <c r="D158" s="131"/>
      <c r="G158" s="130"/>
      <c r="I158" s="137">
        <f>Constant!B18*$O$2</f>
        <v>6.86</v>
      </c>
      <c r="J158" s="237" t="str">
        <f>Constant!C18</f>
        <v>Per Square Ft.</v>
      </c>
      <c r="K158" s="133"/>
      <c r="L158" s="133"/>
      <c r="P158" s="85"/>
      <c r="Q158" s="70"/>
      <c r="R158" s="70"/>
      <c r="S158" s="70"/>
      <c r="T158" s="70"/>
      <c r="U158" s="70"/>
      <c r="V158" s="135"/>
      <c r="W158" s="125"/>
      <c r="X158" s="125"/>
      <c r="Z158" s="154"/>
      <c r="AB158" s="138"/>
      <c r="AC158" s="138"/>
      <c r="AD158" s="138"/>
      <c r="AG158" s="122"/>
    </row>
    <row r="159" spans="1:44" ht="15" x14ac:dyDescent="0.2">
      <c r="B159" s="129" t="str">
        <f>Constant!A19</f>
        <v>Glass - DSB - Loe340/Obscure/Tempered</v>
      </c>
      <c r="C159" s="202"/>
      <c r="D159" s="131"/>
      <c r="G159" s="130" t="e">
        <f>Constant!#REF!</f>
        <v>#REF!</v>
      </c>
      <c r="I159" s="137">
        <f>Constant!B19*$O$2</f>
        <v>40.49</v>
      </c>
      <c r="J159" s="237" t="str">
        <f>Constant!C19</f>
        <v>Per Square Ft.</v>
      </c>
      <c r="K159" s="133"/>
      <c r="L159" s="133"/>
      <c r="P159" s="85"/>
      <c r="Q159" s="118"/>
      <c r="R159" s="118"/>
      <c r="S159" s="118"/>
      <c r="T159" s="118"/>
      <c r="U159" s="118"/>
      <c r="V159" s="139" t="s">
        <v>86</v>
      </c>
      <c r="W159" s="125">
        <v>20</v>
      </c>
      <c r="X159" s="125">
        <v>1.27</v>
      </c>
      <c r="Y159" s="115" t="s">
        <v>69</v>
      </c>
      <c r="Z159" s="154"/>
      <c r="AB159" s="138"/>
      <c r="AC159" s="138"/>
      <c r="AD159" s="138"/>
      <c r="AG159" s="122"/>
    </row>
    <row r="160" spans="1:44" ht="15" x14ac:dyDescent="0.2">
      <c r="B160" s="129" t="str">
        <f>Constant!A20</f>
        <v>Glass - DSB - Loe340/Tempered</v>
      </c>
      <c r="C160" s="202"/>
      <c r="D160" s="131"/>
      <c r="G160" s="130" t="str">
        <f>Constant!C24</f>
        <v>Per Square Ft.</v>
      </c>
      <c r="I160" s="137">
        <f>Constant!B20*$O$2</f>
        <v>25.16</v>
      </c>
      <c r="J160" s="237" t="str">
        <f>Constant!C20</f>
        <v>Per Square Ft.</v>
      </c>
      <c r="K160" s="133"/>
      <c r="L160" s="133"/>
      <c r="P160" s="85"/>
      <c r="Q160" s="119"/>
      <c r="R160" s="119"/>
      <c r="S160" s="119"/>
      <c r="T160" s="119"/>
      <c r="U160" s="119"/>
      <c r="V160" s="140">
        <v>4.5625</v>
      </c>
      <c r="W160" s="125">
        <f>0.38*1.04</f>
        <v>0.4</v>
      </c>
      <c r="X160" s="125">
        <v>6.5</v>
      </c>
      <c r="Y160" s="115" t="s">
        <v>68</v>
      </c>
      <c r="Z160" s="154"/>
      <c r="AB160" s="138"/>
      <c r="AC160" s="138"/>
      <c r="AD160" s="138"/>
      <c r="AG160" s="122"/>
    </row>
    <row r="161" spans="1:33" ht="15" x14ac:dyDescent="0.2">
      <c r="B161" s="129" t="str">
        <f>Constant!A21</f>
        <v>Glass - 3/16 - Clear</v>
      </c>
      <c r="C161" s="202"/>
      <c r="D161" s="131"/>
      <c r="G161" s="203"/>
      <c r="I161" s="137">
        <f>Constant!B21*$O$2</f>
        <v>5.64</v>
      </c>
      <c r="J161" s="237" t="str">
        <f>Constant!C21</f>
        <v>Per Square Ft.</v>
      </c>
      <c r="K161" s="133"/>
      <c r="L161" s="133"/>
      <c r="P161" s="85"/>
      <c r="Q161" s="119"/>
      <c r="R161" s="119"/>
      <c r="S161" s="119"/>
      <c r="T161" s="119"/>
      <c r="U161" s="119"/>
      <c r="V161" s="140">
        <v>6.5625</v>
      </c>
      <c r="W161" s="125">
        <f>0.7*1.04</f>
        <v>0.73</v>
      </c>
      <c r="X161" s="125">
        <v>0.94</v>
      </c>
      <c r="Y161" s="115" t="s">
        <v>6</v>
      </c>
      <c r="Z161" s="154"/>
      <c r="AB161" s="138"/>
      <c r="AC161" s="138"/>
      <c r="AD161" s="138"/>
      <c r="AG161" s="122"/>
    </row>
    <row r="162" spans="1:33" ht="15" x14ac:dyDescent="0.2">
      <c r="B162" s="129" t="str">
        <f>Constant!A24</f>
        <v>Glass - 3/16 - Loe/Tempered</v>
      </c>
      <c r="C162" s="136"/>
      <c r="D162" s="131"/>
      <c r="G162" s="203"/>
      <c r="I162" s="137">
        <f>Constant!B24*$O$2</f>
        <v>30.9</v>
      </c>
      <c r="J162" s="233" t="str">
        <f>Constant!C24</f>
        <v>Per Square Ft.</v>
      </c>
      <c r="L162" s="133"/>
      <c r="P162" s="85"/>
      <c r="Q162" s="119"/>
      <c r="R162" s="119"/>
      <c r="S162" s="119"/>
      <c r="T162" s="119"/>
      <c r="U162" s="119"/>
      <c r="V162" s="142">
        <v>8463</v>
      </c>
      <c r="W162" s="204">
        <v>0.04</v>
      </c>
      <c r="X162" s="125">
        <v>5</v>
      </c>
      <c r="Y162" s="115" t="s">
        <v>14</v>
      </c>
      <c r="Z162" s="154"/>
      <c r="AB162" s="138"/>
      <c r="AC162" s="138"/>
      <c r="AD162" s="138"/>
      <c r="AG162" s="122"/>
    </row>
    <row r="163" spans="1:33" ht="15" x14ac:dyDescent="0.2">
      <c r="A163" s="129"/>
      <c r="B163" s="129" t="str">
        <f>Constant!A25</f>
        <v>Glass - 3/16 - Loe/Obscure</v>
      </c>
      <c r="C163" s="136"/>
      <c r="D163" s="131"/>
      <c r="E163" s="137"/>
      <c r="F163" s="137"/>
      <c r="G163" s="131"/>
      <c r="I163" s="137">
        <f>Constant!B25*$O$2</f>
        <v>23.13</v>
      </c>
      <c r="J163" s="233" t="str">
        <f>Constant!C25</f>
        <v>Per Square Ft.</v>
      </c>
      <c r="P163" s="85"/>
      <c r="Q163" s="119"/>
      <c r="R163" s="119"/>
      <c r="S163" s="119"/>
      <c r="T163" s="119"/>
      <c r="U163" s="119"/>
      <c r="V163" s="142" t="s">
        <v>116</v>
      </c>
      <c r="W163" s="125">
        <v>0.1</v>
      </c>
      <c r="X163" s="125">
        <v>0.61</v>
      </c>
      <c r="Y163" s="115" t="s">
        <v>70</v>
      </c>
      <c r="Z163" s="154"/>
      <c r="AB163" s="138"/>
      <c r="AC163" s="138"/>
      <c r="AD163" s="138"/>
      <c r="AG163" s="122"/>
    </row>
    <row r="164" spans="1:33" ht="15" x14ac:dyDescent="0.2">
      <c r="A164" s="129"/>
      <c r="B164" s="71" t="s">
        <v>515</v>
      </c>
      <c r="C164" s="136"/>
      <c r="D164" s="131"/>
      <c r="E164" s="137"/>
      <c r="F164" s="137"/>
      <c r="G164" s="131"/>
      <c r="I164" s="137">
        <f>$O$2*0.13</f>
        <v>0.13</v>
      </c>
      <c r="J164" s="233" t="s">
        <v>50</v>
      </c>
      <c r="P164" s="85"/>
      <c r="Q164" s="119"/>
      <c r="R164" s="119"/>
      <c r="S164" s="119"/>
      <c r="T164" s="119"/>
      <c r="U164" s="119"/>
      <c r="V164" s="142"/>
      <c r="W164" s="125"/>
      <c r="X164" s="125"/>
      <c r="Z164" s="154"/>
      <c r="AB164" s="138"/>
      <c r="AC164" s="138"/>
      <c r="AD164" s="138"/>
      <c r="AG164" s="122"/>
    </row>
    <row r="165" spans="1:33" ht="15" x14ac:dyDescent="0.2">
      <c r="A165" s="129"/>
      <c r="B165" s="71" t="s">
        <v>516</v>
      </c>
      <c r="C165" s="136"/>
      <c r="D165" s="131"/>
      <c r="E165" s="137"/>
      <c r="F165" s="137"/>
      <c r="G165" s="131"/>
      <c r="I165" s="137">
        <f>$O$2*0.2</f>
        <v>0.2</v>
      </c>
      <c r="J165" s="233" t="s">
        <v>50</v>
      </c>
      <c r="P165" s="85"/>
      <c r="Q165" s="119"/>
      <c r="R165" s="119"/>
      <c r="S165" s="119"/>
      <c r="T165" s="119"/>
      <c r="U165" s="119"/>
      <c r="V165" s="142"/>
      <c r="W165" s="125"/>
      <c r="X165" s="125"/>
      <c r="Z165" s="154"/>
      <c r="AB165" s="138"/>
      <c r="AC165" s="138"/>
      <c r="AD165" s="138"/>
      <c r="AG165" s="122"/>
    </row>
    <row r="166" spans="1:33" ht="15" x14ac:dyDescent="0.2">
      <c r="A166" s="129"/>
      <c r="B166" s="129"/>
      <c r="C166" s="136"/>
      <c r="D166" s="131"/>
      <c r="E166" s="137"/>
      <c r="F166" s="137"/>
      <c r="G166" s="131"/>
      <c r="I166" s="137"/>
      <c r="J166" s="233"/>
      <c r="P166" s="85"/>
      <c r="Q166" s="119"/>
      <c r="R166" s="119"/>
      <c r="S166" s="119"/>
      <c r="T166" s="119"/>
      <c r="U166" s="119"/>
      <c r="V166" s="142"/>
      <c r="W166" s="125"/>
      <c r="X166" s="125"/>
      <c r="Z166" s="154"/>
      <c r="AB166" s="138"/>
      <c r="AC166" s="138"/>
      <c r="AD166" s="138"/>
      <c r="AG166" s="122"/>
    </row>
    <row r="167" spans="1:33" ht="15.75" x14ac:dyDescent="0.25">
      <c r="A167" s="129"/>
      <c r="B167" s="128" t="s">
        <v>49</v>
      </c>
      <c r="C167" s="136"/>
      <c r="D167" s="131"/>
      <c r="E167" s="131"/>
      <c r="F167" s="132"/>
      <c r="G167" s="131"/>
      <c r="I167" s="128" t="s">
        <v>244</v>
      </c>
      <c r="J167" s="70"/>
      <c r="P167" s="85"/>
      <c r="Q167" s="103"/>
      <c r="R167" s="103"/>
      <c r="S167" s="103"/>
      <c r="T167" s="103"/>
      <c r="U167" s="103"/>
      <c r="V167" s="135" t="s">
        <v>84</v>
      </c>
      <c r="W167" s="138">
        <v>0.05</v>
      </c>
      <c r="X167" s="125">
        <v>0.3</v>
      </c>
      <c r="Y167" s="115" t="s">
        <v>71</v>
      </c>
      <c r="Z167" s="154"/>
      <c r="AB167" s="138"/>
      <c r="AC167" s="138"/>
      <c r="AD167" s="138"/>
    </row>
    <row r="168" spans="1:33" ht="15" x14ac:dyDescent="0.2">
      <c r="A168" s="129"/>
      <c r="B168" s="133" t="str">
        <f>Constant!A31</f>
        <v>Glass - 3/16 - Loe366/Obscure</v>
      </c>
      <c r="C168" s="136"/>
      <c r="D168" s="131"/>
      <c r="E168" s="131"/>
      <c r="F168" s="132"/>
      <c r="G168" s="203"/>
      <c r="I168" s="137">
        <f>Constant!B31*$O$2</f>
        <v>23.46</v>
      </c>
      <c r="J168" s="133" t="str">
        <f>Constant!C31</f>
        <v>Per Square Ft.</v>
      </c>
      <c r="K168" s="133"/>
      <c r="L168" s="133"/>
      <c r="P168" s="85"/>
      <c r="Q168" s="103"/>
      <c r="R168" s="103"/>
      <c r="S168" s="103"/>
      <c r="T168" s="103"/>
      <c r="U168" s="103"/>
      <c r="V168" s="206"/>
      <c r="X168" s="125">
        <v>0.1</v>
      </c>
      <c r="Y168" s="115" t="s">
        <v>115</v>
      </c>
      <c r="Z168" s="154"/>
      <c r="AE168" s="138"/>
    </row>
    <row r="169" spans="1:33" ht="15" x14ac:dyDescent="0.2">
      <c r="A169" s="129"/>
      <c r="B169" s="133" t="str">
        <f>Constant!A32</f>
        <v>Glass - 3/16 - Loe366/Obscure/Tempered</v>
      </c>
      <c r="C169" s="71"/>
      <c r="D169" s="134"/>
      <c r="E169" s="133"/>
      <c r="F169" s="132"/>
      <c r="G169" s="203"/>
      <c r="I169" s="137">
        <f>Constant!B32*$O$2</f>
        <v>44.78</v>
      </c>
      <c r="J169" s="133" t="str">
        <f>Constant!C32</f>
        <v>Per Square Ft.</v>
      </c>
      <c r="K169" s="133"/>
      <c r="L169" s="133"/>
      <c r="P169" s="85"/>
      <c r="Q169" s="103"/>
      <c r="R169" s="103"/>
      <c r="S169" s="103"/>
      <c r="T169" s="103"/>
      <c r="U169" s="103"/>
      <c r="V169" s="206"/>
      <c r="X169" s="125"/>
      <c r="Z169" s="154"/>
      <c r="AE169" s="138"/>
    </row>
    <row r="170" spans="1:33" ht="15" x14ac:dyDescent="0.2">
      <c r="A170" s="133"/>
      <c r="B170" s="133" t="str">
        <f>Constant!A37</f>
        <v>Screen Adder (Char-Alum or Clarity)</v>
      </c>
      <c r="C170" s="71"/>
      <c r="D170" s="134"/>
      <c r="E170" s="133"/>
      <c r="F170" s="132"/>
      <c r="G170" s="203"/>
      <c r="I170" s="137">
        <f>Constant!B33*$O$2</f>
        <v>11.81</v>
      </c>
      <c r="J170" s="133" t="str">
        <f>Constant!C33</f>
        <v>Per Square Ft.</v>
      </c>
      <c r="K170" s="133"/>
      <c r="L170" s="133"/>
      <c r="P170" s="85"/>
      <c r="Q170" s="103"/>
      <c r="R170" s="103"/>
      <c r="S170" s="103"/>
      <c r="T170" s="103"/>
      <c r="U170" s="103"/>
      <c r="V170" s="103"/>
      <c r="X170" s="138">
        <v>0.1</v>
      </c>
      <c r="Y170" s="115" t="s">
        <v>73</v>
      </c>
      <c r="Z170" s="154"/>
      <c r="AE170" s="138"/>
    </row>
    <row r="171" spans="1:33" ht="15" x14ac:dyDescent="0.2">
      <c r="A171" s="133"/>
      <c r="B171" s="133" t="str">
        <f>Constant!A34</f>
        <v>Glass - 3/16 - Loe340/Tempered</v>
      </c>
      <c r="C171" s="71"/>
      <c r="D171" s="134"/>
      <c r="E171" s="133"/>
      <c r="F171" s="132"/>
      <c r="G171" s="203"/>
      <c r="I171" s="354">
        <f>Constant!B34</f>
        <v>32.56</v>
      </c>
      <c r="J171" s="133" t="str">
        <f>Constant!C34</f>
        <v>Per Square Ft.</v>
      </c>
      <c r="K171" s="131"/>
      <c r="L171" s="133"/>
      <c r="O171" s="337"/>
      <c r="P171" s="85"/>
      <c r="Q171" s="103"/>
      <c r="R171" s="103"/>
      <c r="S171" s="103"/>
      <c r="T171" s="103"/>
      <c r="U171" s="103"/>
      <c r="V171" s="103"/>
      <c r="X171" s="138"/>
      <c r="Z171" s="154"/>
      <c r="AE171" s="138"/>
    </row>
    <row r="172" spans="1:33" ht="15" x14ac:dyDescent="0.2">
      <c r="A172" s="133"/>
      <c r="B172" s="133" t="str">
        <f>Constant!A39</f>
        <v>Glass Breakage Warranty</v>
      </c>
      <c r="C172" s="71"/>
      <c r="D172" s="134"/>
      <c r="E172" s="133"/>
      <c r="F172" s="132"/>
      <c r="G172" s="203"/>
      <c r="H172" s="131"/>
      <c r="I172" s="137">
        <f>Constant!B38*$O$2</f>
        <v>6.48</v>
      </c>
      <c r="J172" s="133" t="str">
        <f>Constant!C38</f>
        <v>Per Square Ft.</v>
      </c>
      <c r="K172" s="131"/>
      <c r="L172" s="133"/>
      <c r="M172" s="137"/>
      <c r="N172" s="133"/>
      <c r="P172" s="85"/>
      <c r="Q172" s="103"/>
      <c r="R172" s="103"/>
      <c r="S172" s="103"/>
      <c r="T172" s="103"/>
      <c r="U172" s="103"/>
      <c r="V172" s="103"/>
      <c r="X172" s="138"/>
      <c r="Z172" s="154"/>
      <c r="AE172" s="138"/>
    </row>
    <row r="173" spans="1:33" ht="15" x14ac:dyDescent="0.2">
      <c r="A173" s="133"/>
      <c r="B173" s="133" t="str">
        <f>Constant!A40</f>
        <v>Factory Applied WOCD</v>
      </c>
      <c r="C173" s="71"/>
      <c r="D173" s="134"/>
      <c r="E173" s="133"/>
      <c r="F173" s="132"/>
      <c r="G173" s="203"/>
      <c r="H173" s="131"/>
      <c r="I173" s="137">
        <f>Constant!B40*$O$2</f>
        <v>13</v>
      </c>
      <c r="J173" s="133" t="str">
        <f>Constant!C40</f>
        <v>Per Window</v>
      </c>
      <c r="K173" s="131"/>
      <c r="L173" s="133"/>
      <c r="M173" s="137"/>
      <c r="N173" s="133"/>
      <c r="P173" s="85"/>
      <c r="Q173" s="103"/>
      <c r="R173" s="103"/>
      <c r="S173" s="103"/>
      <c r="T173" s="103"/>
      <c r="U173" s="103"/>
      <c r="V173" s="103"/>
      <c r="X173" s="138"/>
      <c r="Z173" s="154"/>
      <c r="AE173" s="138"/>
    </row>
    <row r="174" spans="1:33" ht="15" x14ac:dyDescent="0.2">
      <c r="A174" s="133"/>
      <c r="B174" s="133" t="str">
        <f>Constant!A41</f>
        <v>Plastic Film Applied - Inside or Outside</v>
      </c>
      <c r="C174" s="71"/>
      <c r="D174" s="134"/>
      <c r="E174" s="133"/>
      <c r="F174" s="132"/>
      <c r="G174" s="203"/>
      <c r="H174" s="131"/>
      <c r="I174" s="137">
        <f>Constant!B41*$O$2</f>
        <v>33</v>
      </c>
      <c r="J174" s="133" t="str">
        <f>Constant!C41</f>
        <v>Per Window</v>
      </c>
      <c r="K174" s="131"/>
      <c r="L174" s="133"/>
      <c r="M174" s="137"/>
      <c r="N174" s="133"/>
      <c r="P174" s="85"/>
      <c r="Q174" s="103"/>
      <c r="R174" s="103"/>
      <c r="S174" s="103"/>
      <c r="T174" s="103"/>
      <c r="U174" s="103"/>
      <c r="V174" s="103"/>
      <c r="X174" s="138"/>
      <c r="Z174" s="154"/>
      <c r="AE174" s="138"/>
    </row>
    <row r="175" spans="1:33" ht="15" x14ac:dyDescent="0.2">
      <c r="A175" s="133"/>
      <c r="B175" s="133" t="str">
        <f>Constant!A44</f>
        <v>Two-Tone Flat Grid Charge</v>
      </c>
      <c r="C175" s="71"/>
      <c r="D175" s="134"/>
      <c r="E175" s="133"/>
      <c r="F175" s="132"/>
      <c r="G175" s="203"/>
      <c r="H175" s="131"/>
      <c r="I175" s="137">
        <f>Constant!B44*$O$2</f>
        <v>17.02</v>
      </c>
      <c r="J175" s="133" t="str">
        <f>Constant!C44</f>
        <v>Per Square Ft.</v>
      </c>
      <c r="K175" s="131"/>
      <c r="L175" s="133"/>
      <c r="M175" s="137"/>
      <c r="N175" s="133"/>
      <c r="P175" s="85"/>
      <c r="Q175" s="103"/>
      <c r="R175" s="103"/>
      <c r="S175" s="103"/>
      <c r="T175" s="103"/>
      <c r="U175" s="103"/>
      <c r="V175" s="103"/>
      <c r="X175" s="138"/>
      <c r="Z175" s="154"/>
      <c r="AE175" s="138"/>
    </row>
    <row r="176" spans="1:33" ht="15" x14ac:dyDescent="0.2">
      <c r="A176" s="133"/>
      <c r="B176" s="133" t="str">
        <f>Constant!A47</f>
        <v>Simulated Divided Lite Grid Charge</v>
      </c>
      <c r="C176" s="71"/>
      <c r="D176" s="134"/>
      <c r="E176" s="133"/>
      <c r="F176" s="132"/>
      <c r="G176" s="203"/>
      <c r="H176" s="131"/>
      <c r="I176" s="137">
        <f>Constant!B47*$O$2</f>
        <v>21.8</v>
      </c>
      <c r="J176" s="133" t="str">
        <f>Constant!C47</f>
        <v>Per Square Ft.</v>
      </c>
      <c r="K176" s="131"/>
      <c r="L176" s="133"/>
      <c r="M176" s="137"/>
      <c r="N176" s="133"/>
      <c r="P176" s="85"/>
      <c r="Q176" s="103"/>
      <c r="R176" s="103"/>
      <c r="S176" s="103"/>
      <c r="T176" s="103"/>
      <c r="U176" s="103"/>
      <c r="V176" s="103"/>
      <c r="X176" s="138"/>
      <c r="Z176" s="154"/>
      <c r="AE176" s="138"/>
    </row>
    <row r="177" spans="1:31" ht="15" x14ac:dyDescent="0.2">
      <c r="A177" s="133"/>
      <c r="B177" s="133" t="str">
        <f>Constant!A48</f>
        <v>Simulated Divided Lite Painted Grid Charge</v>
      </c>
      <c r="C177" s="71"/>
      <c r="D177" s="134"/>
      <c r="E177" s="133"/>
      <c r="F177" s="132"/>
      <c r="G177" s="203"/>
      <c r="H177" s="131"/>
      <c r="I177" s="137">
        <f>Constant!B48*$O$2</f>
        <v>27.51</v>
      </c>
      <c r="J177" s="133" t="str">
        <f>Constant!C48</f>
        <v>Per Square Ft.</v>
      </c>
      <c r="K177" s="131"/>
      <c r="L177" s="133"/>
      <c r="M177" s="137"/>
      <c r="N177" s="133"/>
      <c r="P177" s="85"/>
      <c r="Q177" s="103"/>
      <c r="R177" s="103"/>
      <c r="S177" s="103"/>
      <c r="T177" s="103"/>
      <c r="U177" s="103"/>
      <c r="V177" s="103"/>
      <c r="X177" s="138"/>
      <c r="Z177" s="154"/>
      <c r="AE177" s="138"/>
    </row>
    <row r="178" spans="1:31" ht="15" x14ac:dyDescent="0.2">
      <c r="A178" s="133"/>
      <c r="B178" s="133" t="str">
        <f>Constant!A50</f>
        <v>Upgraded Handle</v>
      </c>
      <c r="C178" s="71"/>
      <c r="D178" s="134"/>
      <c r="E178" s="133"/>
      <c r="F178" s="132"/>
      <c r="G178" s="203"/>
      <c r="H178" s="131"/>
      <c r="I178" s="137">
        <f>Constant!B50*$O$2</f>
        <v>61</v>
      </c>
      <c r="J178" s="337" t="str">
        <f>Constant!C50</f>
        <v>Per Window</v>
      </c>
      <c r="K178" s="131"/>
      <c r="L178" s="133"/>
      <c r="M178" s="137"/>
      <c r="N178" s="133"/>
      <c r="P178" s="85"/>
      <c r="Q178" s="103"/>
      <c r="R178" s="103"/>
      <c r="S178" s="103"/>
      <c r="T178" s="103"/>
      <c r="U178" s="103"/>
      <c r="V178" s="103"/>
      <c r="X178" s="138"/>
      <c r="Z178" s="154"/>
      <c r="AE178" s="138"/>
    </row>
    <row r="179" spans="1:31" ht="15" x14ac:dyDescent="0.2">
      <c r="A179" s="133"/>
      <c r="B179" s="133" t="e">
        <f>Constant!#REF!</f>
        <v>#REF!</v>
      </c>
      <c r="C179" s="71"/>
      <c r="D179" s="134"/>
      <c r="E179" s="133"/>
      <c r="F179" s="132"/>
      <c r="G179" s="203"/>
      <c r="H179" s="131"/>
      <c r="I179" s="205" t="e">
        <f>Constant!#REF!</f>
        <v>#REF!</v>
      </c>
      <c r="J179" s="133" t="e">
        <f>Constant!#REF!</f>
        <v>#REF!</v>
      </c>
      <c r="K179" s="131"/>
      <c r="L179" s="133"/>
      <c r="M179" s="137"/>
      <c r="N179" s="133"/>
      <c r="P179" s="85"/>
      <c r="Q179" s="103"/>
      <c r="R179" s="103"/>
      <c r="S179" s="103"/>
      <c r="T179" s="103"/>
      <c r="U179" s="103"/>
      <c r="V179" s="103"/>
      <c r="X179" s="138"/>
      <c r="Z179" s="154"/>
      <c r="AE179" s="138"/>
    </row>
    <row r="180" spans="1:31" ht="15" x14ac:dyDescent="0.2">
      <c r="A180" s="133"/>
      <c r="B180" s="133" t="str">
        <f>Constant!A53</f>
        <v>Tariff</v>
      </c>
      <c r="C180" s="71"/>
      <c r="D180" s="134"/>
      <c r="E180" s="133"/>
      <c r="F180" s="132"/>
      <c r="G180" s="203"/>
      <c r="H180" s="131"/>
      <c r="I180" s="205">
        <f>Constant!B53</f>
        <v>6.24</v>
      </c>
      <c r="J180" s="133" t="str">
        <f>Constant!C53</f>
        <v>Per Unit</v>
      </c>
      <c r="K180" s="131"/>
      <c r="L180" s="133"/>
      <c r="M180" s="137"/>
      <c r="N180" s="133"/>
      <c r="P180" s="85"/>
      <c r="Q180" s="103"/>
      <c r="R180" s="103"/>
      <c r="S180" s="103"/>
      <c r="T180" s="103"/>
      <c r="U180" s="103"/>
      <c r="V180" s="103"/>
      <c r="X180" s="138"/>
      <c r="Z180" s="154"/>
      <c r="AE180" s="138"/>
    </row>
    <row r="181" spans="1:31" ht="15" x14ac:dyDescent="0.2">
      <c r="A181" s="133"/>
      <c r="B181" s="131"/>
      <c r="C181" s="71"/>
      <c r="D181" s="134"/>
      <c r="E181" s="133"/>
      <c r="F181" s="132"/>
      <c r="G181" s="203"/>
      <c r="H181" s="131"/>
      <c r="I181" s="137"/>
      <c r="J181" s="133"/>
      <c r="K181" s="131"/>
      <c r="L181" s="133"/>
      <c r="M181" s="137"/>
      <c r="N181" s="133"/>
      <c r="P181" s="85"/>
      <c r="Q181" s="103"/>
      <c r="R181" s="103"/>
      <c r="S181" s="103"/>
      <c r="T181" s="103"/>
      <c r="U181" s="103"/>
      <c r="V181" s="103"/>
      <c r="X181" s="138"/>
      <c r="Z181" s="154"/>
      <c r="AE181" s="138"/>
    </row>
    <row r="182" spans="1:31" ht="15" x14ac:dyDescent="0.2">
      <c r="A182" s="133"/>
      <c r="B182" s="131"/>
      <c r="C182" s="71"/>
      <c r="D182" s="134"/>
      <c r="E182" s="133"/>
      <c r="F182" s="132"/>
      <c r="G182" s="203"/>
      <c r="H182" s="131"/>
      <c r="I182" s="137"/>
      <c r="J182" s="133"/>
      <c r="K182" s="131"/>
      <c r="L182" s="133"/>
      <c r="M182" s="137"/>
      <c r="N182" s="133"/>
      <c r="P182" s="85"/>
      <c r="Q182" s="103"/>
      <c r="R182" s="103"/>
      <c r="S182" s="103"/>
      <c r="T182" s="103"/>
      <c r="U182" s="103"/>
      <c r="V182" s="103"/>
      <c r="X182" s="138"/>
      <c r="Z182" s="154"/>
      <c r="AE182" s="138"/>
    </row>
    <row r="183" spans="1:31" ht="15" x14ac:dyDescent="0.2">
      <c r="A183" s="133"/>
      <c r="B183" s="207"/>
      <c r="C183" s="71"/>
      <c r="D183" s="134"/>
      <c r="E183" s="133"/>
      <c r="F183" s="132"/>
      <c r="G183" s="203"/>
      <c r="H183" s="131"/>
      <c r="I183" s="131"/>
      <c r="J183" s="131"/>
      <c r="K183" s="131"/>
      <c r="L183" s="133"/>
      <c r="M183" s="137"/>
      <c r="N183" s="133"/>
      <c r="P183" s="85"/>
      <c r="Q183" s="103"/>
      <c r="R183" s="103"/>
      <c r="S183" s="103"/>
      <c r="T183" s="103"/>
      <c r="U183" s="103"/>
      <c r="V183" s="103"/>
      <c r="X183" s="138"/>
      <c r="Z183" s="154"/>
      <c r="AE183" s="138"/>
    </row>
    <row r="184" spans="1:31" ht="15.75" x14ac:dyDescent="0.25">
      <c r="A184" s="336">
        <f>Constant!A66</f>
        <v>0</v>
      </c>
      <c r="B184" s="207"/>
      <c r="C184" s="71"/>
      <c r="D184" s="134"/>
      <c r="E184" s="133"/>
      <c r="F184" s="132"/>
      <c r="G184" s="203"/>
      <c r="H184" s="131"/>
      <c r="I184" s="131"/>
      <c r="J184" s="131"/>
      <c r="K184" s="131"/>
      <c r="L184" s="133"/>
      <c r="M184" s="131"/>
      <c r="N184" s="133"/>
      <c r="P184" s="85"/>
      <c r="Q184" s="103"/>
      <c r="R184" s="103"/>
      <c r="S184" s="103"/>
      <c r="T184" s="103"/>
      <c r="U184" s="103"/>
      <c r="V184" s="103"/>
      <c r="X184" s="138"/>
      <c r="Z184" s="154"/>
      <c r="AE184" s="138"/>
    </row>
    <row r="185" spans="1:31" ht="15" x14ac:dyDescent="0.2">
      <c r="A185" s="133"/>
      <c r="B185" s="112"/>
      <c r="C185" s="112"/>
      <c r="D185" s="112"/>
      <c r="E185" s="112"/>
      <c r="F185" s="112"/>
      <c r="G185" s="143"/>
      <c r="K185" s="131"/>
      <c r="L185" s="133"/>
      <c r="M185" s="131"/>
      <c r="N185" s="133"/>
      <c r="P185" s="85"/>
      <c r="Q185" s="103"/>
      <c r="R185" s="103"/>
      <c r="S185" s="103"/>
      <c r="T185" s="103"/>
      <c r="U185" s="103"/>
      <c r="V185" s="103"/>
      <c r="X185" s="138"/>
      <c r="Z185" s="154"/>
      <c r="AE185" s="138"/>
    </row>
    <row r="186" spans="1:31" ht="15" x14ac:dyDescent="0.2">
      <c r="A186" s="110">
        <f>Constant!A69</f>
        <v>0</v>
      </c>
      <c r="B186" s="112"/>
      <c r="C186" s="112"/>
      <c r="D186" s="112"/>
      <c r="E186" s="112"/>
      <c r="F186" s="112"/>
      <c r="G186" s="143"/>
      <c r="H186" s="144"/>
      <c r="I186" s="145"/>
      <c r="L186" s="133"/>
      <c r="N186" s="133"/>
      <c r="P186" s="85"/>
      <c r="Q186" s="103"/>
      <c r="R186" s="103"/>
      <c r="S186" s="103"/>
      <c r="T186" s="103"/>
      <c r="V186" s="138"/>
      <c r="AB186" s="138"/>
      <c r="AC186" s="138"/>
      <c r="AD186" s="138"/>
    </row>
    <row r="187" spans="1:31" ht="15" x14ac:dyDescent="0.2">
      <c r="A187" s="110">
        <f>Constant!A70</f>
        <v>0</v>
      </c>
      <c r="B187" s="118"/>
      <c r="C187" s="118"/>
      <c r="D187" s="118"/>
      <c r="E187" s="118"/>
      <c r="F187" s="118"/>
      <c r="G187" s="143"/>
      <c r="H187" s="144"/>
      <c r="I187" s="145"/>
      <c r="J187" s="112"/>
      <c r="P187" s="85"/>
      <c r="Q187" s="103"/>
      <c r="R187" s="103"/>
      <c r="S187" s="103"/>
      <c r="T187" s="103"/>
      <c r="V187" s="138"/>
      <c r="AB187" s="138"/>
      <c r="AC187" s="138"/>
      <c r="AD187" s="138"/>
    </row>
    <row r="188" spans="1:31" ht="15" x14ac:dyDescent="0.2">
      <c r="A188" s="110">
        <f>Constant!A71</f>
        <v>0</v>
      </c>
      <c r="B188" s="118"/>
      <c r="C188" s="118"/>
      <c r="D188" s="118"/>
      <c r="E188" s="118"/>
      <c r="F188" s="118"/>
      <c r="G188" s="145"/>
      <c r="H188" s="145"/>
      <c r="I188" s="145"/>
      <c r="J188" s="147"/>
      <c r="K188" s="112"/>
      <c r="L188" s="146"/>
      <c r="M188" s="112"/>
      <c r="N188" s="146"/>
      <c r="O188" s="112"/>
      <c r="P188" s="112"/>
      <c r="Q188" s="103"/>
      <c r="R188" s="103"/>
      <c r="S188" s="103"/>
      <c r="T188" s="103"/>
      <c r="Y188" s="138"/>
      <c r="Z188" s="138"/>
    </row>
    <row r="189" spans="1:31" ht="15.75" x14ac:dyDescent="0.25">
      <c r="A189" s="110">
        <f>Constant!A72</f>
        <v>0</v>
      </c>
      <c r="B189" s="151"/>
      <c r="C189" s="152"/>
      <c r="D189" s="152"/>
      <c r="E189" s="152"/>
      <c r="G189" s="201"/>
      <c r="H189" s="201"/>
      <c r="K189" s="147"/>
      <c r="L189" s="148"/>
      <c r="M189" s="147"/>
      <c r="N189" s="148"/>
      <c r="O189" s="149"/>
      <c r="P189" s="118"/>
      <c r="Q189" s="103"/>
      <c r="R189" s="103"/>
      <c r="S189" s="103"/>
      <c r="T189" s="103"/>
      <c r="AB189" s="138"/>
      <c r="AC189" s="138"/>
      <c r="AD189" s="138"/>
    </row>
    <row r="190" spans="1:31" x14ac:dyDescent="0.2">
      <c r="A190" s="110"/>
      <c r="B190" s="200"/>
      <c r="C190" s="201"/>
      <c r="D190" s="201"/>
      <c r="E190" s="201"/>
      <c r="G190" s="201"/>
      <c r="H190" s="201"/>
      <c r="AB190" s="138"/>
      <c r="AC190" s="138"/>
      <c r="AD190" s="138"/>
    </row>
    <row r="191" spans="1:31" x14ac:dyDescent="0.2">
      <c r="A191" s="112">
        <f>Constant!A75</f>
        <v>0</v>
      </c>
      <c r="B191" s="200"/>
      <c r="C191" s="201"/>
      <c r="D191" s="201"/>
      <c r="E191" s="201"/>
      <c r="G191" s="201"/>
      <c r="H191" s="201"/>
      <c r="AB191" s="138"/>
      <c r="AC191" s="138"/>
      <c r="AD191" s="138"/>
    </row>
    <row r="192" spans="1:31" x14ac:dyDescent="0.2">
      <c r="A192" s="112" t="e">
        <f>Constant!#REF!</f>
        <v>#REF!</v>
      </c>
      <c r="B192" s="200"/>
      <c r="C192" s="201"/>
      <c r="D192" s="201"/>
      <c r="E192" s="201"/>
      <c r="G192" s="201"/>
      <c r="H192" s="201"/>
      <c r="AB192" s="138"/>
      <c r="AC192" s="138"/>
      <c r="AD192" s="138"/>
    </row>
    <row r="193" spans="1:60" x14ac:dyDescent="0.2">
      <c r="A193" s="112" t="e">
        <f>Constant!#REF!</f>
        <v>#REF!</v>
      </c>
      <c r="B193" s="200"/>
      <c r="C193" s="201"/>
      <c r="D193" s="201"/>
      <c r="E193" s="201"/>
      <c r="G193" s="201"/>
      <c r="H193" s="201"/>
      <c r="AB193" s="138"/>
      <c r="AC193" s="138"/>
      <c r="AD193" s="138"/>
    </row>
    <row r="194" spans="1:60" x14ac:dyDescent="0.2">
      <c r="A194" s="112" t="e">
        <f>Constant!#REF!</f>
        <v>#REF!</v>
      </c>
      <c r="B194" s="104"/>
      <c r="C194" s="105"/>
      <c r="D194" s="110"/>
      <c r="E194" s="110"/>
      <c r="F194" s="110"/>
      <c r="G194" s="201"/>
      <c r="H194" s="201"/>
      <c r="AB194" s="138"/>
      <c r="AC194" s="138"/>
      <c r="AD194" s="138"/>
    </row>
    <row r="195" spans="1:60" x14ac:dyDescent="0.2">
      <c r="A195" s="114" t="s">
        <v>239</v>
      </c>
      <c r="B195" s="200"/>
      <c r="C195" s="201"/>
      <c r="D195" s="201"/>
      <c r="E195" s="201"/>
      <c r="G195" s="201"/>
      <c r="H195" s="201"/>
      <c r="AB195" s="138"/>
      <c r="AC195" s="138"/>
      <c r="AD195" s="138"/>
    </row>
    <row r="196" spans="1:60" ht="13.5" thickBot="1" x14ac:dyDescent="0.25">
      <c r="A196" s="112">
        <f>Constant!A76</f>
        <v>0</v>
      </c>
      <c r="B196" s="200"/>
      <c r="C196" s="201"/>
      <c r="D196" s="201"/>
      <c r="E196" s="201"/>
      <c r="G196" s="201"/>
      <c r="H196" s="201"/>
      <c r="AB196" s="138"/>
      <c r="AC196" s="138"/>
      <c r="AD196" s="138"/>
    </row>
    <row r="197" spans="1:60" s="384" customFormat="1" ht="16.5" thickTop="1" x14ac:dyDescent="0.25">
      <c r="A197" s="434" t="s">
        <v>425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120"/>
      <c r="S197" s="120"/>
      <c r="T197" s="120"/>
      <c r="U197" s="120"/>
      <c r="V197" s="229"/>
      <c r="W197" s="120"/>
      <c r="X197" s="120"/>
      <c r="Y197" s="120"/>
      <c r="Z197" s="120"/>
      <c r="AA197" s="120"/>
      <c r="AB197" s="120"/>
      <c r="AC197" s="120"/>
      <c r="AD197" s="120"/>
      <c r="AE197" s="229"/>
      <c r="AF197" s="229"/>
      <c r="AG197" s="229"/>
      <c r="AH197" s="229"/>
      <c r="AI197" s="231"/>
      <c r="AJ197" s="231"/>
      <c r="AK197" s="230"/>
      <c r="AL197" s="120"/>
      <c r="AM197" s="385"/>
      <c r="AN197" s="385"/>
      <c r="AO197" s="229"/>
      <c r="AP197" s="229"/>
      <c r="AQ197" s="229"/>
      <c r="AR197" s="229"/>
      <c r="AS197" s="120"/>
      <c r="AT197" s="229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</row>
    <row r="198" spans="1:60" s="384" customFormat="1" ht="16.5" thickBot="1" x14ac:dyDescent="0.3">
      <c r="A198" s="435" t="s">
        <v>423</v>
      </c>
      <c r="B198" s="422"/>
      <c r="C198" s="435"/>
      <c r="D198" s="423"/>
      <c r="E198" s="423"/>
      <c r="F198" s="424"/>
      <c r="G198" s="423"/>
      <c r="H198" s="423"/>
      <c r="I198" s="423"/>
      <c r="J198" s="423"/>
      <c r="K198" s="423"/>
      <c r="L198" s="423"/>
      <c r="M198" s="423"/>
      <c r="N198" s="423"/>
      <c r="O198" s="423"/>
      <c r="P198" s="423"/>
      <c r="Q198" s="423"/>
      <c r="R198" s="120"/>
      <c r="S198" s="120"/>
      <c r="T198" s="120"/>
      <c r="U198" s="120"/>
      <c r="V198" s="229"/>
      <c r="W198" s="120"/>
      <c r="X198" s="120"/>
      <c r="Y198" s="120"/>
      <c r="Z198" s="120"/>
      <c r="AA198" s="120"/>
      <c r="AB198" s="120"/>
      <c r="AC198" s="120"/>
      <c r="AD198" s="120"/>
      <c r="AE198" s="229"/>
      <c r="AF198" s="229"/>
      <c r="AG198" s="229"/>
      <c r="AH198" s="229"/>
      <c r="AI198" s="231"/>
      <c r="AJ198" s="231"/>
      <c r="AK198" s="230"/>
      <c r="AL198" s="120"/>
      <c r="AM198" s="385"/>
      <c r="AN198" s="385"/>
      <c r="AO198" s="229"/>
      <c r="AP198" s="229"/>
      <c r="AQ198" s="229"/>
      <c r="AR198" s="229"/>
      <c r="AS198" s="120"/>
      <c r="AT198" s="229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</row>
    <row r="199" spans="1:60" ht="14.25" thickTop="1" thickBot="1" x14ac:dyDescent="0.25">
      <c r="A199" s="208">
        <f>Constant!A77</f>
        <v>0</v>
      </c>
      <c r="B199" s="209"/>
      <c r="C199" s="210"/>
      <c r="D199" s="210"/>
      <c r="E199" s="210"/>
      <c r="F199" s="211"/>
      <c r="G199" s="200"/>
      <c r="H199" s="209"/>
      <c r="I199" s="209"/>
      <c r="J199" s="209"/>
      <c r="K199" s="209"/>
      <c r="L199" s="211"/>
      <c r="M199" s="211"/>
      <c r="N199" s="211"/>
      <c r="O199" s="211"/>
      <c r="P199" s="211"/>
      <c r="Q199" s="211"/>
      <c r="T199" s="138"/>
      <c r="U199" s="138"/>
      <c r="V199" s="138"/>
      <c r="W199" s="138"/>
      <c r="X199" s="138"/>
      <c r="Y199" s="125"/>
      <c r="Z199" s="125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</row>
    <row r="200" spans="1:60" ht="13.5" thickTop="1" x14ac:dyDescent="0.2">
      <c r="A200" s="112">
        <f>Constant!A78</f>
        <v>0</v>
      </c>
      <c r="G200" s="210"/>
      <c r="H200" s="201"/>
      <c r="AB200" s="138"/>
      <c r="AC200" s="138"/>
      <c r="AD200" s="138"/>
    </row>
    <row r="201" spans="1:60" ht="13.5" thickBot="1" x14ac:dyDescent="0.25">
      <c r="A201" s="212">
        <f>Constant!A79</f>
        <v>0</v>
      </c>
      <c r="B201" s="228"/>
      <c r="C201" s="228"/>
      <c r="D201" s="228"/>
      <c r="E201" s="228"/>
      <c r="F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</row>
    <row r="202" spans="1:60" ht="14.25" thickTop="1" thickBot="1" x14ac:dyDescent="0.25">
      <c r="A202" s="110"/>
      <c r="G202" s="228"/>
    </row>
    <row r="203" spans="1:60" ht="13.5" thickTop="1" x14ac:dyDescent="0.2">
      <c r="A203" s="110"/>
    </row>
    <row r="204" spans="1:60" x14ac:dyDescent="0.2">
      <c r="A204" s="110"/>
    </row>
  </sheetData>
  <mergeCells count="8">
    <mergeCell ref="A1:M1"/>
    <mergeCell ref="A2:M2"/>
    <mergeCell ref="A3:M3"/>
    <mergeCell ref="B5:B7"/>
    <mergeCell ref="H5:I5"/>
    <mergeCell ref="H6:I6"/>
    <mergeCell ref="H7:I7"/>
    <mergeCell ref="A4:F4"/>
  </mergeCells>
  <phoneticPr fontId="0" type="noConversion"/>
  <printOptions horizontalCentered="1"/>
  <pageMargins left="0" right="0" top="0.23" bottom="0.25" header="0" footer="0.5"/>
  <pageSetup scale="59" fitToHeight="2" orientation="portrait" r:id="rId1"/>
  <headerFooter alignWithMargins="0">
    <oddFooter>&amp;LEFFECTIVE DATE: 04-02-2012&amp;R3500-4</oddFooter>
  </headerFooter>
  <rowBreaks count="1" manualBreakCount="1">
    <brk id="89" max="1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R125"/>
  <sheetViews>
    <sheetView showGridLines="0" topLeftCell="A51" workbookViewId="0">
      <selection activeCell="A23" sqref="A23:IV72"/>
    </sheetView>
  </sheetViews>
  <sheetFormatPr defaultRowHeight="12.75" x14ac:dyDescent="0.2"/>
  <cols>
    <col min="1" max="1" width="12" style="115" customWidth="1"/>
    <col min="2" max="2" width="17.5703125" style="115" customWidth="1"/>
    <col min="3" max="4" width="7.5703125" style="115" customWidth="1"/>
    <col min="5" max="5" width="7.28515625" style="115" customWidth="1"/>
    <col min="6" max="6" width="9" style="115" customWidth="1"/>
    <col min="7" max="7" width="9.140625" style="115" hidden="1" customWidth="1"/>
    <col min="8" max="8" width="9.7109375" style="158" customWidth="1"/>
    <col min="9" max="9" width="9.85546875" style="158" customWidth="1"/>
    <col min="10" max="10" width="8.5703125" style="158" customWidth="1"/>
    <col min="11" max="11" width="8.7109375" style="158" hidden="1" customWidth="1"/>
    <col min="12" max="12" width="8.28515625" style="158" customWidth="1"/>
    <col min="13" max="13" width="8.140625" style="158" customWidth="1"/>
    <col min="14" max="14" width="8.140625" style="158" hidden="1" customWidth="1"/>
    <col min="15" max="15" width="15" style="158" bestFit="1" customWidth="1"/>
    <col min="16" max="16" width="8.85546875" style="125" customWidth="1"/>
    <col min="17" max="17" width="14.42578125" style="158" customWidth="1"/>
    <col min="18" max="18" width="11.85546875" style="158" customWidth="1"/>
    <col min="19" max="20" width="9.140625" style="115" customWidth="1"/>
    <col min="21" max="21" width="9.140625" style="158" customWidth="1"/>
    <col min="22" max="22" width="7" style="158" customWidth="1"/>
    <col min="23" max="23" width="13.7109375" style="115" customWidth="1"/>
    <col min="24" max="28" width="9.140625" style="115" customWidth="1"/>
    <col min="29" max="30" width="9.140625" style="214" customWidth="1"/>
    <col min="31" max="31" width="11.140625" style="214" customWidth="1"/>
    <col min="32" max="32" width="9.42578125" style="214" customWidth="1"/>
    <col min="33" max="33" width="13.5703125" style="214" customWidth="1"/>
    <col min="34" max="34" width="9.140625" style="214" customWidth="1"/>
    <col min="35" max="36" width="9.140625" style="115" customWidth="1"/>
    <col min="37" max="37" width="9.5703125" style="115" customWidth="1"/>
    <col min="38" max="54" width="9.140625" style="115" customWidth="1"/>
    <col min="55" max="16384" width="9.140625" style="115"/>
  </cols>
  <sheetData>
    <row r="1" spans="1:44" ht="26.25" x14ac:dyDescent="0.4">
      <c r="A1" s="852" t="s">
        <v>269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467"/>
      <c r="O1" s="476" t="s">
        <v>271</v>
      </c>
      <c r="P1" s="386"/>
      <c r="R1" s="115"/>
      <c r="AA1" s="214" t="s">
        <v>241</v>
      </c>
      <c r="AH1" s="115"/>
    </row>
    <row r="2" spans="1:44" ht="23.25" x14ac:dyDescent="0.35">
      <c r="A2" s="854" t="s">
        <v>415</v>
      </c>
      <c r="B2" s="855"/>
      <c r="C2" s="855"/>
      <c r="D2" s="855"/>
      <c r="E2" s="855"/>
      <c r="F2" s="855"/>
      <c r="G2" s="855"/>
      <c r="H2" s="855"/>
      <c r="I2" s="855"/>
      <c r="J2" s="855"/>
      <c r="K2" s="855"/>
      <c r="L2" s="855"/>
      <c r="M2" s="855"/>
      <c r="N2" s="468"/>
      <c r="O2" s="477">
        <v>1</v>
      </c>
      <c r="P2" s="215"/>
      <c r="R2" s="115"/>
      <c r="W2" s="138"/>
      <c r="X2" s="138"/>
      <c r="Y2" s="216"/>
      <c r="Z2" s="216"/>
      <c r="AA2" s="216"/>
      <c r="AB2" s="216"/>
      <c r="AC2" s="216"/>
      <c r="AD2" s="216"/>
      <c r="AE2" s="216"/>
      <c r="AF2" s="115"/>
      <c r="AG2" s="115"/>
      <c r="AH2" s="115"/>
    </row>
    <row r="3" spans="1:44" ht="21" thickBot="1" x14ac:dyDescent="0.35">
      <c r="A3" s="856" t="s">
        <v>82</v>
      </c>
      <c r="B3" s="857"/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475"/>
      <c r="O3" s="478">
        <v>466</v>
      </c>
      <c r="P3" s="400"/>
      <c r="R3" s="115"/>
      <c r="W3" s="138"/>
      <c r="X3" s="138"/>
      <c r="Y3" s="216"/>
      <c r="Z3" s="216"/>
      <c r="AA3" s="216"/>
      <c r="AB3" s="216"/>
      <c r="AC3" s="216"/>
      <c r="AD3" s="216"/>
      <c r="AE3" s="216"/>
      <c r="AF3" s="115"/>
      <c r="AG3" s="115"/>
      <c r="AH3" s="115"/>
    </row>
    <row r="4" spans="1:44" ht="15.75" x14ac:dyDescent="0.25">
      <c r="A4" s="862" t="s">
        <v>417</v>
      </c>
      <c r="B4" s="863"/>
      <c r="C4" s="863"/>
      <c r="D4" s="863"/>
      <c r="E4" s="863"/>
      <c r="F4" s="863"/>
      <c r="G4" s="239"/>
      <c r="H4" s="398" t="s">
        <v>268</v>
      </c>
      <c r="I4" s="413"/>
      <c r="J4" s="413"/>
      <c r="K4" s="413"/>
      <c r="L4" s="413"/>
      <c r="M4" s="413"/>
      <c r="N4" s="413"/>
      <c r="O4" s="239"/>
      <c r="P4" s="239"/>
      <c r="Q4" s="399"/>
      <c r="Y4" s="138"/>
      <c r="Z4" s="138"/>
      <c r="AA4" s="138"/>
      <c r="AB4" s="138"/>
      <c r="AC4" s="216"/>
      <c r="AD4" s="216"/>
      <c r="AE4" s="216"/>
      <c r="AF4" s="216"/>
      <c r="AG4" s="216"/>
      <c r="AH4" s="216"/>
    </row>
    <row r="5" spans="1:44" ht="15.75" x14ac:dyDescent="0.25">
      <c r="A5" s="338" t="s">
        <v>41</v>
      </c>
      <c r="B5" s="858"/>
      <c r="C5" s="58"/>
      <c r="D5" s="58"/>
      <c r="E5" s="59"/>
      <c r="F5" s="60"/>
      <c r="G5" s="61"/>
      <c r="H5" s="844" t="s">
        <v>413</v>
      </c>
      <c r="I5" s="845"/>
      <c r="J5" s="58"/>
      <c r="K5" s="58"/>
      <c r="L5" s="58"/>
      <c r="M5" s="62" t="s">
        <v>62</v>
      </c>
      <c r="N5" s="58"/>
      <c r="O5" s="58"/>
      <c r="P5" s="63" t="s">
        <v>235</v>
      </c>
      <c r="Q5" s="248"/>
      <c r="R5" s="115"/>
      <c r="T5" s="158"/>
      <c r="W5" s="138"/>
      <c r="X5" s="138"/>
      <c r="Y5" s="216"/>
      <c r="Z5" s="216"/>
      <c r="AA5" s="216"/>
      <c r="AB5" s="216"/>
      <c r="AC5" s="216"/>
      <c r="AD5" s="216"/>
      <c r="AE5" s="216"/>
      <c r="AF5" s="115"/>
      <c r="AG5" s="115"/>
      <c r="AH5" s="115"/>
      <c r="AO5" s="138" t="s">
        <v>114</v>
      </c>
    </row>
    <row r="6" spans="1:44" ht="15.75" customHeight="1" x14ac:dyDescent="0.25">
      <c r="A6" s="339" t="s">
        <v>42</v>
      </c>
      <c r="B6" s="858"/>
      <c r="C6" s="64"/>
      <c r="D6" s="58" t="s">
        <v>3</v>
      </c>
      <c r="E6" s="55"/>
      <c r="F6" s="65"/>
      <c r="G6" s="160"/>
      <c r="H6" s="860" t="s">
        <v>414</v>
      </c>
      <c r="I6" s="847"/>
      <c r="J6" s="67"/>
      <c r="K6" s="67"/>
      <c r="L6" s="67" t="s">
        <v>6</v>
      </c>
      <c r="M6" s="68" t="s">
        <v>63</v>
      </c>
      <c r="N6" s="67"/>
      <c r="O6" s="67" t="s">
        <v>6</v>
      </c>
      <c r="P6" s="69" t="s">
        <v>236</v>
      </c>
      <c r="Q6" s="249"/>
      <c r="R6" s="115"/>
      <c r="W6" s="138"/>
      <c r="X6" s="138"/>
      <c r="Y6" s="216"/>
      <c r="Z6" s="216"/>
      <c r="AA6" s="216"/>
      <c r="AB6" s="216"/>
      <c r="AC6" s="216"/>
      <c r="AD6" s="216"/>
      <c r="AE6" s="216"/>
      <c r="AF6" s="115"/>
      <c r="AG6" s="115"/>
      <c r="AH6" s="115"/>
      <c r="AO6" s="159">
        <v>37291</v>
      </c>
      <c r="AP6" s="217"/>
      <c r="AQ6" s="217"/>
      <c r="AR6" s="217"/>
    </row>
    <row r="7" spans="1:44" ht="15.75" x14ac:dyDescent="0.25">
      <c r="A7" s="339" t="s">
        <v>43</v>
      </c>
      <c r="B7" s="859"/>
      <c r="C7" s="64"/>
      <c r="D7" s="64" t="s">
        <v>9</v>
      </c>
      <c r="E7" s="55"/>
      <c r="F7" s="65"/>
      <c r="G7" s="160"/>
      <c r="H7" s="861"/>
      <c r="I7" s="849"/>
      <c r="J7" s="67" t="s">
        <v>6</v>
      </c>
      <c r="K7" s="67" t="s">
        <v>6</v>
      </c>
      <c r="L7" s="67" t="s">
        <v>68</v>
      </c>
      <c r="M7" s="72" t="s">
        <v>61</v>
      </c>
      <c r="N7" s="67"/>
      <c r="O7" s="67" t="s">
        <v>34</v>
      </c>
      <c r="P7" s="69" t="s">
        <v>36</v>
      </c>
      <c r="Q7" s="249"/>
      <c r="R7" s="115"/>
      <c r="U7" s="125"/>
      <c r="V7" s="218" t="s">
        <v>363</v>
      </c>
      <c r="W7" s="138" t="s">
        <v>16</v>
      </c>
      <c r="X7" s="138"/>
      <c r="Y7" s="220" t="s">
        <v>418</v>
      </c>
      <c r="Z7" s="220" t="s">
        <v>6</v>
      </c>
      <c r="AA7" s="220"/>
      <c r="AB7" s="220"/>
      <c r="AC7" s="220"/>
      <c r="AD7" s="220" t="s">
        <v>6</v>
      </c>
      <c r="AE7" s="216"/>
      <c r="AF7" s="138"/>
      <c r="AG7" s="138"/>
      <c r="AH7" s="138"/>
      <c r="AI7" s="138"/>
      <c r="AJ7" s="138"/>
      <c r="AK7" s="138"/>
      <c r="AL7" s="138"/>
      <c r="AM7" s="138"/>
      <c r="AN7" s="138"/>
      <c r="AO7" s="161">
        <v>1.04</v>
      </c>
    </row>
    <row r="8" spans="1:44" ht="15.75" x14ac:dyDescent="0.25">
      <c r="A8" s="340"/>
      <c r="B8" s="64" t="s">
        <v>2</v>
      </c>
      <c r="C8" s="64" t="s">
        <v>3</v>
      </c>
      <c r="D8" s="64" t="s">
        <v>28</v>
      </c>
      <c r="E8" s="55"/>
      <c r="F8" s="65"/>
      <c r="G8" s="66" t="s">
        <v>4</v>
      </c>
      <c r="H8" s="240" t="s">
        <v>30</v>
      </c>
      <c r="I8" s="433"/>
      <c r="J8" s="67" t="s">
        <v>5</v>
      </c>
      <c r="K8" s="67" t="s">
        <v>5</v>
      </c>
      <c r="L8" s="67" t="s">
        <v>5</v>
      </c>
      <c r="M8" s="67"/>
      <c r="N8" s="67" t="s">
        <v>6</v>
      </c>
      <c r="O8" s="67" t="s">
        <v>35</v>
      </c>
      <c r="P8" s="69" t="s">
        <v>39</v>
      </c>
      <c r="Q8" s="250" t="s">
        <v>37</v>
      </c>
      <c r="R8" s="115"/>
      <c r="U8" s="218"/>
      <c r="V8" s="218" t="s">
        <v>364</v>
      </c>
      <c r="W8" s="219"/>
      <c r="X8" s="156"/>
      <c r="Y8" s="219" t="s">
        <v>5</v>
      </c>
      <c r="Z8" s="219" t="s">
        <v>422</v>
      </c>
      <c r="AA8" s="220"/>
      <c r="AB8" s="219" t="s">
        <v>69</v>
      </c>
      <c r="AC8" s="219" t="s">
        <v>6</v>
      </c>
      <c r="AD8" s="219" t="s">
        <v>68</v>
      </c>
      <c r="AE8" s="219" t="s">
        <v>74</v>
      </c>
      <c r="AF8" s="219" t="s">
        <v>75</v>
      </c>
      <c r="AG8" s="219"/>
      <c r="AH8" s="115"/>
      <c r="AL8" s="138"/>
      <c r="AM8" s="138"/>
      <c r="AN8" s="138"/>
      <c r="AO8" s="138"/>
    </row>
    <row r="9" spans="1:44" ht="15.75" x14ac:dyDescent="0.25">
      <c r="A9" s="341" t="s">
        <v>7</v>
      </c>
      <c r="B9" s="73" t="s">
        <v>8</v>
      </c>
      <c r="C9" s="73" t="s">
        <v>9</v>
      </c>
      <c r="D9" s="74" t="s">
        <v>10</v>
      </c>
      <c r="E9" s="75" t="s">
        <v>10</v>
      </c>
      <c r="F9" s="76" t="s">
        <v>11</v>
      </c>
      <c r="G9" s="77" t="s">
        <v>12</v>
      </c>
      <c r="H9" s="78" t="s">
        <v>29</v>
      </c>
      <c r="I9" s="78" t="s">
        <v>31</v>
      </c>
      <c r="J9" s="79" t="s">
        <v>13</v>
      </c>
      <c r="K9" s="79" t="s">
        <v>13</v>
      </c>
      <c r="L9" s="79" t="s">
        <v>13</v>
      </c>
      <c r="M9" s="79" t="s">
        <v>14</v>
      </c>
      <c r="N9" s="79" t="s">
        <v>13</v>
      </c>
      <c r="O9" s="79" t="s">
        <v>13</v>
      </c>
      <c r="P9" s="80" t="s">
        <v>40</v>
      </c>
      <c r="Q9" s="251" t="s">
        <v>38</v>
      </c>
      <c r="R9" s="115"/>
      <c r="U9" s="218" t="s">
        <v>234</v>
      </c>
      <c r="V9" s="218" t="s">
        <v>76</v>
      </c>
      <c r="W9" s="156" t="s">
        <v>0</v>
      </c>
      <c r="X9" s="156" t="s">
        <v>1</v>
      </c>
      <c r="Y9" s="156" t="s">
        <v>13</v>
      </c>
      <c r="Z9" s="156" t="s">
        <v>13</v>
      </c>
      <c r="AA9" s="220" t="s">
        <v>24</v>
      </c>
      <c r="AB9" s="156" t="s">
        <v>13</v>
      </c>
      <c r="AC9" s="156" t="s">
        <v>13</v>
      </c>
      <c r="AD9" s="156" t="s">
        <v>420</v>
      </c>
      <c r="AE9" s="156" t="s">
        <v>13</v>
      </c>
      <c r="AF9" s="156" t="s">
        <v>77</v>
      </c>
      <c r="AG9" s="156" t="s">
        <v>27</v>
      </c>
      <c r="AH9" s="115"/>
      <c r="AL9" s="138"/>
      <c r="AM9" s="138"/>
      <c r="AN9" s="138"/>
      <c r="AO9" s="156" t="s">
        <v>0</v>
      </c>
    </row>
    <row r="10" spans="1:44" x14ac:dyDescent="0.2">
      <c r="A10" s="370">
        <v>1030</v>
      </c>
      <c r="B10" s="191" t="s">
        <v>214</v>
      </c>
      <c r="C10" s="124">
        <f t="shared" ref="C10:C41" si="0">$O$2*U10</f>
        <v>86.33</v>
      </c>
      <c r="D10" s="124">
        <f t="shared" ref="D10:D41" si="1">$O$2*(U10+V10)</f>
        <v>95.45</v>
      </c>
      <c r="E10" s="166" t="s">
        <v>199</v>
      </c>
      <c r="F10" s="194" t="s">
        <v>396</v>
      </c>
      <c r="G10" s="171" t="s">
        <v>226</v>
      </c>
      <c r="H10" s="169">
        <f t="shared" ref="H10:H41" si="2">$O$2*W10</f>
        <v>844.8</v>
      </c>
      <c r="I10" s="169">
        <f t="shared" ref="I10:I41" si="3">$O$2*X10</f>
        <v>111.36</v>
      </c>
      <c r="J10" s="124">
        <f t="shared" ref="J10:J41" si="4">$O$2*Y10</f>
        <v>35.43</v>
      </c>
      <c r="K10" s="124">
        <f t="shared" ref="K10:K41" si="5">$O$2*Z10</f>
        <v>25.53</v>
      </c>
      <c r="L10" s="124">
        <f t="shared" ref="L10:L41" si="6">$O$2*AD10</f>
        <v>19.440000000000001</v>
      </c>
      <c r="M10" s="124">
        <f t="shared" ref="M10:M41" si="7">$O$2*AA10</f>
        <v>99</v>
      </c>
      <c r="N10" s="124">
        <f t="shared" ref="N10:N41" si="8">SUM($O$2*AC10)</f>
        <v>136.35</v>
      </c>
      <c r="O10" s="124">
        <f t="shared" ref="O10:O41" si="9">$O$2*AE10</f>
        <v>51.06</v>
      </c>
      <c r="P10" s="166">
        <f t="shared" ref="P10:P41" si="10">$O$2*AF10</f>
        <v>0</v>
      </c>
      <c r="Q10" s="260" t="e">
        <f t="shared" ref="Q10:Q41" si="11">AG10*$O$2</f>
        <v>#REF!</v>
      </c>
      <c r="R10" s="115"/>
      <c r="U10" s="125">
        <v>86.33</v>
      </c>
      <c r="V10" s="125">
        <v>9.1199999999999992</v>
      </c>
      <c r="W10" s="204">
        <f>AM10*Constant!$B$7</f>
        <v>844.8</v>
      </c>
      <c r="X10" s="125">
        <f>AM10*Constant!$B$8</f>
        <v>111.36</v>
      </c>
      <c r="Y10" s="125">
        <f>AK10/144*Constant!$B$33</f>
        <v>35.43</v>
      </c>
      <c r="Z10" s="125">
        <f>AK10/144*Constant!$B$37</f>
        <v>25.53</v>
      </c>
      <c r="AA10" s="125">
        <f>AK10/144*Constant!$B$41</f>
        <v>99</v>
      </c>
      <c r="AB10" s="125">
        <f>AK10/144*Constant!$B$40</f>
        <v>39</v>
      </c>
      <c r="AC10" s="125">
        <f>AK10/144*Constant!$B$36</f>
        <v>136.35</v>
      </c>
      <c r="AD10" s="125">
        <f>AK10/144*Constant!$B$38</f>
        <v>19.440000000000001</v>
      </c>
      <c r="AE10" s="221">
        <f>AK10/144*Constant!$B$44</f>
        <v>51.06</v>
      </c>
      <c r="AF10" s="125">
        <f>+AM10*Constant!$B$57</f>
        <v>0</v>
      </c>
      <c r="AG10" s="125" t="e">
        <f>AM10*Constant!#REF!</f>
        <v>#REF!</v>
      </c>
      <c r="AI10" s="216">
        <v>12</v>
      </c>
      <c r="AJ10" s="216">
        <v>36</v>
      </c>
      <c r="AK10" s="216">
        <f t="shared" ref="AK10:AK17" si="12">AI10*AJ10</f>
        <v>432</v>
      </c>
      <c r="AL10" s="216">
        <f t="shared" ref="AL10:AL20" si="13">AI10*2+AJ10*2</f>
        <v>96</v>
      </c>
      <c r="AM10" s="216">
        <f t="shared" ref="AM10:AM20" si="14">AI10+AJ10</f>
        <v>48</v>
      </c>
      <c r="AO10" s="125">
        <v>21.05</v>
      </c>
    </row>
    <row r="11" spans="1:44" x14ac:dyDescent="0.2">
      <c r="A11" s="371">
        <v>1038</v>
      </c>
      <c r="B11" s="183" t="s">
        <v>216</v>
      </c>
      <c r="C11" s="121">
        <f t="shared" si="0"/>
        <v>89.32</v>
      </c>
      <c r="D11" s="121">
        <f t="shared" si="1"/>
        <v>98.75</v>
      </c>
      <c r="E11" s="174" t="s">
        <v>199</v>
      </c>
      <c r="F11" s="190" t="s">
        <v>396</v>
      </c>
      <c r="G11" s="125" t="s">
        <v>226</v>
      </c>
      <c r="H11" s="177">
        <f t="shared" si="2"/>
        <v>985.6</v>
      </c>
      <c r="I11" s="177">
        <f t="shared" si="3"/>
        <v>129.91999999999999</v>
      </c>
      <c r="J11" s="121">
        <f t="shared" si="4"/>
        <v>43.3</v>
      </c>
      <c r="K11" s="121">
        <f t="shared" si="5"/>
        <v>31.2</v>
      </c>
      <c r="L11" s="121">
        <f t="shared" si="6"/>
        <v>23.76</v>
      </c>
      <c r="M11" s="121">
        <f t="shared" si="7"/>
        <v>121</v>
      </c>
      <c r="N11" s="121">
        <f t="shared" si="8"/>
        <v>166.65</v>
      </c>
      <c r="O11" s="121">
        <f t="shared" si="9"/>
        <v>62.41</v>
      </c>
      <c r="P11" s="174">
        <f t="shared" si="10"/>
        <v>0</v>
      </c>
      <c r="Q11" s="258" t="e">
        <f t="shared" si="11"/>
        <v>#REF!</v>
      </c>
      <c r="R11" s="115"/>
      <c r="U11" s="125">
        <v>89.32</v>
      </c>
      <c r="V11" s="125">
        <v>9.43</v>
      </c>
      <c r="W11" s="204">
        <f>AM11*Constant!$B$7</f>
        <v>985.6</v>
      </c>
      <c r="X11" s="125">
        <f>AM11*Constant!$B$8</f>
        <v>129.91999999999999</v>
      </c>
      <c r="Y11" s="125">
        <f>AK11/144*Constant!$B$33</f>
        <v>43.3</v>
      </c>
      <c r="Z11" s="125">
        <f>AK11/144*Constant!$B$37</f>
        <v>31.2</v>
      </c>
      <c r="AA11" s="125">
        <f>AK11/144*Constant!$B$41</f>
        <v>121</v>
      </c>
      <c r="AB11" s="125">
        <f>AK11/144*Constant!$B$40</f>
        <v>47.67</v>
      </c>
      <c r="AC11" s="125">
        <f>AK11/144*Constant!$B$36</f>
        <v>166.65</v>
      </c>
      <c r="AD11" s="125">
        <f>AK11/144*Constant!$B$38</f>
        <v>23.76</v>
      </c>
      <c r="AE11" s="221">
        <f>AK11/144*Constant!$B$44</f>
        <v>62.41</v>
      </c>
      <c r="AF11" s="125">
        <f>+AM11*Constant!$B$57</f>
        <v>0</v>
      </c>
      <c r="AG11" s="125" t="e">
        <f>AM11*Constant!#REF!</f>
        <v>#REF!</v>
      </c>
      <c r="AI11" s="216">
        <v>12</v>
      </c>
      <c r="AJ11" s="216">
        <v>44</v>
      </c>
      <c r="AK11" s="216">
        <f t="shared" si="12"/>
        <v>528</v>
      </c>
      <c r="AL11" s="216">
        <f t="shared" si="13"/>
        <v>112</v>
      </c>
      <c r="AM11" s="216">
        <f t="shared" si="14"/>
        <v>56</v>
      </c>
      <c r="AO11" s="125">
        <v>24.44</v>
      </c>
    </row>
    <row r="12" spans="1:44" x14ac:dyDescent="0.2">
      <c r="A12" s="371">
        <v>1040</v>
      </c>
      <c r="B12" s="183" t="s">
        <v>218</v>
      </c>
      <c r="C12" s="121">
        <f t="shared" si="0"/>
        <v>90.73</v>
      </c>
      <c r="D12" s="121">
        <f t="shared" si="1"/>
        <v>100.32</v>
      </c>
      <c r="E12" s="174" t="s">
        <v>199</v>
      </c>
      <c r="F12" s="190" t="s">
        <v>396</v>
      </c>
      <c r="G12" s="125" t="s">
        <v>226</v>
      </c>
      <c r="H12" s="177">
        <f t="shared" si="2"/>
        <v>1056</v>
      </c>
      <c r="I12" s="121">
        <f t="shared" si="3"/>
        <v>139.19999999999999</v>
      </c>
      <c r="J12" s="121">
        <f t="shared" si="4"/>
        <v>47.24</v>
      </c>
      <c r="K12" s="121">
        <f t="shared" si="5"/>
        <v>34.04</v>
      </c>
      <c r="L12" s="121">
        <f t="shared" si="6"/>
        <v>25.92</v>
      </c>
      <c r="M12" s="121">
        <f t="shared" si="7"/>
        <v>132</v>
      </c>
      <c r="N12" s="121">
        <f t="shared" si="8"/>
        <v>181.8</v>
      </c>
      <c r="O12" s="121">
        <f t="shared" si="9"/>
        <v>68.08</v>
      </c>
      <c r="P12" s="174">
        <f t="shared" si="10"/>
        <v>0</v>
      </c>
      <c r="Q12" s="258" t="e">
        <f t="shared" si="11"/>
        <v>#REF!</v>
      </c>
      <c r="R12" s="115"/>
      <c r="U12" s="125">
        <v>90.73</v>
      </c>
      <c r="V12" s="125">
        <v>9.59</v>
      </c>
      <c r="W12" s="204">
        <f>AM12*Constant!$B$7</f>
        <v>1056</v>
      </c>
      <c r="X12" s="125">
        <f>AM12*Constant!$B$8</f>
        <v>139.19999999999999</v>
      </c>
      <c r="Y12" s="125">
        <f>AK12/144*Constant!$B$33</f>
        <v>47.24</v>
      </c>
      <c r="Z12" s="125">
        <f>AK12/144*Constant!$B$37</f>
        <v>34.04</v>
      </c>
      <c r="AA12" s="125">
        <f>AK12/144*Constant!$B$41</f>
        <v>132</v>
      </c>
      <c r="AB12" s="125">
        <f>AK12/144*Constant!$B$40</f>
        <v>52</v>
      </c>
      <c r="AC12" s="125">
        <f>AK12/144*Constant!$B$36</f>
        <v>181.8</v>
      </c>
      <c r="AD12" s="125">
        <f>AK12/144*Constant!$B$38</f>
        <v>25.92</v>
      </c>
      <c r="AE12" s="221">
        <f>AK12/144*Constant!$B$44</f>
        <v>68.08</v>
      </c>
      <c r="AF12" s="125">
        <f>+AM12*Constant!$B$57</f>
        <v>0</v>
      </c>
      <c r="AG12" s="125" t="e">
        <f>AM12*Constant!#REF!</f>
        <v>#REF!</v>
      </c>
      <c r="AI12" s="216">
        <v>12</v>
      </c>
      <c r="AJ12" s="216">
        <v>48</v>
      </c>
      <c r="AK12" s="216">
        <f t="shared" si="12"/>
        <v>576</v>
      </c>
      <c r="AL12" s="216">
        <f t="shared" si="13"/>
        <v>120</v>
      </c>
      <c r="AM12" s="216">
        <f t="shared" si="14"/>
        <v>60</v>
      </c>
      <c r="AO12" s="125">
        <v>26.1</v>
      </c>
    </row>
    <row r="13" spans="1:44" x14ac:dyDescent="0.2">
      <c r="A13" s="371">
        <v>1044</v>
      </c>
      <c r="B13" s="183" t="s">
        <v>220</v>
      </c>
      <c r="C13" s="121">
        <f t="shared" si="0"/>
        <v>94.66</v>
      </c>
      <c r="D13" s="121">
        <f t="shared" si="1"/>
        <v>104.35</v>
      </c>
      <c r="E13" s="174" t="s">
        <v>199</v>
      </c>
      <c r="F13" s="190" t="s">
        <v>396</v>
      </c>
      <c r="G13" s="125" t="s">
        <v>226</v>
      </c>
      <c r="H13" s="177">
        <f t="shared" si="2"/>
        <v>1126.4000000000001</v>
      </c>
      <c r="I13" s="121">
        <f t="shared" si="3"/>
        <v>148.47999999999999</v>
      </c>
      <c r="J13" s="121">
        <f t="shared" si="4"/>
        <v>51.18</v>
      </c>
      <c r="K13" s="121">
        <f t="shared" si="5"/>
        <v>36.880000000000003</v>
      </c>
      <c r="L13" s="121">
        <f t="shared" si="6"/>
        <v>28.08</v>
      </c>
      <c r="M13" s="121">
        <f t="shared" si="7"/>
        <v>143</v>
      </c>
      <c r="N13" s="121">
        <f t="shared" si="8"/>
        <v>196.95</v>
      </c>
      <c r="O13" s="121">
        <f t="shared" si="9"/>
        <v>73.75</v>
      </c>
      <c r="P13" s="174">
        <f t="shared" si="10"/>
        <v>0</v>
      </c>
      <c r="Q13" s="258" t="e">
        <f t="shared" si="11"/>
        <v>#REF!</v>
      </c>
      <c r="R13" s="115"/>
      <c r="U13" s="125">
        <v>94.66</v>
      </c>
      <c r="V13" s="125">
        <v>9.69</v>
      </c>
      <c r="W13" s="204">
        <f>AM13*Constant!$B$7</f>
        <v>1126.4000000000001</v>
      </c>
      <c r="X13" s="125">
        <f>AM13*Constant!$B$8</f>
        <v>148.47999999999999</v>
      </c>
      <c r="Y13" s="125">
        <f>AK13/144*Constant!$B$33</f>
        <v>51.18</v>
      </c>
      <c r="Z13" s="125">
        <f>AK13/144*Constant!$B$37</f>
        <v>36.880000000000003</v>
      </c>
      <c r="AA13" s="125">
        <f>AK13/144*Constant!$B$41</f>
        <v>143</v>
      </c>
      <c r="AB13" s="125">
        <f>AK13/144*Constant!$B$40</f>
        <v>56.33</v>
      </c>
      <c r="AC13" s="125">
        <f>AK13/144*Constant!$B$36</f>
        <v>196.95</v>
      </c>
      <c r="AD13" s="125">
        <f>AK13/144*Constant!$B$38</f>
        <v>28.08</v>
      </c>
      <c r="AE13" s="221">
        <f>AK13/144*Constant!$B$44</f>
        <v>73.75</v>
      </c>
      <c r="AF13" s="125">
        <f>+AM13*Constant!$B$57</f>
        <v>0</v>
      </c>
      <c r="AG13" s="125" t="e">
        <f>AM13*Constant!#REF!</f>
        <v>#REF!</v>
      </c>
      <c r="AI13" s="216">
        <v>12</v>
      </c>
      <c r="AJ13" s="216">
        <v>52</v>
      </c>
      <c r="AK13" s="216">
        <f t="shared" si="12"/>
        <v>624</v>
      </c>
      <c r="AL13" s="216">
        <f t="shared" si="13"/>
        <v>128</v>
      </c>
      <c r="AM13" s="216">
        <f t="shared" si="14"/>
        <v>64</v>
      </c>
      <c r="AO13" s="125">
        <v>27.77</v>
      </c>
    </row>
    <row r="14" spans="1:44" x14ac:dyDescent="0.2">
      <c r="A14" s="371">
        <v>1046</v>
      </c>
      <c r="B14" s="183" t="s">
        <v>398</v>
      </c>
      <c r="C14" s="121">
        <f t="shared" si="0"/>
        <v>97.2</v>
      </c>
      <c r="D14" s="121">
        <f t="shared" si="1"/>
        <v>107.16</v>
      </c>
      <c r="E14" s="174" t="s">
        <v>199</v>
      </c>
      <c r="F14" s="190" t="s">
        <v>396</v>
      </c>
      <c r="G14" s="125" t="s">
        <v>226</v>
      </c>
      <c r="H14" s="177">
        <f t="shared" si="2"/>
        <v>1161.5999999999999</v>
      </c>
      <c r="I14" s="177">
        <f t="shared" si="3"/>
        <v>153.12</v>
      </c>
      <c r="J14" s="121">
        <f t="shared" si="4"/>
        <v>53.15</v>
      </c>
      <c r="K14" s="121">
        <f t="shared" si="5"/>
        <v>38.299999999999997</v>
      </c>
      <c r="L14" s="121">
        <f t="shared" si="6"/>
        <v>29.16</v>
      </c>
      <c r="M14" s="121">
        <f t="shared" si="7"/>
        <v>148.5</v>
      </c>
      <c r="N14" s="121">
        <f t="shared" si="8"/>
        <v>204.53</v>
      </c>
      <c r="O14" s="121">
        <f t="shared" si="9"/>
        <v>76.59</v>
      </c>
      <c r="P14" s="174">
        <f t="shared" si="10"/>
        <v>0</v>
      </c>
      <c r="Q14" s="258" t="e">
        <f t="shared" si="11"/>
        <v>#REF!</v>
      </c>
      <c r="R14" s="115"/>
      <c r="U14" s="125">
        <v>97.2</v>
      </c>
      <c r="V14" s="125">
        <v>9.9600000000000009</v>
      </c>
      <c r="W14" s="204">
        <f>AM14*Constant!$B$7</f>
        <v>1161.5999999999999</v>
      </c>
      <c r="X14" s="125">
        <f>AM14*Constant!$B$8</f>
        <v>153.12</v>
      </c>
      <c r="Y14" s="125">
        <f>AK14/144*Constant!$B$33</f>
        <v>53.15</v>
      </c>
      <c r="Z14" s="125">
        <f>AK14/144*Constant!$B$37</f>
        <v>38.299999999999997</v>
      </c>
      <c r="AA14" s="125">
        <f>AK14/144*Constant!$B$41</f>
        <v>148.5</v>
      </c>
      <c r="AB14" s="125">
        <f>AK14/144*Constant!$B$40</f>
        <v>58.5</v>
      </c>
      <c r="AC14" s="125">
        <f>AK14/144*Constant!$B$36</f>
        <v>204.53</v>
      </c>
      <c r="AD14" s="125">
        <f>AK14/144*Constant!$B$38</f>
        <v>29.16</v>
      </c>
      <c r="AE14" s="221">
        <f>AK14/144*Constant!$B$44</f>
        <v>76.59</v>
      </c>
      <c r="AF14" s="125">
        <f>+AM14*Constant!$B$57</f>
        <v>0</v>
      </c>
      <c r="AG14" s="125" t="e">
        <f>AM14*Constant!#REF!</f>
        <v>#REF!</v>
      </c>
      <c r="AI14" s="216">
        <v>12</v>
      </c>
      <c r="AJ14" s="216">
        <v>54</v>
      </c>
      <c r="AK14" s="216">
        <f t="shared" si="12"/>
        <v>648</v>
      </c>
      <c r="AL14" s="216">
        <f t="shared" si="13"/>
        <v>132</v>
      </c>
      <c r="AM14" s="216">
        <f t="shared" si="14"/>
        <v>66</v>
      </c>
      <c r="AO14" s="125"/>
    </row>
    <row r="15" spans="1:44" x14ac:dyDescent="0.2">
      <c r="A15" s="371">
        <v>1050</v>
      </c>
      <c r="B15" s="183" t="s">
        <v>266</v>
      </c>
      <c r="C15" s="121">
        <f t="shared" si="0"/>
        <v>102.74</v>
      </c>
      <c r="D15" s="121">
        <f t="shared" si="1"/>
        <v>113.26</v>
      </c>
      <c r="E15" s="174" t="s">
        <v>199</v>
      </c>
      <c r="F15" s="190" t="s">
        <v>396</v>
      </c>
      <c r="G15" s="125" t="s">
        <v>226</v>
      </c>
      <c r="H15" s="177">
        <f t="shared" si="2"/>
        <v>1267.2</v>
      </c>
      <c r="I15" s="177">
        <f t="shared" si="3"/>
        <v>167.04</v>
      </c>
      <c r="J15" s="121">
        <f t="shared" si="4"/>
        <v>59.05</v>
      </c>
      <c r="K15" s="121">
        <f t="shared" si="5"/>
        <v>42.55</v>
      </c>
      <c r="L15" s="121">
        <f t="shared" si="6"/>
        <v>32.4</v>
      </c>
      <c r="M15" s="121">
        <f t="shared" si="7"/>
        <v>165</v>
      </c>
      <c r="N15" s="121">
        <f t="shared" si="8"/>
        <v>227.25</v>
      </c>
      <c r="O15" s="121">
        <f t="shared" si="9"/>
        <v>85.1</v>
      </c>
      <c r="P15" s="174">
        <f t="shared" si="10"/>
        <v>0</v>
      </c>
      <c r="Q15" s="258" t="e">
        <f t="shared" si="11"/>
        <v>#REF!</v>
      </c>
      <c r="R15" s="115"/>
      <c r="U15" s="125">
        <v>102.74</v>
      </c>
      <c r="V15" s="125">
        <v>10.52</v>
      </c>
      <c r="W15" s="204">
        <f>AM15*Constant!$B$7</f>
        <v>1267.2</v>
      </c>
      <c r="X15" s="125">
        <f>AM15*Constant!$B$8</f>
        <v>167.04</v>
      </c>
      <c r="Y15" s="125">
        <f>AK15/144*Constant!$B$33</f>
        <v>59.05</v>
      </c>
      <c r="Z15" s="125">
        <f>AK15/144*Constant!$B$37</f>
        <v>42.55</v>
      </c>
      <c r="AA15" s="125">
        <f>AK15/144*Constant!$B$41</f>
        <v>165</v>
      </c>
      <c r="AB15" s="125">
        <f>AK15/144*Constant!$B$40</f>
        <v>65</v>
      </c>
      <c r="AC15" s="125">
        <f>AK15/144*Constant!$B$36</f>
        <v>227.25</v>
      </c>
      <c r="AD15" s="125">
        <f>AK15/144*Constant!$B$38</f>
        <v>32.4</v>
      </c>
      <c r="AE15" s="221">
        <f>AK15/144*Constant!$B$44</f>
        <v>85.1</v>
      </c>
      <c r="AF15" s="125">
        <f>+AM15*Constant!$B$57</f>
        <v>0</v>
      </c>
      <c r="AG15" s="125" t="e">
        <f>AM15*Constant!#REF!</f>
        <v>#REF!</v>
      </c>
      <c r="AI15" s="216">
        <v>12</v>
      </c>
      <c r="AJ15" s="216">
        <v>60</v>
      </c>
      <c r="AK15" s="216">
        <f t="shared" si="12"/>
        <v>720</v>
      </c>
      <c r="AL15" s="216">
        <f t="shared" si="13"/>
        <v>144</v>
      </c>
      <c r="AM15" s="216">
        <f t="shared" si="14"/>
        <v>72</v>
      </c>
      <c r="AO15" s="125">
        <v>31.15</v>
      </c>
    </row>
    <row r="16" spans="1:44" x14ac:dyDescent="0.2">
      <c r="A16" s="371">
        <v>1052</v>
      </c>
      <c r="B16" s="426" t="s">
        <v>498</v>
      </c>
      <c r="C16" s="121">
        <f t="shared" si="0"/>
        <v>104.35</v>
      </c>
      <c r="D16" s="121">
        <f t="shared" si="1"/>
        <v>114.99</v>
      </c>
      <c r="E16" s="174" t="s">
        <v>199</v>
      </c>
      <c r="F16" s="190" t="s">
        <v>396</v>
      </c>
      <c r="G16" s="125" t="s">
        <v>226</v>
      </c>
      <c r="H16" s="177">
        <f t="shared" si="2"/>
        <v>28.86</v>
      </c>
      <c r="I16" s="177">
        <f t="shared" si="3"/>
        <v>42.92</v>
      </c>
      <c r="J16" s="121">
        <f t="shared" si="4"/>
        <v>6.51</v>
      </c>
      <c r="K16" s="121">
        <f t="shared" si="5"/>
        <v>8.27</v>
      </c>
      <c r="L16" s="121">
        <f t="shared" si="6"/>
        <v>43.92</v>
      </c>
      <c r="M16" s="121">
        <f t="shared" si="7"/>
        <v>6.72</v>
      </c>
      <c r="N16" s="121">
        <f t="shared" si="8"/>
        <v>4.8600000000000003</v>
      </c>
      <c r="O16" s="121">
        <f t="shared" si="9"/>
        <v>38.75</v>
      </c>
      <c r="P16" s="174">
        <f t="shared" si="10"/>
        <v>7.4</v>
      </c>
      <c r="Q16" s="258">
        <f t="shared" si="11"/>
        <v>9.6199999999999992</v>
      </c>
      <c r="R16" s="115"/>
      <c r="U16" s="125">
        <v>104.35</v>
      </c>
      <c r="V16" s="125">
        <v>10.64</v>
      </c>
      <c r="W16" s="204">
        <v>28.86</v>
      </c>
      <c r="X16" s="125">
        <v>42.92</v>
      </c>
      <c r="Y16" s="125">
        <v>6.51</v>
      </c>
      <c r="Z16" s="125">
        <v>8.27</v>
      </c>
      <c r="AA16" s="125">
        <v>6.72</v>
      </c>
      <c r="AB16" s="125">
        <f>AK16/144*Constant!$B$40</f>
        <v>65</v>
      </c>
      <c r="AC16" s="125">
        <v>4.8600000000000003</v>
      </c>
      <c r="AD16" s="125">
        <v>43.92</v>
      </c>
      <c r="AE16" s="221">
        <v>38.75</v>
      </c>
      <c r="AF16" s="125">
        <v>7.4</v>
      </c>
      <c r="AG16" s="125">
        <v>9.6199999999999992</v>
      </c>
      <c r="AI16" s="216">
        <v>12</v>
      </c>
      <c r="AJ16" s="216">
        <v>60</v>
      </c>
      <c r="AK16" s="216">
        <f>AI16*AJ16</f>
        <v>720</v>
      </c>
      <c r="AL16" s="216">
        <f>AI16*2+AJ16*2</f>
        <v>144</v>
      </c>
      <c r="AM16" s="216">
        <f>AI16+AJ16</f>
        <v>72</v>
      </c>
      <c r="AO16" s="125">
        <v>31.15</v>
      </c>
    </row>
    <row r="17" spans="1:41" x14ac:dyDescent="0.2">
      <c r="A17" s="371" t="s">
        <v>388</v>
      </c>
      <c r="B17" s="183" t="s">
        <v>222</v>
      </c>
      <c r="C17" s="121">
        <f t="shared" si="0"/>
        <v>104.87</v>
      </c>
      <c r="D17" s="121">
        <f t="shared" si="1"/>
        <v>115.6</v>
      </c>
      <c r="E17" s="174" t="s">
        <v>199</v>
      </c>
      <c r="F17" s="190" t="s">
        <v>396</v>
      </c>
      <c r="G17" s="125" t="s">
        <v>226</v>
      </c>
      <c r="H17" s="177">
        <f t="shared" si="2"/>
        <v>1372.8</v>
      </c>
      <c r="I17" s="177">
        <f t="shared" si="3"/>
        <v>180.96</v>
      </c>
      <c r="J17" s="121">
        <f t="shared" si="4"/>
        <v>64.959999999999994</v>
      </c>
      <c r="K17" s="121">
        <f t="shared" si="5"/>
        <v>46.81</v>
      </c>
      <c r="L17" s="121">
        <f t="shared" si="6"/>
        <v>35.64</v>
      </c>
      <c r="M17" s="121">
        <f t="shared" si="7"/>
        <v>181.5</v>
      </c>
      <c r="N17" s="121">
        <f t="shared" si="8"/>
        <v>249.98</v>
      </c>
      <c r="O17" s="121">
        <f t="shared" si="9"/>
        <v>93.61</v>
      </c>
      <c r="P17" s="174">
        <f t="shared" si="10"/>
        <v>0</v>
      </c>
      <c r="Q17" s="258" t="e">
        <f t="shared" si="11"/>
        <v>#REF!</v>
      </c>
      <c r="R17" s="115"/>
      <c r="U17" s="125">
        <v>104.87</v>
      </c>
      <c r="V17" s="125">
        <v>10.73</v>
      </c>
      <c r="W17" s="204">
        <f>AM17*Constant!$B$7</f>
        <v>1372.8</v>
      </c>
      <c r="X17" s="125">
        <f>AM17*Constant!$B$8</f>
        <v>180.96</v>
      </c>
      <c r="Y17" s="125">
        <f>AK17/144*Constant!$B$33</f>
        <v>64.959999999999994</v>
      </c>
      <c r="Z17" s="125">
        <f>AK17/144*Constant!$B$37</f>
        <v>46.81</v>
      </c>
      <c r="AA17" s="125">
        <f>AK17/144*Constant!$B$41</f>
        <v>181.5</v>
      </c>
      <c r="AB17" s="125">
        <f>AK17/144*Constant!$B$40</f>
        <v>71.5</v>
      </c>
      <c r="AC17" s="125">
        <f>AK17/144*Constant!$B$36</f>
        <v>249.98</v>
      </c>
      <c r="AD17" s="125">
        <f>AK17/144*Constant!$B$38</f>
        <v>35.64</v>
      </c>
      <c r="AE17" s="221">
        <f>AK17/144*Constant!$B$44</f>
        <v>93.61</v>
      </c>
      <c r="AF17" s="125">
        <f>+AM17*Constant!$B$57</f>
        <v>0</v>
      </c>
      <c r="AG17" s="125" t="e">
        <f>AM17*Constant!#REF!</f>
        <v>#REF!</v>
      </c>
      <c r="AI17" s="216">
        <v>12</v>
      </c>
      <c r="AJ17" s="216">
        <v>66</v>
      </c>
      <c r="AK17" s="216">
        <f t="shared" si="12"/>
        <v>792</v>
      </c>
      <c r="AL17" s="216">
        <f t="shared" si="13"/>
        <v>156</v>
      </c>
      <c r="AM17" s="216">
        <f t="shared" si="14"/>
        <v>78</v>
      </c>
      <c r="AO17" s="125"/>
    </row>
    <row r="18" spans="1:41" x14ac:dyDescent="0.2">
      <c r="A18" s="371" t="s">
        <v>389</v>
      </c>
      <c r="B18" s="183" t="s">
        <v>222</v>
      </c>
      <c r="C18" s="121">
        <f t="shared" si="0"/>
        <v>104.87</v>
      </c>
      <c r="D18" s="121">
        <f t="shared" si="1"/>
        <v>115.6</v>
      </c>
      <c r="E18" s="174" t="s">
        <v>204</v>
      </c>
      <c r="F18" s="190" t="s">
        <v>237</v>
      </c>
      <c r="G18" s="125" t="s">
        <v>226</v>
      </c>
      <c r="H18" s="177">
        <f t="shared" si="2"/>
        <v>1372.8</v>
      </c>
      <c r="I18" s="121">
        <f t="shared" si="3"/>
        <v>180.96</v>
      </c>
      <c r="J18" s="121">
        <f t="shared" si="4"/>
        <v>64.959999999999994</v>
      </c>
      <c r="K18" s="121">
        <f t="shared" si="5"/>
        <v>46.81</v>
      </c>
      <c r="L18" s="121">
        <f t="shared" si="6"/>
        <v>35.64</v>
      </c>
      <c r="M18" s="121">
        <f t="shared" si="7"/>
        <v>181.5</v>
      </c>
      <c r="N18" s="121">
        <f t="shared" si="8"/>
        <v>249.98</v>
      </c>
      <c r="O18" s="121">
        <f t="shared" si="9"/>
        <v>93.61</v>
      </c>
      <c r="P18" s="174">
        <f t="shared" si="10"/>
        <v>0</v>
      </c>
      <c r="Q18" s="258" t="e">
        <f t="shared" si="11"/>
        <v>#REF!</v>
      </c>
      <c r="R18" s="115"/>
      <c r="U18" s="125">
        <v>104.87</v>
      </c>
      <c r="V18" s="125">
        <v>10.73</v>
      </c>
      <c r="W18" s="204">
        <f>AM18*Constant!$B$7</f>
        <v>1372.8</v>
      </c>
      <c r="X18" s="125">
        <f>AM18*Constant!$B$8</f>
        <v>180.96</v>
      </c>
      <c r="Y18" s="125">
        <f>AK18/144*Constant!$B$33</f>
        <v>64.959999999999994</v>
      </c>
      <c r="Z18" s="125">
        <f>AK18/144*Constant!$B$37</f>
        <v>46.81</v>
      </c>
      <c r="AA18" s="125">
        <f>AK18/144*Constant!$B$41</f>
        <v>181.5</v>
      </c>
      <c r="AB18" s="125">
        <f>AK18/144*Constant!$B$40</f>
        <v>71.5</v>
      </c>
      <c r="AC18" s="125">
        <f>AK18/144*Constant!$B$36</f>
        <v>249.98</v>
      </c>
      <c r="AD18" s="125">
        <f>AK18/144*Constant!$B$38</f>
        <v>35.64</v>
      </c>
      <c r="AE18" s="221">
        <f>AK18/144*Constant!$B$44</f>
        <v>93.61</v>
      </c>
      <c r="AF18" s="125">
        <f>+AM18*Constant!$B$57</f>
        <v>0</v>
      </c>
      <c r="AG18" s="125" t="e">
        <f>AM18*Constant!#REF!</f>
        <v>#REF!</v>
      </c>
      <c r="AI18" s="216">
        <v>12</v>
      </c>
      <c r="AJ18" s="216">
        <v>66</v>
      </c>
      <c r="AK18" s="216">
        <f t="shared" ref="AK18:AK29" si="15">AI18*AJ18</f>
        <v>792</v>
      </c>
      <c r="AL18" s="216">
        <f t="shared" si="13"/>
        <v>156</v>
      </c>
      <c r="AM18" s="216">
        <f t="shared" si="14"/>
        <v>78</v>
      </c>
      <c r="AO18" s="125">
        <v>32.159999999999997</v>
      </c>
    </row>
    <row r="19" spans="1:41" x14ac:dyDescent="0.2">
      <c r="A19" s="371" t="s">
        <v>390</v>
      </c>
      <c r="B19" s="183" t="s">
        <v>224</v>
      </c>
      <c r="C19" s="121">
        <f t="shared" si="0"/>
        <v>110.69</v>
      </c>
      <c r="D19" s="121">
        <f t="shared" si="1"/>
        <v>121.96</v>
      </c>
      <c r="E19" s="174" t="s">
        <v>202</v>
      </c>
      <c r="F19" s="190" t="s">
        <v>238</v>
      </c>
      <c r="G19" s="125" t="s">
        <v>226</v>
      </c>
      <c r="H19" s="177">
        <f t="shared" si="2"/>
        <v>1478.4</v>
      </c>
      <c r="I19" s="121">
        <f t="shared" si="3"/>
        <v>194.88</v>
      </c>
      <c r="J19" s="121">
        <f t="shared" si="4"/>
        <v>70.86</v>
      </c>
      <c r="K19" s="121">
        <f t="shared" si="5"/>
        <v>51.06</v>
      </c>
      <c r="L19" s="121">
        <f t="shared" si="6"/>
        <v>38.880000000000003</v>
      </c>
      <c r="M19" s="121">
        <f t="shared" si="7"/>
        <v>198</v>
      </c>
      <c r="N19" s="121">
        <f t="shared" si="8"/>
        <v>272.7</v>
      </c>
      <c r="O19" s="121">
        <f t="shared" si="9"/>
        <v>102.12</v>
      </c>
      <c r="P19" s="174">
        <f t="shared" si="10"/>
        <v>0</v>
      </c>
      <c r="Q19" s="258" t="e">
        <f t="shared" si="11"/>
        <v>#REF!</v>
      </c>
      <c r="R19" s="115"/>
      <c r="U19" s="125">
        <v>110.69</v>
      </c>
      <c r="V19" s="125">
        <v>11.27</v>
      </c>
      <c r="W19" s="204">
        <f>AM19*Constant!$B$7</f>
        <v>1478.4</v>
      </c>
      <c r="X19" s="125">
        <f>AM19*Constant!$B$8</f>
        <v>194.88</v>
      </c>
      <c r="Y19" s="125">
        <f>AK19/144*Constant!$B$33</f>
        <v>70.86</v>
      </c>
      <c r="Z19" s="125">
        <f>AK19/144*Constant!$B$37</f>
        <v>51.06</v>
      </c>
      <c r="AA19" s="125">
        <f>AK19/144*Constant!$B$41</f>
        <v>198</v>
      </c>
      <c r="AB19" s="125">
        <f>AK19/144*Constant!$B$40</f>
        <v>78</v>
      </c>
      <c r="AC19" s="125">
        <f>AK19/144*Constant!$B$36</f>
        <v>272.7</v>
      </c>
      <c r="AD19" s="125">
        <f>AK19/144*Constant!$B$38</f>
        <v>38.880000000000003</v>
      </c>
      <c r="AE19" s="221">
        <f>AK19/144*Constant!$B$44</f>
        <v>102.12</v>
      </c>
      <c r="AF19" s="125">
        <f>+AM19*Constant!$B$57</f>
        <v>0</v>
      </c>
      <c r="AG19" s="125" t="e">
        <f>AM19*Constant!#REF!</f>
        <v>#REF!</v>
      </c>
      <c r="AI19" s="216">
        <v>12</v>
      </c>
      <c r="AJ19" s="216">
        <v>72</v>
      </c>
      <c r="AK19" s="216">
        <f t="shared" si="15"/>
        <v>864</v>
      </c>
      <c r="AL19" s="216">
        <f t="shared" si="13"/>
        <v>168</v>
      </c>
      <c r="AM19" s="216">
        <f t="shared" si="14"/>
        <v>84</v>
      </c>
      <c r="AO19" s="125">
        <v>36.200000000000003</v>
      </c>
    </row>
    <row r="20" spans="1:41" x14ac:dyDescent="0.2">
      <c r="A20" s="371" t="s">
        <v>391</v>
      </c>
      <c r="B20" s="183" t="s">
        <v>224</v>
      </c>
      <c r="C20" s="121">
        <f t="shared" si="0"/>
        <v>110.69</v>
      </c>
      <c r="D20" s="121">
        <f t="shared" si="1"/>
        <v>121.96</v>
      </c>
      <c r="E20" s="174" t="s">
        <v>204</v>
      </c>
      <c r="F20" s="190" t="s">
        <v>237</v>
      </c>
      <c r="G20" s="125" t="s">
        <v>226</v>
      </c>
      <c r="H20" s="177">
        <f t="shared" si="2"/>
        <v>1478.4</v>
      </c>
      <c r="I20" s="121">
        <f t="shared" si="3"/>
        <v>194.88</v>
      </c>
      <c r="J20" s="121">
        <f t="shared" si="4"/>
        <v>70.86</v>
      </c>
      <c r="K20" s="121">
        <f t="shared" si="5"/>
        <v>51.06</v>
      </c>
      <c r="L20" s="121">
        <f t="shared" si="6"/>
        <v>38.880000000000003</v>
      </c>
      <c r="M20" s="121">
        <f t="shared" si="7"/>
        <v>198</v>
      </c>
      <c r="N20" s="121">
        <f t="shared" si="8"/>
        <v>272.7</v>
      </c>
      <c r="O20" s="121">
        <f t="shared" si="9"/>
        <v>102.12</v>
      </c>
      <c r="P20" s="174">
        <f t="shared" si="10"/>
        <v>0</v>
      </c>
      <c r="Q20" s="258" t="e">
        <f t="shared" si="11"/>
        <v>#REF!</v>
      </c>
      <c r="R20" s="115"/>
      <c r="U20" s="125">
        <v>110.69</v>
      </c>
      <c r="V20" s="125">
        <v>11.27</v>
      </c>
      <c r="W20" s="204">
        <f>AM20*Constant!$B$7</f>
        <v>1478.4</v>
      </c>
      <c r="X20" s="125">
        <f>AM20*Constant!$B$8</f>
        <v>194.88</v>
      </c>
      <c r="Y20" s="125">
        <f>AK20/144*Constant!$B$33</f>
        <v>70.86</v>
      </c>
      <c r="Z20" s="125">
        <f>AK20/144*Constant!$B$37</f>
        <v>51.06</v>
      </c>
      <c r="AA20" s="125">
        <f>AK20/144*Constant!$B$41</f>
        <v>198</v>
      </c>
      <c r="AB20" s="125">
        <f>AK20/144*Constant!$B$40</f>
        <v>78</v>
      </c>
      <c r="AC20" s="125">
        <f>AK20/144*Constant!$B$36</f>
        <v>272.7</v>
      </c>
      <c r="AD20" s="125">
        <f>AK20/144*Constant!$B$38</f>
        <v>38.880000000000003</v>
      </c>
      <c r="AE20" s="221">
        <f>AK20/144*Constant!$B$44</f>
        <v>102.12</v>
      </c>
      <c r="AF20" s="125">
        <f>+AM20*Constant!$B$57</f>
        <v>0</v>
      </c>
      <c r="AG20" s="125" t="e">
        <f>AM20*Constant!#REF!</f>
        <v>#REF!</v>
      </c>
      <c r="AI20" s="216">
        <v>12</v>
      </c>
      <c r="AJ20" s="216">
        <v>72</v>
      </c>
      <c r="AK20" s="216">
        <f t="shared" si="15"/>
        <v>864</v>
      </c>
      <c r="AL20" s="216">
        <f t="shared" si="13"/>
        <v>168</v>
      </c>
      <c r="AM20" s="216">
        <f t="shared" si="14"/>
        <v>84</v>
      </c>
      <c r="AO20" s="125">
        <v>36.200000000000003</v>
      </c>
    </row>
    <row r="21" spans="1:41" x14ac:dyDescent="0.2">
      <c r="A21" s="464" t="s">
        <v>500</v>
      </c>
      <c r="B21" s="426" t="s">
        <v>502</v>
      </c>
      <c r="C21" s="121">
        <f t="shared" si="0"/>
        <v>120.25</v>
      </c>
      <c r="D21" s="121">
        <f t="shared" si="1"/>
        <v>136.74</v>
      </c>
      <c r="E21" s="174" t="s">
        <v>202</v>
      </c>
      <c r="F21" s="190" t="s">
        <v>238</v>
      </c>
      <c r="G21" s="125" t="s">
        <v>226</v>
      </c>
      <c r="H21" s="177">
        <f t="shared" si="2"/>
        <v>37.44</v>
      </c>
      <c r="I21" s="121">
        <f t="shared" si="3"/>
        <v>55.68</v>
      </c>
      <c r="J21" s="121">
        <f t="shared" si="4"/>
        <v>8.82</v>
      </c>
      <c r="K21" s="121">
        <f t="shared" si="5"/>
        <v>11.2</v>
      </c>
      <c r="L21" s="121">
        <f t="shared" si="6"/>
        <v>59.5</v>
      </c>
      <c r="M21" s="121">
        <f t="shared" si="7"/>
        <v>9.1</v>
      </c>
      <c r="N21" s="121">
        <f t="shared" si="8"/>
        <v>6.58</v>
      </c>
      <c r="O21" s="121">
        <f t="shared" si="9"/>
        <v>52.5</v>
      </c>
      <c r="P21" s="174">
        <f t="shared" si="10"/>
        <v>9.6</v>
      </c>
      <c r="Q21" s="258">
        <f t="shared" si="11"/>
        <v>12.48</v>
      </c>
      <c r="R21" s="115"/>
      <c r="U21" s="125">
        <v>120.25</v>
      </c>
      <c r="V21" s="125">
        <v>16.489999999999998</v>
      </c>
      <c r="W21" s="204">
        <v>37.44</v>
      </c>
      <c r="X21" s="125">
        <v>55.68</v>
      </c>
      <c r="Y21" s="125">
        <v>8.82</v>
      </c>
      <c r="Z21" s="125">
        <v>11.2</v>
      </c>
      <c r="AA21" s="125">
        <v>9.1</v>
      </c>
      <c r="AB21" s="125">
        <f>AK21/144*Constant!$B$40</f>
        <v>78</v>
      </c>
      <c r="AC21" s="125">
        <v>6.58</v>
      </c>
      <c r="AD21" s="125">
        <v>59.5</v>
      </c>
      <c r="AE21" s="221">
        <v>52.5</v>
      </c>
      <c r="AF21" s="125">
        <v>9.6</v>
      </c>
      <c r="AG21" s="125">
        <v>12.48</v>
      </c>
      <c r="AI21" s="216">
        <v>12</v>
      </c>
      <c r="AJ21" s="216">
        <v>72</v>
      </c>
      <c r="AK21" s="216">
        <f>AI21*AJ21</f>
        <v>864</v>
      </c>
      <c r="AL21" s="216">
        <f>AI21*2+AJ21*2</f>
        <v>168</v>
      </c>
      <c r="AM21" s="216">
        <f>AI21+AJ21</f>
        <v>84</v>
      </c>
      <c r="AO21" s="125">
        <v>36.200000000000003</v>
      </c>
    </row>
    <row r="22" spans="1:41" x14ac:dyDescent="0.2">
      <c r="A22" s="464" t="s">
        <v>501</v>
      </c>
      <c r="B22" s="426" t="s">
        <v>503</v>
      </c>
      <c r="C22" s="121">
        <f t="shared" si="0"/>
        <v>129.81</v>
      </c>
      <c r="D22" s="121">
        <f t="shared" si="1"/>
        <v>147.81</v>
      </c>
      <c r="E22" s="174" t="s">
        <v>204</v>
      </c>
      <c r="F22" s="190" t="s">
        <v>237</v>
      </c>
      <c r="G22" s="125" t="s">
        <v>226</v>
      </c>
      <c r="H22" s="177">
        <f t="shared" si="2"/>
        <v>42.12</v>
      </c>
      <c r="I22" s="121">
        <f t="shared" si="3"/>
        <v>62.64</v>
      </c>
      <c r="J22" s="121">
        <f t="shared" si="4"/>
        <v>10.08</v>
      </c>
      <c r="K22" s="123">
        <f t="shared" si="5"/>
        <v>12.8</v>
      </c>
      <c r="L22" s="123">
        <f t="shared" si="6"/>
        <v>68</v>
      </c>
      <c r="M22" s="121">
        <f t="shared" si="7"/>
        <v>10.4</v>
      </c>
      <c r="N22" s="121">
        <f t="shared" si="8"/>
        <v>7.52</v>
      </c>
      <c r="O22" s="121">
        <f t="shared" si="9"/>
        <v>60</v>
      </c>
      <c r="P22" s="174">
        <f t="shared" si="10"/>
        <v>10.8</v>
      </c>
      <c r="Q22" s="258">
        <f t="shared" si="11"/>
        <v>14.04</v>
      </c>
      <c r="R22" s="115"/>
      <c r="U22" s="125">
        <v>129.81</v>
      </c>
      <c r="V22" s="125">
        <v>18</v>
      </c>
      <c r="W22" s="204">
        <v>42.12</v>
      </c>
      <c r="X22" s="125">
        <v>62.64</v>
      </c>
      <c r="Y22" s="125">
        <v>10.08</v>
      </c>
      <c r="Z22" s="125">
        <v>12.8</v>
      </c>
      <c r="AA22" s="125">
        <v>10.4</v>
      </c>
      <c r="AB22" s="125">
        <f>AK22/144*Constant!$B$40</f>
        <v>78</v>
      </c>
      <c r="AC22" s="125">
        <v>7.52</v>
      </c>
      <c r="AD22" s="125">
        <v>68</v>
      </c>
      <c r="AE22" s="221">
        <v>60</v>
      </c>
      <c r="AF22" s="125">
        <v>10.8</v>
      </c>
      <c r="AG22" s="125">
        <v>14.04</v>
      </c>
      <c r="AI22" s="216">
        <v>12</v>
      </c>
      <c r="AJ22" s="216">
        <v>72</v>
      </c>
      <c r="AK22" s="216">
        <f>AI22*AJ22</f>
        <v>864</v>
      </c>
      <c r="AL22" s="216">
        <f>AI22*2+AJ22*2</f>
        <v>168</v>
      </c>
      <c r="AM22" s="216">
        <f>AI22+AJ22</f>
        <v>84</v>
      </c>
      <c r="AO22" s="125">
        <v>36.200000000000003</v>
      </c>
    </row>
    <row r="23" spans="1:41" x14ac:dyDescent="0.2">
      <c r="A23" s="370">
        <v>1230</v>
      </c>
      <c r="B23" s="191" t="s">
        <v>215</v>
      </c>
      <c r="C23" s="124">
        <f t="shared" si="0"/>
        <v>87.28</v>
      </c>
      <c r="D23" s="124">
        <f t="shared" si="1"/>
        <v>96.41</v>
      </c>
      <c r="E23" s="166" t="s">
        <v>199</v>
      </c>
      <c r="F23" s="194" t="s">
        <v>396</v>
      </c>
      <c r="G23" s="125" t="s">
        <v>226</v>
      </c>
      <c r="H23" s="169">
        <f t="shared" si="2"/>
        <v>880</v>
      </c>
      <c r="I23" s="169">
        <f t="shared" si="3"/>
        <v>116</v>
      </c>
      <c r="J23" s="124">
        <f t="shared" si="4"/>
        <v>41.34</v>
      </c>
      <c r="K23" s="121">
        <f t="shared" si="5"/>
        <v>29.79</v>
      </c>
      <c r="L23" s="121">
        <f t="shared" si="6"/>
        <v>22.68</v>
      </c>
      <c r="M23" s="124">
        <f t="shared" si="7"/>
        <v>115.5</v>
      </c>
      <c r="N23" s="124">
        <f t="shared" si="8"/>
        <v>159.08000000000001</v>
      </c>
      <c r="O23" s="124">
        <f t="shared" si="9"/>
        <v>59.57</v>
      </c>
      <c r="P23" s="166">
        <f t="shared" si="10"/>
        <v>0</v>
      </c>
      <c r="Q23" s="260" t="e">
        <f t="shared" si="11"/>
        <v>#REF!</v>
      </c>
      <c r="R23" s="115"/>
      <c r="U23" s="125">
        <v>87.28</v>
      </c>
      <c r="V23" s="125">
        <v>9.1300000000000008</v>
      </c>
      <c r="W23" s="204">
        <f>AM23*Constant!$B$7</f>
        <v>880</v>
      </c>
      <c r="X23" s="125">
        <f>AM23*Constant!$B$8</f>
        <v>116</v>
      </c>
      <c r="Y23" s="125">
        <f>AK23/144*Constant!$B$33</f>
        <v>41.34</v>
      </c>
      <c r="Z23" s="125">
        <f>AK23/144*Constant!$B$37</f>
        <v>29.79</v>
      </c>
      <c r="AA23" s="125">
        <f>AK23/144*Constant!$B$41</f>
        <v>115.5</v>
      </c>
      <c r="AB23" s="125">
        <f>AK23/144*Constant!$B$40</f>
        <v>45.5</v>
      </c>
      <c r="AC23" s="125">
        <f>AK23/144*Constant!$B$36</f>
        <v>159.08000000000001</v>
      </c>
      <c r="AD23" s="125">
        <f>AK23/144*Constant!$B$38</f>
        <v>22.68</v>
      </c>
      <c r="AE23" s="221">
        <f>AK23/144*Constant!$B$44</f>
        <v>59.57</v>
      </c>
      <c r="AF23" s="125">
        <f>+AM23*Constant!$B$57</f>
        <v>0</v>
      </c>
      <c r="AG23" s="125" t="e">
        <f>AM23*Constant!#REF!</f>
        <v>#REF!</v>
      </c>
      <c r="AI23" s="216">
        <v>14</v>
      </c>
      <c r="AJ23" s="216">
        <v>36</v>
      </c>
      <c r="AK23" s="216">
        <f t="shared" si="15"/>
        <v>504</v>
      </c>
      <c r="AL23" s="216">
        <f t="shared" ref="AL23:AL70" si="16">AI23*2+AJ23*2</f>
        <v>100</v>
      </c>
      <c r="AM23" s="216">
        <f t="shared" ref="AM23:AM70" si="17">AI23+AJ23</f>
        <v>50</v>
      </c>
      <c r="AO23" s="125">
        <v>21.27</v>
      </c>
    </row>
    <row r="24" spans="1:41" x14ac:dyDescent="0.2">
      <c r="A24" s="371">
        <v>1238</v>
      </c>
      <c r="B24" s="183" t="s">
        <v>217</v>
      </c>
      <c r="C24" s="121">
        <f t="shared" si="0"/>
        <v>90.28</v>
      </c>
      <c r="D24" s="121">
        <f t="shared" si="1"/>
        <v>99.75</v>
      </c>
      <c r="E24" s="174" t="s">
        <v>199</v>
      </c>
      <c r="F24" s="190" t="s">
        <v>396</v>
      </c>
      <c r="G24" s="125" t="s">
        <v>226</v>
      </c>
      <c r="H24" s="177">
        <f t="shared" si="2"/>
        <v>1020.8</v>
      </c>
      <c r="I24" s="177">
        <f t="shared" si="3"/>
        <v>134.56</v>
      </c>
      <c r="J24" s="121">
        <f t="shared" si="4"/>
        <v>50.52</v>
      </c>
      <c r="K24" s="121">
        <f t="shared" si="5"/>
        <v>36.4</v>
      </c>
      <c r="L24" s="121">
        <f t="shared" si="6"/>
        <v>27.72</v>
      </c>
      <c r="M24" s="121">
        <f t="shared" si="7"/>
        <v>141.16999999999999</v>
      </c>
      <c r="N24" s="121">
        <f t="shared" si="8"/>
        <v>194.43</v>
      </c>
      <c r="O24" s="121">
        <f t="shared" si="9"/>
        <v>72.81</v>
      </c>
      <c r="P24" s="174">
        <f t="shared" si="10"/>
        <v>0</v>
      </c>
      <c r="Q24" s="258" t="e">
        <f t="shared" si="11"/>
        <v>#REF!</v>
      </c>
      <c r="R24" s="115"/>
      <c r="U24" s="125">
        <v>90.28</v>
      </c>
      <c r="V24" s="125">
        <v>9.4700000000000006</v>
      </c>
      <c r="W24" s="204">
        <f>AM24*Constant!$B$7</f>
        <v>1020.8</v>
      </c>
      <c r="X24" s="125">
        <f>AM24*Constant!$B$8</f>
        <v>134.56</v>
      </c>
      <c r="Y24" s="125">
        <f>AK24/144*Constant!$B$33</f>
        <v>50.52</v>
      </c>
      <c r="Z24" s="125">
        <f>AK24/144*Constant!$B$37</f>
        <v>36.4</v>
      </c>
      <c r="AA24" s="125">
        <f>AK24/144*Constant!$B$41</f>
        <v>141.16999999999999</v>
      </c>
      <c r="AB24" s="125">
        <f>AK24/144*Constant!$B$40</f>
        <v>55.61</v>
      </c>
      <c r="AC24" s="125">
        <f>AK24/144*Constant!$B$36</f>
        <v>194.43</v>
      </c>
      <c r="AD24" s="125">
        <f>AK24/144*Constant!$B$38</f>
        <v>27.72</v>
      </c>
      <c r="AE24" s="221">
        <f>AK24/144*Constant!$B$44</f>
        <v>72.81</v>
      </c>
      <c r="AF24" s="125">
        <f>+AM24*Constant!$B$57</f>
        <v>0</v>
      </c>
      <c r="AG24" s="125" t="e">
        <f>AM24*Constant!#REF!</f>
        <v>#REF!</v>
      </c>
      <c r="AI24" s="216">
        <v>14</v>
      </c>
      <c r="AJ24" s="216">
        <v>44</v>
      </c>
      <c r="AK24" s="216">
        <f t="shared" si="15"/>
        <v>616</v>
      </c>
      <c r="AL24" s="216">
        <f t="shared" si="16"/>
        <v>116</v>
      </c>
      <c r="AM24" s="216">
        <f t="shared" si="17"/>
        <v>58</v>
      </c>
      <c r="AO24" s="125">
        <v>24.68</v>
      </c>
    </row>
    <row r="25" spans="1:41" x14ac:dyDescent="0.2">
      <c r="A25" s="371">
        <v>1240</v>
      </c>
      <c r="B25" s="183" t="s">
        <v>219</v>
      </c>
      <c r="C25" s="121">
        <f t="shared" si="0"/>
        <v>91.74</v>
      </c>
      <c r="D25" s="121">
        <f t="shared" si="1"/>
        <v>101.33</v>
      </c>
      <c r="E25" s="174" t="s">
        <v>199</v>
      </c>
      <c r="F25" s="190" t="s">
        <v>396</v>
      </c>
      <c r="G25" s="125" t="s">
        <v>226</v>
      </c>
      <c r="H25" s="177">
        <f t="shared" si="2"/>
        <v>1091.2</v>
      </c>
      <c r="I25" s="121">
        <f t="shared" si="3"/>
        <v>143.84</v>
      </c>
      <c r="J25" s="121">
        <f t="shared" si="4"/>
        <v>55.11</v>
      </c>
      <c r="K25" s="121">
        <f t="shared" si="5"/>
        <v>39.71</v>
      </c>
      <c r="L25" s="121">
        <f t="shared" si="6"/>
        <v>30.24</v>
      </c>
      <c r="M25" s="121">
        <f t="shared" si="7"/>
        <v>154</v>
      </c>
      <c r="N25" s="121">
        <f t="shared" si="8"/>
        <v>212.1</v>
      </c>
      <c r="O25" s="121">
        <f t="shared" si="9"/>
        <v>79.430000000000007</v>
      </c>
      <c r="P25" s="174">
        <f t="shared" si="10"/>
        <v>0</v>
      </c>
      <c r="Q25" s="258" t="e">
        <f t="shared" si="11"/>
        <v>#REF!</v>
      </c>
      <c r="R25" s="115"/>
      <c r="U25" s="125">
        <v>91.74</v>
      </c>
      <c r="V25" s="125">
        <v>9.59</v>
      </c>
      <c r="W25" s="204">
        <f>AM25*Constant!$B$7</f>
        <v>1091.2</v>
      </c>
      <c r="X25" s="125">
        <f>AM25*Constant!$B$8</f>
        <v>143.84</v>
      </c>
      <c r="Y25" s="125">
        <f>AK25/144*Constant!$B$33</f>
        <v>55.11</v>
      </c>
      <c r="Z25" s="125">
        <f>AK25/144*Constant!$B$37</f>
        <v>39.71</v>
      </c>
      <c r="AA25" s="125">
        <f>AK25/144*Constant!$B$41</f>
        <v>154</v>
      </c>
      <c r="AB25" s="125">
        <f>AK25/144*Constant!$B$40</f>
        <v>60.67</v>
      </c>
      <c r="AC25" s="125">
        <f>AK25/144*Constant!$B$36</f>
        <v>212.1</v>
      </c>
      <c r="AD25" s="125">
        <f>AK25/144*Constant!$B$38</f>
        <v>30.24</v>
      </c>
      <c r="AE25" s="221">
        <f>AK25/144*Constant!$B$44</f>
        <v>79.430000000000007</v>
      </c>
      <c r="AF25" s="125">
        <f>+AM25*Constant!$B$57</f>
        <v>0</v>
      </c>
      <c r="AG25" s="125" t="e">
        <f>AM25*Constant!#REF!</f>
        <v>#REF!</v>
      </c>
      <c r="AI25" s="216">
        <v>14</v>
      </c>
      <c r="AJ25" s="216">
        <v>48</v>
      </c>
      <c r="AK25" s="216">
        <f t="shared" si="15"/>
        <v>672</v>
      </c>
      <c r="AL25" s="216">
        <f t="shared" si="16"/>
        <v>124</v>
      </c>
      <c r="AM25" s="216">
        <f t="shared" si="17"/>
        <v>62</v>
      </c>
      <c r="AO25" s="125">
        <v>26.37</v>
      </c>
    </row>
    <row r="26" spans="1:41" x14ac:dyDescent="0.2">
      <c r="A26" s="371">
        <v>1244</v>
      </c>
      <c r="B26" s="183" t="s">
        <v>221</v>
      </c>
      <c r="C26" s="121">
        <f t="shared" si="0"/>
        <v>95.74</v>
      </c>
      <c r="D26" s="121">
        <f t="shared" si="1"/>
        <v>105.4</v>
      </c>
      <c r="E26" s="174" t="s">
        <v>199</v>
      </c>
      <c r="F26" s="190" t="s">
        <v>396</v>
      </c>
      <c r="G26" s="125" t="s">
        <v>226</v>
      </c>
      <c r="H26" s="177">
        <f t="shared" si="2"/>
        <v>1161.5999999999999</v>
      </c>
      <c r="I26" s="177">
        <f t="shared" si="3"/>
        <v>153.12</v>
      </c>
      <c r="J26" s="121">
        <f t="shared" si="4"/>
        <v>59.71</v>
      </c>
      <c r="K26" s="121">
        <f t="shared" si="5"/>
        <v>43.02</v>
      </c>
      <c r="L26" s="121">
        <f t="shared" si="6"/>
        <v>32.76</v>
      </c>
      <c r="M26" s="121">
        <f t="shared" si="7"/>
        <v>166.83</v>
      </c>
      <c r="N26" s="121">
        <f t="shared" si="8"/>
        <v>229.78</v>
      </c>
      <c r="O26" s="121">
        <f t="shared" si="9"/>
        <v>86.05</v>
      </c>
      <c r="P26" s="174">
        <f t="shared" si="10"/>
        <v>0</v>
      </c>
      <c r="Q26" s="258" t="e">
        <f t="shared" si="11"/>
        <v>#REF!</v>
      </c>
      <c r="R26" s="115"/>
      <c r="U26" s="125">
        <v>95.74</v>
      </c>
      <c r="V26" s="125">
        <v>9.66</v>
      </c>
      <c r="W26" s="204">
        <f>AM26*Constant!$B$7</f>
        <v>1161.5999999999999</v>
      </c>
      <c r="X26" s="125">
        <f>AM26*Constant!$B$8</f>
        <v>153.12</v>
      </c>
      <c r="Y26" s="125">
        <f>AK26/144*Constant!$B$33</f>
        <v>59.71</v>
      </c>
      <c r="Z26" s="125">
        <f>AK26/144*Constant!$B$37</f>
        <v>43.02</v>
      </c>
      <c r="AA26" s="125">
        <f>AK26/144*Constant!$B$41</f>
        <v>166.83</v>
      </c>
      <c r="AB26" s="125">
        <f>AK26/144*Constant!$B$40</f>
        <v>65.72</v>
      </c>
      <c r="AC26" s="125">
        <f>AK26/144*Constant!$B$36</f>
        <v>229.78</v>
      </c>
      <c r="AD26" s="125">
        <f>AK26/144*Constant!$B$38</f>
        <v>32.76</v>
      </c>
      <c r="AE26" s="221">
        <f>AK26/144*Constant!$B$44</f>
        <v>86.05</v>
      </c>
      <c r="AF26" s="125">
        <f>+AM26*Constant!$B$57</f>
        <v>0</v>
      </c>
      <c r="AG26" s="125" t="e">
        <f>AM26*Constant!#REF!</f>
        <v>#REF!</v>
      </c>
      <c r="AI26" s="216">
        <v>14</v>
      </c>
      <c r="AJ26" s="216">
        <v>52</v>
      </c>
      <c r="AK26" s="216">
        <f t="shared" si="15"/>
        <v>728</v>
      </c>
      <c r="AL26" s="216">
        <f t="shared" si="16"/>
        <v>132</v>
      </c>
      <c r="AM26" s="216">
        <f t="shared" si="17"/>
        <v>66</v>
      </c>
      <c r="AO26" s="125">
        <v>28.05</v>
      </c>
    </row>
    <row r="27" spans="1:41" x14ac:dyDescent="0.2">
      <c r="A27" s="371">
        <v>1246</v>
      </c>
      <c r="B27" s="183" t="s">
        <v>399</v>
      </c>
      <c r="C27" s="121">
        <f t="shared" si="0"/>
        <v>98.34</v>
      </c>
      <c r="D27" s="121">
        <f t="shared" si="1"/>
        <v>108.23</v>
      </c>
      <c r="E27" s="174" t="s">
        <v>199</v>
      </c>
      <c r="F27" s="190" t="s">
        <v>396</v>
      </c>
      <c r="G27" s="125" t="s">
        <v>226</v>
      </c>
      <c r="H27" s="177">
        <f t="shared" si="2"/>
        <v>1196.8</v>
      </c>
      <c r="I27" s="177">
        <f t="shared" si="3"/>
        <v>157.76</v>
      </c>
      <c r="J27" s="121">
        <f t="shared" si="4"/>
        <v>62</v>
      </c>
      <c r="K27" s="121">
        <f t="shared" si="5"/>
        <v>44.68</v>
      </c>
      <c r="L27" s="121">
        <f t="shared" si="6"/>
        <v>34.020000000000003</v>
      </c>
      <c r="M27" s="121">
        <f t="shared" si="7"/>
        <v>173.25</v>
      </c>
      <c r="N27" s="121">
        <f t="shared" si="8"/>
        <v>238.61</v>
      </c>
      <c r="O27" s="121">
        <f t="shared" si="9"/>
        <v>89.36</v>
      </c>
      <c r="P27" s="174">
        <f t="shared" si="10"/>
        <v>0</v>
      </c>
      <c r="Q27" s="258" t="e">
        <f t="shared" si="11"/>
        <v>#REF!</v>
      </c>
      <c r="R27" s="115"/>
      <c r="U27" s="125">
        <v>98.34</v>
      </c>
      <c r="V27" s="125">
        <v>9.89</v>
      </c>
      <c r="W27" s="204">
        <f>AM27*Constant!$B$7</f>
        <v>1196.8</v>
      </c>
      <c r="X27" s="125">
        <f>AM27*Constant!$B$8</f>
        <v>157.76</v>
      </c>
      <c r="Y27" s="125">
        <f>AK27/144*Constant!$B$33</f>
        <v>62</v>
      </c>
      <c r="Z27" s="125">
        <f>AK27/144*Constant!$B$37</f>
        <v>44.68</v>
      </c>
      <c r="AA27" s="125">
        <f>AK27/144*Constant!$B$41</f>
        <v>173.25</v>
      </c>
      <c r="AB27" s="125">
        <f>AK27/144*Constant!$B$40</f>
        <v>68.25</v>
      </c>
      <c r="AC27" s="125">
        <f>AK27/144*Constant!$B$36</f>
        <v>238.61</v>
      </c>
      <c r="AD27" s="125">
        <f>AK27/144*Constant!$B$38</f>
        <v>34.020000000000003</v>
      </c>
      <c r="AE27" s="221">
        <f>AK27/144*Constant!$B$44</f>
        <v>89.36</v>
      </c>
      <c r="AF27" s="125">
        <f>+AM27*Constant!$B$57</f>
        <v>0</v>
      </c>
      <c r="AG27" s="125" t="e">
        <f>AM27*Constant!#REF!</f>
        <v>#REF!</v>
      </c>
      <c r="AI27" s="216">
        <v>14</v>
      </c>
      <c r="AJ27" s="216">
        <v>54</v>
      </c>
      <c r="AK27" s="216">
        <f t="shared" si="15"/>
        <v>756</v>
      </c>
      <c r="AL27" s="216">
        <f t="shared" si="16"/>
        <v>136</v>
      </c>
      <c r="AM27" s="216">
        <f t="shared" si="17"/>
        <v>68</v>
      </c>
      <c r="AO27" s="125"/>
    </row>
    <row r="28" spans="1:41" x14ac:dyDescent="0.2">
      <c r="A28" s="371">
        <v>1250</v>
      </c>
      <c r="B28" s="183" t="s">
        <v>267</v>
      </c>
      <c r="C28" s="121">
        <f t="shared" si="0"/>
        <v>103.96</v>
      </c>
      <c r="D28" s="121">
        <f t="shared" si="1"/>
        <v>114.4</v>
      </c>
      <c r="E28" s="174" t="s">
        <v>199</v>
      </c>
      <c r="F28" s="190" t="s">
        <v>396</v>
      </c>
      <c r="G28" s="125" t="s">
        <v>226</v>
      </c>
      <c r="H28" s="177">
        <f t="shared" si="2"/>
        <v>1302.4000000000001</v>
      </c>
      <c r="I28" s="177">
        <f t="shared" si="3"/>
        <v>171.68</v>
      </c>
      <c r="J28" s="121">
        <f t="shared" si="4"/>
        <v>68.89</v>
      </c>
      <c r="K28" s="121">
        <f t="shared" si="5"/>
        <v>49.64</v>
      </c>
      <c r="L28" s="121">
        <f t="shared" si="6"/>
        <v>37.799999999999997</v>
      </c>
      <c r="M28" s="121">
        <f t="shared" si="7"/>
        <v>192.5</v>
      </c>
      <c r="N28" s="121">
        <f t="shared" si="8"/>
        <v>265.13</v>
      </c>
      <c r="O28" s="121">
        <f t="shared" si="9"/>
        <v>99.28</v>
      </c>
      <c r="P28" s="174">
        <f t="shared" si="10"/>
        <v>0</v>
      </c>
      <c r="Q28" s="258" t="e">
        <f t="shared" si="11"/>
        <v>#REF!</v>
      </c>
      <c r="R28" s="115"/>
      <c r="U28" s="125">
        <v>103.96</v>
      </c>
      <c r="V28" s="125">
        <v>10.44</v>
      </c>
      <c r="W28" s="204">
        <f>AM28*Constant!$B$7</f>
        <v>1302.4000000000001</v>
      </c>
      <c r="X28" s="125">
        <f>AM28*Constant!$B$8</f>
        <v>171.68</v>
      </c>
      <c r="Y28" s="125">
        <f>AK28/144*Constant!$B$33</f>
        <v>68.89</v>
      </c>
      <c r="Z28" s="125">
        <f>AK28/144*Constant!$B$37</f>
        <v>49.64</v>
      </c>
      <c r="AA28" s="125">
        <f>AK28/144*Constant!$B$41</f>
        <v>192.5</v>
      </c>
      <c r="AB28" s="125">
        <f>AK28/144*Constant!$B$40</f>
        <v>75.83</v>
      </c>
      <c r="AC28" s="125">
        <f>AK28/144*Constant!$B$36</f>
        <v>265.13</v>
      </c>
      <c r="AD28" s="125">
        <f>AK28/144*Constant!$B$38</f>
        <v>37.799999999999997</v>
      </c>
      <c r="AE28" s="221">
        <f>AK28/144*Constant!$B$44</f>
        <v>99.28</v>
      </c>
      <c r="AF28" s="125">
        <f>+AM28*Constant!$B$57</f>
        <v>0</v>
      </c>
      <c r="AG28" s="125" t="e">
        <f>AM28*Constant!#REF!</f>
        <v>#REF!</v>
      </c>
      <c r="AI28" s="216">
        <v>14</v>
      </c>
      <c r="AJ28" s="216">
        <v>60</v>
      </c>
      <c r="AK28" s="216">
        <f t="shared" si="15"/>
        <v>840</v>
      </c>
      <c r="AL28" s="216">
        <f t="shared" si="16"/>
        <v>148</v>
      </c>
      <c r="AM28" s="216">
        <f t="shared" si="17"/>
        <v>74</v>
      </c>
      <c r="AO28" s="125">
        <v>31.47</v>
      </c>
    </row>
    <row r="29" spans="1:41" x14ac:dyDescent="0.2">
      <c r="A29" s="371" t="s">
        <v>392</v>
      </c>
      <c r="B29" s="183" t="s">
        <v>223</v>
      </c>
      <c r="C29" s="121">
        <f t="shared" si="0"/>
        <v>109.16</v>
      </c>
      <c r="D29" s="121">
        <f t="shared" si="1"/>
        <v>120.1</v>
      </c>
      <c r="E29" s="174" t="s">
        <v>199</v>
      </c>
      <c r="F29" s="190" t="s">
        <v>396</v>
      </c>
      <c r="G29" s="125" t="s">
        <v>226</v>
      </c>
      <c r="H29" s="177">
        <f t="shared" si="2"/>
        <v>1408</v>
      </c>
      <c r="I29" s="177">
        <f t="shared" si="3"/>
        <v>185.6</v>
      </c>
      <c r="J29" s="121">
        <f t="shared" si="4"/>
        <v>75.78</v>
      </c>
      <c r="K29" s="121">
        <f t="shared" si="5"/>
        <v>54.61</v>
      </c>
      <c r="L29" s="121">
        <f t="shared" si="6"/>
        <v>41.58</v>
      </c>
      <c r="M29" s="121">
        <f t="shared" si="7"/>
        <v>211.75</v>
      </c>
      <c r="N29" s="121">
        <f t="shared" si="8"/>
        <v>291.64</v>
      </c>
      <c r="O29" s="121">
        <f t="shared" si="9"/>
        <v>109.21</v>
      </c>
      <c r="P29" s="174">
        <f t="shared" si="10"/>
        <v>0</v>
      </c>
      <c r="Q29" s="258" t="e">
        <f t="shared" si="11"/>
        <v>#REF!</v>
      </c>
      <c r="R29" s="115"/>
      <c r="U29" s="125">
        <v>109.16</v>
      </c>
      <c r="V29" s="125">
        <v>10.94</v>
      </c>
      <c r="W29" s="204">
        <f>AM29*Constant!$B$7</f>
        <v>1408</v>
      </c>
      <c r="X29" s="125">
        <f>AM29*Constant!$B$8</f>
        <v>185.6</v>
      </c>
      <c r="Y29" s="125">
        <f>AK29/144*Constant!$B$33</f>
        <v>75.78</v>
      </c>
      <c r="Z29" s="125">
        <f>AK29/144*Constant!$B$37</f>
        <v>54.61</v>
      </c>
      <c r="AA29" s="125">
        <f>AK29/144*Constant!$B$41</f>
        <v>211.75</v>
      </c>
      <c r="AB29" s="125">
        <f>AK29/144*Constant!$B$40</f>
        <v>83.42</v>
      </c>
      <c r="AC29" s="125">
        <f>AK29/144*Constant!$B$36</f>
        <v>291.64</v>
      </c>
      <c r="AD29" s="125">
        <f>AK29/144*Constant!$B$38</f>
        <v>41.58</v>
      </c>
      <c r="AE29" s="221">
        <f>AK29/144*Constant!$B$44</f>
        <v>109.21</v>
      </c>
      <c r="AF29" s="125">
        <f>+AM29*Constant!$B$57</f>
        <v>0</v>
      </c>
      <c r="AG29" s="125" t="e">
        <f>AM29*Constant!#REF!</f>
        <v>#REF!</v>
      </c>
      <c r="AI29" s="216">
        <v>14</v>
      </c>
      <c r="AJ29" s="216">
        <v>66</v>
      </c>
      <c r="AK29" s="216">
        <f t="shared" si="15"/>
        <v>924</v>
      </c>
      <c r="AL29" s="216">
        <f t="shared" si="16"/>
        <v>160</v>
      </c>
      <c r="AM29" s="216">
        <f t="shared" si="17"/>
        <v>80</v>
      </c>
      <c r="AO29" s="125"/>
    </row>
    <row r="30" spans="1:41" x14ac:dyDescent="0.2">
      <c r="A30" s="371" t="s">
        <v>393</v>
      </c>
      <c r="B30" s="183" t="s">
        <v>223</v>
      </c>
      <c r="C30" s="121">
        <f t="shared" si="0"/>
        <v>109.16</v>
      </c>
      <c r="D30" s="121">
        <f t="shared" si="1"/>
        <v>120.1</v>
      </c>
      <c r="E30" s="174" t="s">
        <v>204</v>
      </c>
      <c r="F30" s="190" t="s">
        <v>237</v>
      </c>
      <c r="G30" s="125" t="s">
        <v>226</v>
      </c>
      <c r="H30" s="177">
        <f t="shared" si="2"/>
        <v>1408</v>
      </c>
      <c r="I30" s="121">
        <f t="shared" si="3"/>
        <v>185.6</v>
      </c>
      <c r="J30" s="121">
        <f t="shared" si="4"/>
        <v>75.78</v>
      </c>
      <c r="K30" s="121">
        <f t="shared" si="5"/>
        <v>54.61</v>
      </c>
      <c r="L30" s="121">
        <f t="shared" si="6"/>
        <v>41.58</v>
      </c>
      <c r="M30" s="121">
        <f t="shared" si="7"/>
        <v>211.75</v>
      </c>
      <c r="N30" s="121">
        <f t="shared" si="8"/>
        <v>291.64</v>
      </c>
      <c r="O30" s="121">
        <f t="shared" si="9"/>
        <v>109.21</v>
      </c>
      <c r="P30" s="174">
        <f t="shared" si="10"/>
        <v>0</v>
      </c>
      <c r="Q30" s="258" t="e">
        <f t="shared" si="11"/>
        <v>#REF!</v>
      </c>
      <c r="R30" s="115"/>
      <c r="U30" s="125">
        <v>109.16</v>
      </c>
      <c r="V30" s="125">
        <v>10.94</v>
      </c>
      <c r="W30" s="204">
        <f>AM30*Constant!$B$7</f>
        <v>1408</v>
      </c>
      <c r="X30" s="125">
        <f>AM30*Constant!$B$8</f>
        <v>185.6</v>
      </c>
      <c r="Y30" s="125">
        <f>AK30/144*Constant!$B$33</f>
        <v>75.78</v>
      </c>
      <c r="Z30" s="125">
        <f>AK30/144*Constant!$B$37</f>
        <v>54.61</v>
      </c>
      <c r="AA30" s="125">
        <f>AK30/144*Constant!$B$41</f>
        <v>211.75</v>
      </c>
      <c r="AB30" s="125">
        <f>AK30/144*Constant!$B$40</f>
        <v>83.42</v>
      </c>
      <c r="AC30" s="125">
        <f>AK30/144*Constant!$B$36</f>
        <v>291.64</v>
      </c>
      <c r="AD30" s="125">
        <f>AK30/144*Constant!$B$38</f>
        <v>41.58</v>
      </c>
      <c r="AE30" s="221">
        <f>AK30/144*Constant!$B$44</f>
        <v>109.21</v>
      </c>
      <c r="AF30" s="125">
        <f>+AM30*Constant!$B$57</f>
        <v>0</v>
      </c>
      <c r="AG30" s="125" t="e">
        <f>AM30*Constant!#REF!</f>
        <v>#REF!</v>
      </c>
      <c r="AI30" s="216">
        <v>14</v>
      </c>
      <c r="AJ30" s="216">
        <v>66</v>
      </c>
      <c r="AK30" s="216">
        <f t="shared" ref="AK30:AK57" si="18">AI30*AJ30</f>
        <v>924</v>
      </c>
      <c r="AL30" s="216">
        <f t="shared" si="16"/>
        <v>160</v>
      </c>
      <c r="AM30" s="216">
        <f t="shared" si="17"/>
        <v>80</v>
      </c>
      <c r="AO30" s="125">
        <v>34.880000000000003</v>
      </c>
    </row>
    <row r="31" spans="1:41" x14ac:dyDescent="0.2">
      <c r="A31" s="371" t="s">
        <v>394</v>
      </c>
      <c r="B31" s="183" t="s">
        <v>225</v>
      </c>
      <c r="C31" s="121">
        <f t="shared" si="0"/>
        <v>111.99</v>
      </c>
      <c r="D31" s="121">
        <f t="shared" si="1"/>
        <v>123.19</v>
      </c>
      <c r="E31" s="174" t="s">
        <v>202</v>
      </c>
      <c r="F31" s="190" t="s">
        <v>238</v>
      </c>
      <c r="G31" s="125" t="s">
        <v>226</v>
      </c>
      <c r="H31" s="177">
        <f t="shared" si="2"/>
        <v>1513.6</v>
      </c>
      <c r="I31" s="121">
        <f t="shared" si="3"/>
        <v>199.52</v>
      </c>
      <c r="J31" s="121">
        <f t="shared" si="4"/>
        <v>82.67</v>
      </c>
      <c r="K31" s="121">
        <f t="shared" si="5"/>
        <v>59.57</v>
      </c>
      <c r="L31" s="121">
        <f t="shared" si="6"/>
        <v>45.36</v>
      </c>
      <c r="M31" s="121">
        <f t="shared" si="7"/>
        <v>231</v>
      </c>
      <c r="N31" s="121">
        <f t="shared" si="8"/>
        <v>318.14999999999998</v>
      </c>
      <c r="O31" s="121">
        <f t="shared" si="9"/>
        <v>119.14</v>
      </c>
      <c r="P31" s="174">
        <f t="shared" si="10"/>
        <v>0</v>
      </c>
      <c r="Q31" s="258" t="e">
        <f t="shared" si="11"/>
        <v>#REF!</v>
      </c>
      <c r="R31" s="115"/>
      <c r="U31" s="125">
        <v>111.99</v>
      </c>
      <c r="V31" s="125">
        <v>11.2</v>
      </c>
      <c r="W31" s="204">
        <f>AM31*Constant!$B$7</f>
        <v>1513.6</v>
      </c>
      <c r="X31" s="125">
        <f>AM31*Constant!$B$8</f>
        <v>199.52</v>
      </c>
      <c r="Y31" s="125">
        <f>AK31/144*Constant!$B$33</f>
        <v>82.67</v>
      </c>
      <c r="Z31" s="125">
        <f>AK31/144*Constant!$B$37</f>
        <v>59.57</v>
      </c>
      <c r="AA31" s="125">
        <f>AK31/144*Constant!$B$41</f>
        <v>231</v>
      </c>
      <c r="AB31" s="125">
        <f>AK31/144*Constant!$B$40</f>
        <v>91</v>
      </c>
      <c r="AC31" s="125">
        <f>AK31/144*Constant!$B$36</f>
        <v>318.14999999999998</v>
      </c>
      <c r="AD31" s="125">
        <f>AK31/144*Constant!$B$38</f>
        <v>45.36</v>
      </c>
      <c r="AE31" s="221">
        <f>AK31/144*Constant!$B$44</f>
        <v>119.14</v>
      </c>
      <c r="AF31" s="125">
        <f>+AM31*Constant!$B$57</f>
        <v>0</v>
      </c>
      <c r="AG31" s="125" t="e">
        <f>AM31*Constant!#REF!</f>
        <v>#REF!</v>
      </c>
      <c r="AI31" s="216">
        <v>14</v>
      </c>
      <c r="AJ31" s="216">
        <v>72</v>
      </c>
      <c r="AK31" s="216">
        <f t="shared" si="18"/>
        <v>1008</v>
      </c>
      <c r="AL31" s="216">
        <f t="shared" si="16"/>
        <v>172</v>
      </c>
      <c r="AM31" s="216">
        <f t="shared" si="17"/>
        <v>86</v>
      </c>
      <c r="AO31" s="125">
        <v>36.57</v>
      </c>
    </row>
    <row r="32" spans="1:41" x14ac:dyDescent="0.2">
      <c r="A32" s="464" t="s">
        <v>395</v>
      </c>
      <c r="B32" s="426" t="s">
        <v>225</v>
      </c>
      <c r="C32" s="121">
        <f t="shared" si="0"/>
        <v>111.99</v>
      </c>
      <c r="D32" s="121">
        <f t="shared" si="1"/>
        <v>123.19</v>
      </c>
      <c r="E32" s="174" t="s">
        <v>204</v>
      </c>
      <c r="F32" s="190" t="s">
        <v>237</v>
      </c>
      <c r="G32" s="125" t="s">
        <v>226</v>
      </c>
      <c r="H32" s="177">
        <f t="shared" si="2"/>
        <v>33.54</v>
      </c>
      <c r="I32" s="121">
        <f t="shared" si="3"/>
        <v>49.88</v>
      </c>
      <c r="J32" s="121">
        <f t="shared" si="4"/>
        <v>8.82</v>
      </c>
      <c r="K32" s="121">
        <f t="shared" si="5"/>
        <v>11.2</v>
      </c>
      <c r="L32" s="121">
        <f t="shared" si="6"/>
        <v>59.5</v>
      </c>
      <c r="M32" s="121">
        <f t="shared" si="7"/>
        <v>9.1</v>
      </c>
      <c r="N32" s="121">
        <f t="shared" si="8"/>
        <v>6.58</v>
      </c>
      <c r="O32" s="121">
        <f t="shared" si="9"/>
        <v>52.5</v>
      </c>
      <c r="P32" s="174">
        <f t="shared" si="10"/>
        <v>8.6</v>
      </c>
      <c r="Q32" s="258">
        <f t="shared" si="11"/>
        <v>11.18</v>
      </c>
      <c r="R32" s="115"/>
      <c r="U32" s="125">
        <v>111.99</v>
      </c>
      <c r="V32" s="125">
        <v>11.2</v>
      </c>
      <c r="W32" s="204">
        <v>33.54</v>
      </c>
      <c r="X32" s="125">
        <v>49.88</v>
      </c>
      <c r="Y32" s="125">
        <v>8.82</v>
      </c>
      <c r="Z32" s="125">
        <v>11.2</v>
      </c>
      <c r="AA32" s="125">
        <v>9.1</v>
      </c>
      <c r="AB32" s="125">
        <f>AK32/144*Constant!$B$40</f>
        <v>91</v>
      </c>
      <c r="AC32" s="125">
        <v>6.58</v>
      </c>
      <c r="AD32" s="125">
        <v>59.5</v>
      </c>
      <c r="AE32" s="221">
        <v>52.5</v>
      </c>
      <c r="AF32" s="125">
        <v>8.6</v>
      </c>
      <c r="AG32" s="125">
        <v>11.18</v>
      </c>
      <c r="AI32" s="216">
        <v>14</v>
      </c>
      <c r="AJ32" s="216">
        <v>72</v>
      </c>
      <c r="AK32" s="216">
        <f t="shared" si="18"/>
        <v>1008</v>
      </c>
      <c r="AL32" s="216">
        <f t="shared" si="16"/>
        <v>172</v>
      </c>
      <c r="AM32" s="216">
        <f t="shared" si="17"/>
        <v>86</v>
      </c>
      <c r="AO32" s="125">
        <v>36.57</v>
      </c>
    </row>
    <row r="33" spans="1:41" x14ac:dyDescent="0.2">
      <c r="A33" s="371">
        <v>1262</v>
      </c>
      <c r="B33" s="426" t="s">
        <v>499</v>
      </c>
      <c r="C33" s="121">
        <f t="shared" si="0"/>
        <v>113.93</v>
      </c>
      <c r="D33" s="121">
        <f t="shared" si="1"/>
        <v>125.3</v>
      </c>
      <c r="E33" s="174" t="s">
        <v>199</v>
      </c>
      <c r="F33" s="190" t="s">
        <v>396</v>
      </c>
      <c r="G33" s="125" t="s">
        <v>226</v>
      </c>
      <c r="H33" s="177">
        <f t="shared" si="2"/>
        <v>34.32</v>
      </c>
      <c r="I33" s="177">
        <f t="shared" si="3"/>
        <v>51.04</v>
      </c>
      <c r="J33" s="121">
        <f t="shared" si="4"/>
        <v>9.07</v>
      </c>
      <c r="K33" s="121">
        <f t="shared" si="5"/>
        <v>11.51</v>
      </c>
      <c r="L33" s="121">
        <f t="shared" si="6"/>
        <v>61.15</v>
      </c>
      <c r="M33" s="121">
        <f t="shared" si="7"/>
        <v>9.35</v>
      </c>
      <c r="N33" s="121">
        <f t="shared" si="8"/>
        <v>6.76</v>
      </c>
      <c r="O33" s="121">
        <f t="shared" si="9"/>
        <v>53.96</v>
      </c>
      <c r="P33" s="174">
        <f t="shared" si="10"/>
        <v>8.8000000000000007</v>
      </c>
      <c r="Q33" s="258">
        <f t="shared" si="11"/>
        <v>11.44</v>
      </c>
      <c r="R33" s="115"/>
      <c r="U33" s="125">
        <v>113.93</v>
      </c>
      <c r="V33" s="125">
        <v>11.37</v>
      </c>
      <c r="W33" s="204">
        <v>34.32</v>
      </c>
      <c r="X33" s="125">
        <v>51.04</v>
      </c>
      <c r="Y33" s="125">
        <v>9.07</v>
      </c>
      <c r="Z33" s="125">
        <v>11.51</v>
      </c>
      <c r="AA33" s="125">
        <v>9.35</v>
      </c>
      <c r="AB33" s="125">
        <f>AK33/144*Constant!$B$40</f>
        <v>75.83</v>
      </c>
      <c r="AC33" s="125">
        <v>6.76</v>
      </c>
      <c r="AD33" s="125">
        <v>61.15</v>
      </c>
      <c r="AE33" s="221">
        <v>53.96</v>
      </c>
      <c r="AF33" s="125">
        <v>8.8000000000000007</v>
      </c>
      <c r="AG33" s="125">
        <v>11.44</v>
      </c>
      <c r="AI33" s="216">
        <v>14</v>
      </c>
      <c r="AJ33" s="216">
        <v>60</v>
      </c>
      <c r="AK33" s="216">
        <f t="shared" si="18"/>
        <v>840</v>
      </c>
      <c r="AL33" s="216">
        <f t="shared" ref="AL33:AL47" si="19">AI33*2+AJ33*2</f>
        <v>148</v>
      </c>
      <c r="AM33" s="216">
        <f t="shared" ref="AM33:AM47" si="20">AI33+AJ33</f>
        <v>74</v>
      </c>
      <c r="AO33" s="125">
        <v>31.47</v>
      </c>
    </row>
    <row r="34" spans="1:41" x14ac:dyDescent="0.2">
      <c r="A34" s="464" t="s">
        <v>504</v>
      </c>
      <c r="B34" s="426" t="s">
        <v>506</v>
      </c>
      <c r="C34" s="121">
        <f t="shared" si="0"/>
        <v>121.75</v>
      </c>
      <c r="D34" s="121">
        <f t="shared" si="1"/>
        <v>140.96</v>
      </c>
      <c r="E34" s="455" t="s">
        <v>204</v>
      </c>
      <c r="F34" s="457" t="s">
        <v>237</v>
      </c>
      <c r="G34" s="125" t="s">
        <v>226</v>
      </c>
      <c r="H34" s="177">
        <f t="shared" si="2"/>
        <v>38.22</v>
      </c>
      <c r="I34" s="121">
        <f t="shared" si="3"/>
        <v>56.84</v>
      </c>
      <c r="J34" s="121">
        <f t="shared" si="4"/>
        <v>10.29</v>
      </c>
      <c r="K34" s="121">
        <f t="shared" si="5"/>
        <v>13.07</v>
      </c>
      <c r="L34" s="121">
        <f t="shared" si="6"/>
        <v>69.42</v>
      </c>
      <c r="M34" s="121">
        <f t="shared" si="7"/>
        <v>10.62</v>
      </c>
      <c r="N34" s="121">
        <f t="shared" si="8"/>
        <v>7.68</v>
      </c>
      <c r="O34" s="121">
        <f t="shared" si="9"/>
        <v>61.25</v>
      </c>
      <c r="P34" s="174">
        <f t="shared" si="10"/>
        <v>9.8000000000000007</v>
      </c>
      <c r="Q34" s="258">
        <f t="shared" si="11"/>
        <v>12.74</v>
      </c>
      <c r="R34" s="115"/>
      <c r="U34" s="125">
        <v>121.75</v>
      </c>
      <c r="V34" s="125">
        <v>19.21</v>
      </c>
      <c r="W34" s="204">
        <v>38.22</v>
      </c>
      <c r="X34" s="125">
        <v>56.84</v>
      </c>
      <c r="Y34" s="125">
        <v>10.29</v>
      </c>
      <c r="Z34" s="125">
        <v>13.07</v>
      </c>
      <c r="AA34" s="125">
        <v>10.62</v>
      </c>
      <c r="AB34" s="125">
        <f>AK34/144*Constant!$B$40</f>
        <v>78</v>
      </c>
      <c r="AC34" s="125">
        <v>7.68</v>
      </c>
      <c r="AD34" s="125">
        <v>69.42</v>
      </c>
      <c r="AE34" s="221">
        <v>61.25</v>
      </c>
      <c r="AF34" s="125">
        <v>9.8000000000000007</v>
      </c>
      <c r="AG34" s="125">
        <v>12.74</v>
      </c>
      <c r="AI34" s="216">
        <v>12</v>
      </c>
      <c r="AJ34" s="216">
        <v>72</v>
      </c>
      <c r="AK34" s="216">
        <f t="shared" si="18"/>
        <v>864</v>
      </c>
      <c r="AL34" s="216">
        <f t="shared" si="19"/>
        <v>168</v>
      </c>
      <c r="AM34" s="216">
        <f t="shared" si="20"/>
        <v>84</v>
      </c>
      <c r="AO34" s="125">
        <v>36.200000000000003</v>
      </c>
    </row>
    <row r="35" spans="1:41" x14ac:dyDescent="0.2">
      <c r="A35" s="465" t="s">
        <v>505</v>
      </c>
      <c r="B35" s="425" t="s">
        <v>507</v>
      </c>
      <c r="C35" s="123">
        <f t="shared" si="0"/>
        <v>131.51</v>
      </c>
      <c r="D35" s="123">
        <f t="shared" si="1"/>
        <v>152.44</v>
      </c>
      <c r="E35" s="185" t="s">
        <v>204</v>
      </c>
      <c r="F35" s="186" t="s">
        <v>237</v>
      </c>
      <c r="G35" s="189" t="s">
        <v>226</v>
      </c>
      <c r="H35" s="192">
        <f t="shared" si="2"/>
        <v>42.9</v>
      </c>
      <c r="I35" s="123">
        <f t="shared" si="3"/>
        <v>63.8</v>
      </c>
      <c r="J35" s="123">
        <f t="shared" si="4"/>
        <v>11.76</v>
      </c>
      <c r="K35" s="123">
        <f t="shared" si="5"/>
        <v>14.93</v>
      </c>
      <c r="L35" s="123">
        <f t="shared" si="6"/>
        <v>79.33</v>
      </c>
      <c r="M35" s="123">
        <f t="shared" si="7"/>
        <v>12.13</v>
      </c>
      <c r="N35" s="123">
        <f t="shared" si="8"/>
        <v>8.77</v>
      </c>
      <c r="O35" s="123">
        <f t="shared" si="9"/>
        <v>70</v>
      </c>
      <c r="P35" s="185">
        <f t="shared" si="10"/>
        <v>11</v>
      </c>
      <c r="Q35" s="259">
        <f t="shared" si="11"/>
        <v>14.3</v>
      </c>
      <c r="R35" s="115"/>
      <c r="U35" s="125">
        <v>131.51</v>
      </c>
      <c r="V35" s="125">
        <v>20.93</v>
      </c>
      <c r="W35" s="204">
        <v>42.9</v>
      </c>
      <c r="X35" s="125">
        <v>63.8</v>
      </c>
      <c r="Y35" s="125">
        <v>11.76</v>
      </c>
      <c r="Z35" s="125">
        <v>14.93</v>
      </c>
      <c r="AA35" s="125">
        <v>12.13</v>
      </c>
      <c r="AB35" s="125">
        <f>AK35/144*Constant!$B$40</f>
        <v>78</v>
      </c>
      <c r="AC35" s="125">
        <v>8.77</v>
      </c>
      <c r="AD35" s="125">
        <v>79.33</v>
      </c>
      <c r="AE35" s="221">
        <v>70</v>
      </c>
      <c r="AF35" s="125">
        <v>11</v>
      </c>
      <c r="AG35" s="125">
        <v>14.3</v>
      </c>
      <c r="AI35" s="216">
        <v>12</v>
      </c>
      <c r="AJ35" s="216">
        <v>72</v>
      </c>
      <c r="AK35" s="216">
        <f t="shared" si="18"/>
        <v>864</v>
      </c>
      <c r="AL35" s="216">
        <f t="shared" si="19"/>
        <v>168</v>
      </c>
      <c r="AM35" s="216">
        <f t="shared" si="20"/>
        <v>84</v>
      </c>
      <c r="AO35" s="125">
        <v>36.200000000000003</v>
      </c>
    </row>
    <row r="36" spans="1:41" x14ac:dyDescent="0.2">
      <c r="A36" s="371">
        <v>1630</v>
      </c>
      <c r="B36" s="426" t="s">
        <v>278</v>
      </c>
      <c r="C36" s="121">
        <f t="shared" si="0"/>
        <v>87.77</v>
      </c>
      <c r="D36" s="121">
        <f t="shared" si="1"/>
        <v>96.83</v>
      </c>
      <c r="E36" s="174" t="s">
        <v>203</v>
      </c>
      <c r="F36" s="190" t="s">
        <v>79</v>
      </c>
      <c r="G36" s="125" t="s">
        <v>226</v>
      </c>
      <c r="H36" s="177">
        <f t="shared" si="2"/>
        <v>21.06</v>
      </c>
      <c r="I36" s="177">
        <f t="shared" si="3"/>
        <v>31.32</v>
      </c>
      <c r="J36" s="121">
        <f t="shared" si="4"/>
        <v>5.67</v>
      </c>
      <c r="K36" s="121">
        <f t="shared" si="5"/>
        <v>7.2</v>
      </c>
      <c r="L36" s="121">
        <f t="shared" si="6"/>
        <v>38.25</v>
      </c>
      <c r="M36" s="121">
        <f t="shared" si="7"/>
        <v>5.85</v>
      </c>
      <c r="N36" s="121">
        <f t="shared" si="8"/>
        <v>4.2300000000000004</v>
      </c>
      <c r="O36" s="121">
        <f t="shared" si="9"/>
        <v>33.75</v>
      </c>
      <c r="P36" s="174">
        <f t="shared" si="10"/>
        <v>0</v>
      </c>
      <c r="Q36" s="258">
        <f t="shared" si="11"/>
        <v>7.02</v>
      </c>
      <c r="R36" s="115"/>
      <c r="U36" s="125">
        <v>87.77</v>
      </c>
      <c r="V36" s="125">
        <v>9.06</v>
      </c>
      <c r="W36" s="204">
        <v>21.06</v>
      </c>
      <c r="X36" s="125">
        <v>31.32</v>
      </c>
      <c r="Y36" s="125">
        <v>5.67</v>
      </c>
      <c r="Z36" s="125">
        <v>7.2</v>
      </c>
      <c r="AA36" s="125">
        <v>5.85</v>
      </c>
      <c r="AB36" s="125">
        <f>AK36/144*Constant!$B$40</f>
        <v>65</v>
      </c>
      <c r="AC36" s="125">
        <v>4.2300000000000004</v>
      </c>
      <c r="AD36" s="125">
        <v>38.25</v>
      </c>
      <c r="AE36" s="221">
        <v>33.75</v>
      </c>
      <c r="AF36" s="125">
        <f>+AM36*Constant!$B$57</f>
        <v>0</v>
      </c>
      <c r="AG36" s="125">
        <v>7.02</v>
      </c>
      <c r="AI36" s="216">
        <v>20</v>
      </c>
      <c r="AJ36" s="216">
        <v>36</v>
      </c>
      <c r="AK36" s="216">
        <f t="shared" ref="AK36:AK47" si="21">AI36*AJ36</f>
        <v>720</v>
      </c>
      <c r="AL36" s="216">
        <f t="shared" si="19"/>
        <v>112</v>
      </c>
      <c r="AM36" s="216">
        <f t="shared" si="20"/>
        <v>56</v>
      </c>
      <c r="AO36" s="125"/>
    </row>
    <row r="37" spans="1:41" x14ac:dyDescent="0.2">
      <c r="A37" s="371">
        <v>1638</v>
      </c>
      <c r="B37" s="426" t="s">
        <v>272</v>
      </c>
      <c r="C37" s="121">
        <f t="shared" si="0"/>
        <v>90.87</v>
      </c>
      <c r="D37" s="121">
        <f t="shared" si="1"/>
        <v>100.21</v>
      </c>
      <c r="E37" s="174" t="s">
        <v>203</v>
      </c>
      <c r="F37" s="190" t="s">
        <v>79</v>
      </c>
      <c r="G37" s="125" t="s">
        <v>226</v>
      </c>
      <c r="H37" s="177">
        <f t="shared" si="2"/>
        <v>24.18</v>
      </c>
      <c r="I37" s="177">
        <f t="shared" si="3"/>
        <v>35.96</v>
      </c>
      <c r="J37" s="121">
        <f t="shared" si="4"/>
        <v>6.93</v>
      </c>
      <c r="K37" s="121">
        <f t="shared" si="5"/>
        <v>8.8000000000000007</v>
      </c>
      <c r="L37" s="121">
        <f t="shared" si="6"/>
        <v>46.75</v>
      </c>
      <c r="M37" s="121">
        <f t="shared" si="7"/>
        <v>7.15</v>
      </c>
      <c r="N37" s="121">
        <f t="shared" si="8"/>
        <v>5.17</v>
      </c>
      <c r="O37" s="121">
        <f t="shared" si="9"/>
        <v>41.25</v>
      </c>
      <c r="P37" s="174">
        <f t="shared" si="10"/>
        <v>0</v>
      </c>
      <c r="Q37" s="258">
        <f t="shared" si="11"/>
        <v>8.06</v>
      </c>
      <c r="R37" s="115"/>
      <c r="U37" s="125">
        <v>90.87</v>
      </c>
      <c r="V37" s="125">
        <v>9.34</v>
      </c>
      <c r="W37" s="204">
        <v>24.18</v>
      </c>
      <c r="X37" s="125">
        <v>35.96</v>
      </c>
      <c r="Y37" s="125">
        <v>6.93</v>
      </c>
      <c r="Z37" s="125">
        <v>8.8000000000000007</v>
      </c>
      <c r="AA37" s="125">
        <v>7.15</v>
      </c>
      <c r="AB37" s="125">
        <f>AK37/144*Constant!$B$40</f>
        <v>79.44</v>
      </c>
      <c r="AC37" s="125">
        <v>5.17</v>
      </c>
      <c r="AD37" s="125">
        <v>46.75</v>
      </c>
      <c r="AE37" s="221">
        <v>41.25</v>
      </c>
      <c r="AF37" s="125">
        <f>+AM37*Constant!$B$57</f>
        <v>0</v>
      </c>
      <c r="AG37" s="125">
        <v>8.06</v>
      </c>
      <c r="AI37" s="216">
        <v>20</v>
      </c>
      <c r="AJ37" s="216">
        <v>44</v>
      </c>
      <c r="AK37" s="216">
        <f t="shared" si="21"/>
        <v>880</v>
      </c>
      <c r="AL37" s="216">
        <f t="shared" si="19"/>
        <v>128</v>
      </c>
      <c r="AM37" s="216">
        <f t="shared" si="20"/>
        <v>64</v>
      </c>
      <c r="AO37" s="125"/>
    </row>
    <row r="38" spans="1:41" x14ac:dyDescent="0.2">
      <c r="A38" s="371">
        <v>1640</v>
      </c>
      <c r="B38" s="426" t="s">
        <v>273</v>
      </c>
      <c r="C38" s="121">
        <f t="shared" si="0"/>
        <v>92.31</v>
      </c>
      <c r="D38" s="121">
        <f t="shared" si="1"/>
        <v>101.77</v>
      </c>
      <c r="E38" s="174" t="s">
        <v>203</v>
      </c>
      <c r="F38" s="190" t="s">
        <v>79</v>
      </c>
      <c r="G38" s="125" t="s">
        <v>226</v>
      </c>
      <c r="H38" s="177">
        <f t="shared" si="2"/>
        <v>25.74</v>
      </c>
      <c r="I38" s="177">
        <f t="shared" si="3"/>
        <v>38.28</v>
      </c>
      <c r="J38" s="121">
        <f t="shared" si="4"/>
        <v>7.56</v>
      </c>
      <c r="K38" s="121">
        <f t="shared" si="5"/>
        <v>9.6</v>
      </c>
      <c r="L38" s="121">
        <f t="shared" si="6"/>
        <v>51</v>
      </c>
      <c r="M38" s="121">
        <f t="shared" si="7"/>
        <v>7.8</v>
      </c>
      <c r="N38" s="121">
        <f t="shared" si="8"/>
        <v>5.64</v>
      </c>
      <c r="O38" s="121">
        <f t="shared" si="9"/>
        <v>45</v>
      </c>
      <c r="P38" s="174">
        <f t="shared" si="10"/>
        <v>0</v>
      </c>
      <c r="Q38" s="258">
        <f t="shared" si="11"/>
        <v>8.58</v>
      </c>
      <c r="R38" s="115"/>
      <c r="U38" s="125">
        <v>92.31</v>
      </c>
      <c r="V38" s="125">
        <v>9.4600000000000009</v>
      </c>
      <c r="W38" s="204">
        <v>25.74</v>
      </c>
      <c r="X38" s="125">
        <v>38.28</v>
      </c>
      <c r="Y38" s="125">
        <v>7.56</v>
      </c>
      <c r="Z38" s="125">
        <v>9.6</v>
      </c>
      <c r="AA38" s="125">
        <v>7.8</v>
      </c>
      <c r="AB38" s="125">
        <f>AK38/144*Constant!$B$40</f>
        <v>86.67</v>
      </c>
      <c r="AC38" s="125">
        <v>5.64</v>
      </c>
      <c r="AD38" s="125">
        <v>51</v>
      </c>
      <c r="AE38" s="221">
        <v>45</v>
      </c>
      <c r="AF38" s="125">
        <f>+AM38*Constant!$B$57</f>
        <v>0</v>
      </c>
      <c r="AG38" s="125">
        <v>8.58</v>
      </c>
      <c r="AI38" s="216">
        <v>20</v>
      </c>
      <c r="AJ38" s="216">
        <v>48</v>
      </c>
      <c r="AK38" s="216">
        <f t="shared" si="21"/>
        <v>960</v>
      </c>
      <c r="AL38" s="216">
        <f t="shared" si="19"/>
        <v>136</v>
      </c>
      <c r="AM38" s="216">
        <f t="shared" si="20"/>
        <v>68</v>
      </c>
      <c r="AO38" s="125"/>
    </row>
    <row r="39" spans="1:41" x14ac:dyDescent="0.2">
      <c r="A39" s="371">
        <v>1644</v>
      </c>
      <c r="B39" s="426" t="s">
        <v>274</v>
      </c>
      <c r="C39" s="121">
        <f t="shared" si="0"/>
        <v>95.85</v>
      </c>
      <c r="D39" s="121">
        <f t="shared" si="1"/>
        <v>105.4</v>
      </c>
      <c r="E39" s="174" t="s">
        <v>203</v>
      </c>
      <c r="F39" s="190" t="s">
        <v>79</v>
      </c>
      <c r="G39" s="125" t="s">
        <v>226</v>
      </c>
      <c r="H39" s="177">
        <f t="shared" si="2"/>
        <v>27.3</v>
      </c>
      <c r="I39" s="177">
        <f t="shared" si="3"/>
        <v>40.6</v>
      </c>
      <c r="J39" s="121">
        <f t="shared" si="4"/>
        <v>8.19</v>
      </c>
      <c r="K39" s="121">
        <f t="shared" si="5"/>
        <v>10.4</v>
      </c>
      <c r="L39" s="121">
        <f t="shared" si="6"/>
        <v>55.25</v>
      </c>
      <c r="M39" s="121">
        <f t="shared" si="7"/>
        <v>8.4499999999999993</v>
      </c>
      <c r="N39" s="121">
        <f t="shared" si="8"/>
        <v>6.11</v>
      </c>
      <c r="O39" s="121">
        <f t="shared" si="9"/>
        <v>48.75</v>
      </c>
      <c r="P39" s="174">
        <f t="shared" si="10"/>
        <v>0</v>
      </c>
      <c r="Q39" s="258">
        <f t="shared" si="11"/>
        <v>9.1</v>
      </c>
      <c r="R39" s="115"/>
      <c r="U39" s="125">
        <v>95.85</v>
      </c>
      <c r="V39" s="125">
        <v>9.5500000000000007</v>
      </c>
      <c r="W39" s="204">
        <v>27.3</v>
      </c>
      <c r="X39" s="125">
        <v>40.6</v>
      </c>
      <c r="Y39" s="125">
        <v>8.19</v>
      </c>
      <c r="Z39" s="125">
        <v>10.4</v>
      </c>
      <c r="AA39" s="125">
        <v>8.4499999999999993</v>
      </c>
      <c r="AB39" s="125">
        <f>AK39/144*Constant!$B$40</f>
        <v>93.89</v>
      </c>
      <c r="AC39" s="125">
        <v>6.11</v>
      </c>
      <c r="AD39" s="125">
        <v>55.25</v>
      </c>
      <c r="AE39" s="221">
        <v>48.75</v>
      </c>
      <c r="AF39" s="125">
        <f>+AM39*Constant!$B$57</f>
        <v>0</v>
      </c>
      <c r="AG39" s="125">
        <v>9.1</v>
      </c>
      <c r="AI39" s="216">
        <v>20</v>
      </c>
      <c r="AJ39" s="216">
        <v>52</v>
      </c>
      <c r="AK39" s="216">
        <f t="shared" si="21"/>
        <v>1040</v>
      </c>
      <c r="AL39" s="216">
        <f t="shared" si="19"/>
        <v>144</v>
      </c>
      <c r="AM39" s="216">
        <f t="shared" si="20"/>
        <v>72</v>
      </c>
      <c r="AO39" s="125"/>
    </row>
    <row r="40" spans="1:41" x14ac:dyDescent="0.2">
      <c r="A40" s="371">
        <v>1646</v>
      </c>
      <c r="B40" s="426" t="s">
        <v>434</v>
      </c>
      <c r="C40" s="121">
        <f t="shared" si="0"/>
        <v>98.51</v>
      </c>
      <c r="D40" s="121">
        <f t="shared" si="1"/>
        <v>108.24</v>
      </c>
      <c r="E40" s="174" t="s">
        <v>203</v>
      </c>
      <c r="F40" s="190" t="s">
        <v>79</v>
      </c>
      <c r="G40" s="125" t="s">
        <v>226</v>
      </c>
      <c r="H40" s="177">
        <f t="shared" si="2"/>
        <v>28.08</v>
      </c>
      <c r="I40" s="177">
        <f t="shared" si="3"/>
        <v>41.76</v>
      </c>
      <c r="J40" s="121">
        <f t="shared" si="4"/>
        <v>8.51</v>
      </c>
      <c r="K40" s="121">
        <f t="shared" si="5"/>
        <v>10.8</v>
      </c>
      <c r="L40" s="121">
        <f t="shared" si="6"/>
        <v>57.38</v>
      </c>
      <c r="M40" s="121">
        <f t="shared" si="7"/>
        <v>8.7799999999999994</v>
      </c>
      <c r="N40" s="121">
        <f t="shared" si="8"/>
        <v>6.35</v>
      </c>
      <c r="O40" s="121">
        <f t="shared" si="9"/>
        <v>50.63</v>
      </c>
      <c r="P40" s="174">
        <f t="shared" si="10"/>
        <v>0</v>
      </c>
      <c r="Q40" s="258">
        <f t="shared" si="11"/>
        <v>9.36</v>
      </c>
      <c r="R40" s="115"/>
      <c r="U40" s="125">
        <v>98.51</v>
      </c>
      <c r="V40" s="125">
        <v>9.73</v>
      </c>
      <c r="W40" s="204">
        <v>28.08</v>
      </c>
      <c r="X40" s="125">
        <v>41.76</v>
      </c>
      <c r="Y40" s="125">
        <v>8.51</v>
      </c>
      <c r="Z40" s="125">
        <v>10.8</v>
      </c>
      <c r="AA40" s="125">
        <v>8.7799999999999994</v>
      </c>
      <c r="AB40" s="125">
        <f>AK40/144*Constant!$B$40</f>
        <v>97.5</v>
      </c>
      <c r="AC40" s="125">
        <v>6.35</v>
      </c>
      <c r="AD40" s="125">
        <v>57.38</v>
      </c>
      <c r="AE40" s="221">
        <v>50.63</v>
      </c>
      <c r="AF40" s="125">
        <f>+AM40*Constant!$B$57</f>
        <v>0</v>
      </c>
      <c r="AG40" s="125">
        <v>9.36</v>
      </c>
      <c r="AI40" s="216">
        <v>20</v>
      </c>
      <c r="AJ40" s="216">
        <v>54</v>
      </c>
      <c r="AK40" s="216">
        <f t="shared" si="21"/>
        <v>1080</v>
      </c>
      <c r="AL40" s="216">
        <f t="shared" si="19"/>
        <v>148</v>
      </c>
      <c r="AM40" s="216">
        <f t="shared" si="20"/>
        <v>74</v>
      </c>
      <c r="AO40" s="125"/>
    </row>
    <row r="41" spans="1:41" x14ac:dyDescent="0.2">
      <c r="A41" s="371">
        <v>1650</v>
      </c>
      <c r="B41" s="426" t="s">
        <v>275</v>
      </c>
      <c r="C41" s="121">
        <f t="shared" si="0"/>
        <v>104.19</v>
      </c>
      <c r="D41" s="121">
        <f t="shared" si="1"/>
        <v>114.4</v>
      </c>
      <c r="E41" s="174" t="s">
        <v>203</v>
      </c>
      <c r="F41" s="190" t="s">
        <v>79</v>
      </c>
      <c r="G41" s="125" t="s">
        <v>226</v>
      </c>
      <c r="H41" s="177">
        <f t="shared" si="2"/>
        <v>30.42</v>
      </c>
      <c r="I41" s="177">
        <f t="shared" si="3"/>
        <v>45.24</v>
      </c>
      <c r="J41" s="121">
        <f t="shared" si="4"/>
        <v>9.4499999999999993</v>
      </c>
      <c r="K41" s="121">
        <f t="shared" si="5"/>
        <v>12</v>
      </c>
      <c r="L41" s="121">
        <f t="shared" si="6"/>
        <v>63.75</v>
      </c>
      <c r="M41" s="121">
        <f t="shared" si="7"/>
        <v>9.75</v>
      </c>
      <c r="N41" s="121">
        <f t="shared" si="8"/>
        <v>7.05</v>
      </c>
      <c r="O41" s="121">
        <f t="shared" si="9"/>
        <v>56.25</v>
      </c>
      <c r="P41" s="174">
        <f t="shared" si="10"/>
        <v>0</v>
      </c>
      <c r="Q41" s="258">
        <f t="shared" si="11"/>
        <v>10.14</v>
      </c>
      <c r="R41" s="115"/>
      <c r="U41" s="125">
        <v>104.19</v>
      </c>
      <c r="V41" s="125">
        <v>10.210000000000001</v>
      </c>
      <c r="W41" s="204">
        <v>30.42</v>
      </c>
      <c r="X41" s="125">
        <v>45.24</v>
      </c>
      <c r="Y41" s="125">
        <v>9.4499999999999993</v>
      </c>
      <c r="Z41" s="125">
        <v>12</v>
      </c>
      <c r="AA41" s="125">
        <v>9.75</v>
      </c>
      <c r="AB41" s="125">
        <f>AK41/144*Constant!$B$40</f>
        <v>108.33</v>
      </c>
      <c r="AC41" s="125">
        <v>7.05</v>
      </c>
      <c r="AD41" s="125">
        <v>63.75</v>
      </c>
      <c r="AE41" s="221">
        <v>56.25</v>
      </c>
      <c r="AF41" s="125">
        <f>+AM41*Constant!$B$57</f>
        <v>0</v>
      </c>
      <c r="AG41" s="125">
        <v>10.14</v>
      </c>
      <c r="AI41" s="216">
        <v>20</v>
      </c>
      <c r="AJ41" s="216">
        <v>60</v>
      </c>
      <c r="AK41" s="216">
        <f t="shared" si="21"/>
        <v>1200</v>
      </c>
      <c r="AL41" s="216">
        <f t="shared" si="19"/>
        <v>160</v>
      </c>
      <c r="AM41" s="216">
        <f t="shared" si="20"/>
        <v>80</v>
      </c>
      <c r="AO41" s="125"/>
    </row>
    <row r="42" spans="1:41" x14ac:dyDescent="0.2">
      <c r="A42" s="464" t="s">
        <v>429</v>
      </c>
      <c r="B42" s="426" t="s">
        <v>276</v>
      </c>
      <c r="C42" s="121">
        <f t="shared" ref="C42:C72" si="22">$O$2*U42</f>
        <v>109.41</v>
      </c>
      <c r="D42" s="121">
        <f t="shared" ref="D42:D72" si="23">$O$2*(U42+V42)</f>
        <v>120.1</v>
      </c>
      <c r="E42" s="174" t="s">
        <v>203</v>
      </c>
      <c r="F42" s="190" t="s">
        <v>79</v>
      </c>
      <c r="G42" s="125" t="s">
        <v>226</v>
      </c>
      <c r="H42" s="177">
        <f t="shared" ref="H42:H72" si="24">$O$2*W42</f>
        <v>32.76</v>
      </c>
      <c r="I42" s="177">
        <f t="shared" ref="I42:I72" si="25">$O$2*X42</f>
        <v>48.72</v>
      </c>
      <c r="J42" s="121">
        <f t="shared" ref="J42:J72" si="26">$O$2*Y42</f>
        <v>10.4</v>
      </c>
      <c r="K42" s="121">
        <f t="shared" ref="K42:K72" si="27">$O$2*Z42</f>
        <v>13.2</v>
      </c>
      <c r="L42" s="121">
        <f t="shared" ref="L42:L72" si="28">$O$2*AD42</f>
        <v>70.13</v>
      </c>
      <c r="M42" s="121">
        <f t="shared" ref="M42:M72" si="29">$O$2*AA42</f>
        <v>10.73</v>
      </c>
      <c r="N42" s="121">
        <f t="shared" ref="N42:N72" si="30">SUM($O$2*AC42)</f>
        <v>7.76</v>
      </c>
      <c r="O42" s="121">
        <f t="shared" ref="O42:O72" si="31">$O$2*AE42</f>
        <v>61.88</v>
      </c>
      <c r="P42" s="174">
        <f t="shared" ref="P42:P72" si="32">$O$2*AF42</f>
        <v>0</v>
      </c>
      <c r="Q42" s="258">
        <f t="shared" ref="Q42:Q72" si="33">AG42*$O$2</f>
        <v>10.92</v>
      </c>
      <c r="R42" s="115"/>
      <c r="U42" s="125">
        <v>109.41</v>
      </c>
      <c r="V42" s="125">
        <v>10.69</v>
      </c>
      <c r="W42" s="204">
        <v>32.76</v>
      </c>
      <c r="X42" s="125">
        <v>48.72</v>
      </c>
      <c r="Y42" s="125">
        <v>10.4</v>
      </c>
      <c r="Z42" s="125">
        <v>13.2</v>
      </c>
      <c r="AA42" s="125">
        <v>10.73</v>
      </c>
      <c r="AB42" s="125">
        <f>AK42/144*Constant!$B$40</f>
        <v>119.17</v>
      </c>
      <c r="AC42" s="125">
        <v>7.76</v>
      </c>
      <c r="AD42" s="125">
        <v>70.13</v>
      </c>
      <c r="AE42" s="221">
        <v>61.88</v>
      </c>
      <c r="AF42" s="125">
        <f>+AM42*Constant!$B$57</f>
        <v>0</v>
      </c>
      <c r="AG42" s="125">
        <v>10.92</v>
      </c>
      <c r="AI42" s="216">
        <v>20</v>
      </c>
      <c r="AJ42" s="216">
        <v>66</v>
      </c>
      <c r="AK42" s="216">
        <f t="shared" si="21"/>
        <v>1320</v>
      </c>
      <c r="AL42" s="216">
        <f t="shared" si="19"/>
        <v>172</v>
      </c>
      <c r="AM42" s="216">
        <f t="shared" si="20"/>
        <v>86</v>
      </c>
      <c r="AO42" s="125"/>
    </row>
    <row r="43" spans="1:41" x14ac:dyDescent="0.2">
      <c r="A43" s="464" t="s">
        <v>430</v>
      </c>
      <c r="B43" s="426" t="s">
        <v>276</v>
      </c>
      <c r="C43" s="121">
        <f t="shared" si="22"/>
        <v>109.41</v>
      </c>
      <c r="D43" s="121">
        <f t="shared" si="23"/>
        <v>120.1</v>
      </c>
      <c r="E43" s="174" t="s">
        <v>205</v>
      </c>
      <c r="F43" s="190" t="s">
        <v>142</v>
      </c>
      <c r="G43" s="125" t="s">
        <v>226</v>
      </c>
      <c r="H43" s="177">
        <f t="shared" si="24"/>
        <v>32.76</v>
      </c>
      <c r="I43" s="177">
        <f t="shared" si="25"/>
        <v>48.72</v>
      </c>
      <c r="J43" s="121">
        <f t="shared" si="26"/>
        <v>10.4</v>
      </c>
      <c r="K43" s="121">
        <f t="shared" si="27"/>
        <v>13.2</v>
      </c>
      <c r="L43" s="121">
        <f t="shared" si="28"/>
        <v>70.13</v>
      </c>
      <c r="M43" s="121">
        <f t="shared" si="29"/>
        <v>10.73</v>
      </c>
      <c r="N43" s="121">
        <f t="shared" si="30"/>
        <v>7.76</v>
      </c>
      <c r="O43" s="121">
        <f t="shared" si="31"/>
        <v>61.88</v>
      </c>
      <c r="P43" s="174">
        <f t="shared" si="32"/>
        <v>0</v>
      </c>
      <c r="Q43" s="258">
        <f t="shared" si="33"/>
        <v>10.92</v>
      </c>
      <c r="R43" s="115"/>
      <c r="U43" s="125">
        <v>109.41</v>
      </c>
      <c r="V43" s="125">
        <v>10.69</v>
      </c>
      <c r="W43" s="204">
        <v>32.76</v>
      </c>
      <c r="X43" s="125">
        <v>48.72</v>
      </c>
      <c r="Y43" s="125">
        <v>10.4</v>
      </c>
      <c r="Z43" s="125">
        <v>13.2</v>
      </c>
      <c r="AA43" s="125">
        <v>10.73</v>
      </c>
      <c r="AB43" s="125">
        <f>AK43/144*Constant!$B$40</f>
        <v>119.17</v>
      </c>
      <c r="AC43" s="125">
        <v>7.76</v>
      </c>
      <c r="AD43" s="125">
        <v>70.13</v>
      </c>
      <c r="AE43" s="221">
        <v>61.88</v>
      </c>
      <c r="AF43" s="125">
        <f>+AM43*Constant!$B$57</f>
        <v>0</v>
      </c>
      <c r="AG43" s="125">
        <v>10.92</v>
      </c>
      <c r="AI43" s="216">
        <v>20</v>
      </c>
      <c r="AJ43" s="216">
        <v>66</v>
      </c>
      <c r="AK43" s="216">
        <f t="shared" si="21"/>
        <v>1320</v>
      </c>
      <c r="AL43" s="216">
        <f t="shared" si="19"/>
        <v>172</v>
      </c>
      <c r="AM43" s="216">
        <f t="shared" si="20"/>
        <v>86</v>
      </c>
      <c r="AO43" s="125"/>
    </row>
    <row r="44" spans="1:41" x14ac:dyDescent="0.2">
      <c r="A44" s="464" t="s">
        <v>431</v>
      </c>
      <c r="B44" s="426" t="s">
        <v>277</v>
      </c>
      <c r="C44" s="121">
        <f t="shared" si="22"/>
        <v>112.24</v>
      </c>
      <c r="D44" s="121">
        <f t="shared" si="23"/>
        <v>123.19</v>
      </c>
      <c r="E44" s="174" t="s">
        <v>206</v>
      </c>
      <c r="F44" s="190" t="s">
        <v>80</v>
      </c>
      <c r="G44" s="125" t="s">
        <v>226</v>
      </c>
      <c r="H44" s="177">
        <f t="shared" si="24"/>
        <v>35.1</v>
      </c>
      <c r="I44" s="177">
        <f t="shared" si="25"/>
        <v>52.2</v>
      </c>
      <c r="J44" s="121">
        <f t="shared" si="26"/>
        <v>11.34</v>
      </c>
      <c r="K44" s="121">
        <f t="shared" si="27"/>
        <v>14.4</v>
      </c>
      <c r="L44" s="121">
        <f t="shared" si="28"/>
        <v>76.5</v>
      </c>
      <c r="M44" s="121">
        <f t="shared" si="29"/>
        <v>11.7</v>
      </c>
      <c r="N44" s="121">
        <f t="shared" si="30"/>
        <v>8.4600000000000009</v>
      </c>
      <c r="O44" s="121">
        <f t="shared" si="31"/>
        <v>67.5</v>
      </c>
      <c r="P44" s="174">
        <f t="shared" si="32"/>
        <v>0</v>
      </c>
      <c r="Q44" s="258">
        <f t="shared" si="33"/>
        <v>11.7</v>
      </c>
      <c r="R44" s="115"/>
      <c r="U44" s="125">
        <v>112.24</v>
      </c>
      <c r="V44" s="125">
        <v>10.95</v>
      </c>
      <c r="W44" s="204">
        <v>35.1</v>
      </c>
      <c r="X44" s="125">
        <v>52.2</v>
      </c>
      <c r="Y44" s="125">
        <v>11.34</v>
      </c>
      <c r="Z44" s="125">
        <v>14.4</v>
      </c>
      <c r="AA44" s="125">
        <v>11.7</v>
      </c>
      <c r="AB44" s="125">
        <f>AK44/144*Constant!$B$40</f>
        <v>130</v>
      </c>
      <c r="AC44" s="125">
        <v>8.4600000000000009</v>
      </c>
      <c r="AD44" s="125">
        <v>76.5</v>
      </c>
      <c r="AE44" s="221">
        <v>67.5</v>
      </c>
      <c r="AF44" s="125">
        <f>+AM44*Constant!$B$57</f>
        <v>0</v>
      </c>
      <c r="AG44" s="125">
        <v>11.7</v>
      </c>
      <c r="AI44" s="216">
        <v>20</v>
      </c>
      <c r="AJ44" s="216">
        <v>72</v>
      </c>
      <c r="AK44" s="216">
        <f t="shared" si="21"/>
        <v>1440</v>
      </c>
      <c r="AL44" s="216">
        <f t="shared" si="19"/>
        <v>184</v>
      </c>
      <c r="AM44" s="216">
        <f t="shared" si="20"/>
        <v>92</v>
      </c>
      <c r="AO44" s="125"/>
    </row>
    <row r="45" spans="1:41" x14ac:dyDescent="0.2">
      <c r="A45" s="464" t="s">
        <v>432</v>
      </c>
      <c r="B45" s="426" t="s">
        <v>277</v>
      </c>
      <c r="C45" s="121">
        <f t="shared" si="22"/>
        <v>112.24</v>
      </c>
      <c r="D45" s="121">
        <f t="shared" si="23"/>
        <v>123.19</v>
      </c>
      <c r="E45" s="174" t="s">
        <v>205</v>
      </c>
      <c r="F45" s="190" t="s">
        <v>142</v>
      </c>
      <c r="G45" s="125" t="s">
        <v>226</v>
      </c>
      <c r="H45" s="177">
        <f t="shared" si="24"/>
        <v>35.1</v>
      </c>
      <c r="I45" s="177">
        <f t="shared" si="25"/>
        <v>42.2</v>
      </c>
      <c r="J45" s="121">
        <f t="shared" si="26"/>
        <v>11.34</v>
      </c>
      <c r="K45" s="121">
        <f t="shared" si="27"/>
        <v>14.4</v>
      </c>
      <c r="L45" s="121">
        <f t="shared" si="28"/>
        <v>76.5</v>
      </c>
      <c r="M45" s="121">
        <f t="shared" si="29"/>
        <v>11.7</v>
      </c>
      <c r="N45" s="121">
        <f t="shared" si="30"/>
        <v>8.4600000000000009</v>
      </c>
      <c r="O45" s="121">
        <f t="shared" si="31"/>
        <v>67.5</v>
      </c>
      <c r="P45" s="174">
        <f t="shared" si="32"/>
        <v>0</v>
      </c>
      <c r="Q45" s="258">
        <f t="shared" si="33"/>
        <v>11.7</v>
      </c>
      <c r="R45" s="115"/>
      <c r="U45" s="125">
        <v>112.24</v>
      </c>
      <c r="V45" s="125">
        <v>10.95</v>
      </c>
      <c r="W45" s="204">
        <v>35.1</v>
      </c>
      <c r="X45" s="125">
        <v>42.2</v>
      </c>
      <c r="Y45" s="125">
        <v>11.34</v>
      </c>
      <c r="Z45" s="125">
        <v>14.4</v>
      </c>
      <c r="AA45" s="125">
        <v>11.7</v>
      </c>
      <c r="AB45" s="125">
        <f>AK45/144*Constant!$B$40</f>
        <v>130</v>
      </c>
      <c r="AC45" s="125">
        <v>8.4600000000000009</v>
      </c>
      <c r="AD45" s="125">
        <v>76.5</v>
      </c>
      <c r="AE45" s="221">
        <v>67.5</v>
      </c>
      <c r="AF45" s="125">
        <f>+AM45*Constant!$B$57</f>
        <v>0</v>
      </c>
      <c r="AG45" s="125">
        <v>11.7</v>
      </c>
      <c r="AI45" s="216">
        <v>20</v>
      </c>
      <c r="AJ45" s="216">
        <v>72</v>
      </c>
      <c r="AK45" s="216">
        <f t="shared" si="21"/>
        <v>1440</v>
      </c>
      <c r="AL45" s="216">
        <f t="shared" si="19"/>
        <v>184</v>
      </c>
      <c r="AM45" s="216">
        <f t="shared" si="20"/>
        <v>92</v>
      </c>
      <c r="AO45" s="125"/>
    </row>
    <row r="46" spans="1:41" x14ac:dyDescent="0.2">
      <c r="A46" s="464" t="s">
        <v>433</v>
      </c>
      <c r="B46" s="426" t="s">
        <v>435</v>
      </c>
      <c r="C46" s="121">
        <f t="shared" si="22"/>
        <v>122.86</v>
      </c>
      <c r="D46" s="121">
        <f t="shared" si="23"/>
        <v>149.36000000000001</v>
      </c>
      <c r="E46" s="455" t="s">
        <v>205</v>
      </c>
      <c r="F46" s="457" t="s">
        <v>142</v>
      </c>
      <c r="G46" s="125" t="s">
        <v>226</v>
      </c>
      <c r="H46" s="177">
        <f t="shared" si="24"/>
        <v>39.78</v>
      </c>
      <c r="I46" s="121">
        <f t="shared" si="25"/>
        <v>59.16</v>
      </c>
      <c r="J46" s="121">
        <f t="shared" si="26"/>
        <v>13.23</v>
      </c>
      <c r="K46" s="121">
        <f t="shared" si="27"/>
        <v>16.8</v>
      </c>
      <c r="L46" s="121">
        <f t="shared" si="28"/>
        <v>89.25</v>
      </c>
      <c r="M46" s="121">
        <f t="shared" si="29"/>
        <v>13.65</v>
      </c>
      <c r="N46" s="121">
        <f t="shared" si="30"/>
        <v>9.8699999999999992</v>
      </c>
      <c r="O46" s="121">
        <f t="shared" si="31"/>
        <v>78.75</v>
      </c>
      <c r="P46" s="174">
        <f t="shared" si="32"/>
        <v>10.4</v>
      </c>
      <c r="Q46" s="258">
        <f t="shared" si="33"/>
        <v>13.26</v>
      </c>
      <c r="R46" s="115"/>
      <c r="U46" s="125">
        <v>122.86</v>
      </c>
      <c r="V46" s="125">
        <v>26.5</v>
      </c>
      <c r="W46" s="204">
        <v>39.78</v>
      </c>
      <c r="X46" s="125">
        <v>59.16</v>
      </c>
      <c r="Y46" s="125">
        <v>13.23</v>
      </c>
      <c r="Z46" s="125">
        <v>16.8</v>
      </c>
      <c r="AA46" s="125">
        <v>13.65</v>
      </c>
      <c r="AB46" s="125">
        <f>AK46/144*Constant!$B$40</f>
        <v>78</v>
      </c>
      <c r="AC46" s="125">
        <v>9.8699999999999992</v>
      </c>
      <c r="AD46" s="125">
        <v>89.25</v>
      </c>
      <c r="AE46" s="221">
        <v>78.75</v>
      </c>
      <c r="AF46" s="125">
        <v>10.4</v>
      </c>
      <c r="AG46" s="125">
        <v>13.26</v>
      </c>
      <c r="AI46" s="216">
        <v>12</v>
      </c>
      <c r="AJ46" s="216">
        <v>72</v>
      </c>
      <c r="AK46" s="216">
        <f t="shared" si="21"/>
        <v>864</v>
      </c>
      <c r="AL46" s="216">
        <f t="shared" si="19"/>
        <v>168</v>
      </c>
      <c r="AM46" s="216">
        <f t="shared" si="20"/>
        <v>84</v>
      </c>
      <c r="AO46" s="125">
        <v>36.200000000000003</v>
      </c>
    </row>
    <row r="47" spans="1:41" x14ac:dyDescent="0.2">
      <c r="A47" s="465" t="s">
        <v>513</v>
      </c>
      <c r="B47" s="425" t="s">
        <v>514</v>
      </c>
      <c r="C47" s="123">
        <f t="shared" si="22"/>
        <v>132.82</v>
      </c>
      <c r="D47" s="123">
        <f t="shared" si="23"/>
        <v>161.62</v>
      </c>
      <c r="E47" s="456" t="s">
        <v>205</v>
      </c>
      <c r="F47" s="458" t="s">
        <v>142</v>
      </c>
      <c r="G47" s="189" t="s">
        <v>226</v>
      </c>
      <c r="H47" s="192">
        <f t="shared" si="24"/>
        <v>44.46</v>
      </c>
      <c r="I47" s="123">
        <f t="shared" si="25"/>
        <v>66.12</v>
      </c>
      <c r="J47" s="123">
        <f t="shared" si="26"/>
        <v>15.12</v>
      </c>
      <c r="K47" s="123">
        <f t="shared" si="27"/>
        <v>19.2</v>
      </c>
      <c r="L47" s="123">
        <f t="shared" si="28"/>
        <v>102</v>
      </c>
      <c r="M47" s="123">
        <f t="shared" si="29"/>
        <v>15.6</v>
      </c>
      <c r="N47" s="123">
        <f t="shared" si="30"/>
        <v>11.28</v>
      </c>
      <c r="O47" s="123">
        <f t="shared" si="31"/>
        <v>90</v>
      </c>
      <c r="P47" s="185">
        <f t="shared" si="32"/>
        <v>11.6</v>
      </c>
      <c r="Q47" s="259">
        <f t="shared" si="33"/>
        <v>14.82</v>
      </c>
      <c r="R47" s="115"/>
      <c r="U47" s="125">
        <v>132.82</v>
      </c>
      <c r="V47" s="125">
        <v>28.8</v>
      </c>
      <c r="W47" s="204">
        <v>44.46</v>
      </c>
      <c r="X47" s="125">
        <v>66.12</v>
      </c>
      <c r="Y47" s="125">
        <v>15.12</v>
      </c>
      <c r="Z47" s="125">
        <v>19.2</v>
      </c>
      <c r="AA47" s="125">
        <v>15.6</v>
      </c>
      <c r="AB47" s="125">
        <f>AK47/144*Constant!$B$40</f>
        <v>78</v>
      </c>
      <c r="AC47" s="125">
        <v>11.28</v>
      </c>
      <c r="AD47" s="125">
        <v>102</v>
      </c>
      <c r="AE47" s="221">
        <v>90</v>
      </c>
      <c r="AF47" s="125">
        <v>11.6</v>
      </c>
      <c r="AG47" s="125">
        <v>14.82</v>
      </c>
      <c r="AI47" s="216">
        <v>12</v>
      </c>
      <c r="AJ47" s="216">
        <v>72</v>
      </c>
      <c r="AK47" s="216">
        <f t="shared" si="21"/>
        <v>864</v>
      </c>
      <c r="AL47" s="216">
        <f t="shared" si="19"/>
        <v>168</v>
      </c>
      <c r="AM47" s="216">
        <f t="shared" si="20"/>
        <v>84</v>
      </c>
      <c r="AO47" s="125">
        <v>36.200000000000003</v>
      </c>
    </row>
    <row r="48" spans="1:41" x14ac:dyDescent="0.2">
      <c r="A48" s="371">
        <v>1830</v>
      </c>
      <c r="B48" s="183" t="s">
        <v>118</v>
      </c>
      <c r="C48" s="121">
        <f t="shared" si="22"/>
        <v>88.02</v>
      </c>
      <c r="D48" s="121">
        <f t="shared" si="23"/>
        <v>97.04</v>
      </c>
      <c r="E48" s="174" t="s">
        <v>203</v>
      </c>
      <c r="F48" s="190" t="s">
        <v>79</v>
      </c>
      <c r="G48" s="125" t="s">
        <v>226</v>
      </c>
      <c r="H48" s="177">
        <f t="shared" si="24"/>
        <v>985.6</v>
      </c>
      <c r="I48" s="177">
        <f t="shared" si="25"/>
        <v>129.91999999999999</v>
      </c>
      <c r="J48" s="121">
        <f t="shared" si="26"/>
        <v>59.05</v>
      </c>
      <c r="K48" s="121">
        <f t="shared" si="27"/>
        <v>42.55</v>
      </c>
      <c r="L48" s="121">
        <f t="shared" si="28"/>
        <v>32.4</v>
      </c>
      <c r="M48" s="121">
        <f t="shared" si="29"/>
        <v>165</v>
      </c>
      <c r="N48" s="121">
        <f t="shared" si="30"/>
        <v>227.25</v>
      </c>
      <c r="O48" s="121">
        <f t="shared" si="31"/>
        <v>85.1</v>
      </c>
      <c r="P48" s="174">
        <f t="shared" si="32"/>
        <v>0</v>
      </c>
      <c r="Q48" s="258" t="e">
        <f t="shared" si="33"/>
        <v>#REF!</v>
      </c>
      <c r="R48" s="115"/>
      <c r="U48" s="125">
        <v>88.02</v>
      </c>
      <c r="V48" s="125">
        <v>9.02</v>
      </c>
      <c r="W48" s="204">
        <f>AM48*Constant!$B$7</f>
        <v>985.6</v>
      </c>
      <c r="X48" s="125">
        <f>AM48*Constant!$B$8</f>
        <v>129.91999999999999</v>
      </c>
      <c r="Y48" s="125">
        <f>AK48/144*Constant!$B$33</f>
        <v>59.05</v>
      </c>
      <c r="Z48" s="125">
        <f>AK48/144*Constant!$B$37</f>
        <v>42.55</v>
      </c>
      <c r="AA48" s="125">
        <f>AK48/144*Constant!$B$41</f>
        <v>165</v>
      </c>
      <c r="AB48" s="125">
        <f>AK48/144*Constant!$B$40</f>
        <v>65</v>
      </c>
      <c r="AC48" s="125">
        <f>AK48/144*Constant!$B$36</f>
        <v>227.25</v>
      </c>
      <c r="AD48" s="125">
        <f>AK48/144*Constant!$B$38</f>
        <v>32.4</v>
      </c>
      <c r="AE48" s="221">
        <f>AK48/144*Constant!$B$44</f>
        <v>85.1</v>
      </c>
      <c r="AF48" s="125">
        <f>+AM48*Constant!$B$57</f>
        <v>0</v>
      </c>
      <c r="AG48" s="125" t="e">
        <f>AM48*Constant!#REF!</f>
        <v>#REF!</v>
      </c>
      <c r="AI48" s="216">
        <v>20</v>
      </c>
      <c r="AJ48" s="216">
        <v>36</v>
      </c>
      <c r="AK48" s="216">
        <f t="shared" si="18"/>
        <v>720</v>
      </c>
      <c r="AL48" s="216">
        <f t="shared" si="16"/>
        <v>112</v>
      </c>
      <c r="AM48" s="216">
        <f t="shared" si="17"/>
        <v>56</v>
      </c>
      <c r="AO48" s="125"/>
    </row>
    <row r="49" spans="1:41" x14ac:dyDescent="0.2">
      <c r="A49" s="371">
        <v>1838</v>
      </c>
      <c r="B49" s="183" t="s">
        <v>119</v>
      </c>
      <c r="C49" s="121">
        <f t="shared" si="22"/>
        <v>91.17</v>
      </c>
      <c r="D49" s="121">
        <f t="shared" si="23"/>
        <v>100.44</v>
      </c>
      <c r="E49" s="174" t="s">
        <v>203</v>
      </c>
      <c r="F49" s="190" t="s">
        <v>79</v>
      </c>
      <c r="G49" s="125" t="s">
        <v>226</v>
      </c>
      <c r="H49" s="177">
        <f t="shared" si="24"/>
        <v>1126.4000000000001</v>
      </c>
      <c r="I49" s="177">
        <f t="shared" si="25"/>
        <v>148.47999999999999</v>
      </c>
      <c r="J49" s="121">
        <f t="shared" si="26"/>
        <v>72.17</v>
      </c>
      <c r="K49" s="121">
        <f t="shared" si="27"/>
        <v>52.01</v>
      </c>
      <c r="L49" s="121">
        <f t="shared" si="28"/>
        <v>39.6</v>
      </c>
      <c r="M49" s="121">
        <f t="shared" si="29"/>
        <v>201.67</v>
      </c>
      <c r="N49" s="121">
        <f t="shared" si="30"/>
        <v>277.75</v>
      </c>
      <c r="O49" s="121">
        <f t="shared" si="31"/>
        <v>104.01</v>
      </c>
      <c r="P49" s="174">
        <f t="shared" si="32"/>
        <v>0</v>
      </c>
      <c r="Q49" s="258" t="e">
        <f t="shared" si="33"/>
        <v>#REF!</v>
      </c>
      <c r="R49" s="115"/>
      <c r="U49" s="125">
        <v>91.17</v>
      </c>
      <c r="V49" s="125">
        <v>9.27</v>
      </c>
      <c r="W49" s="204">
        <f>AM49*Constant!$B$7</f>
        <v>1126.4000000000001</v>
      </c>
      <c r="X49" s="125">
        <f>AM49*Constant!$B$8</f>
        <v>148.47999999999999</v>
      </c>
      <c r="Y49" s="125">
        <f>AK49/144*Constant!$B$33</f>
        <v>72.17</v>
      </c>
      <c r="Z49" s="125">
        <f>AK49/144*Constant!$B$37</f>
        <v>52.01</v>
      </c>
      <c r="AA49" s="125">
        <f>AK49/144*Constant!$B$41</f>
        <v>201.67</v>
      </c>
      <c r="AB49" s="125">
        <f>AK49/144*Constant!$B$40</f>
        <v>79.44</v>
      </c>
      <c r="AC49" s="125">
        <f>AK49/144*Constant!$B$36</f>
        <v>277.75</v>
      </c>
      <c r="AD49" s="125">
        <f>AK49/144*Constant!$B$38</f>
        <v>39.6</v>
      </c>
      <c r="AE49" s="221">
        <f>AK49/144*Constant!$B$44</f>
        <v>104.01</v>
      </c>
      <c r="AF49" s="125">
        <f>+AM49*Constant!$B$57</f>
        <v>0</v>
      </c>
      <c r="AG49" s="125" t="e">
        <f>AM49*Constant!#REF!</f>
        <v>#REF!</v>
      </c>
      <c r="AI49" s="216">
        <v>20</v>
      </c>
      <c r="AJ49" s="216">
        <v>44</v>
      </c>
      <c r="AK49" s="216">
        <f t="shared" si="18"/>
        <v>880</v>
      </c>
      <c r="AL49" s="216">
        <f t="shared" si="16"/>
        <v>128</v>
      </c>
      <c r="AM49" s="216">
        <f t="shared" si="17"/>
        <v>64</v>
      </c>
      <c r="AO49" s="125"/>
    </row>
    <row r="50" spans="1:41" x14ac:dyDescent="0.2">
      <c r="A50" s="371">
        <v>1840</v>
      </c>
      <c r="B50" s="183" t="s">
        <v>120</v>
      </c>
      <c r="C50" s="121">
        <f t="shared" si="22"/>
        <v>92.59</v>
      </c>
      <c r="D50" s="121">
        <f t="shared" si="23"/>
        <v>101.99</v>
      </c>
      <c r="E50" s="174" t="s">
        <v>203</v>
      </c>
      <c r="F50" s="190" t="s">
        <v>79</v>
      </c>
      <c r="G50" s="125" t="s">
        <v>226</v>
      </c>
      <c r="H50" s="177">
        <f t="shared" si="24"/>
        <v>1196.8</v>
      </c>
      <c r="I50" s="177">
        <f t="shared" si="25"/>
        <v>157.76</v>
      </c>
      <c r="J50" s="121">
        <f t="shared" si="26"/>
        <v>78.73</v>
      </c>
      <c r="K50" s="121">
        <f t="shared" si="27"/>
        <v>56.73</v>
      </c>
      <c r="L50" s="121">
        <f t="shared" si="28"/>
        <v>43.2</v>
      </c>
      <c r="M50" s="121">
        <f t="shared" si="29"/>
        <v>220</v>
      </c>
      <c r="N50" s="121">
        <f t="shared" si="30"/>
        <v>303</v>
      </c>
      <c r="O50" s="121">
        <f t="shared" si="31"/>
        <v>113.47</v>
      </c>
      <c r="P50" s="174">
        <f t="shared" si="32"/>
        <v>0</v>
      </c>
      <c r="Q50" s="258" t="e">
        <f t="shared" si="33"/>
        <v>#REF!</v>
      </c>
      <c r="R50" s="115"/>
      <c r="U50" s="125">
        <v>92.59</v>
      </c>
      <c r="V50" s="125">
        <v>9.4</v>
      </c>
      <c r="W50" s="204">
        <f>AM50*Constant!$B$7</f>
        <v>1196.8</v>
      </c>
      <c r="X50" s="125">
        <f>AM50*Constant!$B$8</f>
        <v>157.76</v>
      </c>
      <c r="Y50" s="125">
        <f>AK50/144*Constant!$B$33</f>
        <v>78.73</v>
      </c>
      <c r="Z50" s="125">
        <f>AK50/144*Constant!$B$37</f>
        <v>56.73</v>
      </c>
      <c r="AA50" s="125">
        <f>AK50/144*Constant!$B$41</f>
        <v>220</v>
      </c>
      <c r="AB50" s="125">
        <f>AK50/144*Constant!$B$40</f>
        <v>86.67</v>
      </c>
      <c r="AC50" s="125">
        <f>AK50/144*Constant!$B$36</f>
        <v>303</v>
      </c>
      <c r="AD50" s="125">
        <f>AK50/144*Constant!$B$38</f>
        <v>43.2</v>
      </c>
      <c r="AE50" s="221">
        <f>AK50/144*Constant!$B$44</f>
        <v>113.47</v>
      </c>
      <c r="AF50" s="125">
        <f>+AM50*Constant!$B$57</f>
        <v>0</v>
      </c>
      <c r="AG50" s="125" t="e">
        <f>AM50*Constant!#REF!</f>
        <v>#REF!</v>
      </c>
      <c r="AI50" s="216">
        <v>20</v>
      </c>
      <c r="AJ50" s="216">
        <v>48</v>
      </c>
      <c r="AK50" s="216">
        <f t="shared" si="18"/>
        <v>960</v>
      </c>
      <c r="AL50" s="216">
        <f t="shared" si="16"/>
        <v>136</v>
      </c>
      <c r="AM50" s="216">
        <f t="shared" si="17"/>
        <v>68</v>
      </c>
      <c r="AO50" s="125"/>
    </row>
    <row r="51" spans="1:41" x14ac:dyDescent="0.2">
      <c r="A51" s="371">
        <v>1844</v>
      </c>
      <c r="B51" s="183" t="s">
        <v>121</v>
      </c>
      <c r="C51" s="121">
        <f t="shared" si="22"/>
        <v>96.06</v>
      </c>
      <c r="D51" s="121">
        <f t="shared" si="23"/>
        <v>105.33</v>
      </c>
      <c r="E51" s="174" t="s">
        <v>203</v>
      </c>
      <c r="F51" s="190" t="s">
        <v>79</v>
      </c>
      <c r="G51" s="125" t="s">
        <v>226</v>
      </c>
      <c r="H51" s="177">
        <f t="shared" si="24"/>
        <v>1267.2</v>
      </c>
      <c r="I51" s="177">
        <f t="shared" si="25"/>
        <v>167.04</v>
      </c>
      <c r="J51" s="121">
        <f t="shared" si="26"/>
        <v>85.29</v>
      </c>
      <c r="K51" s="121">
        <f t="shared" si="27"/>
        <v>61.46</v>
      </c>
      <c r="L51" s="121">
        <f t="shared" si="28"/>
        <v>46.8</v>
      </c>
      <c r="M51" s="121">
        <f t="shared" si="29"/>
        <v>238.33</v>
      </c>
      <c r="N51" s="121">
        <f t="shared" si="30"/>
        <v>328.25</v>
      </c>
      <c r="O51" s="121">
        <f t="shared" si="31"/>
        <v>122.92</v>
      </c>
      <c r="P51" s="174">
        <f t="shared" si="32"/>
        <v>0</v>
      </c>
      <c r="Q51" s="258" t="e">
        <f t="shared" si="33"/>
        <v>#REF!</v>
      </c>
      <c r="R51" s="115"/>
      <c r="U51" s="125">
        <v>96.06</v>
      </c>
      <c r="V51" s="125">
        <v>9.27</v>
      </c>
      <c r="W51" s="204">
        <f>AM51*Constant!$B$7</f>
        <v>1267.2</v>
      </c>
      <c r="X51" s="125">
        <f>AM51*Constant!$B$8</f>
        <v>167.04</v>
      </c>
      <c r="Y51" s="125">
        <f>AK51/144*Constant!$B$33</f>
        <v>85.29</v>
      </c>
      <c r="Z51" s="125">
        <f>AK51/144*Constant!$B$37</f>
        <v>61.46</v>
      </c>
      <c r="AA51" s="125">
        <f>AK51/144*Constant!$B$41</f>
        <v>238.33</v>
      </c>
      <c r="AB51" s="125">
        <f>AK51/144*Constant!$B$40</f>
        <v>93.89</v>
      </c>
      <c r="AC51" s="125">
        <f>AK51/144*Constant!$B$36</f>
        <v>328.25</v>
      </c>
      <c r="AD51" s="125">
        <f>AK51/144*Constant!$B$38</f>
        <v>46.8</v>
      </c>
      <c r="AE51" s="221">
        <f>AK51/144*Constant!$B$44</f>
        <v>122.92</v>
      </c>
      <c r="AF51" s="125">
        <f>+AM51*Constant!$B$57</f>
        <v>0</v>
      </c>
      <c r="AG51" s="125" t="e">
        <f>AM51*Constant!#REF!</f>
        <v>#REF!</v>
      </c>
      <c r="AI51" s="216">
        <v>20</v>
      </c>
      <c r="AJ51" s="216">
        <v>52</v>
      </c>
      <c r="AK51" s="216">
        <f t="shared" si="18"/>
        <v>1040</v>
      </c>
      <c r="AL51" s="216">
        <f t="shared" si="16"/>
        <v>144</v>
      </c>
      <c r="AM51" s="216">
        <f t="shared" si="17"/>
        <v>72</v>
      </c>
      <c r="AO51" s="125"/>
    </row>
    <row r="52" spans="1:41" x14ac:dyDescent="0.2">
      <c r="A52" s="371">
        <v>1846</v>
      </c>
      <c r="B52" s="183" t="s">
        <v>400</v>
      </c>
      <c r="C52" s="121">
        <f t="shared" si="22"/>
        <v>98.6</v>
      </c>
      <c r="D52" s="121">
        <f t="shared" si="23"/>
        <v>108.07</v>
      </c>
      <c r="E52" s="174" t="s">
        <v>203</v>
      </c>
      <c r="F52" s="190" t="s">
        <v>79</v>
      </c>
      <c r="G52" s="125" t="s">
        <v>226</v>
      </c>
      <c r="H52" s="177">
        <f t="shared" si="24"/>
        <v>1302.4000000000001</v>
      </c>
      <c r="I52" s="177">
        <f t="shared" si="25"/>
        <v>171.68</v>
      </c>
      <c r="J52" s="121">
        <f t="shared" si="26"/>
        <v>88.58</v>
      </c>
      <c r="K52" s="121">
        <f t="shared" si="27"/>
        <v>63.83</v>
      </c>
      <c r="L52" s="121">
        <f t="shared" si="28"/>
        <v>48.6</v>
      </c>
      <c r="M52" s="121">
        <f t="shared" si="29"/>
        <v>247.5</v>
      </c>
      <c r="N52" s="121">
        <f t="shared" si="30"/>
        <v>340.88</v>
      </c>
      <c r="O52" s="121">
        <f t="shared" si="31"/>
        <v>127.65</v>
      </c>
      <c r="P52" s="174">
        <f t="shared" si="32"/>
        <v>0</v>
      </c>
      <c r="Q52" s="258" t="e">
        <f t="shared" si="33"/>
        <v>#REF!</v>
      </c>
      <c r="R52" s="115"/>
      <c r="U52" s="125">
        <v>98.6</v>
      </c>
      <c r="V52" s="125">
        <v>9.4700000000000006</v>
      </c>
      <c r="W52" s="204">
        <f>AM52*Constant!$B$7</f>
        <v>1302.4000000000001</v>
      </c>
      <c r="X52" s="125">
        <f>AM52*Constant!$B$8</f>
        <v>171.68</v>
      </c>
      <c r="Y52" s="125">
        <f>AK52/144*Constant!$B$33</f>
        <v>88.58</v>
      </c>
      <c r="Z52" s="125">
        <f>AK52/144*Constant!$B$37</f>
        <v>63.83</v>
      </c>
      <c r="AA52" s="125">
        <f>AK52/144*Constant!$B$41</f>
        <v>247.5</v>
      </c>
      <c r="AB52" s="125">
        <f>AK52/144*Constant!$B$40</f>
        <v>97.5</v>
      </c>
      <c r="AC52" s="125">
        <f>AK52/144*Constant!$B$36</f>
        <v>340.88</v>
      </c>
      <c r="AD52" s="125">
        <f>AK52/144*Constant!$B$38</f>
        <v>48.6</v>
      </c>
      <c r="AE52" s="221">
        <f>AK52/144*Constant!$B$44</f>
        <v>127.65</v>
      </c>
      <c r="AF52" s="125">
        <f>+AM52*Constant!$B$57</f>
        <v>0</v>
      </c>
      <c r="AG52" s="125" t="e">
        <f>AM52*Constant!#REF!</f>
        <v>#REF!</v>
      </c>
      <c r="AI52" s="216">
        <v>20</v>
      </c>
      <c r="AJ52" s="216">
        <v>54</v>
      </c>
      <c r="AK52" s="216">
        <f t="shared" si="18"/>
        <v>1080</v>
      </c>
      <c r="AL52" s="216">
        <f t="shared" si="16"/>
        <v>148</v>
      </c>
      <c r="AM52" s="216">
        <f t="shared" si="17"/>
        <v>74</v>
      </c>
      <c r="AO52" s="125"/>
    </row>
    <row r="53" spans="1:41" x14ac:dyDescent="0.2">
      <c r="A53" s="371">
        <v>1850</v>
      </c>
      <c r="B53" s="183" t="s">
        <v>260</v>
      </c>
      <c r="C53" s="121">
        <f t="shared" si="22"/>
        <v>104.3</v>
      </c>
      <c r="D53" s="121">
        <f t="shared" si="23"/>
        <v>114.26</v>
      </c>
      <c r="E53" s="174" t="s">
        <v>203</v>
      </c>
      <c r="F53" s="190" t="s">
        <v>79</v>
      </c>
      <c r="G53" s="125" t="s">
        <v>226</v>
      </c>
      <c r="H53" s="177">
        <f t="shared" si="24"/>
        <v>1408</v>
      </c>
      <c r="I53" s="177">
        <f t="shared" si="25"/>
        <v>185.6</v>
      </c>
      <c r="J53" s="121">
        <f t="shared" si="26"/>
        <v>98.42</v>
      </c>
      <c r="K53" s="121">
        <f t="shared" si="27"/>
        <v>70.92</v>
      </c>
      <c r="L53" s="121">
        <f t="shared" si="28"/>
        <v>54</v>
      </c>
      <c r="M53" s="121">
        <f t="shared" si="29"/>
        <v>275</v>
      </c>
      <c r="N53" s="121">
        <f t="shared" si="30"/>
        <v>378.75</v>
      </c>
      <c r="O53" s="121">
        <f t="shared" si="31"/>
        <v>141.83000000000001</v>
      </c>
      <c r="P53" s="174">
        <f t="shared" si="32"/>
        <v>0</v>
      </c>
      <c r="Q53" s="258" t="e">
        <f t="shared" si="33"/>
        <v>#REF!</v>
      </c>
      <c r="R53" s="115"/>
      <c r="U53" s="125">
        <v>104.3</v>
      </c>
      <c r="V53" s="125">
        <v>9.9600000000000009</v>
      </c>
      <c r="W53" s="204">
        <f>AM53*Constant!$B$7</f>
        <v>1408</v>
      </c>
      <c r="X53" s="125">
        <f>AM53*Constant!$B$8</f>
        <v>185.6</v>
      </c>
      <c r="Y53" s="125">
        <f>AK53/144*Constant!$B$33</f>
        <v>98.42</v>
      </c>
      <c r="Z53" s="125">
        <f>AK53/144*Constant!$B$37</f>
        <v>70.92</v>
      </c>
      <c r="AA53" s="125">
        <f>AK53/144*Constant!$B$41</f>
        <v>275</v>
      </c>
      <c r="AB53" s="125">
        <f>AK53/144*Constant!$B$40</f>
        <v>108.33</v>
      </c>
      <c r="AC53" s="125">
        <f>AK53/144*Constant!$B$36</f>
        <v>378.75</v>
      </c>
      <c r="AD53" s="125">
        <f>AK53/144*Constant!$B$38</f>
        <v>54</v>
      </c>
      <c r="AE53" s="221">
        <f>AK53/144*Constant!$B$44</f>
        <v>141.83000000000001</v>
      </c>
      <c r="AF53" s="125">
        <f>+AM53*Constant!$B$57</f>
        <v>0</v>
      </c>
      <c r="AG53" s="125" t="e">
        <f>AM53*Constant!#REF!</f>
        <v>#REF!</v>
      </c>
      <c r="AI53" s="216">
        <v>20</v>
      </c>
      <c r="AJ53" s="216">
        <v>60</v>
      </c>
      <c r="AK53" s="216">
        <f t="shared" si="18"/>
        <v>1200</v>
      </c>
      <c r="AL53" s="216">
        <f t="shared" si="16"/>
        <v>160</v>
      </c>
      <c r="AM53" s="216">
        <f t="shared" si="17"/>
        <v>80</v>
      </c>
      <c r="AO53" s="125"/>
    </row>
    <row r="54" spans="1:41" x14ac:dyDescent="0.2">
      <c r="A54" s="371" t="s">
        <v>348</v>
      </c>
      <c r="B54" s="183" t="s">
        <v>122</v>
      </c>
      <c r="C54" s="121">
        <f t="shared" si="22"/>
        <v>109.53</v>
      </c>
      <c r="D54" s="121">
        <f t="shared" si="23"/>
        <v>119.93</v>
      </c>
      <c r="E54" s="174" t="s">
        <v>203</v>
      </c>
      <c r="F54" s="190" t="s">
        <v>79</v>
      </c>
      <c r="G54" s="125" t="s">
        <v>226</v>
      </c>
      <c r="H54" s="177">
        <f t="shared" si="24"/>
        <v>1513.6</v>
      </c>
      <c r="I54" s="177">
        <f t="shared" si="25"/>
        <v>199.52</v>
      </c>
      <c r="J54" s="121">
        <f t="shared" si="26"/>
        <v>108.26</v>
      </c>
      <c r="K54" s="121">
        <f t="shared" si="27"/>
        <v>78.010000000000005</v>
      </c>
      <c r="L54" s="121">
        <f t="shared" si="28"/>
        <v>59.4</v>
      </c>
      <c r="M54" s="121">
        <f t="shared" si="29"/>
        <v>302.5</v>
      </c>
      <c r="N54" s="121">
        <f t="shared" si="30"/>
        <v>416.63</v>
      </c>
      <c r="O54" s="121">
        <f t="shared" si="31"/>
        <v>156.02000000000001</v>
      </c>
      <c r="P54" s="174">
        <f t="shared" si="32"/>
        <v>0</v>
      </c>
      <c r="Q54" s="258" t="e">
        <f t="shared" si="33"/>
        <v>#REF!</v>
      </c>
      <c r="R54" s="115"/>
      <c r="U54" s="125">
        <v>109.53</v>
      </c>
      <c r="V54" s="125">
        <v>10.4</v>
      </c>
      <c r="W54" s="204">
        <f>AM54*Constant!$B$7</f>
        <v>1513.6</v>
      </c>
      <c r="X54" s="125">
        <f>AM54*Constant!$B$8</f>
        <v>199.52</v>
      </c>
      <c r="Y54" s="125">
        <f>AK54/144*Constant!$B$33</f>
        <v>108.26</v>
      </c>
      <c r="Z54" s="125">
        <f>AK54/144*Constant!$B$37</f>
        <v>78.010000000000005</v>
      </c>
      <c r="AA54" s="125">
        <f>AK54/144*Constant!$B$41</f>
        <v>302.5</v>
      </c>
      <c r="AB54" s="125">
        <f>AK54/144*Constant!$B$40</f>
        <v>119.17</v>
      </c>
      <c r="AC54" s="125">
        <f>AK54/144*Constant!$B$36</f>
        <v>416.63</v>
      </c>
      <c r="AD54" s="125">
        <f>AK54/144*Constant!$B$38</f>
        <v>59.4</v>
      </c>
      <c r="AE54" s="221">
        <f>AK54/144*Constant!$B$44</f>
        <v>156.02000000000001</v>
      </c>
      <c r="AF54" s="125">
        <f>+AM54*Constant!$B$57</f>
        <v>0</v>
      </c>
      <c r="AG54" s="125" t="e">
        <f>AM54*Constant!#REF!</f>
        <v>#REF!</v>
      </c>
      <c r="AI54" s="216">
        <v>20</v>
      </c>
      <c r="AJ54" s="216">
        <v>66</v>
      </c>
      <c r="AK54" s="216">
        <f t="shared" si="18"/>
        <v>1320</v>
      </c>
      <c r="AL54" s="216">
        <f t="shared" si="16"/>
        <v>172</v>
      </c>
      <c r="AM54" s="216">
        <f t="shared" si="17"/>
        <v>86</v>
      </c>
      <c r="AO54" s="125"/>
    </row>
    <row r="55" spans="1:41" x14ac:dyDescent="0.2">
      <c r="A55" s="371" t="s">
        <v>349</v>
      </c>
      <c r="B55" s="183" t="s">
        <v>122</v>
      </c>
      <c r="C55" s="121">
        <f t="shared" si="22"/>
        <v>109.53</v>
      </c>
      <c r="D55" s="121">
        <f t="shared" si="23"/>
        <v>119.93</v>
      </c>
      <c r="E55" s="174" t="s">
        <v>205</v>
      </c>
      <c r="F55" s="190" t="s">
        <v>142</v>
      </c>
      <c r="G55" s="125" t="s">
        <v>226</v>
      </c>
      <c r="H55" s="177">
        <f t="shared" si="24"/>
        <v>1513.6</v>
      </c>
      <c r="I55" s="177">
        <f t="shared" si="25"/>
        <v>199.52</v>
      </c>
      <c r="J55" s="121">
        <f t="shared" si="26"/>
        <v>108.26</v>
      </c>
      <c r="K55" s="121">
        <f t="shared" si="27"/>
        <v>78.010000000000005</v>
      </c>
      <c r="L55" s="121">
        <f t="shared" si="28"/>
        <v>59.4</v>
      </c>
      <c r="M55" s="121">
        <f t="shared" si="29"/>
        <v>302.5</v>
      </c>
      <c r="N55" s="121">
        <f t="shared" si="30"/>
        <v>416.63</v>
      </c>
      <c r="O55" s="121">
        <f t="shared" si="31"/>
        <v>156.02000000000001</v>
      </c>
      <c r="P55" s="174">
        <f t="shared" si="32"/>
        <v>0</v>
      </c>
      <c r="Q55" s="258" t="e">
        <f t="shared" si="33"/>
        <v>#REF!</v>
      </c>
      <c r="R55" s="115"/>
      <c r="U55" s="125">
        <v>109.53</v>
      </c>
      <c r="V55" s="125">
        <v>10.4</v>
      </c>
      <c r="W55" s="204">
        <f>AM55*Constant!$B$7</f>
        <v>1513.6</v>
      </c>
      <c r="X55" s="125">
        <f>AM55*Constant!$B$8</f>
        <v>199.52</v>
      </c>
      <c r="Y55" s="125">
        <f>AK55/144*Constant!$B$33</f>
        <v>108.26</v>
      </c>
      <c r="Z55" s="125">
        <f>AK55/144*Constant!$B$37</f>
        <v>78.010000000000005</v>
      </c>
      <c r="AA55" s="125">
        <f>AK55/144*Constant!$B$41</f>
        <v>302.5</v>
      </c>
      <c r="AB55" s="125">
        <f>AK55/144*Constant!$B$40</f>
        <v>119.17</v>
      </c>
      <c r="AC55" s="125">
        <f>AK55/144*Constant!$B$36</f>
        <v>416.63</v>
      </c>
      <c r="AD55" s="125">
        <f>AK55/144*Constant!$B$38</f>
        <v>59.4</v>
      </c>
      <c r="AE55" s="221">
        <f>AK55/144*Constant!$B$44</f>
        <v>156.02000000000001</v>
      </c>
      <c r="AF55" s="125">
        <f>+AM55*Constant!$B$57</f>
        <v>0</v>
      </c>
      <c r="AG55" s="125" t="e">
        <f>AM55*Constant!#REF!</f>
        <v>#REF!</v>
      </c>
      <c r="AI55" s="216">
        <v>20</v>
      </c>
      <c r="AJ55" s="216">
        <v>66</v>
      </c>
      <c r="AK55" s="216">
        <f t="shared" si="18"/>
        <v>1320</v>
      </c>
      <c r="AL55" s="216">
        <f t="shared" si="16"/>
        <v>172</v>
      </c>
      <c r="AM55" s="216">
        <f t="shared" si="17"/>
        <v>86</v>
      </c>
      <c r="AO55" s="125"/>
    </row>
    <row r="56" spans="1:41" x14ac:dyDescent="0.2">
      <c r="A56" s="371" t="s">
        <v>353</v>
      </c>
      <c r="B56" s="183" t="s">
        <v>123</v>
      </c>
      <c r="C56" s="121">
        <f t="shared" si="22"/>
        <v>112.37</v>
      </c>
      <c r="D56" s="121">
        <f t="shared" si="23"/>
        <v>122.99</v>
      </c>
      <c r="E56" s="174" t="s">
        <v>206</v>
      </c>
      <c r="F56" s="190" t="s">
        <v>80</v>
      </c>
      <c r="G56" s="125" t="s">
        <v>226</v>
      </c>
      <c r="H56" s="177">
        <f t="shared" si="24"/>
        <v>1619.2</v>
      </c>
      <c r="I56" s="177">
        <f t="shared" si="25"/>
        <v>213.44</v>
      </c>
      <c r="J56" s="121">
        <f t="shared" si="26"/>
        <v>118.1</v>
      </c>
      <c r="K56" s="121">
        <f t="shared" si="27"/>
        <v>85.1</v>
      </c>
      <c r="L56" s="121">
        <f t="shared" si="28"/>
        <v>64.8</v>
      </c>
      <c r="M56" s="121">
        <f t="shared" si="29"/>
        <v>330</v>
      </c>
      <c r="N56" s="121">
        <f t="shared" si="30"/>
        <v>454.5</v>
      </c>
      <c r="O56" s="121">
        <f t="shared" si="31"/>
        <v>170.2</v>
      </c>
      <c r="P56" s="174">
        <f t="shared" si="32"/>
        <v>0</v>
      </c>
      <c r="Q56" s="258" t="e">
        <f t="shared" si="33"/>
        <v>#REF!</v>
      </c>
      <c r="R56" s="115"/>
      <c r="U56" s="125">
        <v>112.37</v>
      </c>
      <c r="V56" s="125">
        <v>10.62</v>
      </c>
      <c r="W56" s="204">
        <f>AM56*Constant!$B$7</f>
        <v>1619.2</v>
      </c>
      <c r="X56" s="125">
        <f>AM56*Constant!$B$8</f>
        <v>213.44</v>
      </c>
      <c r="Y56" s="125">
        <f>AK56/144*Constant!$B$33</f>
        <v>118.1</v>
      </c>
      <c r="Z56" s="125">
        <f>AK56/144*Constant!$B$37</f>
        <v>85.1</v>
      </c>
      <c r="AA56" s="125">
        <f>AK56/144*Constant!$B$41</f>
        <v>330</v>
      </c>
      <c r="AB56" s="125">
        <f>AK56/144*Constant!$B$40</f>
        <v>130</v>
      </c>
      <c r="AC56" s="125">
        <f>AK56/144*Constant!$B$36</f>
        <v>454.5</v>
      </c>
      <c r="AD56" s="125">
        <f>AK56/144*Constant!$B$38</f>
        <v>64.8</v>
      </c>
      <c r="AE56" s="221">
        <f>AK56/144*Constant!$B$44</f>
        <v>170.2</v>
      </c>
      <c r="AF56" s="125">
        <f>+AM56*Constant!$B$57</f>
        <v>0</v>
      </c>
      <c r="AG56" s="125" t="e">
        <f>AM56*Constant!#REF!</f>
        <v>#REF!</v>
      </c>
      <c r="AI56" s="216">
        <v>20</v>
      </c>
      <c r="AJ56" s="216">
        <v>72</v>
      </c>
      <c r="AK56" s="216">
        <f t="shared" si="18"/>
        <v>1440</v>
      </c>
      <c r="AL56" s="216">
        <f t="shared" si="16"/>
        <v>184</v>
      </c>
      <c r="AM56" s="216">
        <f t="shared" si="17"/>
        <v>92</v>
      </c>
      <c r="AO56" s="125"/>
    </row>
    <row r="57" spans="1:41" x14ac:dyDescent="0.2">
      <c r="A57" s="371" t="s">
        <v>354</v>
      </c>
      <c r="B57" s="183" t="s">
        <v>123</v>
      </c>
      <c r="C57" s="121">
        <f t="shared" si="22"/>
        <v>112.37</v>
      </c>
      <c r="D57" s="121">
        <f t="shared" si="23"/>
        <v>122.99</v>
      </c>
      <c r="E57" s="174" t="s">
        <v>205</v>
      </c>
      <c r="F57" s="190" t="s">
        <v>142</v>
      </c>
      <c r="G57" s="125" t="s">
        <v>226</v>
      </c>
      <c r="H57" s="177">
        <f t="shared" si="24"/>
        <v>1619.2</v>
      </c>
      <c r="I57" s="177">
        <f t="shared" si="25"/>
        <v>213.44</v>
      </c>
      <c r="J57" s="121">
        <f t="shared" si="26"/>
        <v>118.1</v>
      </c>
      <c r="K57" s="121">
        <f t="shared" si="27"/>
        <v>85.1</v>
      </c>
      <c r="L57" s="121">
        <f t="shared" si="28"/>
        <v>64.8</v>
      </c>
      <c r="M57" s="121">
        <f t="shared" si="29"/>
        <v>330</v>
      </c>
      <c r="N57" s="121">
        <f t="shared" si="30"/>
        <v>454.5</v>
      </c>
      <c r="O57" s="121">
        <f t="shared" si="31"/>
        <v>170.2</v>
      </c>
      <c r="P57" s="174">
        <f t="shared" si="32"/>
        <v>0</v>
      </c>
      <c r="Q57" s="258" t="e">
        <f t="shared" si="33"/>
        <v>#REF!</v>
      </c>
      <c r="R57" s="115"/>
      <c r="U57" s="125">
        <v>112.37</v>
      </c>
      <c r="V57" s="125">
        <v>10.62</v>
      </c>
      <c r="W57" s="204">
        <f>AM57*Constant!$B$7</f>
        <v>1619.2</v>
      </c>
      <c r="X57" s="125">
        <f>AM57*Constant!$B$8</f>
        <v>213.44</v>
      </c>
      <c r="Y57" s="125">
        <f>AK57/144*Constant!$B$33</f>
        <v>118.1</v>
      </c>
      <c r="Z57" s="125">
        <f>AK57/144*Constant!$B$37</f>
        <v>85.1</v>
      </c>
      <c r="AA57" s="125">
        <f>AK57/144*Constant!$B$41</f>
        <v>330</v>
      </c>
      <c r="AB57" s="125">
        <f>AK57/144*Constant!$B$40</f>
        <v>130</v>
      </c>
      <c r="AC57" s="125">
        <f>AK57/144*Constant!$B$36</f>
        <v>454.5</v>
      </c>
      <c r="AD57" s="125">
        <f>AK57/144*Constant!$B$38</f>
        <v>64.8</v>
      </c>
      <c r="AE57" s="221">
        <f>AK57/144*Constant!$B$44</f>
        <v>170.2</v>
      </c>
      <c r="AF57" s="125">
        <f>+AM57*Constant!$B$57</f>
        <v>0</v>
      </c>
      <c r="AG57" s="125" t="e">
        <f>AM57*Constant!#REF!</f>
        <v>#REF!</v>
      </c>
      <c r="AI57" s="216">
        <v>20</v>
      </c>
      <c r="AJ57" s="216">
        <v>72</v>
      </c>
      <c r="AK57" s="216">
        <f t="shared" si="18"/>
        <v>1440</v>
      </c>
      <c r="AL57" s="216">
        <f t="shared" si="16"/>
        <v>184</v>
      </c>
      <c r="AM57" s="216">
        <f t="shared" si="17"/>
        <v>92</v>
      </c>
      <c r="AO57" s="125"/>
    </row>
    <row r="58" spans="1:41" x14ac:dyDescent="0.2">
      <c r="A58" s="464" t="s">
        <v>436</v>
      </c>
      <c r="B58" s="426" t="s">
        <v>509</v>
      </c>
      <c r="C58" s="121">
        <f t="shared" si="22"/>
        <v>123.42</v>
      </c>
      <c r="D58" s="121">
        <f t="shared" si="23"/>
        <v>153.59</v>
      </c>
      <c r="E58" s="455" t="s">
        <v>205</v>
      </c>
      <c r="F58" s="457" t="s">
        <v>142</v>
      </c>
      <c r="G58" s="125" t="s">
        <v>226</v>
      </c>
      <c r="H58" s="177">
        <f t="shared" si="24"/>
        <v>40.56</v>
      </c>
      <c r="I58" s="121">
        <f t="shared" si="25"/>
        <v>60.32</v>
      </c>
      <c r="J58" s="121">
        <f t="shared" si="26"/>
        <v>14.7</v>
      </c>
      <c r="K58" s="121">
        <f t="shared" si="27"/>
        <v>18.670000000000002</v>
      </c>
      <c r="L58" s="121">
        <f t="shared" si="28"/>
        <v>99.17</v>
      </c>
      <c r="M58" s="121">
        <f t="shared" si="29"/>
        <v>15.17</v>
      </c>
      <c r="N58" s="121">
        <f t="shared" si="30"/>
        <v>10.97</v>
      </c>
      <c r="O58" s="121">
        <f t="shared" si="31"/>
        <v>87.5</v>
      </c>
      <c r="P58" s="174">
        <f t="shared" si="32"/>
        <v>10.4</v>
      </c>
      <c r="Q58" s="258">
        <f t="shared" si="33"/>
        <v>13.52</v>
      </c>
      <c r="R58" s="115"/>
      <c r="U58" s="125">
        <v>123.42</v>
      </c>
      <c r="V58" s="125">
        <v>30.17</v>
      </c>
      <c r="W58" s="204">
        <v>40.56</v>
      </c>
      <c r="X58" s="125">
        <v>60.32</v>
      </c>
      <c r="Y58" s="125">
        <v>14.7</v>
      </c>
      <c r="Z58" s="125">
        <v>18.670000000000002</v>
      </c>
      <c r="AA58" s="125">
        <v>15.17</v>
      </c>
      <c r="AB58" s="125">
        <f>AK58/144*Constant!$B$40</f>
        <v>78</v>
      </c>
      <c r="AC58" s="125">
        <v>10.97</v>
      </c>
      <c r="AD58" s="125">
        <v>99.17</v>
      </c>
      <c r="AE58" s="221">
        <v>87.5</v>
      </c>
      <c r="AF58" s="125">
        <v>10.4</v>
      </c>
      <c r="AG58" s="125">
        <v>13.52</v>
      </c>
      <c r="AI58" s="216">
        <v>12</v>
      </c>
      <c r="AJ58" s="216">
        <v>72</v>
      </c>
      <c r="AK58" s="216">
        <f>AI58*AJ58</f>
        <v>864</v>
      </c>
      <c r="AL58" s="216">
        <f t="shared" si="16"/>
        <v>168</v>
      </c>
      <c r="AM58" s="216">
        <f t="shared" si="17"/>
        <v>84</v>
      </c>
      <c r="AO58" s="125">
        <v>36.200000000000003</v>
      </c>
    </row>
    <row r="59" spans="1:41" x14ac:dyDescent="0.2">
      <c r="A59" s="465" t="s">
        <v>508</v>
      </c>
      <c r="B59" s="425" t="s">
        <v>510</v>
      </c>
      <c r="C59" s="123">
        <f t="shared" si="22"/>
        <v>133.47</v>
      </c>
      <c r="D59" s="123">
        <f t="shared" si="23"/>
        <v>166.25</v>
      </c>
      <c r="E59" s="456" t="s">
        <v>205</v>
      </c>
      <c r="F59" s="458" t="s">
        <v>142</v>
      </c>
      <c r="G59" s="189" t="s">
        <v>226</v>
      </c>
      <c r="H59" s="192">
        <f t="shared" si="24"/>
        <v>45.24</v>
      </c>
      <c r="I59" s="123">
        <f t="shared" si="25"/>
        <v>67.28</v>
      </c>
      <c r="J59" s="123">
        <f t="shared" si="26"/>
        <v>16.8</v>
      </c>
      <c r="K59" s="123">
        <f t="shared" si="27"/>
        <v>21.33</v>
      </c>
      <c r="L59" s="123">
        <f t="shared" si="28"/>
        <v>113.33</v>
      </c>
      <c r="M59" s="123">
        <f t="shared" si="29"/>
        <v>17.329999999999998</v>
      </c>
      <c r="N59" s="123">
        <f t="shared" si="30"/>
        <v>12.53</v>
      </c>
      <c r="O59" s="123">
        <f t="shared" si="31"/>
        <v>100</v>
      </c>
      <c r="P59" s="185">
        <f t="shared" si="32"/>
        <v>11.6</v>
      </c>
      <c r="Q59" s="259">
        <f t="shared" si="33"/>
        <v>15.08</v>
      </c>
      <c r="R59" s="115"/>
      <c r="U59" s="125">
        <v>133.47</v>
      </c>
      <c r="V59" s="125">
        <v>32.78</v>
      </c>
      <c r="W59" s="204">
        <v>45.24</v>
      </c>
      <c r="X59" s="125">
        <v>67.28</v>
      </c>
      <c r="Y59" s="125">
        <v>16.8</v>
      </c>
      <c r="Z59" s="125">
        <v>21.33</v>
      </c>
      <c r="AA59" s="125">
        <v>17.329999999999998</v>
      </c>
      <c r="AB59" s="125">
        <f>AK59/144*Constant!$B$40</f>
        <v>78</v>
      </c>
      <c r="AC59" s="125">
        <v>12.53</v>
      </c>
      <c r="AD59" s="125">
        <v>113.33</v>
      </c>
      <c r="AE59" s="221">
        <v>100</v>
      </c>
      <c r="AF59" s="125">
        <v>11.6</v>
      </c>
      <c r="AG59" s="125">
        <v>15.08</v>
      </c>
      <c r="AI59" s="216">
        <v>12</v>
      </c>
      <c r="AJ59" s="216">
        <v>72</v>
      </c>
      <c r="AK59" s="216">
        <f>AI59*AJ59</f>
        <v>864</v>
      </c>
      <c r="AL59" s="216">
        <f t="shared" si="16"/>
        <v>168</v>
      </c>
      <c r="AM59" s="216">
        <f t="shared" si="17"/>
        <v>84</v>
      </c>
      <c r="AO59" s="125">
        <v>36.200000000000003</v>
      </c>
    </row>
    <row r="60" spans="1:41" x14ac:dyDescent="0.2">
      <c r="A60" s="371">
        <v>2030</v>
      </c>
      <c r="B60" s="193" t="s">
        <v>124</v>
      </c>
      <c r="C60" s="121">
        <f t="shared" si="22"/>
        <v>92.79</v>
      </c>
      <c r="D60" s="121">
        <f t="shared" si="23"/>
        <v>102.19</v>
      </c>
      <c r="E60" s="174" t="s">
        <v>203</v>
      </c>
      <c r="F60" s="190" t="s">
        <v>79</v>
      </c>
      <c r="G60" s="125" t="s">
        <v>226</v>
      </c>
      <c r="H60" s="177">
        <f t="shared" si="24"/>
        <v>1056</v>
      </c>
      <c r="I60" s="177">
        <f t="shared" si="25"/>
        <v>139.19999999999999</v>
      </c>
      <c r="J60" s="121">
        <f t="shared" si="26"/>
        <v>70.86</v>
      </c>
      <c r="K60" s="121">
        <f t="shared" si="27"/>
        <v>51.06</v>
      </c>
      <c r="L60" s="121">
        <f t="shared" si="28"/>
        <v>38.880000000000003</v>
      </c>
      <c r="M60" s="121">
        <f t="shared" si="29"/>
        <v>198</v>
      </c>
      <c r="N60" s="121">
        <f t="shared" si="30"/>
        <v>272.7</v>
      </c>
      <c r="O60" s="121">
        <f t="shared" si="31"/>
        <v>102.12</v>
      </c>
      <c r="P60" s="174">
        <f t="shared" si="32"/>
        <v>0</v>
      </c>
      <c r="Q60" s="258" t="e">
        <f t="shared" si="33"/>
        <v>#REF!</v>
      </c>
      <c r="R60" s="115"/>
      <c r="U60" s="125">
        <v>92.79</v>
      </c>
      <c r="V60" s="125">
        <v>9.4</v>
      </c>
      <c r="W60" s="204">
        <f>AM60*Constant!$B$7</f>
        <v>1056</v>
      </c>
      <c r="X60" s="125">
        <f>AM60*Constant!$B$8</f>
        <v>139.19999999999999</v>
      </c>
      <c r="Y60" s="125">
        <f>AK60/144*Constant!$B$33</f>
        <v>70.86</v>
      </c>
      <c r="Z60" s="125">
        <f>AK60/144*Constant!$B$37</f>
        <v>51.06</v>
      </c>
      <c r="AA60" s="125">
        <f>AK60/144*Constant!$B$41</f>
        <v>198</v>
      </c>
      <c r="AB60" s="125">
        <f>AK60/144*Constant!$B$40</f>
        <v>78</v>
      </c>
      <c r="AC60" s="125">
        <f>AK60/144*Constant!$B$36</f>
        <v>272.7</v>
      </c>
      <c r="AD60" s="125">
        <f>AK60/144*Constant!$B$38</f>
        <v>38.880000000000003</v>
      </c>
      <c r="AE60" s="221">
        <f>AK60/144*Constant!$B$44</f>
        <v>102.12</v>
      </c>
      <c r="AF60" s="125">
        <f>+AM60*Constant!$B$57</f>
        <v>0</v>
      </c>
      <c r="AG60" s="125" t="e">
        <f>AM60*Constant!#REF!</f>
        <v>#REF!</v>
      </c>
      <c r="AI60" s="216">
        <v>24</v>
      </c>
      <c r="AJ60" s="216">
        <v>36</v>
      </c>
      <c r="AK60" s="216">
        <f t="shared" ref="AK60:AK69" si="34">AI60*AJ60</f>
        <v>864</v>
      </c>
      <c r="AL60" s="216">
        <f t="shared" si="16"/>
        <v>120</v>
      </c>
      <c r="AM60" s="216">
        <f t="shared" si="17"/>
        <v>60</v>
      </c>
      <c r="AO60" s="125">
        <v>22.54</v>
      </c>
    </row>
    <row r="61" spans="1:41" x14ac:dyDescent="0.2">
      <c r="A61" s="371">
        <v>2036</v>
      </c>
      <c r="B61" s="426" t="s">
        <v>428</v>
      </c>
      <c r="C61" s="121">
        <f t="shared" si="22"/>
        <v>94.7</v>
      </c>
      <c r="D61" s="121">
        <f t="shared" si="23"/>
        <v>103.95</v>
      </c>
      <c r="E61" s="174" t="s">
        <v>203</v>
      </c>
      <c r="F61" s="190" t="s">
        <v>79</v>
      </c>
      <c r="G61" s="125" t="s">
        <v>226</v>
      </c>
      <c r="H61" s="177">
        <f t="shared" si="24"/>
        <v>25.74</v>
      </c>
      <c r="I61" s="121">
        <f t="shared" si="25"/>
        <v>38.28</v>
      </c>
      <c r="J61" s="121">
        <f t="shared" si="26"/>
        <v>8.82</v>
      </c>
      <c r="K61" s="121">
        <f t="shared" si="27"/>
        <v>11.2</v>
      </c>
      <c r="L61" s="121">
        <f t="shared" si="28"/>
        <v>59.5</v>
      </c>
      <c r="M61" s="121">
        <f t="shared" si="29"/>
        <v>9.1</v>
      </c>
      <c r="N61" s="121">
        <f t="shared" si="30"/>
        <v>6.58</v>
      </c>
      <c r="O61" s="121">
        <f t="shared" si="31"/>
        <v>52.5</v>
      </c>
      <c r="P61" s="174">
        <f t="shared" si="32"/>
        <v>6.6</v>
      </c>
      <c r="Q61" s="258">
        <f t="shared" si="33"/>
        <v>8.58</v>
      </c>
      <c r="R61" s="115"/>
      <c r="U61" s="125">
        <v>94.7</v>
      </c>
      <c r="V61" s="125">
        <v>9.25</v>
      </c>
      <c r="W61" s="204">
        <v>25.74</v>
      </c>
      <c r="X61" s="125">
        <v>38.28</v>
      </c>
      <c r="Y61" s="125">
        <v>8.82</v>
      </c>
      <c r="Z61" s="125">
        <v>11.2</v>
      </c>
      <c r="AA61" s="125">
        <v>9.1</v>
      </c>
      <c r="AB61" s="125">
        <f>AK61/144*Constant!$B$40</f>
        <v>95.33</v>
      </c>
      <c r="AC61" s="125">
        <v>6.58</v>
      </c>
      <c r="AD61" s="125">
        <v>59.5</v>
      </c>
      <c r="AE61" s="221">
        <v>52.5</v>
      </c>
      <c r="AF61" s="125">
        <v>6.6</v>
      </c>
      <c r="AG61" s="125">
        <v>8.58</v>
      </c>
      <c r="AI61" s="216">
        <v>24</v>
      </c>
      <c r="AJ61" s="216">
        <v>44</v>
      </c>
      <c r="AK61" s="216">
        <f>AI61*AJ61</f>
        <v>1056</v>
      </c>
      <c r="AL61" s="216">
        <f>AI61*2+AJ61*2</f>
        <v>136</v>
      </c>
      <c r="AM61" s="216">
        <f>AI61+AJ61</f>
        <v>68</v>
      </c>
      <c r="AO61" s="125">
        <v>26.17</v>
      </c>
    </row>
    <row r="62" spans="1:41" x14ac:dyDescent="0.2">
      <c r="A62" s="371">
        <v>2038</v>
      </c>
      <c r="B62" s="183" t="s">
        <v>125</v>
      </c>
      <c r="C62" s="121">
        <f t="shared" si="22"/>
        <v>96.11</v>
      </c>
      <c r="D62" s="121">
        <f t="shared" si="23"/>
        <v>105.74</v>
      </c>
      <c r="E62" s="174" t="s">
        <v>203</v>
      </c>
      <c r="F62" s="190" t="s">
        <v>79</v>
      </c>
      <c r="G62" s="125" t="s">
        <v>226</v>
      </c>
      <c r="H62" s="177">
        <f t="shared" si="24"/>
        <v>1196.8</v>
      </c>
      <c r="I62" s="121">
        <f t="shared" si="25"/>
        <v>157.76</v>
      </c>
      <c r="J62" s="121">
        <f t="shared" si="26"/>
        <v>86.61</v>
      </c>
      <c r="K62" s="121">
        <f t="shared" si="27"/>
        <v>62.41</v>
      </c>
      <c r="L62" s="121">
        <f t="shared" si="28"/>
        <v>47.52</v>
      </c>
      <c r="M62" s="121">
        <f t="shared" si="29"/>
        <v>242</v>
      </c>
      <c r="N62" s="121">
        <f t="shared" si="30"/>
        <v>333.3</v>
      </c>
      <c r="O62" s="121">
        <f t="shared" si="31"/>
        <v>124.81</v>
      </c>
      <c r="P62" s="174">
        <f t="shared" si="32"/>
        <v>0</v>
      </c>
      <c r="Q62" s="258" t="e">
        <f t="shared" si="33"/>
        <v>#REF!</v>
      </c>
      <c r="R62" s="115"/>
      <c r="U62" s="125">
        <v>96.11</v>
      </c>
      <c r="V62" s="125">
        <v>9.6300000000000008</v>
      </c>
      <c r="W62" s="204">
        <f>AM62*Constant!$B$7</f>
        <v>1196.8</v>
      </c>
      <c r="X62" s="125">
        <f>AM62*Constant!$B$8</f>
        <v>157.76</v>
      </c>
      <c r="Y62" s="125">
        <f>AK62/144*Constant!$B$33</f>
        <v>86.61</v>
      </c>
      <c r="Z62" s="125">
        <f>AK62/144*Constant!$B$37</f>
        <v>62.41</v>
      </c>
      <c r="AA62" s="125">
        <f>AK62/144*Constant!$B$41</f>
        <v>242</v>
      </c>
      <c r="AB62" s="125">
        <f>AK62/144*Constant!$B$40</f>
        <v>95.33</v>
      </c>
      <c r="AC62" s="125">
        <f>AK62/144*Constant!$B$36</f>
        <v>333.3</v>
      </c>
      <c r="AD62" s="125">
        <f>AK62/144*Constant!$B$38</f>
        <v>47.52</v>
      </c>
      <c r="AE62" s="221">
        <f>AK62/144*Constant!$B$44</f>
        <v>124.81</v>
      </c>
      <c r="AF62" s="125">
        <f>+AM62*Constant!$B$57</f>
        <v>0</v>
      </c>
      <c r="AG62" s="125" t="e">
        <f>AM62*Constant!#REF!</f>
        <v>#REF!</v>
      </c>
      <c r="AI62" s="216">
        <v>24</v>
      </c>
      <c r="AJ62" s="216">
        <v>44</v>
      </c>
      <c r="AK62" s="216">
        <f t="shared" si="34"/>
        <v>1056</v>
      </c>
      <c r="AL62" s="216">
        <f t="shared" si="16"/>
        <v>136</v>
      </c>
      <c r="AM62" s="216">
        <f t="shared" si="17"/>
        <v>68</v>
      </c>
      <c r="AO62" s="125">
        <v>26.17</v>
      </c>
    </row>
    <row r="63" spans="1:41" x14ac:dyDescent="0.2">
      <c r="A63" s="371">
        <v>2040</v>
      </c>
      <c r="B63" s="193" t="s">
        <v>126</v>
      </c>
      <c r="C63" s="121">
        <f t="shared" si="22"/>
        <v>97.65</v>
      </c>
      <c r="D63" s="121">
        <f t="shared" si="23"/>
        <v>107.41</v>
      </c>
      <c r="E63" s="174" t="s">
        <v>203</v>
      </c>
      <c r="F63" s="190" t="s">
        <v>79</v>
      </c>
      <c r="G63" s="125" t="s">
        <v>226</v>
      </c>
      <c r="H63" s="177">
        <f t="shared" si="24"/>
        <v>1267.2</v>
      </c>
      <c r="I63" s="121">
        <f t="shared" si="25"/>
        <v>167.04</v>
      </c>
      <c r="J63" s="121">
        <f t="shared" si="26"/>
        <v>94.48</v>
      </c>
      <c r="K63" s="121">
        <f t="shared" si="27"/>
        <v>68.08</v>
      </c>
      <c r="L63" s="121">
        <f t="shared" si="28"/>
        <v>51.84</v>
      </c>
      <c r="M63" s="121">
        <f t="shared" si="29"/>
        <v>264</v>
      </c>
      <c r="N63" s="121">
        <f t="shared" si="30"/>
        <v>363.6</v>
      </c>
      <c r="O63" s="121">
        <f t="shared" si="31"/>
        <v>136.16</v>
      </c>
      <c r="P63" s="174">
        <f t="shared" si="32"/>
        <v>0</v>
      </c>
      <c r="Q63" s="258" t="e">
        <f t="shared" si="33"/>
        <v>#REF!</v>
      </c>
      <c r="R63" s="115"/>
      <c r="U63" s="125">
        <v>97.65</v>
      </c>
      <c r="V63" s="125">
        <v>9.76</v>
      </c>
      <c r="W63" s="204">
        <f>AM63*Constant!$B$7</f>
        <v>1267.2</v>
      </c>
      <c r="X63" s="125">
        <f>AM63*Constant!$B$8</f>
        <v>167.04</v>
      </c>
      <c r="Y63" s="125">
        <f>AK63/144*Constant!$B$33</f>
        <v>94.48</v>
      </c>
      <c r="Z63" s="125">
        <f>AK63/144*Constant!$B$37</f>
        <v>68.08</v>
      </c>
      <c r="AA63" s="125">
        <f>AK63/144*Constant!$B$41</f>
        <v>264</v>
      </c>
      <c r="AB63" s="125">
        <f>AK63/144*Constant!$B$40</f>
        <v>104</v>
      </c>
      <c r="AC63" s="125">
        <f>AK63/144*Constant!$B$36</f>
        <v>363.6</v>
      </c>
      <c r="AD63" s="125">
        <f>AK63/144*Constant!$B$38</f>
        <v>51.84</v>
      </c>
      <c r="AE63" s="221">
        <f>AK63/144*Constant!$B$44</f>
        <v>136.16</v>
      </c>
      <c r="AF63" s="125">
        <f>+AM63*Constant!$B$57</f>
        <v>0</v>
      </c>
      <c r="AG63" s="125" t="e">
        <f>AM63*Constant!#REF!</f>
        <v>#REF!</v>
      </c>
      <c r="AI63" s="216">
        <v>24</v>
      </c>
      <c r="AJ63" s="216">
        <v>48</v>
      </c>
      <c r="AK63" s="216">
        <f t="shared" si="34"/>
        <v>1152</v>
      </c>
      <c r="AL63" s="216">
        <f t="shared" si="16"/>
        <v>144</v>
      </c>
      <c r="AM63" s="216">
        <f t="shared" si="17"/>
        <v>72</v>
      </c>
      <c r="AO63" s="125">
        <v>27.95</v>
      </c>
    </row>
    <row r="64" spans="1:41" x14ac:dyDescent="0.2">
      <c r="A64" s="371">
        <v>2044</v>
      </c>
      <c r="B64" s="183" t="s">
        <v>127</v>
      </c>
      <c r="C64" s="121">
        <f t="shared" si="22"/>
        <v>102.15</v>
      </c>
      <c r="D64" s="121">
        <f t="shared" si="23"/>
        <v>111.72</v>
      </c>
      <c r="E64" s="174" t="s">
        <v>203</v>
      </c>
      <c r="F64" s="190" t="s">
        <v>79</v>
      </c>
      <c r="G64" s="125" t="s">
        <v>226</v>
      </c>
      <c r="H64" s="177">
        <f t="shared" si="24"/>
        <v>1337.6</v>
      </c>
      <c r="I64" s="177">
        <f t="shared" si="25"/>
        <v>176.32</v>
      </c>
      <c r="J64" s="121">
        <f t="shared" si="26"/>
        <v>102.35</v>
      </c>
      <c r="K64" s="121">
        <f t="shared" si="27"/>
        <v>73.75</v>
      </c>
      <c r="L64" s="121">
        <f t="shared" si="28"/>
        <v>56.16</v>
      </c>
      <c r="M64" s="121">
        <f t="shared" si="29"/>
        <v>286</v>
      </c>
      <c r="N64" s="121">
        <f t="shared" si="30"/>
        <v>393.9</v>
      </c>
      <c r="O64" s="121">
        <f t="shared" si="31"/>
        <v>147.51</v>
      </c>
      <c r="P64" s="174">
        <f t="shared" si="32"/>
        <v>0</v>
      </c>
      <c r="Q64" s="258" t="e">
        <f t="shared" si="33"/>
        <v>#REF!</v>
      </c>
      <c r="R64" s="115"/>
      <c r="U64" s="125">
        <v>102.15</v>
      </c>
      <c r="V64" s="125">
        <v>9.57</v>
      </c>
      <c r="W64" s="204">
        <f>AM64*Constant!$B$7</f>
        <v>1337.6</v>
      </c>
      <c r="X64" s="125">
        <f>AM64*Constant!$B$8</f>
        <v>176.32</v>
      </c>
      <c r="Y64" s="125">
        <f>AK64/144*Constant!$B$33</f>
        <v>102.35</v>
      </c>
      <c r="Z64" s="125">
        <f>AK64/144*Constant!$B$37</f>
        <v>73.75</v>
      </c>
      <c r="AA64" s="125">
        <f>AK64/144*Constant!$B$41</f>
        <v>286</v>
      </c>
      <c r="AB64" s="125">
        <f>AK64/144*Constant!$B$40</f>
        <v>112.67</v>
      </c>
      <c r="AC64" s="125">
        <f>AK64/144*Constant!$B$36</f>
        <v>393.9</v>
      </c>
      <c r="AD64" s="125">
        <f>AK64/144*Constant!$B$38</f>
        <v>56.16</v>
      </c>
      <c r="AE64" s="221">
        <f>AK64/144*Constant!$B$44</f>
        <v>147.51</v>
      </c>
      <c r="AF64" s="125">
        <f>+AM64*Constant!$B$57</f>
        <v>0</v>
      </c>
      <c r="AG64" s="125" t="e">
        <f>AM64*Constant!#REF!</f>
        <v>#REF!</v>
      </c>
      <c r="AI64" s="216">
        <v>24</v>
      </c>
      <c r="AJ64" s="216">
        <v>52</v>
      </c>
      <c r="AK64" s="216">
        <f t="shared" si="34"/>
        <v>1248</v>
      </c>
      <c r="AL64" s="216">
        <f t="shared" si="16"/>
        <v>152</v>
      </c>
      <c r="AM64" s="216">
        <f t="shared" si="17"/>
        <v>76</v>
      </c>
      <c r="AO64" s="125">
        <v>29.73</v>
      </c>
    </row>
    <row r="65" spans="1:44" x14ac:dyDescent="0.2">
      <c r="A65" s="371">
        <v>2046</v>
      </c>
      <c r="B65" s="183" t="s">
        <v>352</v>
      </c>
      <c r="C65" s="121">
        <f t="shared" si="22"/>
        <v>104.87</v>
      </c>
      <c r="D65" s="121">
        <f t="shared" si="23"/>
        <v>114.68</v>
      </c>
      <c r="E65" s="174" t="s">
        <v>203</v>
      </c>
      <c r="F65" s="190" t="s">
        <v>79</v>
      </c>
      <c r="G65" s="125" t="s">
        <v>226</v>
      </c>
      <c r="H65" s="177">
        <f t="shared" si="24"/>
        <v>1372.8</v>
      </c>
      <c r="I65" s="177">
        <f t="shared" si="25"/>
        <v>180.96</v>
      </c>
      <c r="J65" s="121">
        <f t="shared" si="26"/>
        <v>106.29</v>
      </c>
      <c r="K65" s="121">
        <f t="shared" si="27"/>
        <v>76.59</v>
      </c>
      <c r="L65" s="121">
        <f t="shared" si="28"/>
        <v>58.32</v>
      </c>
      <c r="M65" s="121">
        <f t="shared" si="29"/>
        <v>297</v>
      </c>
      <c r="N65" s="121">
        <f t="shared" si="30"/>
        <v>409.05</v>
      </c>
      <c r="O65" s="121">
        <f t="shared" si="31"/>
        <v>153.18</v>
      </c>
      <c r="P65" s="174">
        <f t="shared" si="32"/>
        <v>0</v>
      </c>
      <c r="Q65" s="258" t="e">
        <f t="shared" si="33"/>
        <v>#REF!</v>
      </c>
      <c r="R65" s="115"/>
      <c r="U65" s="125">
        <v>104.87</v>
      </c>
      <c r="V65" s="125">
        <v>9.81</v>
      </c>
      <c r="W65" s="204">
        <f>AM65*Constant!$B$7</f>
        <v>1372.8</v>
      </c>
      <c r="X65" s="125">
        <f>AM65*Constant!$B$8</f>
        <v>180.96</v>
      </c>
      <c r="Y65" s="125">
        <f>AK65/144*Constant!$B$33</f>
        <v>106.29</v>
      </c>
      <c r="Z65" s="125">
        <f>AK65/144*Constant!$B$37</f>
        <v>76.59</v>
      </c>
      <c r="AA65" s="125">
        <f>AK65/144*Constant!$B$41</f>
        <v>297</v>
      </c>
      <c r="AB65" s="125">
        <f>AK65/144*Constant!$B$40</f>
        <v>117</v>
      </c>
      <c r="AC65" s="125">
        <f>AK65/144*Constant!$B$36</f>
        <v>409.05</v>
      </c>
      <c r="AD65" s="125">
        <f>AK65/144*Constant!$B$38</f>
        <v>58.32</v>
      </c>
      <c r="AE65" s="221">
        <f>AK65/144*Constant!$B$44</f>
        <v>153.18</v>
      </c>
      <c r="AF65" s="125">
        <f>+AM65*Constant!$B$57</f>
        <v>0</v>
      </c>
      <c r="AG65" s="125" t="e">
        <f>AM65*Constant!#REF!</f>
        <v>#REF!</v>
      </c>
      <c r="AI65" s="216">
        <v>24</v>
      </c>
      <c r="AJ65" s="216">
        <v>54</v>
      </c>
      <c r="AK65" s="216">
        <f t="shared" si="34"/>
        <v>1296</v>
      </c>
      <c r="AL65" s="216">
        <f t="shared" si="16"/>
        <v>156</v>
      </c>
      <c r="AM65" s="216">
        <f t="shared" si="17"/>
        <v>78</v>
      </c>
      <c r="AO65" s="125"/>
    </row>
    <row r="66" spans="1:44" x14ac:dyDescent="0.2">
      <c r="A66" s="371">
        <v>2050</v>
      </c>
      <c r="B66" s="183" t="s">
        <v>261</v>
      </c>
      <c r="C66" s="121">
        <f t="shared" si="22"/>
        <v>110.99</v>
      </c>
      <c r="D66" s="121">
        <f t="shared" si="23"/>
        <v>121.26</v>
      </c>
      <c r="E66" s="174" t="s">
        <v>203</v>
      </c>
      <c r="F66" s="190" t="s">
        <v>79</v>
      </c>
      <c r="G66" s="125" t="s">
        <v>226</v>
      </c>
      <c r="H66" s="177">
        <f t="shared" si="24"/>
        <v>1478.4</v>
      </c>
      <c r="I66" s="121">
        <f t="shared" si="25"/>
        <v>194.88</v>
      </c>
      <c r="J66" s="121">
        <f t="shared" si="26"/>
        <v>118.1</v>
      </c>
      <c r="K66" s="121">
        <f t="shared" si="27"/>
        <v>85.1</v>
      </c>
      <c r="L66" s="121">
        <f t="shared" si="28"/>
        <v>64.8</v>
      </c>
      <c r="M66" s="121">
        <f t="shared" si="29"/>
        <v>330</v>
      </c>
      <c r="N66" s="121">
        <f t="shared" si="30"/>
        <v>454.5</v>
      </c>
      <c r="O66" s="121">
        <f t="shared" si="31"/>
        <v>170.2</v>
      </c>
      <c r="P66" s="174">
        <f t="shared" si="32"/>
        <v>0</v>
      </c>
      <c r="Q66" s="258" t="e">
        <f t="shared" si="33"/>
        <v>#REF!</v>
      </c>
      <c r="R66" s="115"/>
      <c r="U66" s="125">
        <v>110.99</v>
      </c>
      <c r="V66" s="125">
        <v>10.27</v>
      </c>
      <c r="W66" s="204">
        <f>AM66*Constant!$B$7</f>
        <v>1478.4</v>
      </c>
      <c r="X66" s="125">
        <f>AM66*Constant!$B$8</f>
        <v>194.88</v>
      </c>
      <c r="Y66" s="125">
        <f>AK66/144*Constant!$B$33</f>
        <v>118.1</v>
      </c>
      <c r="Z66" s="125">
        <f>AK66/144*Constant!$B$37</f>
        <v>85.1</v>
      </c>
      <c r="AA66" s="125">
        <f>AK66/144*Constant!$B$41</f>
        <v>330</v>
      </c>
      <c r="AB66" s="125">
        <f>AK66/144*Constant!$B$40</f>
        <v>130</v>
      </c>
      <c r="AC66" s="125">
        <f>AK66/144*Constant!$B$36</f>
        <v>454.5</v>
      </c>
      <c r="AD66" s="125">
        <f>AK66/144*Constant!$B$38</f>
        <v>64.8</v>
      </c>
      <c r="AE66" s="221">
        <f>AK66/144*Constant!$B$44</f>
        <v>170.2</v>
      </c>
      <c r="AF66" s="125">
        <f>+AM66*Constant!$B$57</f>
        <v>0</v>
      </c>
      <c r="AG66" s="125" t="e">
        <f>AM66*Constant!#REF!</f>
        <v>#REF!</v>
      </c>
      <c r="AI66" s="216">
        <v>24</v>
      </c>
      <c r="AJ66" s="216">
        <v>60</v>
      </c>
      <c r="AK66" s="216">
        <f t="shared" si="34"/>
        <v>1440</v>
      </c>
      <c r="AL66" s="216">
        <f t="shared" si="16"/>
        <v>168</v>
      </c>
      <c r="AM66" s="216">
        <f t="shared" si="17"/>
        <v>84</v>
      </c>
      <c r="AO66" s="125">
        <v>33.36</v>
      </c>
    </row>
    <row r="67" spans="1:44" x14ac:dyDescent="0.2">
      <c r="A67" s="371" t="s">
        <v>350</v>
      </c>
      <c r="B67" s="183" t="s">
        <v>128</v>
      </c>
      <c r="C67" s="121">
        <f t="shared" si="22"/>
        <v>116.61</v>
      </c>
      <c r="D67" s="121">
        <f t="shared" si="23"/>
        <v>127.31</v>
      </c>
      <c r="E67" s="174" t="s">
        <v>203</v>
      </c>
      <c r="F67" s="190" t="s">
        <v>79</v>
      </c>
      <c r="G67" s="125" t="s">
        <v>226</v>
      </c>
      <c r="H67" s="177">
        <f t="shared" si="24"/>
        <v>1584</v>
      </c>
      <c r="I67" s="121">
        <f t="shared" si="25"/>
        <v>208.8</v>
      </c>
      <c r="J67" s="121">
        <f t="shared" si="26"/>
        <v>129.91</v>
      </c>
      <c r="K67" s="121">
        <f t="shared" si="27"/>
        <v>93.61</v>
      </c>
      <c r="L67" s="121">
        <f t="shared" si="28"/>
        <v>71.28</v>
      </c>
      <c r="M67" s="121">
        <f t="shared" si="29"/>
        <v>363</v>
      </c>
      <c r="N67" s="121">
        <f t="shared" si="30"/>
        <v>499.95</v>
      </c>
      <c r="O67" s="121">
        <f t="shared" si="31"/>
        <v>187.22</v>
      </c>
      <c r="P67" s="174">
        <f t="shared" si="32"/>
        <v>0</v>
      </c>
      <c r="Q67" s="258" t="e">
        <f t="shared" si="33"/>
        <v>#REF!</v>
      </c>
      <c r="R67" s="115"/>
      <c r="U67" s="125">
        <v>116.61</v>
      </c>
      <c r="V67" s="125">
        <v>10.7</v>
      </c>
      <c r="W67" s="204">
        <f>AM67*Constant!$B$7</f>
        <v>1584</v>
      </c>
      <c r="X67" s="125">
        <f>AM67*Constant!$B$8</f>
        <v>208.8</v>
      </c>
      <c r="Y67" s="125">
        <f>AK67/144*Constant!$B$33</f>
        <v>129.91</v>
      </c>
      <c r="Z67" s="125">
        <f>AK67/144*Constant!$B$37</f>
        <v>93.61</v>
      </c>
      <c r="AA67" s="125">
        <f>AK67/144*Constant!$B$41</f>
        <v>363</v>
      </c>
      <c r="AB67" s="125">
        <f>AK67/144*Constant!$B$40</f>
        <v>143</v>
      </c>
      <c r="AC67" s="125">
        <f>AK67/144*Constant!$B$36</f>
        <v>499.95</v>
      </c>
      <c r="AD67" s="125">
        <f>AK67/144*Constant!$B$38</f>
        <v>71.28</v>
      </c>
      <c r="AE67" s="221">
        <f>AK67/144*Constant!$B$44</f>
        <v>187.22</v>
      </c>
      <c r="AF67" s="125">
        <f>+AM67*Constant!$B$57</f>
        <v>0</v>
      </c>
      <c r="AG67" s="125" t="e">
        <f>AM67*Constant!#REF!</f>
        <v>#REF!</v>
      </c>
      <c r="AI67" s="216">
        <v>24</v>
      </c>
      <c r="AJ67" s="216">
        <v>66</v>
      </c>
      <c r="AK67" s="216">
        <f t="shared" si="34"/>
        <v>1584</v>
      </c>
      <c r="AL67" s="216">
        <f t="shared" si="16"/>
        <v>180</v>
      </c>
      <c r="AM67" s="216">
        <f t="shared" si="17"/>
        <v>90</v>
      </c>
      <c r="AO67" s="125"/>
    </row>
    <row r="68" spans="1:44" x14ac:dyDescent="0.2">
      <c r="A68" s="371" t="s">
        <v>351</v>
      </c>
      <c r="B68" s="183" t="s">
        <v>128</v>
      </c>
      <c r="C68" s="121">
        <f t="shared" si="22"/>
        <v>116.61</v>
      </c>
      <c r="D68" s="121">
        <f t="shared" si="23"/>
        <v>127.31</v>
      </c>
      <c r="E68" s="174" t="s">
        <v>205</v>
      </c>
      <c r="F68" s="190" t="s">
        <v>142</v>
      </c>
      <c r="G68" s="125" t="s">
        <v>226</v>
      </c>
      <c r="H68" s="177">
        <f t="shared" si="24"/>
        <v>1584</v>
      </c>
      <c r="I68" s="121">
        <f t="shared" si="25"/>
        <v>208.8</v>
      </c>
      <c r="J68" s="121">
        <f t="shared" si="26"/>
        <v>129.91</v>
      </c>
      <c r="K68" s="121">
        <f t="shared" si="27"/>
        <v>93.61</v>
      </c>
      <c r="L68" s="121">
        <f t="shared" si="28"/>
        <v>71.28</v>
      </c>
      <c r="M68" s="121">
        <f t="shared" si="29"/>
        <v>363</v>
      </c>
      <c r="N68" s="121">
        <f t="shared" si="30"/>
        <v>499.95</v>
      </c>
      <c r="O68" s="121">
        <f t="shared" si="31"/>
        <v>187.22</v>
      </c>
      <c r="P68" s="174">
        <f t="shared" si="32"/>
        <v>0</v>
      </c>
      <c r="Q68" s="258" t="e">
        <f t="shared" si="33"/>
        <v>#REF!</v>
      </c>
      <c r="R68" s="115"/>
      <c r="U68" s="125">
        <v>116.61</v>
      </c>
      <c r="V68" s="125">
        <v>10.7</v>
      </c>
      <c r="W68" s="204">
        <f>AM68*Constant!$B$7</f>
        <v>1584</v>
      </c>
      <c r="X68" s="125">
        <f>AM68*Constant!$B$8</f>
        <v>208.8</v>
      </c>
      <c r="Y68" s="125">
        <f>AK68/144*Constant!$B$33</f>
        <v>129.91</v>
      </c>
      <c r="Z68" s="125">
        <f>AK68/144*Constant!$B$37</f>
        <v>93.61</v>
      </c>
      <c r="AA68" s="125">
        <f>AK68/144*Constant!$B$41</f>
        <v>363</v>
      </c>
      <c r="AB68" s="125">
        <f>AK68/144*Constant!$B$40</f>
        <v>143</v>
      </c>
      <c r="AC68" s="125">
        <f>AK68/144*Constant!$B$36</f>
        <v>499.95</v>
      </c>
      <c r="AD68" s="125">
        <f>AK68/144*Constant!$B$38</f>
        <v>71.28</v>
      </c>
      <c r="AE68" s="221">
        <f>AK68/144*Constant!$B$44</f>
        <v>187.22</v>
      </c>
      <c r="AF68" s="125">
        <f>+AM68*Constant!$B$57</f>
        <v>0</v>
      </c>
      <c r="AG68" s="125" t="e">
        <f>AM68*Constant!#REF!</f>
        <v>#REF!</v>
      </c>
      <c r="AI68" s="216">
        <v>24</v>
      </c>
      <c r="AJ68" s="216">
        <v>66</v>
      </c>
      <c r="AK68" s="216">
        <f t="shared" si="34"/>
        <v>1584</v>
      </c>
      <c r="AL68" s="216">
        <f t="shared" si="16"/>
        <v>180</v>
      </c>
      <c r="AM68" s="216">
        <f t="shared" si="17"/>
        <v>90</v>
      </c>
      <c r="AO68" s="125">
        <v>36.979999999999997</v>
      </c>
    </row>
    <row r="69" spans="1:44" x14ac:dyDescent="0.2">
      <c r="A69" s="371" t="s">
        <v>355</v>
      </c>
      <c r="B69" s="183" t="s">
        <v>129</v>
      </c>
      <c r="C69" s="121">
        <f t="shared" si="22"/>
        <v>119.67</v>
      </c>
      <c r="D69" s="121">
        <f t="shared" si="23"/>
        <v>130.58000000000001</v>
      </c>
      <c r="E69" s="174" t="s">
        <v>206</v>
      </c>
      <c r="F69" s="190" t="s">
        <v>80</v>
      </c>
      <c r="G69" s="125" t="s">
        <v>226</v>
      </c>
      <c r="H69" s="177">
        <f t="shared" si="24"/>
        <v>1689.6</v>
      </c>
      <c r="I69" s="121">
        <f t="shared" si="25"/>
        <v>222.72</v>
      </c>
      <c r="J69" s="121">
        <f t="shared" si="26"/>
        <v>141.72</v>
      </c>
      <c r="K69" s="121">
        <f t="shared" si="27"/>
        <v>102.12</v>
      </c>
      <c r="L69" s="121">
        <f t="shared" si="28"/>
        <v>77.760000000000005</v>
      </c>
      <c r="M69" s="121">
        <f t="shared" si="29"/>
        <v>396</v>
      </c>
      <c r="N69" s="121">
        <f t="shared" si="30"/>
        <v>545.4</v>
      </c>
      <c r="O69" s="121">
        <f t="shared" si="31"/>
        <v>204.24</v>
      </c>
      <c r="P69" s="174">
        <f t="shared" si="32"/>
        <v>0</v>
      </c>
      <c r="Q69" s="258" t="e">
        <f t="shared" si="33"/>
        <v>#REF!</v>
      </c>
      <c r="R69" s="115"/>
      <c r="U69" s="125">
        <v>119.67</v>
      </c>
      <c r="V69" s="125">
        <v>10.91</v>
      </c>
      <c r="W69" s="204">
        <f>AM69*Constant!$B$7</f>
        <v>1689.6</v>
      </c>
      <c r="X69" s="125">
        <f>AM69*Constant!$B$8</f>
        <v>222.72</v>
      </c>
      <c r="Y69" s="125">
        <f>AK69/144*Constant!$B$33</f>
        <v>141.72</v>
      </c>
      <c r="Z69" s="125">
        <f>AK69/144*Constant!$B$37</f>
        <v>102.12</v>
      </c>
      <c r="AA69" s="125">
        <f>AK69/144*Constant!$B$41</f>
        <v>396</v>
      </c>
      <c r="AB69" s="125">
        <f>AK69/144*Constant!$B$40</f>
        <v>156</v>
      </c>
      <c r="AC69" s="125">
        <f>AK69/144*Constant!$B$36</f>
        <v>545.4</v>
      </c>
      <c r="AD69" s="125">
        <f>AK69/144*Constant!$B$38</f>
        <v>77.760000000000005</v>
      </c>
      <c r="AE69" s="221">
        <f>AK69/144*Constant!$B$44</f>
        <v>204.24</v>
      </c>
      <c r="AF69" s="125">
        <f>+AM69*Constant!$B$57</f>
        <v>0</v>
      </c>
      <c r="AG69" s="125" t="e">
        <f>AM69*Constant!#REF!</f>
        <v>#REF!</v>
      </c>
      <c r="AI69" s="216">
        <v>24</v>
      </c>
      <c r="AJ69" s="216">
        <v>72</v>
      </c>
      <c r="AK69" s="216">
        <f t="shared" si="34"/>
        <v>1728</v>
      </c>
      <c r="AL69" s="216">
        <f t="shared" si="16"/>
        <v>192</v>
      </c>
      <c r="AM69" s="216">
        <f t="shared" si="17"/>
        <v>96</v>
      </c>
      <c r="AO69" s="125">
        <v>38.76</v>
      </c>
    </row>
    <row r="70" spans="1:44" x14ac:dyDescent="0.2">
      <c r="A70" s="371" t="s">
        <v>356</v>
      </c>
      <c r="B70" s="183" t="s">
        <v>129</v>
      </c>
      <c r="C70" s="121">
        <f t="shared" si="22"/>
        <v>119.67</v>
      </c>
      <c r="D70" s="121">
        <f t="shared" si="23"/>
        <v>130.58000000000001</v>
      </c>
      <c r="E70" s="174" t="s">
        <v>205</v>
      </c>
      <c r="F70" s="190" t="s">
        <v>142</v>
      </c>
      <c r="G70" s="125" t="s">
        <v>226</v>
      </c>
      <c r="H70" s="177">
        <f t="shared" si="24"/>
        <v>1689.6</v>
      </c>
      <c r="I70" s="121">
        <f t="shared" si="25"/>
        <v>222.72</v>
      </c>
      <c r="J70" s="121">
        <f t="shared" si="26"/>
        <v>141.72</v>
      </c>
      <c r="K70" s="121">
        <f t="shared" si="27"/>
        <v>102.12</v>
      </c>
      <c r="L70" s="121">
        <f t="shared" si="28"/>
        <v>77.760000000000005</v>
      </c>
      <c r="M70" s="121">
        <f t="shared" si="29"/>
        <v>396</v>
      </c>
      <c r="N70" s="121">
        <f t="shared" si="30"/>
        <v>545.4</v>
      </c>
      <c r="O70" s="121">
        <f t="shared" si="31"/>
        <v>204.24</v>
      </c>
      <c r="P70" s="174">
        <f t="shared" si="32"/>
        <v>0</v>
      </c>
      <c r="Q70" s="258" t="e">
        <f t="shared" si="33"/>
        <v>#REF!</v>
      </c>
      <c r="R70" s="115"/>
      <c r="U70" s="125">
        <v>119.67</v>
      </c>
      <c r="V70" s="125">
        <v>10.91</v>
      </c>
      <c r="W70" s="204">
        <f>AM70*Constant!$B$7</f>
        <v>1689.6</v>
      </c>
      <c r="X70" s="125">
        <f>AM70*Constant!$B$8</f>
        <v>222.72</v>
      </c>
      <c r="Y70" s="125">
        <f>AK70/144*Constant!$B$33</f>
        <v>141.72</v>
      </c>
      <c r="Z70" s="125">
        <f>AK70/144*Constant!$B$37</f>
        <v>102.12</v>
      </c>
      <c r="AA70" s="125">
        <f>AK70/144*Constant!$B$41</f>
        <v>396</v>
      </c>
      <c r="AB70" s="125">
        <f>AK70/144*Constant!$B$40</f>
        <v>156</v>
      </c>
      <c r="AC70" s="125">
        <f>AK70/144*Constant!$B$36</f>
        <v>545.4</v>
      </c>
      <c r="AD70" s="125">
        <f>AK70/144*Constant!$B$38</f>
        <v>77.760000000000005</v>
      </c>
      <c r="AE70" s="221">
        <f>AK70/144*Constant!$B$44</f>
        <v>204.24</v>
      </c>
      <c r="AF70" s="125">
        <f>+AM70*Constant!$B$57</f>
        <v>0</v>
      </c>
      <c r="AG70" s="125" t="e">
        <f>AM70*Constant!#REF!</f>
        <v>#REF!</v>
      </c>
      <c r="AI70" s="216">
        <v>24</v>
      </c>
      <c r="AJ70" s="216">
        <v>72</v>
      </c>
      <c r="AK70" s="216">
        <f>AI70*AJ70</f>
        <v>1728</v>
      </c>
      <c r="AL70" s="216">
        <f t="shared" si="16"/>
        <v>192</v>
      </c>
      <c r="AM70" s="216">
        <f t="shared" si="17"/>
        <v>96</v>
      </c>
      <c r="AO70" s="125">
        <v>38.76</v>
      </c>
    </row>
    <row r="71" spans="1:44" x14ac:dyDescent="0.2">
      <c r="A71" s="464" t="s">
        <v>437</v>
      </c>
      <c r="B71" s="426" t="s">
        <v>438</v>
      </c>
      <c r="C71" s="121">
        <f t="shared" si="22"/>
        <v>130.43</v>
      </c>
      <c r="D71" s="121">
        <f t="shared" si="23"/>
        <v>161.9</v>
      </c>
      <c r="E71" s="455" t="s">
        <v>205</v>
      </c>
      <c r="F71" s="457" t="s">
        <v>142</v>
      </c>
      <c r="G71" s="125" t="s">
        <v>226</v>
      </c>
      <c r="H71" s="177">
        <f t="shared" si="24"/>
        <v>42.12</v>
      </c>
      <c r="I71" s="121">
        <f t="shared" si="25"/>
        <v>62.64</v>
      </c>
      <c r="J71" s="121">
        <f t="shared" si="26"/>
        <v>17.64</v>
      </c>
      <c r="K71" s="121">
        <f t="shared" si="27"/>
        <v>22.4</v>
      </c>
      <c r="L71" s="121">
        <f t="shared" si="28"/>
        <v>119</v>
      </c>
      <c r="M71" s="121">
        <f t="shared" si="29"/>
        <v>18.2</v>
      </c>
      <c r="N71" s="121">
        <f t="shared" si="30"/>
        <v>13.16</v>
      </c>
      <c r="O71" s="121">
        <f t="shared" si="31"/>
        <v>105</v>
      </c>
      <c r="P71" s="174">
        <f t="shared" si="32"/>
        <v>10.8</v>
      </c>
      <c r="Q71" s="258">
        <f t="shared" si="33"/>
        <v>14.04</v>
      </c>
      <c r="R71" s="115"/>
      <c r="U71" s="125">
        <v>130.43</v>
      </c>
      <c r="V71" s="125">
        <v>31.47</v>
      </c>
      <c r="W71" s="204">
        <v>42.12</v>
      </c>
      <c r="X71" s="125">
        <v>62.64</v>
      </c>
      <c r="Y71" s="125">
        <v>17.64</v>
      </c>
      <c r="Z71" s="125">
        <v>22.4</v>
      </c>
      <c r="AA71" s="125">
        <v>18.2</v>
      </c>
      <c r="AB71" s="125">
        <f>AK71/144*Constant!$B$40</f>
        <v>78</v>
      </c>
      <c r="AC71" s="125">
        <v>13.16</v>
      </c>
      <c r="AD71" s="125">
        <v>119</v>
      </c>
      <c r="AE71" s="221">
        <v>105</v>
      </c>
      <c r="AF71" s="125">
        <v>10.8</v>
      </c>
      <c r="AG71" s="125">
        <v>14.04</v>
      </c>
      <c r="AI71" s="216">
        <v>12</v>
      </c>
      <c r="AJ71" s="216">
        <v>72</v>
      </c>
      <c r="AK71" s="216">
        <f>AI71*AJ71</f>
        <v>864</v>
      </c>
      <c r="AL71" s="216">
        <f>AI71*2+AJ71*2</f>
        <v>168</v>
      </c>
      <c r="AM71" s="216">
        <f>AI71+AJ71</f>
        <v>84</v>
      </c>
      <c r="AO71" s="125">
        <v>36.200000000000003</v>
      </c>
    </row>
    <row r="72" spans="1:44" x14ac:dyDescent="0.2">
      <c r="A72" s="465" t="s">
        <v>511</v>
      </c>
      <c r="B72" s="425" t="s">
        <v>512</v>
      </c>
      <c r="C72" s="123">
        <f t="shared" si="22"/>
        <v>141.19</v>
      </c>
      <c r="D72" s="123">
        <f t="shared" si="23"/>
        <v>175.47</v>
      </c>
      <c r="E72" s="456" t="s">
        <v>205</v>
      </c>
      <c r="F72" s="458" t="s">
        <v>142</v>
      </c>
      <c r="G72" s="189" t="s">
        <v>226</v>
      </c>
      <c r="H72" s="192">
        <f t="shared" si="24"/>
        <v>46.8</v>
      </c>
      <c r="I72" s="123">
        <f t="shared" si="25"/>
        <v>69.599999999999994</v>
      </c>
      <c r="J72" s="123">
        <f t="shared" si="26"/>
        <v>20.16</v>
      </c>
      <c r="K72" s="123">
        <f t="shared" si="27"/>
        <v>25.6</v>
      </c>
      <c r="L72" s="123">
        <f t="shared" si="28"/>
        <v>136</v>
      </c>
      <c r="M72" s="123">
        <f t="shared" si="29"/>
        <v>20.8</v>
      </c>
      <c r="N72" s="123">
        <f t="shared" si="30"/>
        <v>15.04</v>
      </c>
      <c r="O72" s="123">
        <f t="shared" si="31"/>
        <v>120</v>
      </c>
      <c r="P72" s="185">
        <f t="shared" si="32"/>
        <v>12</v>
      </c>
      <c r="Q72" s="259">
        <f t="shared" si="33"/>
        <v>15.6</v>
      </c>
      <c r="R72" s="115"/>
      <c r="U72" s="125">
        <v>141.19</v>
      </c>
      <c r="V72" s="125">
        <v>34.28</v>
      </c>
      <c r="W72" s="204">
        <v>46.8</v>
      </c>
      <c r="X72" s="125">
        <v>69.599999999999994</v>
      </c>
      <c r="Y72" s="125">
        <v>20.16</v>
      </c>
      <c r="Z72" s="125">
        <v>25.6</v>
      </c>
      <c r="AA72" s="125">
        <v>20.8</v>
      </c>
      <c r="AB72" s="125">
        <f>AK72/144*Constant!$B$40</f>
        <v>78</v>
      </c>
      <c r="AC72" s="125">
        <v>15.04</v>
      </c>
      <c r="AD72" s="125">
        <v>136</v>
      </c>
      <c r="AE72" s="221">
        <v>120</v>
      </c>
      <c r="AF72" s="125">
        <v>12</v>
      </c>
      <c r="AG72" s="125">
        <v>15.6</v>
      </c>
      <c r="AI72" s="216">
        <v>12</v>
      </c>
      <c r="AJ72" s="216">
        <v>72</v>
      </c>
      <c r="AK72" s="216">
        <f>AI72*AJ72</f>
        <v>864</v>
      </c>
      <c r="AL72" s="216">
        <f>AI72*2+AJ72*2</f>
        <v>168</v>
      </c>
      <c r="AM72" s="216">
        <f>AI72+AJ72</f>
        <v>84</v>
      </c>
      <c r="AO72" s="125">
        <v>36.200000000000003</v>
      </c>
    </row>
    <row r="73" spans="1:44" ht="13.5" thickBot="1" x14ac:dyDescent="0.25">
      <c r="W73" s="204"/>
      <c r="X73" s="125"/>
    </row>
    <row r="74" spans="1:44" s="70" customFormat="1" ht="12.75" customHeight="1" x14ac:dyDescent="0.2">
      <c r="A74" s="335"/>
      <c r="B74" s="432" t="s">
        <v>424</v>
      </c>
      <c r="C74" s="441" t="s">
        <v>427</v>
      </c>
      <c r="D74" s="401"/>
      <c r="E74" s="439"/>
      <c r="F74" s="402"/>
      <c r="G74" s="403"/>
      <c r="H74" s="401"/>
      <c r="I74" s="404"/>
      <c r="J74" s="447"/>
      <c r="P74" s="84"/>
      <c r="Q74" s="84"/>
      <c r="R74" s="90"/>
      <c r="S74" s="90"/>
      <c r="T74" s="90"/>
      <c r="U74" s="90"/>
      <c r="W74" s="100"/>
      <c r="X74" s="98"/>
      <c r="Y74" s="90"/>
      <c r="Z74" s="90"/>
      <c r="AA74" s="99"/>
      <c r="AB74" s="90"/>
      <c r="AC74" s="90"/>
      <c r="AD74" s="90"/>
      <c r="AE74" s="90"/>
      <c r="AF74" s="90"/>
      <c r="AG74" s="90"/>
      <c r="AH74" s="90"/>
      <c r="AI74" s="90"/>
      <c r="AJ74" s="90"/>
      <c r="AL74" s="56"/>
      <c r="AM74" s="83"/>
      <c r="AN74" s="83"/>
      <c r="AO74" s="84"/>
      <c r="AP74" s="85"/>
      <c r="AQ74" s="101"/>
    </row>
    <row r="75" spans="1:44" s="70" customFormat="1" ht="12.75" customHeight="1" x14ac:dyDescent="0.2">
      <c r="A75" s="335"/>
      <c r="B75" s="440"/>
      <c r="C75" s="438" t="s">
        <v>518</v>
      </c>
      <c r="D75" s="141"/>
      <c r="E75" s="109"/>
      <c r="F75" s="102"/>
      <c r="G75" s="242"/>
      <c r="H75" s="141"/>
      <c r="I75" s="108"/>
      <c r="J75" s="446"/>
      <c r="P75" s="84"/>
      <c r="Q75" s="84"/>
      <c r="R75" s="90"/>
      <c r="S75" s="90"/>
      <c r="T75" s="90"/>
      <c r="U75" s="90"/>
      <c r="W75" s="100"/>
      <c r="X75" s="98"/>
      <c r="Y75" s="90"/>
      <c r="Z75" s="90"/>
      <c r="AA75" s="99"/>
      <c r="AB75" s="90"/>
      <c r="AC75" s="90"/>
      <c r="AD75" s="90"/>
      <c r="AE75" s="90"/>
      <c r="AF75" s="90"/>
      <c r="AG75" s="90"/>
      <c r="AH75" s="90"/>
      <c r="AI75" s="90"/>
      <c r="AJ75" s="90"/>
      <c r="AL75" s="56"/>
      <c r="AM75" s="83"/>
      <c r="AN75" s="83"/>
      <c r="AO75" s="84"/>
      <c r="AP75" s="85"/>
      <c r="AQ75" s="101"/>
    </row>
    <row r="76" spans="1:44" s="70" customFormat="1" ht="13.5" customHeight="1" thickBot="1" x14ac:dyDescent="0.25">
      <c r="A76" s="335"/>
      <c r="B76" s="442" t="s">
        <v>442</v>
      </c>
      <c r="C76" s="443" t="s">
        <v>443</v>
      </c>
      <c r="D76" s="405"/>
      <c r="E76" s="406"/>
      <c r="F76" s="407"/>
      <c r="G76" s="408"/>
      <c r="H76" s="405"/>
      <c r="I76" s="444"/>
      <c r="J76" s="445"/>
      <c r="M76" s="71"/>
      <c r="P76" s="84"/>
      <c r="Q76" s="84"/>
      <c r="R76" s="90"/>
      <c r="S76" s="90"/>
      <c r="T76" s="90"/>
      <c r="U76" s="90"/>
      <c r="W76" s="97"/>
      <c r="X76" s="98"/>
      <c r="Y76" s="90"/>
      <c r="Z76" s="90"/>
      <c r="AA76" s="99"/>
      <c r="AB76" s="90"/>
      <c r="AC76" s="90"/>
      <c r="AD76" s="90"/>
      <c r="AE76" s="90"/>
      <c r="AF76" s="90"/>
      <c r="AG76" s="90"/>
      <c r="AH76" s="90"/>
      <c r="AI76" s="90"/>
      <c r="AJ76" s="90"/>
      <c r="AL76" s="56"/>
      <c r="AM76" s="83"/>
      <c r="AN76" s="83"/>
      <c r="AO76" s="84"/>
      <c r="AP76" s="85"/>
      <c r="AQ76" s="85"/>
    </row>
    <row r="77" spans="1:44" s="70" customFormat="1" ht="12.75" customHeight="1" x14ac:dyDescent="0.2">
      <c r="A77" s="93"/>
      <c r="B77" s="93"/>
      <c r="C77" s="94"/>
      <c r="D77" s="95"/>
      <c r="E77" s="96"/>
      <c r="F77" s="95"/>
      <c r="G77" s="95"/>
      <c r="H77" s="90"/>
      <c r="P77" s="84"/>
      <c r="Q77" s="84"/>
      <c r="R77" s="90"/>
      <c r="S77" s="90"/>
      <c r="T77" s="90"/>
      <c r="U77" s="90"/>
      <c r="W77" s="100"/>
      <c r="X77" s="98"/>
      <c r="Y77" s="90"/>
      <c r="Z77" s="90"/>
      <c r="AA77" s="99"/>
      <c r="AB77" s="90"/>
      <c r="AC77" s="90"/>
      <c r="AD77" s="90"/>
      <c r="AE77" s="90"/>
      <c r="AF77" s="90"/>
      <c r="AG77" s="90"/>
      <c r="AH77" s="90"/>
      <c r="AI77" s="90"/>
      <c r="AJ77" s="90"/>
      <c r="AL77" s="56"/>
      <c r="AM77" s="83"/>
      <c r="AN77" s="83"/>
      <c r="AO77" s="84"/>
      <c r="AP77" s="85"/>
      <c r="AQ77" s="101"/>
    </row>
    <row r="78" spans="1:44" ht="15.75" x14ac:dyDescent="0.25">
      <c r="B78" s="92" t="s">
        <v>48</v>
      </c>
      <c r="C78" s="126"/>
      <c r="D78" s="70"/>
      <c r="G78" s="70"/>
      <c r="I78" s="127" t="s">
        <v>244</v>
      </c>
      <c r="J78" s="127"/>
      <c r="K78" s="128"/>
      <c r="L78" s="70"/>
      <c r="P78" s="70"/>
      <c r="Q78" s="70"/>
      <c r="R78" s="115"/>
      <c r="AB78" s="214"/>
      <c r="AH78" s="115"/>
    </row>
    <row r="79" spans="1:44" ht="15" x14ac:dyDescent="0.2">
      <c r="B79" s="129" t="str">
        <f>Constant!A2</f>
        <v>Fin Removal Charge</v>
      </c>
      <c r="C79" s="136"/>
      <c r="D79" s="131"/>
      <c r="G79" s="223"/>
      <c r="I79" s="205">
        <f>Constant!B2</f>
        <v>21</v>
      </c>
      <c r="J79" s="203" t="str">
        <f>Constant!C2</f>
        <v>Per Window</v>
      </c>
      <c r="K79" s="133"/>
      <c r="L79" s="133"/>
      <c r="P79" s="85"/>
      <c r="Q79" s="70"/>
      <c r="R79" s="115"/>
      <c r="S79" s="224"/>
      <c r="T79" s="224"/>
      <c r="U79" s="225" t="s">
        <v>85</v>
      </c>
      <c r="V79" s="125">
        <v>20</v>
      </c>
      <c r="W79" s="204">
        <v>2</v>
      </c>
      <c r="X79" s="115" t="s">
        <v>78</v>
      </c>
      <c r="AB79" s="226"/>
      <c r="AC79" s="226"/>
      <c r="AD79" s="226"/>
      <c r="AE79" s="226"/>
      <c r="AF79" s="226"/>
      <c r="AG79" s="226"/>
      <c r="AH79" s="224"/>
      <c r="AI79" s="224"/>
      <c r="AJ79" s="224"/>
      <c r="AK79" s="224"/>
      <c r="AL79" s="224"/>
      <c r="AM79" s="224"/>
      <c r="AN79" s="224"/>
      <c r="AO79" s="115">
        <v>1.04</v>
      </c>
      <c r="AP79" s="224"/>
      <c r="AQ79" s="224"/>
      <c r="AR79" s="224"/>
    </row>
    <row r="80" spans="1:44" ht="15" x14ac:dyDescent="0.2">
      <c r="B80" s="129" t="str">
        <f>Constant!A4</f>
        <v>Adobe Adder</v>
      </c>
      <c r="D80" s="235"/>
      <c r="G80" s="130" t="e">
        <f>Constant!#REF!</f>
        <v>#REF!</v>
      </c>
      <c r="I80" s="205">
        <f>Constant!B4</f>
        <v>14</v>
      </c>
      <c r="J80" s="130" t="str">
        <f>Constant!C4</f>
        <v>Per Window</v>
      </c>
      <c r="K80" s="133"/>
      <c r="L80" s="133"/>
      <c r="P80" s="85"/>
      <c r="Q80" s="70"/>
      <c r="R80" s="115"/>
      <c r="S80" s="224"/>
      <c r="T80" s="224"/>
      <c r="U80" s="225" t="s">
        <v>83</v>
      </c>
      <c r="V80" s="125">
        <v>40</v>
      </c>
      <c r="W80" s="204">
        <v>1.55</v>
      </c>
      <c r="X80" s="115" t="s">
        <v>67</v>
      </c>
      <c r="AB80" s="226"/>
      <c r="AC80" s="226"/>
      <c r="AD80" s="226"/>
      <c r="AE80" s="226"/>
      <c r="AF80" s="226"/>
      <c r="AG80" s="226"/>
      <c r="AH80" s="224"/>
      <c r="AI80" s="224"/>
      <c r="AJ80" s="224"/>
      <c r="AK80" s="224"/>
      <c r="AL80" s="224"/>
      <c r="AM80" s="224"/>
      <c r="AN80" s="224"/>
      <c r="AP80" s="224"/>
      <c r="AQ80" s="224"/>
      <c r="AR80" s="224"/>
    </row>
    <row r="81" spans="1:44" ht="15" x14ac:dyDescent="0.2">
      <c r="B81" s="129" t="str">
        <f>Constant!A7</f>
        <v>Glass - DSB - Clear Tempered</v>
      </c>
      <c r="D81" s="235"/>
      <c r="G81" s="130"/>
      <c r="I81" s="137">
        <f>Constant!B7*$O$2</f>
        <v>17.600000000000001</v>
      </c>
      <c r="J81" s="203" t="str">
        <f>Constant!C7</f>
        <v>Per Square Ft.</v>
      </c>
      <c r="K81" s="133"/>
      <c r="L81" s="133"/>
      <c r="P81" s="85"/>
      <c r="Q81" s="70"/>
      <c r="R81" s="115"/>
      <c r="S81" s="224"/>
      <c r="T81" s="224"/>
      <c r="U81" s="225"/>
      <c r="V81" s="125"/>
      <c r="W81" s="204"/>
      <c r="AB81" s="226"/>
      <c r="AC81" s="226"/>
      <c r="AD81" s="226"/>
      <c r="AE81" s="226"/>
      <c r="AF81" s="226"/>
      <c r="AG81" s="226"/>
      <c r="AH81" s="224"/>
      <c r="AI81" s="224"/>
      <c r="AJ81" s="224"/>
      <c r="AK81" s="224"/>
      <c r="AL81" s="224"/>
      <c r="AM81" s="224"/>
      <c r="AN81" s="224"/>
      <c r="AP81" s="224"/>
      <c r="AQ81" s="224"/>
      <c r="AR81" s="224"/>
    </row>
    <row r="82" spans="1:44" ht="15" x14ac:dyDescent="0.2">
      <c r="B82" s="129" t="str">
        <f>Constant!A8</f>
        <v>Glass - DSB - Obscure</v>
      </c>
      <c r="D82" s="235"/>
      <c r="G82" s="130"/>
      <c r="I82" s="137">
        <f>Constant!B8*$O$2</f>
        <v>2.3199999999999998</v>
      </c>
      <c r="J82" s="203" t="str">
        <f>Constant!C8</f>
        <v>Per Square Ft.</v>
      </c>
      <c r="K82" s="133"/>
      <c r="L82" s="133"/>
      <c r="P82" s="85"/>
      <c r="Q82" s="70"/>
      <c r="R82" s="115"/>
      <c r="S82" s="224"/>
      <c r="T82" s="224"/>
      <c r="U82" s="225"/>
      <c r="V82" s="125"/>
      <c r="W82" s="204"/>
      <c r="AB82" s="226"/>
      <c r="AC82" s="226"/>
      <c r="AD82" s="226"/>
      <c r="AE82" s="226"/>
      <c r="AF82" s="226"/>
      <c r="AG82" s="226"/>
      <c r="AH82" s="224"/>
      <c r="AI82" s="224"/>
      <c r="AJ82" s="224"/>
      <c r="AK82" s="224"/>
      <c r="AL82" s="224"/>
      <c r="AM82" s="224"/>
      <c r="AN82" s="224"/>
      <c r="AP82" s="224"/>
      <c r="AQ82" s="224"/>
      <c r="AR82" s="224"/>
    </row>
    <row r="83" spans="1:44" ht="15" x14ac:dyDescent="0.2">
      <c r="B83" s="129" t="str">
        <f>Constant!A18</f>
        <v>Glass - DSB - Loe340/Obscure</v>
      </c>
      <c r="C83" s="202"/>
      <c r="D83" s="131"/>
      <c r="G83" s="130"/>
      <c r="I83" s="137">
        <f>Constant!B18*$O$2</f>
        <v>6.86</v>
      </c>
      <c r="J83" s="203" t="str">
        <f>Constant!C18</f>
        <v>Per Square Ft.</v>
      </c>
      <c r="K83" s="133"/>
      <c r="L83" s="133"/>
      <c r="P83" s="85"/>
      <c r="Q83" s="70"/>
      <c r="R83" s="115"/>
      <c r="S83" s="224"/>
      <c r="T83" s="224"/>
      <c r="U83" s="225"/>
      <c r="V83" s="125"/>
      <c r="W83" s="204"/>
      <c r="AB83" s="226"/>
      <c r="AC83" s="226"/>
      <c r="AD83" s="226"/>
      <c r="AE83" s="226"/>
      <c r="AF83" s="226"/>
      <c r="AG83" s="226"/>
      <c r="AH83" s="224"/>
      <c r="AI83" s="224"/>
      <c r="AJ83" s="224"/>
      <c r="AK83" s="224"/>
      <c r="AL83" s="224"/>
      <c r="AM83" s="224"/>
      <c r="AN83" s="224"/>
      <c r="AP83" s="224"/>
      <c r="AQ83" s="224"/>
      <c r="AR83" s="224"/>
    </row>
    <row r="84" spans="1:44" ht="15" x14ac:dyDescent="0.2">
      <c r="B84" s="129" t="str">
        <f>Constant!A19</f>
        <v>Glass - DSB - Loe340/Obscure/Tempered</v>
      </c>
      <c r="C84" s="202"/>
      <c r="D84" s="131"/>
      <c r="G84" s="130" t="e">
        <f>Constant!#REF!</f>
        <v>#REF!</v>
      </c>
      <c r="I84" s="137">
        <f>Constant!B19*$O$2</f>
        <v>40.49</v>
      </c>
      <c r="J84" s="203" t="str">
        <f>Constant!C19</f>
        <v>Per Square Ft.</v>
      </c>
      <c r="K84" s="133"/>
      <c r="L84" s="133"/>
      <c r="P84" s="112"/>
      <c r="Q84" s="118"/>
      <c r="R84" s="115"/>
      <c r="S84" s="224"/>
      <c r="T84" s="224"/>
      <c r="U84" s="225" t="s">
        <v>86</v>
      </c>
      <c r="V84" s="125">
        <v>20</v>
      </c>
      <c r="W84" s="204">
        <v>1.27</v>
      </c>
      <c r="X84" s="115" t="s">
        <v>69</v>
      </c>
      <c r="AB84" s="226"/>
      <c r="AC84" s="226"/>
      <c r="AD84" s="226"/>
      <c r="AE84" s="226"/>
      <c r="AF84" s="226"/>
      <c r="AG84" s="226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</row>
    <row r="85" spans="1:44" ht="15" x14ac:dyDescent="0.2">
      <c r="B85" s="129" t="str">
        <f>Constant!A20</f>
        <v>Glass - DSB - Loe340/Tempered</v>
      </c>
      <c r="C85" s="202"/>
      <c r="D85" s="131"/>
      <c r="G85" s="130" t="str">
        <f>Constant!C24</f>
        <v>Per Square Ft.</v>
      </c>
      <c r="I85" s="137">
        <f>Constant!B20*$O$2</f>
        <v>25.16</v>
      </c>
      <c r="J85" s="203" t="str">
        <f>Constant!C20</f>
        <v>Per Square Ft.</v>
      </c>
      <c r="K85" s="133"/>
      <c r="L85" s="133"/>
      <c r="P85" s="115"/>
      <c r="Q85" s="119"/>
      <c r="R85" s="115"/>
      <c r="S85" s="224"/>
      <c r="T85" s="224"/>
      <c r="U85" s="225">
        <v>4.5599999999999996</v>
      </c>
      <c r="V85" s="125">
        <f>0.38*1.04</f>
        <v>0.4</v>
      </c>
      <c r="W85" s="204">
        <v>6.5</v>
      </c>
      <c r="X85" s="158" t="s">
        <v>87</v>
      </c>
      <c r="AB85" s="226"/>
      <c r="AC85" s="226"/>
      <c r="AD85" s="226"/>
      <c r="AE85" s="226"/>
      <c r="AF85" s="226"/>
      <c r="AG85" s="226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</row>
    <row r="86" spans="1:44" ht="15" x14ac:dyDescent="0.2">
      <c r="B86" s="129" t="str">
        <f>Constant!A21</f>
        <v>Glass - 3/16 - Clear</v>
      </c>
      <c r="C86" s="202"/>
      <c r="D86" s="131"/>
      <c r="G86" s="203"/>
      <c r="I86" s="137">
        <f>Constant!B21*$O$2</f>
        <v>5.64</v>
      </c>
      <c r="J86" s="203" t="str">
        <f>Constant!C21</f>
        <v>Per Square Ft.</v>
      </c>
      <c r="K86" s="133"/>
      <c r="L86" s="133"/>
      <c r="P86" s="138"/>
      <c r="Q86" s="119"/>
      <c r="R86" s="115"/>
      <c r="S86" s="224"/>
      <c r="T86" s="224"/>
      <c r="U86" s="225">
        <v>6.56</v>
      </c>
      <c r="V86" s="125">
        <f>0.7*1.04</f>
        <v>0.73</v>
      </c>
      <c r="W86" s="204">
        <v>0.94</v>
      </c>
      <c r="X86" s="115" t="s">
        <v>6</v>
      </c>
      <c r="AB86" s="226"/>
      <c r="AC86" s="226"/>
      <c r="AD86" s="226"/>
      <c r="AE86" s="226"/>
      <c r="AF86" s="226"/>
      <c r="AG86" s="226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</row>
    <row r="87" spans="1:44" ht="15" x14ac:dyDescent="0.2">
      <c r="B87" s="129" t="str">
        <f>Constant!A24</f>
        <v>Glass - 3/16 - Loe/Tempered</v>
      </c>
      <c r="C87" s="136"/>
      <c r="D87" s="131"/>
      <c r="G87" s="203"/>
      <c r="I87" s="137">
        <f>Constant!B24*$O$2</f>
        <v>30.9</v>
      </c>
      <c r="J87" s="131" t="str">
        <f>Constant!C24</f>
        <v>Per Square Ft.</v>
      </c>
      <c r="P87" s="138"/>
      <c r="Q87" s="119"/>
      <c r="R87" s="115"/>
      <c r="S87" s="224"/>
      <c r="T87" s="224"/>
      <c r="U87" s="225">
        <v>8463</v>
      </c>
      <c r="V87" s="125">
        <v>0.04</v>
      </c>
      <c r="W87" s="204">
        <v>5</v>
      </c>
      <c r="X87" s="115" t="s">
        <v>14</v>
      </c>
      <c r="AB87" s="226"/>
      <c r="AC87" s="226"/>
      <c r="AD87" s="226"/>
      <c r="AE87" s="226"/>
      <c r="AF87" s="226"/>
      <c r="AG87" s="226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</row>
    <row r="88" spans="1:44" ht="15" x14ac:dyDescent="0.2">
      <c r="B88" s="129" t="str">
        <f>Constant!A25</f>
        <v>Glass - 3/16 - Loe/Obscure</v>
      </c>
      <c r="C88" s="136"/>
      <c r="D88" s="131"/>
      <c r="G88" s="203"/>
      <c r="I88" s="137">
        <f>Constant!B25*$O$2</f>
        <v>23.13</v>
      </c>
      <c r="J88" s="131" t="str">
        <f>Constant!C25</f>
        <v>Per Square Ft.</v>
      </c>
      <c r="P88" s="138"/>
      <c r="Q88" s="119"/>
      <c r="R88" s="115"/>
      <c r="S88" s="224"/>
      <c r="T88" s="224"/>
      <c r="U88" s="225"/>
      <c r="V88" s="125"/>
      <c r="W88" s="204"/>
      <c r="AB88" s="226"/>
      <c r="AC88" s="226"/>
      <c r="AD88" s="226"/>
      <c r="AE88" s="226"/>
      <c r="AF88" s="226"/>
      <c r="AG88" s="226"/>
      <c r="AH88" s="224"/>
      <c r="AI88" s="224"/>
      <c r="AJ88" s="224"/>
      <c r="AK88" s="224"/>
      <c r="AL88" s="224"/>
      <c r="AM88" s="224"/>
      <c r="AN88" s="224"/>
      <c r="AO88" s="224"/>
      <c r="AP88" s="224"/>
      <c r="AQ88" s="224"/>
      <c r="AR88" s="224"/>
    </row>
    <row r="89" spans="1:44" ht="15" x14ac:dyDescent="0.2">
      <c r="B89" s="71" t="s">
        <v>515</v>
      </c>
      <c r="C89" s="136"/>
      <c r="D89" s="131"/>
      <c r="G89" s="203"/>
      <c r="I89" s="137">
        <f>$O$2*0.13</f>
        <v>0.13</v>
      </c>
      <c r="J89" s="131" t="s">
        <v>50</v>
      </c>
      <c r="P89" s="138"/>
      <c r="Q89" s="119"/>
      <c r="R89" s="115"/>
      <c r="S89" s="224"/>
      <c r="T89" s="224"/>
      <c r="U89" s="225"/>
      <c r="V89" s="125"/>
      <c r="W89" s="204"/>
      <c r="AB89" s="226"/>
      <c r="AC89" s="226"/>
      <c r="AD89" s="226"/>
      <c r="AE89" s="226"/>
      <c r="AF89" s="226"/>
      <c r="AG89" s="226"/>
      <c r="AH89" s="224"/>
      <c r="AI89" s="224"/>
      <c r="AJ89" s="224"/>
      <c r="AK89" s="224"/>
      <c r="AL89" s="224"/>
      <c r="AM89" s="224"/>
      <c r="AN89" s="224"/>
      <c r="AO89" s="224"/>
      <c r="AP89" s="224"/>
      <c r="AQ89" s="224"/>
      <c r="AR89" s="224"/>
    </row>
    <row r="90" spans="1:44" ht="15" x14ac:dyDescent="0.2">
      <c r="A90" s="129"/>
      <c r="B90" s="133" t="s">
        <v>516</v>
      </c>
      <c r="C90" s="136"/>
      <c r="D90" s="131"/>
      <c r="E90" s="137"/>
      <c r="F90" s="131"/>
      <c r="G90" s="131"/>
      <c r="I90" s="137">
        <f>$O$2*0.2</f>
        <v>0.2</v>
      </c>
      <c r="J90" s="430" t="s">
        <v>50</v>
      </c>
      <c r="P90" s="112"/>
      <c r="Q90" s="119"/>
      <c r="R90" s="115"/>
      <c r="S90" s="224"/>
      <c r="T90" s="224"/>
      <c r="U90" s="225" t="s">
        <v>116</v>
      </c>
      <c r="V90" s="125">
        <v>0.1</v>
      </c>
      <c r="W90" s="204">
        <v>0.61</v>
      </c>
      <c r="X90" s="115" t="s">
        <v>88</v>
      </c>
      <c r="AB90" s="226"/>
      <c r="AC90" s="226"/>
      <c r="AD90" s="226"/>
      <c r="AE90" s="226"/>
      <c r="AF90" s="226"/>
      <c r="AG90" s="226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</row>
    <row r="91" spans="1:44" ht="15" x14ac:dyDescent="0.2">
      <c r="A91" s="129"/>
      <c r="B91" s="133"/>
      <c r="C91" s="136"/>
      <c r="D91" s="131"/>
      <c r="E91" s="137"/>
      <c r="F91" s="131"/>
      <c r="G91" s="131"/>
      <c r="I91" s="137"/>
      <c r="J91" s="430"/>
      <c r="P91" s="112"/>
      <c r="Q91" s="119"/>
      <c r="R91" s="115"/>
      <c r="S91" s="224"/>
      <c r="T91" s="224"/>
      <c r="U91" s="225"/>
      <c r="V91" s="125"/>
      <c r="W91" s="204"/>
      <c r="AB91" s="226"/>
      <c r="AC91" s="226"/>
      <c r="AD91" s="226"/>
      <c r="AE91" s="226"/>
      <c r="AF91" s="226"/>
      <c r="AG91" s="226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</row>
    <row r="92" spans="1:44" ht="15.75" x14ac:dyDescent="0.25">
      <c r="A92" s="129"/>
      <c r="B92" s="128" t="s">
        <v>49</v>
      </c>
      <c r="C92" s="136"/>
      <c r="D92" s="131"/>
      <c r="E92" s="131"/>
      <c r="F92" s="132"/>
      <c r="G92" s="131"/>
      <c r="I92" s="128" t="s">
        <v>244</v>
      </c>
      <c r="J92" s="70"/>
      <c r="P92" s="112"/>
      <c r="Q92" s="103"/>
      <c r="R92" s="115"/>
      <c r="S92" s="224"/>
      <c r="T92" s="224"/>
      <c r="U92" s="225" t="s">
        <v>84</v>
      </c>
      <c r="V92" s="125">
        <v>0.05</v>
      </c>
      <c r="W92" s="204">
        <v>0.3</v>
      </c>
      <c r="X92" s="115" t="s">
        <v>26</v>
      </c>
      <c r="AB92" s="226"/>
      <c r="AC92" s="226"/>
      <c r="AD92" s="226"/>
      <c r="AE92" s="226"/>
      <c r="AF92" s="226"/>
      <c r="AG92" s="226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</row>
    <row r="93" spans="1:44" ht="15" x14ac:dyDescent="0.2">
      <c r="A93" s="129"/>
      <c r="B93" s="133" t="str">
        <f>Constant!A31</f>
        <v>Glass - 3/16 - Loe366/Obscure</v>
      </c>
      <c r="C93" s="136"/>
      <c r="D93" s="131"/>
      <c r="E93" s="131"/>
      <c r="F93" s="132"/>
      <c r="G93" s="203"/>
      <c r="I93" s="137">
        <f>Constant!B31*$O$2</f>
        <v>23.46</v>
      </c>
      <c r="J93" s="133" t="str">
        <f>Constant!C31</f>
        <v>Per Square Ft.</v>
      </c>
      <c r="K93" s="133"/>
      <c r="L93" s="133"/>
      <c r="P93" s="112"/>
      <c r="Q93" s="103"/>
      <c r="R93" s="115"/>
      <c r="S93" s="224"/>
      <c r="T93" s="224"/>
      <c r="U93" s="225"/>
      <c r="V93" s="125"/>
      <c r="W93" s="204"/>
      <c r="AB93" s="226"/>
      <c r="AC93" s="226"/>
      <c r="AD93" s="226"/>
      <c r="AE93" s="226"/>
      <c r="AF93" s="226"/>
      <c r="AG93" s="226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</row>
    <row r="94" spans="1:44" ht="15" x14ac:dyDescent="0.2">
      <c r="A94" s="129"/>
      <c r="B94" s="133" t="str">
        <f>Constant!A32</f>
        <v>Glass - 3/16 - Loe366/Obscure/Tempered</v>
      </c>
      <c r="C94" s="136"/>
      <c r="D94" s="131"/>
      <c r="E94" s="131"/>
      <c r="F94" s="132"/>
      <c r="G94" s="203"/>
      <c r="I94" s="137">
        <f>Constant!B32*$O$2</f>
        <v>44.78</v>
      </c>
      <c r="J94" s="133" t="str">
        <f>Constant!C32</f>
        <v>Per Square Ft.</v>
      </c>
      <c r="K94" s="223"/>
      <c r="L94" s="133"/>
      <c r="P94" s="112"/>
      <c r="Q94" s="103"/>
      <c r="R94" s="115"/>
      <c r="S94" s="224"/>
      <c r="T94" s="224"/>
      <c r="V94" s="125"/>
      <c r="W94" s="204">
        <v>0.1</v>
      </c>
      <c r="X94" s="115" t="s">
        <v>89</v>
      </c>
      <c r="AB94" s="226"/>
      <c r="AC94" s="226"/>
      <c r="AD94" s="226"/>
      <c r="AE94" s="226"/>
      <c r="AF94" s="226"/>
      <c r="AG94" s="226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</row>
    <row r="95" spans="1:44" ht="15" x14ac:dyDescent="0.2">
      <c r="A95" s="129"/>
      <c r="B95" s="133" t="str">
        <f>Constant!A37</f>
        <v>Screen Adder (Char-Alum or Clarity)</v>
      </c>
      <c r="C95" s="136"/>
      <c r="D95" s="131"/>
      <c r="E95" s="131"/>
      <c r="F95" s="132"/>
      <c r="G95" s="203"/>
      <c r="I95" s="137">
        <f>Constant!B33*$O$2</f>
        <v>11.81</v>
      </c>
      <c r="J95" s="133" t="str">
        <f>Constant!C33</f>
        <v>Per Square Ft.</v>
      </c>
      <c r="K95" s="133"/>
      <c r="L95" s="133"/>
      <c r="O95" s="337"/>
      <c r="P95" s="112"/>
      <c r="Q95" s="103"/>
      <c r="R95" s="115"/>
      <c r="S95" s="224"/>
      <c r="T95" s="224"/>
      <c r="V95" s="125"/>
      <c r="W95" s="204"/>
      <c r="AB95" s="226"/>
      <c r="AC95" s="226"/>
      <c r="AD95" s="226"/>
      <c r="AE95" s="226"/>
      <c r="AF95" s="226"/>
      <c r="AG95" s="226"/>
      <c r="AH95" s="22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</row>
    <row r="96" spans="1:44" ht="15" x14ac:dyDescent="0.2">
      <c r="A96" s="129"/>
      <c r="B96" s="133" t="str">
        <f>Constant!A34</f>
        <v>Glass - 3/16 - Loe340/Tempered</v>
      </c>
      <c r="C96" s="136"/>
      <c r="D96" s="131"/>
      <c r="E96" s="131"/>
      <c r="F96" s="132"/>
      <c r="G96" s="203"/>
      <c r="H96" s="115"/>
      <c r="I96" s="354">
        <f>Constant!B34</f>
        <v>32.56</v>
      </c>
      <c r="J96" s="133" t="str">
        <f>Constant!C34</f>
        <v>Per Square Ft.</v>
      </c>
      <c r="K96" s="133"/>
      <c r="L96" s="133"/>
      <c r="M96" s="115"/>
      <c r="N96" s="115"/>
      <c r="P96" s="112"/>
      <c r="Q96" s="103"/>
      <c r="R96" s="115"/>
      <c r="S96" s="224"/>
      <c r="T96" s="224"/>
      <c r="V96" s="125"/>
      <c r="W96" s="204"/>
      <c r="AB96" s="226"/>
      <c r="AC96" s="226"/>
      <c r="AD96" s="226"/>
      <c r="AE96" s="226"/>
      <c r="AF96" s="226"/>
      <c r="AG96" s="226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</row>
    <row r="97" spans="1:44" ht="15" x14ac:dyDescent="0.2">
      <c r="A97" s="129"/>
      <c r="B97" s="133" t="str">
        <f>Constant!A38</f>
        <v>Spacer Upgrade</v>
      </c>
      <c r="C97" s="136"/>
      <c r="D97" s="131"/>
      <c r="E97" s="131"/>
      <c r="F97" s="132"/>
      <c r="G97" s="203"/>
      <c r="H97" s="133"/>
      <c r="I97" s="137">
        <f>Constant!B38*$O$2</f>
        <v>6.48</v>
      </c>
      <c r="J97" s="133" t="str">
        <f>Constant!C38</f>
        <v>Per Square Ft.</v>
      </c>
      <c r="K97" s="133"/>
      <c r="L97" s="133"/>
      <c r="M97" s="137"/>
      <c r="N97" s="133"/>
      <c r="P97" s="112"/>
      <c r="Q97" s="103"/>
      <c r="R97" s="115"/>
      <c r="S97" s="224"/>
      <c r="T97" s="224"/>
      <c r="V97" s="125"/>
      <c r="W97" s="204"/>
      <c r="AB97" s="226"/>
      <c r="AC97" s="226"/>
      <c r="AD97" s="226"/>
      <c r="AE97" s="226"/>
      <c r="AF97" s="226"/>
      <c r="AG97" s="226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</row>
    <row r="98" spans="1:44" ht="15" x14ac:dyDescent="0.2">
      <c r="A98" s="129"/>
      <c r="B98" s="133" t="str">
        <f>Constant!A40</f>
        <v>Factory Applied WOCD</v>
      </c>
      <c r="C98" s="136"/>
      <c r="D98" s="131"/>
      <c r="E98" s="131"/>
      <c r="F98" s="132"/>
      <c r="G98" s="203"/>
      <c r="H98" s="133"/>
      <c r="I98" s="137">
        <f>Constant!B40*$O$2</f>
        <v>13</v>
      </c>
      <c r="J98" s="133" t="str">
        <f>Constant!C40</f>
        <v>Per Window</v>
      </c>
      <c r="K98" s="133"/>
      <c r="L98" s="133"/>
      <c r="M98" s="137"/>
      <c r="N98" s="133"/>
      <c r="P98" s="112"/>
      <c r="Q98" s="103"/>
      <c r="R98" s="115"/>
      <c r="S98" s="224"/>
      <c r="T98" s="224"/>
      <c r="V98" s="125"/>
      <c r="W98" s="204"/>
      <c r="AB98" s="226"/>
      <c r="AC98" s="226"/>
      <c r="AD98" s="226"/>
      <c r="AE98" s="226"/>
      <c r="AF98" s="226"/>
      <c r="AG98" s="226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</row>
    <row r="99" spans="1:44" ht="15" x14ac:dyDescent="0.2">
      <c r="A99" s="129"/>
      <c r="B99" s="133" t="str">
        <f>Constant!A41</f>
        <v>Plastic Film Applied - Inside or Outside</v>
      </c>
      <c r="C99" s="136"/>
      <c r="D99" s="131"/>
      <c r="E99" s="131"/>
      <c r="F99" s="132"/>
      <c r="G99" s="203"/>
      <c r="H99" s="133"/>
      <c r="I99" s="137">
        <f>Constant!B41*$O$2</f>
        <v>33</v>
      </c>
      <c r="J99" s="133" t="str">
        <f>Constant!C41</f>
        <v>Per Window</v>
      </c>
      <c r="K99" s="133"/>
      <c r="L99" s="133"/>
      <c r="M99" s="137"/>
      <c r="N99" s="133"/>
      <c r="P99" s="112"/>
      <c r="Q99" s="103"/>
      <c r="R99" s="115"/>
      <c r="S99" s="224"/>
      <c r="T99" s="224"/>
      <c r="V99" s="125"/>
      <c r="W99" s="204"/>
      <c r="AB99" s="226"/>
      <c r="AC99" s="226"/>
      <c r="AD99" s="226"/>
      <c r="AE99" s="226"/>
      <c r="AF99" s="226"/>
      <c r="AG99" s="226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</row>
    <row r="100" spans="1:44" ht="15" x14ac:dyDescent="0.2">
      <c r="A100" s="129"/>
      <c r="B100" s="133" t="str">
        <f>Constant!A44</f>
        <v>Two-Tone Flat Grid Charge</v>
      </c>
      <c r="C100" s="136"/>
      <c r="D100" s="131"/>
      <c r="E100" s="131"/>
      <c r="F100" s="132"/>
      <c r="G100" s="203"/>
      <c r="H100" s="133"/>
      <c r="I100" s="137">
        <f>Constant!B44*$O$2</f>
        <v>17.02</v>
      </c>
      <c r="J100" s="133" t="str">
        <f>Constant!C44</f>
        <v>Per Square Ft.</v>
      </c>
      <c r="K100" s="133"/>
      <c r="L100" s="133"/>
      <c r="M100" s="137"/>
      <c r="N100" s="133"/>
      <c r="P100" s="112"/>
      <c r="Q100" s="103"/>
      <c r="R100" s="115"/>
      <c r="S100" s="224"/>
      <c r="T100" s="224"/>
      <c r="V100" s="125"/>
      <c r="W100" s="204"/>
      <c r="AB100" s="226"/>
      <c r="AC100" s="226"/>
      <c r="AD100" s="226"/>
      <c r="AE100" s="226"/>
      <c r="AF100" s="226"/>
      <c r="AG100" s="226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</row>
    <row r="101" spans="1:44" ht="15" x14ac:dyDescent="0.2">
      <c r="A101" s="129"/>
      <c r="B101" s="133" t="str">
        <f>Constant!A47</f>
        <v>Simulated Divided Lite Grid Charge</v>
      </c>
      <c r="C101" s="136"/>
      <c r="D101" s="131"/>
      <c r="E101" s="131"/>
      <c r="F101" s="132"/>
      <c r="G101" s="203"/>
      <c r="H101" s="133"/>
      <c r="I101" s="137">
        <f>Constant!B47*$O$2</f>
        <v>21.8</v>
      </c>
      <c r="J101" s="133" t="str">
        <f>Constant!C47</f>
        <v>Per Square Ft.</v>
      </c>
      <c r="K101" s="133"/>
      <c r="L101" s="133"/>
      <c r="M101" s="137"/>
      <c r="N101" s="133"/>
      <c r="P101" s="112"/>
      <c r="Q101" s="103"/>
      <c r="R101" s="115"/>
      <c r="S101" s="224"/>
      <c r="T101" s="224"/>
      <c r="V101" s="125"/>
      <c r="W101" s="204"/>
      <c r="AB101" s="226"/>
      <c r="AC101" s="226"/>
      <c r="AD101" s="226"/>
      <c r="AE101" s="226"/>
      <c r="AF101" s="226"/>
      <c r="AG101" s="226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</row>
    <row r="102" spans="1:44" ht="15" x14ac:dyDescent="0.2">
      <c r="A102" s="129"/>
      <c r="B102" s="133" t="str">
        <f>Constant!A48</f>
        <v>Simulated Divided Lite Painted Grid Charge</v>
      </c>
      <c r="C102" s="136"/>
      <c r="D102" s="131"/>
      <c r="E102" s="131"/>
      <c r="F102" s="132"/>
      <c r="G102" s="203"/>
      <c r="H102" s="133"/>
      <c r="I102" s="137">
        <f>Constant!B48*$O$2</f>
        <v>27.51</v>
      </c>
      <c r="J102" s="133" t="str">
        <f>Constant!C48</f>
        <v>Per Square Ft.</v>
      </c>
      <c r="K102" s="133"/>
      <c r="L102" s="133"/>
      <c r="M102" s="137"/>
      <c r="N102" s="133"/>
      <c r="P102" s="112"/>
      <c r="Q102" s="103"/>
      <c r="R102" s="115"/>
      <c r="S102" s="224"/>
      <c r="T102" s="224"/>
      <c r="V102" s="125"/>
      <c r="W102" s="204"/>
      <c r="AB102" s="226"/>
      <c r="AC102" s="226"/>
      <c r="AD102" s="226"/>
      <c r="AE102" s="226"/>
      <c r="AF102" s="226"/>
      <c r="AG102" s="226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</row>
    <row r="103" spans="1:44" ht="15" x14ac:dyDescent="0.2">
      <c r="A103" s="129"/>
      <c r="B103" s="133" t="str">
        <f>Constant!A50</f>
        <v>Upgraded Handle</v>
      </c>
      <c r="C103" s="136"/>
      <c r="D103" s="131"/>
      <c r="E103" s="131"/>
      <c r="F103" s="132"/>
      <c r="G103" s="203"/>
      <c r="H103" s="133"/>
      <c r="I103" s="137">
        <f>Constant!B50*$O$2</f>
        <v>61</v>
      </c>
      <c r="J103" s="337" t="str">
        <f>Constant!C50</f>
        <v>Per Window</v>
      </c>
      <c r="K103" s="133"/>
      <c r="L103" s="133"/>
      <c r="M103" s="137"/>
      <c r="N103" s="133"/>
      <c r="P103" s="112"/>
      <c r="Q103" s="103"/>
      <c r="R103" s="115"/>
      <c r="S103" s="224"/>
      <c r="T103" s="224"/>
      <c r="V103" s="125"/>
      <c r="W103" s="204"/>
      <c r="AB103" s="226"/>
      <c r="AC103" s="226"/>
      <c r="AD103" s="226"/>
      <c r="AE103" s="226"/>
      <c r="AF103" s="226"/>
      <c r="AG103" s="226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</row>
    <row r="104" spans="1:44" ht="15" x14ac:dyDescent="0.2">
      <c r="A104" s="129"/>
      <c r="B104" s="133" t="e">
        <f>Constant!#REF!</f>
        <v>#REF!</v>
      </c>
      <c r="C104" s="136"/>
      <c r="D104" s="131"/>
      <c r="E104" s="131"/>
      <c r="F104" s="132"/>
      <c r="G104" s="203"/>
      <c r="H104" s="133"/>
      <c r="I104" s="205" t="e">
        <f>Constant!#REF!</f>
        <v>#REF!</v>
      </c>
      <c r="J104" s="133" t="e">
        <f>Constant!#REF!</f>
        <v>#REF!</v>
      </c>
      <c r="K104" s="133"/>
      <c r="L104" s="133"/>
      <c r="M104" s="137"/>
      <c r="N104" s="133"/>
      <c r="P104" s="112"/>
      <c r="Q104" s="103"/>
      <c r="R104" s="115"/>
      <c r="S104" s="224"/>
      <c r="T104" s="224"/>
      <c r="V104" s="125"/>
      <c r="W104" s="204"/>
      <c r="AB104" s="226"/>
      <c r="AC104" s="226"/>
      <c r="AD104" s="226"/>
      <c r="AE104" s="226"/>
      <c r="AF104" s="226"/>
      <c r="AG104" s="226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</row>
    <row r="105" spans="1:44" ht="15" x14ac:dyDescent="0.2">
      <c r="A105" s="129"/>
      <c r="B105" s="133" t="str">
        <f>Constant!A53</f>
        <v>Tariff</v>
      </c>
      <c r="C105" s="136"/>
      <c r="D105" s="131"/>
      <c r="E105" s="131"/>
      <c r="F105" s="132"/>
      <c r="G105" s="203"/>
      <c r="H105" s="133"/>
      <c r="I105" s="205">
        <f>Constant!B53</f>
        <v>6.24</v>
      </c>
      <c r="J105" s="133" t="str">
        <f>Constant!C53</f>
        <v>Per Unit</v>
      </c>
      <c r="K105" s="133"/>
      <c r="L105" s="133"/>
      <c r="M105" s="137"/>
      <c r="N105" s="133"/>
      <c r="P105" s="112"/>
      <c r="Q105" s="103"/>
      <c r="R105" s="115"/>
      <c r="S105" s="224"/>
      <c r="T105" s="224"/>
      <c r="V105" s="125"/>
      <c r="W105" s="204"/>
      <c r="AB105" s="226"/>
      <c r="AC105" s="226"/>
      <c r="AD105" s="226"/>
      <c r="AE105" s="226"/>
      <c r="AF105" s="226"/>
      <c r="AG105" s="226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</row>
    <row r="106" spans="1:44" ht="15" x14ac:dyDescent="0.2">
      <c r="A106" s="129"/>
      <c r="B106" s="133"/>
      <c r="C106" s="136"/>
      <c r="D106" s="131"/>
      <c r="E106" s="131"/>
      <c r="F106" s="132"/>
      <c r="G106" s="203"/>
      <c r="H106" s="133"/>
      <c r="I106" s="137"/>
      <c r="J106" s="133"/>
      <c r="K106" s="133"/>
      <c r="L106" s="133"/>
      <c r="M106" s="137"/>
      <c r="N106" s="133"/>
      <c r="P106" s="112"/>
      <c r="Q106" s="103"/>
      <c r="R106" s="115"/>
      <c r="S106" s="224"/>
      <c r="T106" s="224"/>
      <c r="V106" s="125"/>
      <c r="W106" s="204"/>
      <c r="AB106" s="226"/>
      <c r="AC106" s="226"/>
      <c r="AD106" s="226"/>
      <c r="AE106" s="226"/>
      <c r="AF106" s="226"/>
      <c r="AG106" s="226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</row>
    <row r="107" spans="1:44" ht="15" x14ac:dyDescent="0.2">
      <c r="A107" s="110">
        <f>Constant!A69</f>
        <v>0</v>
      </c>
      <c r="B107" s="112"/>
      <c r="C107" s="112"/>
      <c r="D107" s="112"/>
      <c r="E107" s="112"/>
      <c r="F107" s="112"/>
      <c r="G107" s="203"/>
      <c r="P107" s="112"/>
      <c r="Q107" s="103"/>
      <c r="R107" s="115"/>
      <c r="S107" s="224"/>
      <c r="T107" s="224"/>
      <c r="V107" s="125"/>
      <c r="W107" s="204">
        <v>15.91</v>
      </c>
      <c r="X107" s="115" t="s">
        <v>46</v>
      </c>
      <c r="AB107" s="226"/>
      <c r="AC107" s="226"/>
      <c r="AD107" s="226"/>
      <c r="AE107" s="226"/>
      <c r="AF107" s="226"/>
      <c r="AG107" s="226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</row>
    <row r="108" spans="1:44" ht="15" x14ac:dyDescent="0.2">
      <c r="A108" s="110">
        <f>Constant!A70</f>
        <v>0</v>
      </c>
      <c r="B108" s="112"/>
      <c r="C108" s="112"/>
      <c r="D108" s="112"/>
      <c r="E108" s="112"/>
      <c r="F108" s="112"/>
      <c r="G108" s="143"/>
      <c r="H108" s="144"/>
      <c r="P108" s="112"/>
      <c r="Q108" s="103"/>
      <c r="R108" s="115"/>
      <c r="S108" s="224"/>
      <c r="T108" s="224"/>
      <c r="V108" s="125"/>
      <c r="W108" s="204"/>
      <c r="AB108" s="226"/>
      <c r="AC108" s="226"/>
      <c r="AD108" s="226"/>
      <c r="AE108" s="226"/>
      <c r="AF108" s="226"/>
      <c r="AG108" s="226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</row>
    <row r="109" spans="1:44" ht="15" x14ac:dyDescent="0.2">
      <c r="A109" s="110">
        <f>Constant!A71</f>
        <v>0</v>
      </c>
      <c r="B109" s="118"/>
      <c r="C109" s="118"/>
      <c r="D109" s="118"/>
      <c r="E109" s="118"/>
      <c r="F109" s="118"/>
      <c r="G109" s="143"/>
      <c r="H109" s="144"/>
      <c r="I109" s="145"/>
      <c r="J109" s="112"/>
      <c r="K109" s="112"/>
      <c r="L109" s="146"/>
      <c r="M109" s="112"/>
      <c r="N109" s="146"/>
      <c r="O109" s="112"/>
      <c r="P109" s="112"/>
      <c r="Q109" s="103"/>
      <c r="R109" s="115"/>
      <c r="S109" s="224"/>
      <c r="T109" s="224"/>
      <c r="V109" s="125"/>
      <c r="W109" s="204"/>
      <c r="AB109" s="226"/>
      <c r="AC109" s="226"/>
      <c r="AD109" s="226"/>
      <c r="AE109" s="226"/>
      <c r="AF109" s="226"/>
      <c r="AG109" s="226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</row>
    <row r="110" spans="1:44" ht="15" x14ac:dyDescent="0.2">
      <c r="A110" s="110">
        <f>Constant!A72</f>
        <v>0</v>
      </c>
      <c r="B110" s="118"/>
      <c r="C110" s="118"/>
      <c r="D110" s="118"/>
      <c r="E110" s="118"/>
      <c r="F110" s="118"/>
      <c r="G110" s="145"/>
      <c r="H110" s="145"/>
      <c r="I110" s="145"/>
      <c r="J110" s="147"/>
      <c r="K110" s="147"/>
      <c r="L110" s="148"/>
      <c r="M110" s="147"/>
      <c r="N110" s="148"/>
      <c r="O110" s="149"/>
      <c r="P110" s="118"/>
      <c r="Q110" s="103"/>
      <c r="R110" s="115"/>
      <c r="S110" s="224"/>
      <c r="T110" s="224"/>
      <c r="V110" s="125"/>
      <c r="W110" s="204"/>
      <c r="AB110" s="226"/>
      <c r="AC110" s="226"/>
      <c r="AD110" s="226"/>
      <c r="AE110" s="226"/>
      <c r="AF110" s="226"/>
      <c r="AG110" s="226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</row>
    <row r="111" spans="1:44" ht="15" x14ac:dyDescent="0.2">
      <c r="A111" s="110"/>
      <c r="B111" s="118"/>
      <c r="C111" s="118"/>
      <c r="D111" s="118"/>
      <c r="E111" s="118"/>
      <c r="F111" s="118"/>
      <c r="G111" s="145"/>
      <c r="H111" s="145"/>
      <c r="I111" s="145"/>
      <c r="J111" s="147"/>
      <c r="K111" s="147"/>
      <c r="L111" s="148"/>
      <c r="M111" s="147"/>
      <c r="N111" s="148"/>
      <c r="O111" s="149"/>
      <c r="P111" s="118"/>
      <c r="Q111" s="103"/>
      <c r="R111" s="115"/>
      <c r="S111" s="224"/>
      <c r="T111" s="224"/>
      <c r="V111" s="125"/>
      <c r="W111" s="204"/>
      <c r="AB111" s="226"/>
      <c r="AC111" s="226"/>
      <c r="AD111" s="226"/>
      <c r="AE111" s="226"/>
      <c r="AF111" s="226"/>
      <c r="AG111" s="226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</row>
    <row r="112" spans="1:44" ht="15" x14ac:dyDescent="0.2">
      <c r="A112" s="112">
        <f>Constant!A75</f>
        <v>0</v>
      </c>
      <c r="B112" s="200"/>
      <c r="G112" s="145"/>
      <c r="H112" s="145"/>
      <c r="I112" s="145"/>
      <c r="J112" s="147"/>
      <c r="K112" s="147"/>
      <c r="L112" s="148"/>
      <c r="M112" s="147"/>
      <c r="N112" s="148"/>
      <c r="O112" s="149"/>
      <c r="P112" s="118"/>
      <c r="Q112" s="103"/>
      <c r="R112" s="115"/>
      <c r="S112" s="224"/>
      <c r="T112" s="224"/>
      <c r="V112" s="125"/>
      <c r="W112" s="204"/>
      <c r="AB112" s="226"/>
      <c r="AC112" s="226"/>
      <c r="AD112" s="226"/>
      <c r="AE112" s="226"/>
      <c r="AF112" s="226"/>
      <c r="AG112" s="226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</row>
    <row r="113" spans="1:44" ht="14.25" x14ac:dyDescent="0.2">
      <c r="A113" s="112" t="e">
        <f>Constant!#REF!</f>
        <v>#REF!</v>
      </c>
      <c r="B113" s="200"/>
      <c r="R113" s="224"/>
      <c r="T113" s="224"/>
      <c r="U113" s="227"/>
      <c r="V113" s="227"/>
      <c r="W113" s="224"/>
      <c r="X113" s="224"/>
      <c r="Y113" s="224"/>
      <c r="Z113" s="224"/>
      <c r="AA113" s="224"/>
      <c r="AB113" s="224"/>
      <c r="AC113" s="226"/>
      <c r="AD113" s="226"/>
      <c r="AE113" s="226"/>
      <c r="AF113" s="226"/>
      <c r="AG113" s="226"/>
      <c r="AH113" s="226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</row>
    <row r="114" spans="1:44" ht="14.25" x14ac:dyDescent="0.2">
      <c r="A114" s="112" t="e">
        <f>Constant!#REF!</f>
        <v>#REF!</v>
      </c>
      <c r="B114" s="200"/>
      <c r="R114" s="224"/>
      <c r="T114" s="224"/>
      <c r="U114" s="227"/>
      <c r="V114" s="227"/>
      <c r="W114" s="224"/>
      <c r="X114" s="224"/>
      <c r="Y114" s="224"/>
      <c r="Z114" s="224"/>
      <c r="AA114" s="224"/>
      <c r="AB114" s="224"/>
      <c r="AC114" s="226"/>
      <c r="AD114" s="226"/>
      <c r="AE114" s="226"/>
      <c r="AF114" s="226"/>
      <c r="AG114" s="226"/>
      <c r="AH114" s="226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</row>
    <row r="115" spans="1:44" ht="14.25" x14ac:dyDescent="0.2">
      <c r="A115" s="112" t="e">
        <f>Constant!#REF!</f>
        <v>#REF!</v>
      </c>
      <c r="B115" s="200"/>
      <c r="R115" s="224"/>
      <c r="T115" s="224"/>
      <c r="U115" s="227"/>
      <c r="V115" s="227"/>
      <c r="W115" s="224"/>
      <c r="X115" s="224"/>
      <c r="Y115" s="224"/>
      <c r="Z115" s="224"/>
      <c r="AA115" s="224"/>
      <c r="AB115" s="224"/>
      <c r="AC115" s="226"/>
      <c r="AD115" s="226"/>
      <c r="AE115" s="226"/>
      <c r="AF115" s="226"/>
      <c r="AG115" s="226"/>
      <c r="AH115" s="226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</row>
    <row r="116" spans="1:44" ht="14.25" x14ac:dyDescent="0.2">
      <c r="A116" s="114" t="s">
        <v>239</v>
      </c>
      <c r="B116" s="104"/>
      <c r="C116" s="105"/>
      <c r="D116" s="110"/>
      <c r="E116" s="110"/>
      <c r="F116" s="110"/>
      <c r="R116" s="224"/>
      <c r="T116" s="224"/>
      <c r="U116" s="227"/>
      <c r="V116" s="227"/>
      <c r="W116" s="224"/>
      <c r="X116" s="224"/>
      <c r="Y116" s="224"/>
      <c r="Z116" s="224"/>
      <c r="AA116" s="224"/>
      <c r="AB116" s="224"/>
      <c r="AC116" s="226"/>
      <c r="AD116" s="226"/>
      <c r="AE116" s="226"/>
      <c r="AF116" s="226"/>
      <c r="AG116" s="226"/>
      <c r="AH116" s="226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</row>
    <row r="117" spans="1:44" s="54" customFormat="1" ht="13.5" customHeight="1" thickBot="1" x14ac:dyDescent="0.3">
      <c r="A117" s="112">
        <f>Constant!A76</f>
        <v>0</v>
      </c>
      <c r="B117" s="200"/>
      <c r="C117" s="200"/>
      <c r="D117" s="200"/>
      <c r="E117" s="200"/>
      <c r="F117" s="200"/>
      <c r="G117" s="110"/>
      <c r="H117" s="110"/>
      <c r="I117" s="112"/>
      <c r="J117" s="112"/>
      <c r="K117" s="112"/>
      <c r="L117" s="113"/>
      <c r="M117" s="112"/>
      <c r="N117" s="113"/>
      <c r="O117" s="110"/>
      <c r="P117" s="110"/>
      <c r="Q117" s="101"/>
      <c r="X117" s="98"/>
      <c r="Y117" s="90"/>
      <c r="Z117" s="90"/>
      <c r="AA117" s="90"/>
      <c r="AB117" s="99"/>
      <c r="AL117" s="101"/>
      <c r="AM117" s="101"/>
      <c r="AN117" s="101"/>
      <c r="AO117" s="111"/>
      <c r="AP117" s="101"/>
      <c r="AQ117" s="110"/>
    </row>
    <row r="118" spans="1:44" ht="14.25" thickTop="1" thickBot="1" x14ac:dyDescent="0.25">
      <c r="A118" s="328" t="s">
        <v>314</v>
      </c>
      <c r="B118" s="209"/>
      <c r="C118" s="209"/>
      <c r="D118" s="209"/>
      <c r="E118" s="209"/>
      <c r="F118" s="209"/>
      <c r="G118" s="200"/>
      <c r="H118" s="210"/>
      <c r="I118" s="210"/>
      <c r="J118" s="211"/>
      <c r="K118" s="211"/>
      <c r="L118" s="211"/>
      <c r="M118" s="210"/>
      <c r="N118" s="211"/>
      <c r="O118" s="211"/>
      <c r="P118" s="211"/>
      <c r="Q118" s="211"/>
      <c r="R118" s="115"/>
      <c r="AB118" s="138"/>
      <c r="AC118" s="138"/>
      <c r="AD118" s="138"/>
      <c r="AE118" s="115"/>
      <c r="AF118" s="115"/>
      <c r="AG118" s="115"/>
      <c r="AH118" s="115"/>
      <c r="AR118" s="138"/>
    </row>
    <row r="119" spans="1:44" ht="13.5" thickTop="1" x14ac:dyDescent="0.2">
      <c r="A119" s="106"/>
      <c r="B119" s="200"/>
      <c r="C119" s="200"/>
      <c r="D119" s="200"/>
      <c r="E119" s="200"/>
      <c r="F119" s="200"/>
      <c r="G119" s="209"/>
      <c r="H119" s="201"/>
      <c r="I119" s="201"/>
      <c r="J119" s="115"/>
      <c r="K119" s="115"/>
      <c r="L119" s="115"/>
      <c r="M119" s="201"/>
      <c r="N119" s="115"/>
      <c r="O119" s="115"/>
      <c r="P119" s="115"/>
      <c r="Q119" s="115"/>
      <c r="R119" s="115"/>
      <c r="AB119" s="138"/>
      <c r="AC119" s="138"/>
      <c r="AD119" s="138"/>
      <c r="AE119" s="115"/>
      <c r="AF119" s="115"/>
      <c r="AG119" s="115"/>
      <c r="AH119" s="115"/>
      <c r="AR119" s="138"/>
    </row>
    <row r="120" spans="1:44" ht="13.5" thickBot="1" x14ac:dyDescent="0.25">
      <c r="A120" s="243" t="s">
        <v>243</v>
      </c>
      <c r="B120" s="243"/>
      <c r="C120" s="243"/>
      <c r="D120" s="243"/>
      <c r="E120" s="243"/>
      <c r="F120" s="243"/>
      <c r="G120" s="200"/>
      <c r="H120" s="201"/>
      <c r="I120" s="201"/>
      <c r="J120" s="115"/>
      <c r="K120" s="115"/>
      <c r="L120" s="115"/>
      <c r="M120" s="201"/>
      <c r="N120" s="115"/>
      <c r="O120" s="115"/>
      <c r="P120" s="115"/>
      <c r="Q120" s="115"/>
      <c r="R120" s="115"/>
      <c r="AB120" s="138"/>
      <c r="AC120" s="138"/>
      <c r="AD120" s="138"/>
      <c r="AE120" s="115"/>
      <c r="AF120" s="115"/>
      <c r="AG120" s="115"/>
      <c r="AH120" s="115"/>
      <c r="AR120" s="138"/>
    </row>
    <row r="121" spans="1:44" ht="14.25" thickTop="1" thickBot="1" x14ac:dyDescent="0.25">
      <c r="A121" s="208">
        <f>Constant!A77</f>
        <v>0</v>
      </c>
      <c r="B121" s="209"/>
      <c r="C121" s="209"/>
      <c r="D121" s="209"/>
      <c r="E121" s="209"/>
      <c r="F121" s="209"/>
      <c r="G121" s="243"/>
      <c r="H121" s="210"/>
      <c r="I121" s="210"/>
      <c r="J121" s="211"/>
      <c r="K121" s="211"/>
      <c r="L121" s="211"/>
      <c r="M121" s="210"/>
      <c r="N121" s="211"/>
      <c r="O121" s="211"/>
      <c r="P121" s="211"/>
      <c r="Q121" s="211"/>
      <c r="R121" s="115"/>
      <c r="AB121" s="138"/>
      <c r="AC121" s="138"/>
      <c r="AD121" s="138"/>
      <c r="AE121" s="115"/>
      <c r="AF121" s="115"/>
      <c r="AG121" s="115"/>
      <c r="AH121" s="115"/>
      <c r="AR121" s="138"/>
    </row>
    <row r="122" spans="1:44" ht="13.5" thickTop="1" x14ac:dyDescent="0.2">
      <c r="A122" s="112">
        <f>Constant!A78</f>
        <v>0</v>
      </c>
      <c r="B122" s="200"/>
      <c r="C122" s="200"/>
      <c r="D122" s="200"/>
      <c r="E122" s="200"/>
      <c r="F122" s="200"/>
      <c r="G122" s="209"/>
      <c r="H122" s="201"/>
      <c r="I122" s="201"/>
      <c r="J122" s="115"/>
      <c r="K122" s="115"/>
      <c r="L122" s="115"/>
      <c r="M122" s="201"/>
      <c r="N122" s="115"/>
      <c r="O122" s="115"/>
      <c r="P122" s="115"/>
      <c r="Q122" s="115"/>
      <c r="R122" s="115"/>
      <c r="AB122" s="138"/>
      <c r="AC122" s="138"/>
      <c r="AD122" s="138"/>
      <c r="AE122" s="115"/>
      <c r="AF122" s="115"/>
      <c r="AG122" s="115"/>
      <c r="AH122" s="115"/>
      <c r="AR122" s="138"/>
    </row>
    <row r="123" spans="1:44" ht="13.5" thickBot="1" x14ac:dyDescent="0.25">
      <c r="A123" s="212">
        <f>Constant!A79</f>
        <v>0</v>
      </c>
      <c r="B123" s="228"/>
      <c r="C123" s="228"/>
      <c r="D123" s="228"/>
      <c r="E123" s="228"/>
      <c r="F123" s="228"/>
      <c r="G123" s="200"/>
      <c r="H123" s="244"/>
      <c r="I123" s="244"/>
      <c r="J123" s="228"/>
      <c r="K123" s="228"/>
      <c r="L123" s="228"/>
      <c r="M123" s="244"/>
      <c r="N123" s="228"/>
      <c r="O123" s="228"/>
      <c r="P123" s="228"/>
      <c r="Q123" s="228"/>
      <c r="R123" s="115"/>
      <c r="AB123" s="138"/>
      <c r="AC123" s="138"/>
      <c r="AD123" s="138"/>
      <c r="AE123" s="115"/>
      <c r="AF123" s="115"/>
      <c r="AG123" s="115"/>
      <c r="AH123" s="115"/>
      <c r="AR123" s="138"/>
    </row>
    <row r="124" spans="1:44" ht="14.25" thickTop="1" thickBot="1" x14ac:dyDescent="0.25">
      <c r="G124" s="228"/>
    </row>
    <row r="125" spans="1:44" ht="13.5" thickTop="1" x14ac:dyDescent="0.2"/>
  </sheetData>
  <mergeCells count="8">
    <mergeCell ref="A1:M1"/>
    <mergeCell ref="A2:M2"/>
    <mergeCell ref="A3:M3"/>
    <mergeCell ref="B5:B7"/>
    <mergeCell ref="H5:I5"/>
    <mergeCell ref="H6:I6"/>
    <mergeCell ref="H7:I7"/>
    <mergeCell ref="A4:F4"/>
  </mergeCells>
  <phoneticPr fontId="0" type="noConversion"/>
  <printOptions horizontalCentered="1"/>
  <pageMargins left="0" right="0" top="0.25" bottom="0.25" header="0.25" footer="0"/>
  <pageSetup scale="61" orientation="portrait" r:id="rId1"/>
  <headerFooter alignWithMargins="0">
    <oddFooter>&amp;LEFFECTIVE DATE:04/02/2012&amp;R3500-5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5CBD-F083-4580-9BAD-76C0D2F85D84}">
  <sheetPr>
    <pageSetUpPr fitToPage="1"/>
  </sheetPr>
  <dimension ref="A1:R699"/>
  <sheetViews>
    <sheetView showGridLines="0" showRowColHeaders="0" zoomScale="90" zoomScaleNormal="90" workbookViewId="0">
      <pane ySplit="9" topLeftCell="A10" activePane="bottomLeft" state="frozen"/>
      <selection sqref="A1:G1"/>
      <selection pane="bottomLeft" activeCell="G1" sqref="G1"/>
    </sheetView>
  </sheetViews>
  <sheetFormatPr defaultColWidth="16.140625" defaultRowHeight="15.75" x14ac:dyDescent="0.25"/>
  <cols>
    <col min="1" max="1" width="15.42578125" style="544" customWidth="1"/>
    <col min="2" max="2" width="17.5703125" style="483" customWidth="1"/>
    <col min="3" max="3" width="19" style="483" customWidth="1"/>
    <col min="4" max="5" width="15.28515625" style="483" customWidth="1"/>
    <col min="6" max="6" width="14.7109375" style="483" bestFit="1" customWidth="1"/>
    <col min="7" max="7" width="20.7109375" style="483" customWidth="1"/>
    <col min="8" max="8" width="11" style="483" customWidth="1"/>
    <col min="9" max="9" width="19.28515625" style="483" hidden="1" customWidth="1"/>
    <col min="10" max="12" width="19.28515625" style="563" hidden="1" customWidth="1"/>
    <col min="13" max="13" width="15.28515625" style="483" hidden="1" customWidth="1"/>
    <col min="14" max="14" width="7.28515625" style="483" hidden="1" customWidth="1"/>
    <col min="15" max="15" width="9.5703125" style="483" hidden="1" customWidth="1"/>
    <col min="16" max="16" width="10.85546875" style="483" hidden="1" customWidth="1"/>
    <col min="17" max="17" width="16.140625" style="483" hidden="1" customWidth="1"/>
    <col min="18" max="19" width="16.140625" style="483" customWidth="1"/>
    <col min="20" max="16384" width="16.140625" style="483"/>
  </cols>
  <sheetData>
    <row r="1" spans="1:17" ht="22.5" customHeight="1" x14ac:dyDescent="0.4">
      <c r="A1" s="744" t="s">
        <v>1209</v>
      </c>
      <c r="B1" s="745"/>
      <c r="C1" s="745"/>
      <c r="D1" s="745"/>
      <c r="E1" s="745"/>
      <c r="F1" s="746"/>
      <c r="G1" s="481" t="s">
        <v>949</v>
      </c>
      <c r="J1" s="563" t="s">
        <v>241</v>
      </c>
    </row>
    <row r="2" spans="1:17" ht="22.5" customHeight="1" x14ac:dyDescent="0.3">
      <c r="A2" s="817" t="s">
        <v>629</v>
      </c>
      <c r="B2" s="818"/>
      <c r="C2" s="818"/>
      <c r="D2" s="818"/>
      <c r="E2" s="818"/>
      <c r="F2" s="819"/>
      <c r="G2" s="484">
        <v>1</v>
      </c>
    </row>
    <row r="3" spans="1:17" ht="22.5" customHeight="1" thickBot="1" x14ac:dyDescent="0.35">
      <c r="A3" s="820" t="s">
        <v>1093</v>
      </c>
      <c r="B3" s="821"/>
      <c r="C3" s="821"/>
      <c r="D3" s="821"/>
      <c r="E3" s="821"/>
      <c r="F3" s="822"/>
      <c r="G3" s="652">
        <v>173</v>
      </c>
      <c r="I3" s="486"/>
      <c r="J3" s="486"/>
      <c r="K3" s="486"/>
      <c r="L3" s="486"/>
      <c r="M3" s="486"/>
      <c r="N3" s="486"/>
      <c r="O3" s="486"/>
      <c r="P3" s="486"/>
      <c r="Q3" s="486"/>
    </row>
    <row r="4" spans="1:17" s="487" customFormat="1" x14ac:dyDescent="0.25">
      <c r="A4" s="864" t="s">
        <v>544</v>
      </c>
      <c r="B4" s="865"/>
      <c r="C4" s="865"/>
      <c r="D4" s="865"/>
      <c r="E4" s="865"/>
      <c r="F4" s="865"/>
      <c r="G4" s="651"/>
      <c r="I4" s="488"/>
      <c r="J4" s="488"/>
      <c r="K4" s="488"/>
      <c r="L4" s="488"/>
      <c r="M4" s="489"/>
      <c r="N4" s="488"/>
      <c r="O4" s="488"/>
      <c r="P4" s="488"/>
      <c r="Q4" s="488"/>
    </row>
    <row r="5" spans="1:17" s="487" customFormat="1" ht="15.75" customHeight="1" x14ac:dyDescent="0.25">
      <c r="A5" s="490"/>
      <c r="B5" s="834"/>
      <c r="C5" s="834"/>
      <c r="D5" s="556"/>
      <c r="E5" s="586"/>
      <c r="F5" s="604" t="s">
        <v>1119</v>
      </c>
      <c r="G5" s="604" t="s">
        <v>1121</v>
      </c>
      <c r="I5" s="488"/>
      <c r="J5" s="488"/>
      <c r="K5" s="488"/>
      <c r="L5" s="488"/>
      <c r="M5" s="488"/>
      <c r="N5" s="488"/>
      <c r="O5" s="488"/>
      <c r="P5" s="488"/>
      <c r="Q5" s="488"/>
    </row>
    <row r="6" spans="1:17" s="492" customFormat="1" ht="15" customHeight="1" x14ac:dyDescent="0.25">
      <c r="A6" s="491"/>
      <c r="B6" s="834"/>
      <c r="C6" s="834"/>
      <c r="D6" s="557"/>
      <c r="E6" s="557"/>
      <c r="F6" s="250" t="s">
        <v>1118</v>
      </c>
      <c r="G6" s="250" t="s">
        <v>1148</v>
      </c>
      <c r="I6" s="486"/>
      <c r="J6" s="486"/>
      <c r="K6" s="486"/>
      <c r="L6" s="486"/>
      <c r="M6" s="486"/>
      <c r="N6" s="486"/>
      <c r="O6" s="488"/>
      <c r="P6" s="486"/>
      <c r="Q6" s="486"/>
    </row>
    <row r="7" spans="1:17" s="492" customFormat="1" ht="15" customHeight="1" x14ac:dyDescent="0.25">
      <c r="A7" s="491"/>
      <c r="B7" s="835"/>
      <c r="C7" s="835"/>
      <c r="D7" s="482" t="s">
        <v>557</v>
      </c>
      <c r="E7" s="482" t="s">
        <v>628</v>
      </c>
      <c r="F7" s="250" t="s">
        <v>1119</v>
      </c>
      <c r="G7" s="250" t="s">
        <v>3</v>
      </c>
      <c r="I7" s="486"/>
      <c r="J7" s="486"/>
      <c r="K7" s="486"/>
      <c r="L7" s="486"/>
      <c r="M7" s="486"/>
      <c r="N7" s="486"/>
      <c r="O7" s="486"/>
      <c r="P7" s="486"/>
      <c r="Q7" s="486"/>
    </row>
    <row r="8" spans="1:17" s="492" customFormat="1" ht="15" customHeight="1" x14ac:dyDescent="0.25">
      <c r="A8" s="494"/>
      <c r="C8" s="64" t="s">
        <v>561</v>
      </c>
      <c r="D8" s="482" t="s">
        <v>543</v>
      </c>
      <c r="E8" s="482" t="s">
        <v>543</v>
      </c>
      <c r="F8" s="250" t="s">
        <v>1120</v>
      </c>
      <c r="G8" s="250" t="s">
        <v>1120</v>
      </c>
      <c r="I8" s="486"/>
      <c r="J8" s="416" t="s">
        <v>558</v>
      </c>
      <c r="K8" s="416" t="s">
        <v>1123</v>
      </c>
      <c r="L8" s="416" t="s">
        <v>1156</v>
      </c>
      <c r="M8" s="815" t="s">
        <v>1157</v>
      </c>
      <c r="N8" s="816"/>
      <c r="O8" s="816"/>
      <c r="P8" s="816"/>
      <c r="Q8" s="486"/>
    </row>
    <row r="9" spans="1:17" s="492" customFormat="1" ht="15" customHeight="1" x14ac:dyDescent="0.25">
      <c r="A9" s="495" t="s">
        <v>7</v>
      </c>
      <c r="B9" s="74" t="s">
        <v>560</v>
      </c>
      <c r="C9" s="73" t="s">
        <v>562</v>
      </c>
      <c r="D9" s="496" t="s">
        <v>9</v>
      </c>
      <c r="E9" s="496" t="s">
        <v>9</v>
      </c>
      <c r="F9" s="251" t="s">
        <v>1117</v>
      </c>
      <c r="G9" s="251" t="s">
        <v>1117</v>
      </c>
      <c r="I9" s="416" t="s">
        <v>308</v>
      </c>
      <c r="J9" s="416" t="s">
        <v>559</v>
      </c>
      <c r="K9" s="416"/>
      <c r="L9" s="416"/>
      <c r="M9" s="416" t="s">
        <v>57</v>
      </c>
      <c r="N9" s="416" t="s">
        <v>58</v>
      </c>
      <c r="O9" s="416" t="s">
        <v>517</v>
      </c>
      <c r="P9" s="416" t="s">
        <v>546</v>
      </c>
      <c r="Q9" s="486"/>
    </row>
    <row r="10" spans="1:17" s="492" customFormat="1" ht="14.1" customHeight="1" x14ac:dyDescent="0.2">
      <c r="A10" s="497">
        <v>1010</v>
      </c>
      <c r="B10" s="437" t="s">
        <v>631</v>
      </c>
      <c r="C10" s="437" t="s">
        <v>633</v>
      </c>
      <c r="D10" s="499">
        <f>$G$2*I10</f>
        <v>202</v>
      </c>
      <c r="E10" s="499">
        <f>$G$2*J10</f>
        <v>218</v>
      </c>
      <c r="F10" s="570">
        <f>$G$2*K10</f>
        <v>518</v>
      </c>
      <c r="G10" s="570">
        <f>$G$2*L10</f>
        <v>472</v>
      </c>
      <c r="I10">
        <v>202</v>
      </c>
      <c r="J10" s="5">
        <v>218</v>
      </c>
      <c r="K10" s="5">
        <v>518</v>
      </c>
      <c r="L10" s="5">
        <v>472</v>
      </c>
      <c r="M10" s="493">
        <v>12</v>
      </c>
      <c r="N10" s="493">
        <v>24</v>
      </c>
      <c r="O10" s="486">
        <f>M10*N10/144</f>
        <v>2</v>
      </c>
      <c r="P10" s="504">
        <f>M10+N10</f>
        <v>36</v>
      </c>
    </row>
    <row r="11" spans="1:17" s="492" customFormat="1" ht="14.1" customHeight="1" x14ac:dyDescent="0.2">
      <c r="A11" s="497">
        <v>1020</v>
      </c>
      <c r="B11" s="437" t="s">
        <v>547</v>
      </c>
      <c r="C11" s="437" t="s">
        <v>563</v>
      </c>
      <c r="D11" s="499">
        <f t="shared" ref="D11:D74" si="0">$G$2*I11</f>
        <v>222</v>
      </c>
      <c r="E11" s="499">
        <f t="shared" ref="E11:E74" si="1">$G$2*J11</f>
        <v>245</v>
      </c>
      <c r="F11" s="570">
        <f t="shared" ref="F11:G74" si="2">$G$2*K11</f>
        <v>518</v>
      </c>
      <c r="G11" s="570">
        <f t="shared" si="2"/>
        <v>472</v>
      </c>
      <c r="I11">
        <v>222</v>
      </c>
      <c r="J11" s="5">
        <v>245</v>
      </c>
      <c r="K11" s="5">
        <v>518</v>
      </c>
      <c r="L11" s="5">
        <v>472</v>
      </c>
      <c r="M11" s="493">
        <v>12</v>
      </c>
      <c r="N11" s="493">
        <v>24</v>
      </c>
      <c r="O11" s="486">
        <f>M11*N11/144</f>
        <v>2</v>
      </c>
      <c r="P11" s="504">
        <f>M11+N11</f>
        <v>36</v>
      </c>
    </row>
    <row r="12" spans="1:17" s="492" customFormat="1" ht="14.1" customHeight="1" x14ac:dyDescent="0.2">
      <c r="A12" s="497">
        <v>1026</v>
      </c>
      <c r="B12" s="437" t="s">
        <v>548</v>
      </c>
      <c r="C12" s="437" t="s">
        <v>564</v>
      </c>
      <c r="D12" s="499">
        <f t="shared" si="0"/>
        <v>249</v>
      </c>
      <c r="E12" s="499">
        <f t="shared" si="1"/>
        <v>276</v>
      </c>
      <c r="F12" s="570">
        <f t="shared" si="2"/>
        <v>518</v>
      </c>
      <c r="G12" s="570">
        <f t="shared" si="2"/>
        <v>472</v>
      </c>
      <c r="I12">
        <v>249</v>
      </c>
      <c r="J12" s="5">
        <v>276</v>
      </c>
      <c r="K12" s="5">
        <v>518</v>
      </c>
      <c r="L12" s="5">
        <v>472</v>
      </c>
      <c r="M12" s="493">
        <v>12</v>
      </c>
      <c r="N12" s="493">
        <v>30</v>
      </c>
      <c r="O12" s="486">
        <f t="shared" ref="O12:O21" si="3">M12*N12/144</f>
        <v>2.5</v>
      </c>
      <c r="P12" s="504">
        <f t="shared" ref="P12:P90" si="4">M12+N12</f>
        <v>42</v>
      </c>
    </row>
    <row r="13" spans="1:17" s="492" customFormat="1" ht="14.1" customHeight="1" x14ac:dyDescent="0.2">
      <c r="A13" s="497">
        <v>1030</v>
      </c>
      <c r="B13" s="437" t="s">
        <v>214</v>
      </c>
      <c r="C13" s="437" t="s">
        <v>565</v>
      </c>
      <c r="D13" s="499">
        <f t="shared" si="0"/>
        <v>276</v>
      </c>
      <c r="E13" s="499">
        <f t="shared" si="1"/>
        <v>307</v>
      </c>
      <c r="F13" s="570">
        <f t="shared" si="2"/>
        <v>518</v>
      </c>
      <c r="G13" s="570">
        <f t="shared" si="2"/>
        <v>472</v>
      </c>
      <c r="I13">
        <v>276</v>
      </c>
      <c r="J13" s="5">
        <v>307</v>
      </c>
      <c r="K13" s="5">
        <v>518</v>
      </c>
      <c r="L13" s="5">
        <v>472</v>
      </c>
      <c r="M13" s="493">
        <v>12</v>
      </c>
      <c r="N13" s="493">
        <v>36</v>
      </c>
      <c r="O13" s="486">
        <f t="shared" si="3"/>
        <v>3</v>
      </c>
      <c r="P13" s="504">
        <f t="shared" si="4"/>
        <v>48</v>
      </c>
    </row>
    <row r="14" spans="1:17" s="492" customFormat="1" ht="14.1" customHeight="1" x14ac:dyDescent="0.2">
      <c r="A14" s="505">
        <v>1036</v>
      </c>
      <c r="B14" s="479" t="s">
        <v>549</v>
      </c>
      <c r="C14" s="479" t="s">
        <v>566</v>
      </c>
      <c r="D14" s="499">
        <f t="shared" si="0"/>
        <v>293</v>
      </c>
      <c r="E14" s="499">
        <f t="shared" si="1"/>
        <v>327</v>
      </c>
      <c r="F14" s="570">
        <f t="shared" si="2"/>
        <v>518</v>
      </c>
      <c r="G14" s="570">
        <f t="shared" si="2"/>
        <v>472</v>
      </c>
      <c r="I14">
        <v>293</v>
      </c>
      <c r="J14" s="5">
        <v>327</v>
      </c>
      <c r="K14" s="5">
        <v>518</v>
      </c>
      <c r="L14" s="5">
        <v>472</v>
      </c>
      <c r="M14" s="493">
        <v>12</v>
      </c>
      <c r="N14" s="493">
        <v>42</v>
      </c>
      <c r="O14" s="486">
        <f t="shared" si="3"/>
        <v>3.5</v>
      </c>
      <c r="P14" s="504">
        <f t="shared" si="4"/>
        <v>54</v>
      </c>
    </row>
    <row r="15" spans="1:17" s="492" customFormat="1" ht="14.1" customHeight="1" x14ac:dyDescent="0.2">
      <c r="A15" s="497">
        <v>1040</v>
      </c>
      <c r="B15" s="437" t="s">
        <v>218</v>
      </c>
      <c r="C15" s="437" t="s">
        <v>567</v>
      </c>
      <c r="D15" s="499">
        <f t="shared" si="0"/>
        <v>314</v>
      </c>
      <c r="E15" s="499">
        <f t="shared" si="1"/>
        <v>351</v>
      </c>
      <c r="F15" s="570">
        <f t="shared" si="2"/>
        <v>518</v>
      </c>
      <c r="G15" s="570">
        <f t="shared" si="2"/>
        <v>472</v>
      </c>
      <c r="I15">
        <v>314</v>
      </c>
      <c r="J15" s="5">
        <v>351</v>
      </c>
      <c r="K15" s="5">
        <v>518</v>
      </c>
      <c r="L15" s="5">
        <v>472</v>
      </c>
      <c r="M15" s="493">
        <v>12</v>
      </c>
      <c r="N15" s="493">
        <v>48</v>
      </c>
      <c r="O15" s="486">
        <f t="shared" si="3"/>
        <v>4</v>
      </c>
      <c r="P15" s="504">
        <f t="shared" si="4"/>
        <v>60</v>
      </c>
    </row>
    <row r="16" spans="1:17" s="492" customFormat="1" ht="14.1" customHeight="1" x14ac:dyDescent="0.2">
      <c r="A16" s="497">
        <v>1046</v>
      </c>
      <c r="B16" s="479" t="s">
        <v>398</v>
      </c>
      <c r="C16" s="479" t="s">
        <v>634</v>
      </c>
      <c r="D16" s="499">
        <f t="shared" si="0"/>
        <v>320</v>
      </c>
      <c r="E16" s="499">
        <f t="shared" si="1"/>
        <v>362</v>
      </c>
      <c r="F16" s="570">
        <f t="shared" si="2"/>
        <v>518</v>
      </c>
      <c r="G16" s="570">
        <f t="shared" si="2"/>
        <v>472</v>
      </c>
      <c r="I16">
        <v>320</v>
      </c>
      <c r="J16" s="5">
        <v>362</v>
      </c>
      <c r="K16" s="5">
        <v>518</v>
      </c>
      <c r="L16" s="5">
        <v>472</v>
      </c>
      <c r="M16" s="493">
        <v>12</v>
      </c>
      <c r="N16" s="493">
        <v>60</v>
      </c>
      <c r="O16" s="486">
        <f t="shared" si="3"/>
        <v>5</v>
      </c>
      <c r="P16" s="504">
        <f t="shared" si="4"/>
        <v>72</v>
      </c>
    </row>
    <row r="17" spans="1:16" s="492" customFormat="1" ht="14.1" customHeight="1" x14ac:dyDescent="0.2">
      <c r="A17" s="497">
        <v>1050</v>
      </c>
      <c r="B17" s="479" t="s">
        <v>550</v>
      </c>
      <c r="C17" s="479" t="s">
        <v>568</v>
      </c>
      <c r="D17" s="499">
        <f t="shared" si="0"/>
        <v>339</v>
      </c>
      <c r="E17" s="499">
        <f t="shared" si="1"/>
        <v>385</v>
      </c>
      <c r="F17" s="570">
        <f t="shared" si="2"/>
        <v>518</v>
      </c>
      <c r="G17" s="570">
        <f t="shared" si="2"/>
        <v>472</v>
      </c>
      <c r="I17">
        <v>339</v>
      </c>
      <c r="J17" s="5">
        <v>385</v>
      </c>
      <c r="K17" s="5">
        <v>518</v>
      </c>
      <c r="L17" s="5">
        <v>472</v>
      </c>
      <c r="M17" s="493">
        <v>12</v>
      </c>
      <c r="N17" s="493">
        <v>60</v>
      </c>
      <c r="O17" s="486">
        <f t="shared" si="3"/>
        <v>5</v>
      </c>
      <c r="P17" s="504">
        <f t="shared" si="4"/>
        <v>72</v>
      </c>
    </row>
    <row r="18" spans="1:16" s="492" customFormat="1" ht="14.1" customHeight="1" x14ac:dyDescent="0.2">
      <c r="A18" s="497">
        <v>1056</v>
      </c>
      <c r="B18" s="479" t="s">
        <v>222</v>
      </c>
      <c r="C18" s="479" t="s">
        <v>632</v>
      </c>
      <c r="D18" s="499">
        <f t="shared" si="0"/>
        <v>362</v>
      </c>
      <c r="E18" s="499">
        <f t="shared" si="1"/>
        <v>412</v>
      </c>
      <c r="F18" s="570">
        <f t="shared" si="2"/>
        <v>518</v>
      </c>
      <c r="G18" s="570">
        <f t="shared" si="2"/>
        <v>472</v>
      </c>
      <c r="I18">
        <v>362</v>
      </c>
      <c r="J18" s="5">
        <v>412</v>
      </c>
      <c r="K18" s="5">
        <v>518</v>
      </c>
      <c r="L18" s="5">
        <v>472</v>
      </c>
      <c r="M18" s="493">
        <v>12</v>
      </c>
      <c r="N18" s="493">
        <v>60</v>
      </c>
      <c r="O18" s="486">
        <f t="shared" si="3"/>
        <v>5</v>
      </c>
      <c r="P18" s="504">
        <f t="shared" si="4"/>
        <v>72</v>
      </c>
    </row>
    <row r="19" spans="1:16" s="492" customFormat="1" ht="14.1" customHeight="1" x14ac:dyDescent="0.2">
      <c r="A19" s="497">
        <v>1060</v>
      </c>
      <c r="B19" s="479" t="s">
        <v>224</v>
      </c>
      <c r="C19" s="479" t="s">
        <v>630</v>
      </c>
      <c r="D19" s="507">
        <f t="shared" si="0"/>
        <v>381</v>
      </c>
      <c r="E19" s="507">
        <f t="shared" si="1"/>
        <v>434</v>
      </c>
      <c r="F19" s="570">
        <f t="shared" si="2"/>
        <v>518</v>
      </c>
      <c r="G19" s="570">
        <f t="shared" si="2"/>
        <v>472</v>
      </c>
      <c r="I19">
        <v>381</v>
      </c>
      <c r="J19" s="5">
        <v>434</v>
      </c>
      <c r="K19" s="5">
        <v>518</v>
      </c>
      <c r="L19" s="5">
        <v>472</v>
      </c>
      <c r="M19" s="493">
        <v>12</v>
      </c>
      <c r="N19" s="493">
        <v>60</v>
      </c>
      <c r="O19" s="486">
        <f t="shared" si="3"/>
        <v>5</v>
      </c>
      <c r="P19" s="504">
        <f t="shared" si="4"/>
        <v>72</v>
      </c>
    </row>
    <row r="20" spans="1:16" s="492" customFormat="1" ht="14.1" customHeight="1" x14ac:dyDescent="0.2">
      <c r="A20" s="509">
        <v>1620</v>
      </c>
      <c r="B20" s="549" t="s">
        <v>460</v>
      </c>
      <c r="C20" s="549" t="s">
        <v>569</v>
      </c>
      <c r="D20" s="499">
        <f t="shared" si="0"/>
        <v>252</v>
      </c>
      <c r="E20" s="510">
        <f t="shared" si="1"/>
        <v>279</v>
      </c>
      <c r="F20" s="572">
        <f t="shared" si="2"/>
        <v>522</v>
      </c>
      <c r="G20" s="572">
        <f t="shared" si="2"/>
        <v>474</v>
      </c>
      <c r="I20">
        <v>252</v>
      </c>
      <c r="J20" s="5">
        <v>279</v>
      </c>
      <c r="K20" s="5">
        <v>522</v>
      </c>
      <c r="L20" s="5">
        <v>474</v>
      </c>
      <c r="M20" s="493">
        <v>18</v>
      </c>
      <c r="N20" s="493">
        <v>24</v>
      </c>
      <c r="O20" s="486">
        <f t="shared" si="3"/>
        <v>3</v>
      </c>
      <c r="P20" s="504">
        <f t="shared" si="4"/>
        <v>42</v>
      </c>
    </row>
    <row r="21" spans="1:16" s="492" customFormat="1" ht="14.1" customHeight="1" x14ac:dyDescent="0.2">
      <c r="A21" s="497">
        <v>1626</v>
      </c>
      <c r="B21" s="479" t="s">
        <v>551</v>
      </c>
      <c r="C21" s="479" t="s">
        <v>570</v>
      </c>
      <c r="D21" s="499">
        <f t="shared" si="0"/>
        <v>289</v>
      </c>
      <c r="E21" s="499">
        <f t="shared" si="1"/>
        <v>320</v>
      </c>
      <c r="F21" s="570">
        <f t="shared" si="2"/>
        <v>531</v>
      </c>
      <c r="G21" s="570">
        <f t="shared" si="2"/>
        <v>482</v>
      </c>
      <c r="I21">
        <v>289</v>
      </c>
      <c r="J21" s="5">
        <v>320</v>
      </c>
      <c r="K21" s="5">
        <v>531</v>
      </c>
      <c r="L21" s="5">
        <v>482</v>
      </c>
      <c r="M21" s="493">
        <v>18</v>
      </c>
      <c r="N21" s="493">
        <v>30</v>
      </c>
      <c r="O21" s="486">
        <f t="shared" si="3"/>
        <v>3.75</v>
      </c>
      <c r="P21" s="504">
        <f t="shared" si="4"/>
        <v>48</v>
      </c>
    </row>
    <row r="22" spans="1:16" s="492" customFormat="1" ht="15" customHeight="1" x14ac:dyDescent="0.2">
      <c r="A22" s="497">
        <v>1630</v>
      </c>
      <c r="B22" s="498" t="s">
        <v>278</v>
      </c>
      <c r="C22" s="437" t="s">
        <v>571</v>
      </c>
      <c r="D22" s="499">
        <f t="shared" si="0"/>
        <v>320</v>
      </c>
      <c r="E22" s="499">
        <f t="shared" si="1"/>
        <v>354</v>
      </c>
      <c r="F22" s="570">
        <f t="shared" si="2"/>
        <v>543</v>
      </c>
      <c r="G22" s="570">
        <f t="shared" si="2"/>
        <v>493</v>
      </c>
      <c r="I22">
        <v>320</v>
      </c>
      <c r="J22" s="5">
        <v>354</v>
      </c>
      <c r="K22" s="5">
        <v>543</v>
      </c>
      <c r="L22" s="5">
        <v>493</v>
      </c>
      <c r="M22" s="493">
        <v>18</v>
      </c>
      <c r="N22" s="493">
        <v>36</v>
      </c>
      <c r="O22" s="486">
        <f>M22*N22/144</f>
        <v>4.5</v>
      </c>
      <c r="P22" s="504">
        <f t="shared" si="4"/>
        <v>54</v>
      </c>
    </row>
    <row r="23" spans="1:16" s="492" customFormat="1" ht="15" customHeight="1" x14ac:dyDescent="0.2">
      <c r="A23" s="497">
        <v>1636</v>
      </c>
      <c r="B23" s="437" t="s">
        <v>1051</v>
      </c>
      <c r="C23" s="437" t="s">
        <v>1068</v>
      </c>
      <c r="D23" s="499">
        <f t="shared" si="0"/>
        <v>345</v>
      </c>
      <c r="E23" s="499">
        <f t="shared" si="1"/>
        <v>383</v>
      </c>
      <c r="F23" s="570">
        <f t="shared" si="2"/>
        <v>555</v>
      </c>
      <c r="G23" s="570">
        <f t="shared" si="2"/>
        <v>503</v>
      </c>
      <c r="I23">
        <v>345</v>
      </c>
      <c r="J23" s="5">
        <v>383</v>
      </c>
      <c r="K23" s="5">
        <v>555</v>
      </c>
      <c r="L23" s="5">
        <v>503</v>
      </c>
      <c r="M23" s="493">
        <v>18</v>
      </c>
      <c r="N23" s="493">
        <v>44</v>
      </c>
      <c r="O23" s="486">
        <f t="shared" ref="O23:O65" si="5">M23*N23/144</f>
        <v>5.5</v>
      </c>
      <c r="P23" s="504">
        <f t="shared" si="4"/>
        <v>62</v>
      </c>
    </row>
    <row r="24" spans="1:16" s="492" customFormat="1" ht="15" customHeight="1" x14ac:dyDescent="0.2">
      <c r="A24" s="497">
        <v>1640</v>
      </c>
      <c r="B24" s="498" t="s">
        <v>273</v>
      </c>
      <c r="C24" s="437" t="s">
        <v>573</v>
      </c>
      <c r="D24" s="499">
        <f t="shared" si="0"/>
        <v>369</v>
      </c>
      <c r="E24" s="499">
        <f t="shared" si="1"/>
        <v>411</v>
      </c>
      <c r="F24" s="570">
        <f t="shared" si="2"/>
        <v>569</v>
      </c>
      <c r="G24" s="570">
        <f t="shared" si="2"/>
        <v>515</v>
      </c>
      <c r="I24">
        <v>369</v>
      </c>
      <c r="J24" s="5">
        <v>411</v>
      </c>
      <c r="K24" s="5">
        <v>569</v>
      </c>
      <c r="L24" s="5">
        <v>515</v>
      </c>
      <c r="M24" s="493">
        <v>18</v>
      </c>
      <c r="N24" s="493">
        <v>48</v>
      </c>
      <c r="O24" s="486">
        <f t="shared" si="5"/>
        <v>6</v>
      </c>
      <c r="P24" s="504">
        <f t="shared" si="4"/>
        <v>66</v>
      </c>
    </row>
    <row r="25" spans="1:16" s="492" customFormat="1" ht="15" customHeight="1" x14ac:dyDescent="0.2">
      <c r="A25" s="497">
        <v>1646</v>
      </c>
      <c r="B25" s="498" t="s">
        <v>434</v>
      </c>
      <c r="C25" s="437" t="s">
        <v>574</v>
      </c>
      <c r="D25" s="499">
        <f t="shared" si="0"/>
        <v>388</v>
      </c>
      <c r="E25" s="499">
        <f t="shared" si="1"/>
        <v>434</v>
      </c>
      <c r="F25" s="570">
        <f t="shared" si="2"/>
        <v>585</v>
      </c>
      <c r="G25" s="570">
        <f t="shared" si="2"/>
        <v>528</v>
      </c>
      <c r="I25">
        <v>388</v>
      </c>
      <c r="J25" s="5">
        <v>434</v>
      </c>
      <c r="K25" s="5">
        <v>585</v>
      </c>
      <c r="L25" s="5">
        <v>528</v>
      </c>
      <c r="M25" s="493">
        <v>18</v>
      </c>
      <c r="N25" s="493">
        <v>54</v>
      </c>
      <c r="O25" s="486">
        <f t="shared" si="5"/>
        <v>6.75</v>
      </c>
      <c r="P25" s="504">
        <f t="shared" si="4"/>
        <v>72</v>
      </c>
    </row>
    <row r="26" spans="1:16" s="492" customFormat="1" ht="15" customHeight="1" x14ac:dyDescent="0.2">
      <c r="A26" s="497">
        <v>1650</v>
      </c>
      <c r="B26" s="437" t="s">
        <v>1179</v>
      </c>
      <c r="C26" s="437" t="s">
        <v>1180</v>
      </c>
      <c r="D26" s="499">
        <f t="shared" si="0"/>
        <v>415</v>
      </c>
      <c r="E26" s="499">
        <f t="shared" si="1"/>
        <v>465</v>
      </c>
      <c r="F26" s="570">
        <f t="shared" si="2"/>
        <v>601</v>
      </c>
      <c r="G26" s="570">
        <f t="shared" si="2"/>
        <v>542</v>
      </c>
      <c r="I26">
        <v>415</v>
      </c>
      <c r="J26" s="5">
        <v>465</v>
      </c>
      <c r="K26" s="5">
        <v>601</v>
      </c>
      <c r="L26" s="5">
        <v>542</v>
      </c>
      <c r="M26" s="493">
        <v>18</v>
      </c>
      <c r="N26" s="493">
        <v>60</v>
      </c>
      <c r="O26" s="486">
        <f t="shared" si="5"/>
        <v>7.5</v>
      </c>
      <c r="P26" s="504">
        <f t="shared" si="4"/>
        <v>78</v>
      </c>
    </row>
    <row r="27" spans="1:16" s="492" customFormat="1" ht="15" customHeight="1" x14ac:dyDescent="0.2">
      <c r="A27" s="497">
        <v>1656</v>
      </c>
      <c r="B27" s="498" t="s">
        <v>276</v>
      </c>
      <c r="C27" s="437" t="s">
        <v>575</v>
      </c>
      <c r="D27" s="499">
        <f t="shared" si="0"/>
        <v>451</v>
      </c>
      <c r="E27" s="499">
        <f t="shared" si="1"/>
        <v>504</v>
      </c>
      <c r="F27" s="570">
        <f t="shared" si="2"/>
        <v>612</v>
      </c>
      <c r="G27" s="570">
        <f t="shared" si="2"/>
        <v>551</v>
      </c>
      <c r="I27">
        <v>451</v>
      </c>
      <c r="J27" s="5">
        <v>504</v>
      </c>
      <c r="K27" s="5">
        <v>612</v>
      </c>
      <c r="L27" s="5">
        <v>551</v>
      </c>
      <c r="M27" s="493">
        <v>18</v>
      </c>
      <c r="N27" s="493">
        <v>66</v>
      </c>
      <c r="O27" s="486">
        <f t="shared" si="5"/>
        <v>8.25</v>
      </c>
      <c r="P27" s="504">
        <f t="shared" si="4"/>
        <v>84</v>
      </c>
    </row>
    <row r="28" spans="1:16" s="492" customFormat="1" ht="15" customHeight="1" x14ac:dyDescent="0.2">
      <c r="A28" s="497">
        <v>1660</v>
      </c>
      <c r="B28" s="498" t="s">
        <v>277</v>
      </c>
      <c r="C28" s="437" t="s">
        <v>576</v>
      </c>
      <c r="D28" s="499">
        <f t="shared" si="0"/>
        <v>476</v>
      </c>
      <c r="E28" s="507">
        <f t="shared" si="1"/>
        <v>532</v>
      </c>
      <c r="F28" s="570">
        <f t="shared" si="2"/>
        <v>620</v>
      </c>
      <c r="G28" s="570">
        <f t="shared" si="2"/>
        <v>558</v>
      </c>
      <c r="I28">
        <v>476</v>
      </c>
      <c r="J28" s="5">
        <v>532</v>
      </c>
      <c r="K28" s="5">
        <v>620</v>
      </c>
      <c r="L28" s="5">
        <v>558</v>
      </c>
      <c r="M28" s="493">
        <v>18</v>
      </c>
      <c r="N28" s="493">
        <v>72</v>
      </c>
      <c r="O28" s="486">
        <f t="shared" si="5"/>
        <v>9</v>
      </c>
      <c r="P28" s="504">
        <f t="shared" si="4"/>
        <v>90</v>
      </c>
    </row>
    <row r="29" spans="1:16" s="492" customFormat="1" ht="15" customHeight="1" x14ac:dyDescent="0.2">
      <c r="A29" s="509">
        <v>2010</v>
      </c>
      <c r="B29" s="550" t="s">
        <v>156</v>
      </c>
      <c r="C29" s="550" t="s">
        <v>635</v>
      </c>
      <c r="D29" s="510">
        <f t="shared" si="0"/>
        <v>222</v>
      </c>
      <c r="E29" s="499">
        <f t="shared" si="1"/>
        <v>245</v>
      </c>
      <c r="F29" s="572">
        <f t="shared" si="2"/>
        <v>519</v>
      </c>
      <c r="G29" s="572">
        <f t="shared" si="2"/>
        <v>473</v>
      </c>
      <c r="I29">
        <v>222</v>
      </c>
      <c r="J29" s="5">
        <v>245</v>
      </c>
      <c r="K29" s="5">
        <v>519</v>
      </c>
      <c r="L29" s="5">
        <v>473</v>
      </c>
      <c r="M29" s="493">
        <v>24</v>
      </c>
      <c r="N29" s="493">
        <v>24</v>
      </c>
      <c r="O29" s="486">
        <f t="shared" si="5"/>
        <v>4</v>
      </c>
      <c r="P29" s="504">
        <f t="shared" si="4"/>
        <v>48</v>
      </c>
    </row>
    <row r="30" spans="1:16" s="492" customFormat="1" ht="15" customHeight="1" x14ac:dyDescent="0.2">
      <c r="A30" s="497">
        <v>2016</v>
      </c>
      <c r="B30" s="437" t="s">
        <v>461</v>
      </c>
      <c r="C30" s="437" t="s">
        <v>636</v>
      </c>
      <c r="D30" s="499">
        <f t="shared" si="0"/>
        <v>252</v>
      </c>
      <c r="E30" s="499">
        <f t="shared" si="1"/>
        <v>279</v>
      </c>
      <c r="F30" s="570">
        <f t="shared" si="2"/>
        <v>519</v>
      </c>
      <c r="G30" s="570">
        <f t="shared" si="2"/>
        <v>473</v>
      </c>
      <c r="I30">
        <v>252</v>
      </c>
      <c r="J30" s="5">
        <v>279</v>
      </c>
      <c r="K30" s="5">
        <v>519</v>
      </c>
      <c r="L30" s="5">
        <v>473</v>
      </c>
      <c r="M30" s="493">
        <v>24</v>
      </c>
      <c r="N30" s="493">
        <v>24</v>
      </c>
      <c r="O30" s="486">
        <f t="shared" si="5"/>
        <v>4</v>
      </c>
      <c r="P30" s="504">
        <f t="shared" si="4"/>
        <v>48</v>
      </c>
    </row>
    <row r="31" spans="1:16" s="492" customFormat="1" ht="15" customHeight="1" x14ac:dyDescent="0.2">
      <c r="A31" s="497">
        <v>2020</v>
      </c>
      <c r="B31" s="437" t="s">
        <v>159</v>
      </c>
      <c r="C31" s="437" t="s">
        <v>580</v>
      </c>
      <c r="D31" s="499">
        <f t="shared" si="0"/>
        <v>291</v>
      </c>
      <c r="E31" s="499">
        <f t="shared" si="1"/>
        <v>322</v>
      </c>
      <c r="F31" s="570">
        <f t="shared" si="2"/>
        <v>526</v>
      </c>
      <c r="G31" s="570">
        <f t="shared" si="2"/>
        <v>478</v>
      </c>
      <c r="I31">
        <v>291</v>
      </c>
      <c r="J31" s="5">
        <v>322</v>
      </c>
      <c r="K31" s="5">
        <v>526</v>
      </c>
      <c r="L31" s="5">
        <v>478</v>
      </c>
      <c r="M31" s="493">
        <v>24</v>
      </c>
      <c r="N31" s="493">
        <v>24</v>
      </c>
      <c r="O31" s="486">
        <f t="shared" si="5"/>
        <v>4</v>
      </c>
      <c r="P31" s="504">
        <f t="shared" si="4"/>
        <v>48</v>
      </c>
    </row>
    <row r="32" spans="1:16" s="492" customFormat="1" ht="15" customHeight="1" x14ac:dyDescent="0.2">
      <c r="A32" s="505">
        <v>2026</v>
      </c>
      <c r="B32" s="479" t="s">
        <v>521</v>
      </c>
      <c r="C32" s="479" t="s">
        <v>581</v>
      </c>
      <c r="D32" s="499">
        <f t="shared" si="0"/>
        <v>326</v>
      </c>
      <c r="E32" s="499">
        <f t="shared" si="1"/>
        <v>360</v>
      </c>
      <c r="F32" s="570">
        <f t="shared" si="2"/>
        <v>543</v>
      </c>
      <c r="G32" s="570">
        <f t="shared" si="2"/>
        <v>493</v>
      </c>
      <c r="I32">
        <v>326</v>
      </c>
      <c r="J32" s="5">
        <v>360</v>
      </c>
      <c r="K32" s="5">
        <v>543</v>
      </c>
      <c r="L32" s="5">
        <v>493</v>
      </c>
      <c r="M32" s="511">
        <v>24</v>
      </c>
      <c r="N32" s="493">
        <v>30</v>
      </c>
      <c r="O32" s="486">
        <f t="shared" si="5"/>
        <v>5</v>
      </c>
      <c r="P32" s="504">
        <f t="shared" si="4"/>
        <v>54</v>
      </c>
    </row>
    <row r="33" spans="1:16" s="492" customFormat="1" ht="15" customHeight="1" x14ac:dyDescent="0.2">
      <c r="A33" s="505">
        <v>2030</v>
      </c>
      <c r="B33" s="437" t="s">
        <v>124</v>
      </c>
      <c r="C33" s="437" t="s">
        <v>582</v>
      </c>
      <c r="D33" s="499">
        <f t="shared" si="0"/>
        <v>361</v>
      </c>
      <c r="E33" s="499">
        <f t="shared" si="1"/>
        <v>399</v>
      </c>
      <c r="F33" s="570">
        <f t="shared" si="2"/>
        <v>554</v>
      </c>
      <c r="G33" s="570">
        <f t="shared" si="2"/>
        <v>503</v>
      </c>
      <c r="I33">
        <v>361</v>
      </c>
      <c r="J33" s="5">
        <v>399</v>
      </c>
      <c r="K33" s="5">
        <v>554</v>
      </c>
      <c r="L33" s="5">
        <v>503</v>
      </c>
      <c r="M33" s="511">
        <v>24</v>
      </c>
      <c r="N33" s="493">
        <v>36</v>
      </c>
      <c r="O33" s="486">
        <f t="shared" si="5"/>
        <v>6</v>
      </c>
      <c r="P33" s="504">
        <f t="shared" si="4"/>
        <v>60</v>
      </c>
    </row>
    <row r="34" spans="1:16" s="492" customFormat="1" ht="15" customHeight="1" x14ac:dyDescent="0.2">
      <c r="A34" s="505">
        <v>2036</v>
      </c>
      <c r="B34" s="437" t="s">
        <v>428</v>
      </c>
      <c r="C34" s="437" t="s">
        <v>1069</v>
      </c>
      <c r="D34" s="499">
        <f t="shared" si="0"/>
        <v>391</v>
      </c>
      <c r="E34" s="499">
        <f t="shared" si="1"/>
        <v>432</v>
      </c>
      <c r="F34" s="570">
        <f t="shared" si="2"/>
        <v>569</v>
      </c>
      <c r="G34" s="570">
        <f t="shared" si="2"/>
        <v>515</v>
      </c>
      <c r="I34">
        <v>391</v>
      </c>
      <c r="J34" s="5">
        <v>432</v>
      </c>
      <c r="K34" s="5">
        <v>569</v>
      </c>
      <c r="L34" s="5">
        <v>515</v>
      </c>
      <c r="M34" s="511">
        <v>24</v>
      </c>
      <c r="N34" s="493">
        <v>44</v>
      </c>
      <c r="O34" s="486">
        <f t="shared" si="5"/>
        <v>7.3333333333333304</v>
      </c>
      <c r="P34" s="504">
        <f t="shared" si="4"/>
        <v>68</v>
      </c>
    </row>
    <row r="35" spans="1:16" s="492" customFormat="1" ht="15" customHeight="1" x14ac:dyDescent="0.2">
      <c r="A35" s="497">
        <v>2040</v>
      </c>
      <c r="B35" s="498" t="s">
        <v>126</v>
      </c>
      <c r="C35" s="437" t="s">
        <v>584</v>
      </c>
      <c r="D35" s="499">
        <f t="shared" si="0"/>
        <v>416</v>
      </c>
      <c r="E35" s="499">
        <f t="shared" si="1"/>
        <v>462</v>
      </c>
      <c r="F35" s="570">
        <f t="shared" si="2"/>
        <v>576</v>
      </c>
      <c r="G35" s="570">
        <f t="shared" si="2"/>
        <v>520</v>
      </c>
      <c r="I35">
        <v>416</v>
      </c>
      <c r="J35" s="5">
        <v>462</v>
      </c>
      <c r="K35" s="5">
        <v>576</v>
      </c>
      <c r="L35" s="5">
        <v>520</v>
      </c>
      <c r="M35" s="511">
        <v>24</v>
      </c>
      <c r="N35" s="493">
        <v>48</v>
      </c>
      <c r="O35" s="486">
        <f t="shared" si="5"/>
        <v>8</v>
      </c>
      <c r="P35" s="504">
        <f t="shared" si="4"/>
        <v>72</v>
      </c>
    </row>
    <row r="36" spans="1:16" s="492" customFormat="1" ht="15" customHeight="1" x14ac:dyDescent="0.2">
      <c r="A36" s="497">
        <v>2046</v>
      </c>
      <c r="B36" s="498" t="s">
        <v>352</v>
      </c>
      <c r="C36" s="437" t="s">
        <v>585</v>
      </c>
      <c r="D36" s="499">
        <f t="shared" si="0"/>
        <v>455</v>
      </c>
      <c r="E36" s="499">
        <f t="shared" si="1"/>
        <v>505</v>
      </c>
      <c r="F36" s="570">
        <f t="shared" si="2"/>
        <v>594</v>
      </c>
      <c r="G36" s="570">
        <f t="shared" si="2"/>
        <v>536</v>
      </c>
      <c r="I36">
        <v>455</v>
      </c>
      <c r="J36" s="5">
        <v>505</v>
      </c>
      <c r="K36" s="5">
        <v>594</v>
      </c>
      <c r="L36" s="5">
        <v>536</v>
      </c>
      <c r="M36" s="511">
        <v>24</v>
      </c>
      <c r="N36" s="493">
        <v>54</v>
      </c>
      <c r="O36" s="486">
        <f t="shared" si="5"/>
        <v>9</v>
      </c>
      <c r="P36" s="504">
        <f t="shared" si="4"/>
        <v>78</v>
      </c>
    </row>
    <row r="37" spans="1:16" s="492" customFormat="1" ht="15" customHeight="1" x14ac:dyDescent="0.2">
      <c r="A37" s="505">
        <v>2050</v>
      </c>
      <c r="B37" s="479" t="s">
        <v>1181</v>
      </c>
      <c r="C37" s="479" t="s">
        <v>1124</v>
      </c>
      <c r="D37" s="499">
        <f t="shared" si="0"/>
        <v>486</v>
      </c>
      <c r="E37" s="499">
        <f t="shared" si="1"/>
        <v>539</v>
      </c>
      <c r="F37" s="570">
        <f t="shared" si="2"/>
        <v>612</v>
      </c>
      <c r="G37" s="570">
        <f t="shared" si="2"/>
        <v>551</v>
      </c>
      <c r="I37">
        <v>486</v>
      </c>
      <c r="J37" s="5">
        <v>539</v>
      </c>
      <c r="K37" s="5">
        <v>612</v>
      </c>
      <c r="L37" s="5">
        <v>551</v>
      </c>
      <c r="M37" s="511">
        <v>24</v>
      </c>
      <c r="N37" s="493">
        <v>60</v>
      </c>
      <c r="O37" s="486">
        <f t="shared" si="5"/>
        <v>10</v>
      </c>
      <c r="P37" s="504">
        <f t="shared" si="4"/>
        <v>84</v>
      </c>
    </row>
    <row r="38" spans="1:16" s="492" customFormat="1" ht="15" customHeight="1" x14ac:dyDescent="0.2">
      <c r="A38" s="497">
        <v>2056</v>
      </c>
      <c r="B38" s="498" t="s">
        <v>128</v>
      </c>
      <c r="C38" s="437" t="s">
        <v>586</v>
      </c>
      <c r="D38" s="499">
        <f t="shared" si="0"/>
        <v>520</v>
      </c>
      <c r="E38" s="499">
        <f t="shared" si="1"/>
        <v>577</v>
      </c>
      <c r="F38" s="570">
        <f t="shared" si="2"/>
        <v>621</v>
      </c>
      <c r="G38" s="570">
        <f t="shared" si="2"/>
        <v>559</v>
      </c>
      <c r="I38">
        <v>520</v>
      </c>
      <c r="J38" s="5">
        <v>577</v>
      </c>
      <c r="K38" s="5">
        <v>621</v>
      </c>
      <c r="L38" s="5">
        <v>559</v>
      </c>
      <c r="M38" s="511">
        <v>24</v>
      </c>
      <c r="N38" s="493">
        <v>66</v>
      </c>
      <c r="O38" s="486">
        <f t="shared" si="5"/>
        <v>11</v>
      </c>
      <c r="P38" s="504">
        <f t="shared" si="4"/>
        <v>90</v>
      </c>
    </row>
    <row r="39" spans="1:16" s="492" customFormat="1" ht="15" customHeight="1" x14ac:dyDescent="0.2">
      <c r="A39" s="497">
        <v>2060</v>
      </c>
      <c r="B39" s="498" t="s">
        <v>129</v>
      </c>
      <c r="C39" s="437" t="s">
        <v>587</v>
      </c>
      <c r="D39" s="499">
        <f t="shared" si="0"/>
        <v>542</v>
      </c>
      <c r="E39" s="499">
        <f t="shared" si="1"/>
        <v>603</v>
      </c>
      <c r="F39" s="570">
        <f t="shared" si="2"/>
        <v>634</v>
      </c>
      <c r="G39" s="570">
        <f t="shared" si="2"/>
        <v>569</v>
      </c>
      <c r="I39">
        <v>542</v>
      </c>
      <c r="J39" s="5">
        <v>603</v>
      </c>
      <c r="K39" s="5">
        <v>634</v>
      </c>
      <c r="L39" s="5">
        <v>569</v>
      </c>
      <c r="M39" s="511">
        <v>24</v>
      </c>
      <c r="N39" s="493">
        <v>72</v>
      </c>
      <c r="O39" s="486">
        <f t="shared" si="5"/>
        <v>12</v>
      </c>
      <c r="P39" s="504">
        <f t="shared" si="4"/>
        <v>96</v>
      </c>
    </row>
    <row r="40" spans="1:16" s="492" customFormat="1" ht="15" customHeight="1" x14ac:dyDescent="0.2">
      <c r="A40" s="342">
        <v>2070</v>
      </c>
      <c r="B40" s="498" t="s">
        <v>438</v>
      </c>
      <c r="C40" s="437" t="s">
        <v>589</v>
      </c>
      <c r="D40" s="499">
        <f t="shared" si="0"/>
        <v>632</v>
      </c>
      <c r="E40" s="499">
        <f t="shared" si="1"/>
        <v>700</v>
      </c>
      <c r="F40" s="570">
        <f t="shared" si="2"/>
        <v>621</v>
      </c>
      <c r="G40" s="570">
        <f t="shared" si="2"/>
        <v>569</v>
      </c>
      <c r="I40">
        <v>632</v>
      </c>
      <c r="J40" s="5">
        <v>700</v>
      </c>
      <c r="K40" s="5">
        <v>621</v>
      </c>
      <c r="L40" s="5">
        <v>569</v>
      </c>
      <c r="M40" s="511">
        <v>24</v>
      </c>
      <c r="N40" s="493">
        <v>84</v>
      </c>
      <c r="O40" s="486">
        <f t="shared" si="5"/>
        <v>14</v>
      </c>
      <c r="P40" s="504">
        <f t="shared" si="4"/>
        <v>108</v>
      </c>
    </row>
    <row r="41" spans="1:16" s="492" customFormat="1" ht="15" customHeight="1" x14ac:dyDescent="0.2">
      <c r="A41" s="343">
        <v>2080</v>
      </c>
      <c r="B41" s="453" t="s">
        <v>512</v>
      </c>
      <c r="C41" s="453" t="s">
        <v>590</v>
      </c>
      <c r="D41" s="507">
        <f t="shared" si="0"/>
        <v>736</v>
      </c>
      <c r="E41" s="499">
        <f t="shared" si="1"/>
        <v>812</v>
      </c>
      <c r="F41" s="571">
        <f t="shared" si="2"/>
        <v>624</v>
      </c>
      <c r="G41" s="571">
        <f t="shared" si="2"/>
        <v>688</v>
      </c>
      <c r="I41">
        <v>736</v>
      </c>
      <c r="J41" s="5">
        <v>812</v>
      </c>
      <c r="K41" s="5">
        <v>624</v>
      </c>
      <c r="L41" s="5">
        <v>688</v>
      </c>
      <c r="M41" s="511">
        <v>24</v>
      </c>
      <c r="N41" s="493">
        <v>96</v>
      </c>
      <c r="O41" s="486">
        <f t="shared" si="5"/>
        <v>16</v>
      </c>
      <c r="P41" s="504">
        <f t="shared" si="4"/>
        <v>120</v>
      </c>
    </row>
    <row r="42" spans="1:16" s="492" customFormat="1" ht="15" customHeight="1" x14ac:dyDescent="0.2">
      <c r="A42" s="509">
        <v>2610</v>
      </c>
      <c r="B42" s="550" t="s">
        <v>283</v>
      </c>
      <c r="C42" s="550" t="s">
        <v>637</v>
      </c>
      <c r="D42" s="510">
        <f t="shared" si="0"/>
        <v>249</v>
      </c>
      <c r="E42" s="510">
        <f t="shared" si="1"/>
        <v>276</v>
      </c>
      <c r="F42" s="570">
        <f t="shared" si="2"/>
        <v>522</v>
      </c>
      <c r="G42" s="570">
        <f t="shared" si="2"/>
        <v>474</v>
      </c>
      <c r="I42">
        <v>249</v>
      </c>
      <c r="J42" s="5">
        <v>276</v>
      </c>
      <c r="K42" s="5">
        <v>522</v>
      </c>
      <c r="L42" s="5">
        <v>474</v>
      </c>
      <c r="M42" s="493">
        <v>24</v>
      </c>
      <c r="N42" s="493">
        <v>24</v>
      </c>
      <c r="O42" s="486">
        <f t="shared" si="5"/>
        <v>4</v>
      </c>
      <c r="P42" s="504">
        <f t="shared" si="4"/>
        <v>48</v>
      </c>
    </row>
    <row r="43" spans="1:16" s="492" customFormat="1" ht="15" customHeight="1" x14ac:dyDescent="0.2">
      <c r="A43" s="497">
        <v>2616</v>
      </c>
      <c r="B43" s="437" t="s">
        <v>463</v>
      </c>
      <c r="C43" s="437" t="s">
        <v>638</v>
      </c>
      <c r="D43" s="499">
        <f t="shared" si="0"/>
        <v>289</v>
      </c>
      <c r="E43" s="499">
        <f t="shared" si="1"/>
        <v>320</v>
      </c>
      <c r="F43" s="570">
        <f t="shared" si="2"/>
        <v>522</v>
      </c>
      <c r="G43" s="570">
        <f t="shared" si="2"/>
        <v>474</v>
      </c>
      <c r="I43">
        <v>289</v>
      </c>
      <c r="J43" s="5">
        <v>320</v>
      </c>
      <c r="K43" s="5">
        <v>522</v>
      </c>
      <c r="L43" s="5">
        <v>474</v>
      </c>
      <c r="M43" s="493">
        <v>24</v>
      </c>
      <c r="N43" s="493">
        <v>24</v>
      </c>
      <c r="O43" s="486">
        <f t="shared" si="5"/>
        <v>4</v>
      </c>
      <c r="P43" s="504">
        <f t="shared" si="4"/>
        <v>48</v>
      </c>
    </row>
    <row r="44" spans="1:16" s="492" customFormat="1" ht="15" customHeight="1" x14ac:dyDescent="0.2">
      <c r="A44" s="497">
        <v>2620</v>
      </c>
      <c r="B44" s="437" t="s">
        <v>166</v>
      </c>
      <c r="C44" s="437" t="s">
        <v>675</v>
      </c>
      <c r="D44" s="499">
        <f t="shared" si="0"/>
        <v>326</v>
      </c>
      <c r="E44" s="499">
        <f t="shared" si="1"/>
        <v>360</v>
      </c>
      <c r="F44" s="570">
        <f t="shared" si="2"/>
        <v>542</v>
      </c>
      <c r="G44" s="570">
        <f t="shared" si="2"/>
        <v>492</v>
      </c>
      <c r="I44">
        <v>326</v>
      </c>
      <c r="J44" s="5">
        <v>360</v>
      </c>
      <c r="K44" s="5">
        <v>542</v>
      </c>
      <c r="L44" s="5">
        <v>492</v>
      </c>
      <c r="M44" s="493">
        <v>24</v>
      </c>
      <c r="N44" s="493">
        <v>24</v>
      </c>
      <c r="O44" s="486">
        <f t="shared" si="5"/>
        <v>4</v>
      </c>
      <c r="P44" s="504">
        <f t="shared" si="4"/>
        <v>48</v>
      </c>
    </row>
    <row r="45" spans="1:16" s="492" customFormat="1" ht="15" customHeight="1" x14ac:dyDescent="0.2">
      <c r="A45" s="497">
        <v>2626</v>
      </c>
      <c r="B45" s="437" t="s">
        <v>231</v>
      </c>
      <c r="C45" s="437" t="s">
        <v>591</v>
      </c>
      <c r="D45" s="499">
        <f t="shared" si="0"/>
        <v>372</v>
      </c>
      <c r="E45" s="499">
        <f t="shared" si="1"/>
        <v>410</v>
      </c>
      <c r="F45" s="570">
        <f t="shared" si="2"/>
        <v>555</v>
      </c>
      <c r="G45" s="570">
        <f t="shared" si="2"/>
        <v>503</v>
      </c>
      <c r="I45">
        <v>372</v>
      </c>
      <c r="J45" s="5">
        <v>410</v>
      </c>
      <c r="K45" s="5">
        <v>555</v>
      </c>
      <c r="L45" s="5">
        <v>503</v>
      </c>
      <c r="M45" s="511">
        <v>30</v>
      </c>
      <c r="N45" s="493">
        <v>30</v>
      </c>
      <c r="O45" s="486">
        <f t="shared" si="5"/>
        <v>6.25</v>
      </c>
      <c r="P45" s="504">
        <f t="shared" si="4"/>
        <v>60</v>
      </c>
    </row>
    <row r="46" spans="1:16" s="492" customFormat="1" ht="15" customHeight="1" x14ac:dyDescent="0.2">
      <c r="A46" s="497">
        <v>2630</v>
      </c>
      <c r="B46" s="498" t="s">
        <v>130</v>
      </c>
      <c r="C46" s="437" t="s">
        <v>592</v>
      </c>
      <c r="D46" s="499">
        <f t="shared" si="0"/>
        <v>400</v>
      </c>
      <c r="E46" s="499">
        <f t="shared" si="1"/>
        <v>442</v>
      </c>
      <c r="F46" s="570">
        <f t="shared" si="2"/>
        <v>569</v>
      </c>
      <c r="G46" s="570">
        <f t="shared" si="2"/>
        <v>515</v>
      </c>
      <c r="I46">
        <v>400</v>
      </c>
      <c r="J46" s="5">
        <v>442</v>
      </c>
      <c r="K46" s="5">
        <v>569</v>
      </c>
      <c r="L46" s="5">
        <v>515</v>
      </c>
      <c r="M46" s="511">
        <v>30</v>
      </c>
      <c r="N46" s="493">
        <v>36</v>
      </c>
      <c r="O46" s="486">
        <f t="shared" si="5"/>
        <v>7.5</v>
      </c>
      <c r="P46" s="504">
        <f t="shared" si="4"/>
        <v>66</v>
      </c>
    </row>
    <row r="47" spans="1:16" s="492" customFormat="1" ht="15" customHeight="1" x14ac:dyDescent="0.2">
      <c r="A47" s="497">
        <v>2636</v>
      </c>
      <c r="B47" s="437" t="s">
        <v>1052</v>
      </c>
      <c r="C47" s="437" t="s">
        <v>969</v>
      </c>
      <c r="D47" s="499">
        <f t="shared" si="0"/>
        <v>439</v>
      </c>
      <c r="E47" s="499">
        <f t="shared" si="1"/>
        <v>485</v>
      </c>
      <c r="F47" s="570">
        <f t="shared" si="2"/>
        <v>581</v>
      </c>
      <c r="G47" s="570">
        <f t="shared" si="2"/>
        <v>524</v>
      </c>
      <c r="I47">
        <v>439</v>
      </c>
      <c r="J47" s="5">
        <v>485</v>
      </c>
      <c r="K47" s="5">
        <v>581</v>
      </c>
      <c r="L47" s="5">
        <v>524</v>
      </c>
      <c r="M47" s="511">
        <v>30</v>
      </c>
      <c r="N47" s="493">
        <v>44</v>
      </c>
      <c r="O47" s="486">
        <f t="shared" si="5"/>
        <v>9.1666666666666696</v>
      </c>
      <c r="P47" s="504">
        <f t="shared" si="4"/>
        <v>74</v>
      </c>
    </row>
    <row r="48" spans="1:16" s="492" customFormat="1" ht="15" customHeight="1" x14ac:dyDescent="0.2">
      <c r="A48" s="497">
        <v>2640</v>
      </c>
      <c r="B48" s="498" t="s">
        <v>131</v>
      </c>
      <c r="C48" s="437" t="s">
        <v>594</v>
      </c>
      <c r="D48" s="499">
        <f t="shared" si="0"/>
        <v>484</v>
      </c>
      <c r="E48" s="499">
        <f t="shared" si="1"/>
        <v>534</v>
      </c>
      <c r="F48" s="570">
        <f t="shared" si="2"/>
        <v>594</v>
      </c>
      <c r="G48" s="570">
        <f t="shared" si="2"/>
        <v>536</v>
      </c>
      <c r="I48">
        <v>484</v>
      </c>
      <c r="J48" s="5">
        <v>534</v>
      </c>
      <c r="K48" s="5">
        <v>594</v>
      </c>
      <c r="L48" s="5">
        <v>536</v>
      </c>
      <c r="M48" s="511">
        <v>30</v>
      </c>
      <c r="N48" s="493">
        <v>48</v>
      </c>
      <c r="O48" s="486">
        <f t="shared" si="5"/>
        <v>10</v>
      </c>
      <c r="P48" s="504">
        <f t="shared" si="4"/>
        <v>78</v>
      </c>
    </row>
    <row r="49" spans="1:16" s="492" customFormat="1" ht="15" customHeight="1" x14ac:dyDescent="0.2">
      <c r="A49" s="497">
        <v>2646</v>
      </c>
      <c r="B49" s="437" t="s">
        <v>1070</v>
      </c>
      <c r="C49" s="437" t="s">
        <v>1071</v>
      </c>
      <c r="D49" s="499">
        <f t="shared" si="0"/>
        <v>530</v>
      </c>
      <c r="E49" s="499">
        <f t="shared" si="1"/>
        <v>582</v>
      </c>
      <c r="F49" s="570">
        <f t="shared" si="2"/>
        <v>612</v>
      </c>
      <c r="G49" s="570">
        <f t="shared" si="2"/>
        <v>551</v>
      </c>
      <c r="I49">
        <v>530</v>
      </c>
      <c r="J49" s="5">
        <v>582</v>
      </c>
      <c r="K49" s="5">
        <v>612</v>
      </c>
      <c r="L49" s="5">
        <v>551</v>
      </c>
      <c r="M49" s="511">
        <v>30</v>
      </c>
      <c r="N49" s="493">
        <v>52</v>
      </c>
      <c r="O49" s="486">
        <f t="shared" si="5"/>
        <v>10.8333333333333</v>
      </c>
      <c r="P49" s="504">
        <f t="shared" si="4"/>
        <v>82</v>
      </c>
    </row>
    <row r="50" spans="1:16" s="492" customFormat="1" ht="15" customHeight="1" x14ac:dyDescent="0.2">
      <c r="A50" s="497">
        <v>2650</v>
      </c>
      <c r="B50" s="437" t="s">
        <v>1182</v>
      </c>
      <c r="C50" s="437" t="s">
        <v>1125</v>
      </c>
      <c r="D50" s="499">
        <f t="shared" si="0"/>
        <v>547</v>
      </c>
      <c r="E50" s="499">
        <f t="shared" si="1"/>
        <v>604</v>
      </c>
      <c r="F50" s="570">
        <f t="shared" si="2"/>
        <v>631</v>
      </c>
      <c r="G50" s="570">
        <f t="shared" si="2"/>
        <v>567</v>
      </c>
      <c r="I50">
        <v>547</v>
      </c>
      <c r="J50" s="5">
        <v>604</v>
      </c>
      <c r="K50" s="5">
        <v>631</v>
      </c>
      <c r="L50" s="5">
        <v>567</v>
      </c>
      <c r="M50" s="511">
        <v>30</v>
      </c>
      <c r="N50" s="493">
        <v>60</v>
      </c>
      <c r="O50" s="486">
        <f t="shared" si="5"/>
        <v>12.5</v>
      </c>
      <c r="P50" s="504">
        <f t="shared" si="4"/>
        <v>90</v>
      </c>
    </row>
    <row r="51" spans="1:16" s="492" customFormat="1" ht="15" customHeight="1" x14ac:dyDescent="0.2">
      <c r="A51" s="497">
        <v>2656</v>
      </c>
      <c r="B51" s="437" t="s">
        <v>133</v>
      </c>
      <c r="C51" s="437" t="s">
        <v>596</v>
      </c>
      <c r="D51" s="499">
        <f t="shared" si="0"/>
        <v>600</v>
      </c>
      <c r="E51" s="499">
        <f t="shared" si="1"/>
        <v>661</v>
      </c>
      <c r="F51" s="570">
        <f t="shared" si="2"/>
        <v>643</v>
      </c>
      <c r="G51" s="570">
        <f t="shared" si="2"/>
        <v>577</v>
      </c>
      <c r="I51">
        <v>600</v>
      </c>
      <c r="J51" s="5">
        <v>661</v>
      </c>
      <c r="K51" s="5">
        <v>643</v>
      </c>
      <c r="L51" s="5">
        <v>577</v>
      </c>
      <c r="M51" s="511">
        <v>30</v>
      </c>
      <c r="N51" s="493">
        <v>66</v>
      </c>
      <c r="O51" s="486">
        <f t="shared" si="5"/>
        <v>13.75</v>
      </c>
      <c r="P51" s="504">
        <f t="shared" si="4"/>
        <v>96</v>
      </c>
    </row>
    <row r="52" spans="1:16" s="492" customFormat="1" ht="15" customHeight="1" x14ac:dyDescent="0.2">
      <c r="A52" s="497">
        <v>2660</v>
      </c>
      <c r="B52" s="437" t="s">
        <v>134</v>
      </c>
      <c r="C52" s="437" t="s">
        <v>597</v>
      </c>
      <c r="D52" s="499">
        <f t="shared" si="0"/>
        <v>636</v>
      </c>
      <c r="E52" s="499">
        <f t="shared" si="1"/>
        <v>701</v>
      </c>
      <c r="F52" s="570">
        <f t="shared" si="2"/>
        <v>654</v>
      </c>
      <c r="G52" s="570">
        <f t="shared" si="2"/>
        <v>586</v>
      </c>
      <c r="I52">
        <v>636</v>
      </c>
      <c r="J52" s="5">
        <v>701</v>
      </c>
      <c r="K52" s="5">
        <v>654</v>
      </c>
      <c r="L52" s="5">
        <v>586</v>
      </c>
      <c r="M52" s="511">
        <v>30</v>
      </c>
      <c r="N52" s="493">
        <v>72</v>
      </c>
      <c r="O52" s="486">
        <f t="shared" si="5"/>
        <v>15</v>
      </c>
      <c r="P52" s="504">
        <f t="shared" si="4"/>
        <v>102</v>
      </c>
    </row>
    <row r="53" spans="1:16" s="492" customFormat="1" ht="15" customHeight="1" x14ac:dyDescent="0.2">
      <c r="A53" s="497">
        <v>2670</v>
      </c>
      <c r="B53" s="437" t="s">
        <v>439</v>
      </c>
      <c r="C53" s="437" t="s">
        <v>599</v>
      </c>
      <c r="D53" s="499">
        <f t="shared" si="0"/>
        <v>724</v>
      </c>
      <c r="E53" s="499">
        <f t="shared" si="1"/>
        <v>796</v>
      </c>
      <c r="F53" s="570">
        <f t="shared" si="2"/>
        <v>682</v>
      </c>
      <c r="G53" s="570">
        <f t="shared" si="2"/>
        <v>617</v>
      </c>
      <c r="I53">
        <v>724</v>
      </c>
      <c r="J53" s="5">
        <v>796</v>
      </c>
      <c r="K53" s="5">
        <v>682</v>
      </c>
      <c r="L53" s="5">
        <v>617</v>
      </c>
      <c r="M53" s="511">
        <v>30</v>
      </c>
      <c r="N53" s="493">
        <v>84</v>
      </c>
      <c r="O53" s="486">
        <f t="shared" si="5"/>
        <v>17.5</v>
      </c>
      <c r="P53" s="504">
        <f t="shared" si="4"/>
        <v>114</v>
      </c>
    </row>
    <row r="54" spans="1:16" s="492" customFormat="1" ht="15" customHeight="1" x14ac:dyDescent="0.2">
      <c r="A54" s="506">
        <v>2680</v>
      </c>
      <c r="B54" s="453" t="s">
        <v>522</v>
      </c>
      <c r="C54" s="453" t="s">
        <v>600</v>
      </c>
      <c r="D54" s="507">
        <f t="shared" si="0"/>
        <v>831</v>
      </c>
      <c r="E54" s="507">
        <f t="shared" si="1"/>
        <v>910</v>
      </c>
      <c r="F54" s="570">
        <f t="shared" si="2"/>
        <v>758</v>
      </c>
      <c r="G54" s="570">
        <f t="shared" si="2"/>
        <v>692</v>
      </c>
      <c r="I54">
        <v>831</v>
      </c>
      <c r="J54" s="5">
        <v>910</v>
      </c>
      <c r="K54" s="5">
        <v>758</v>
      </c>
      <c r="L54" s="5">
        <v>692</v>
      </c>
      <c r="M54" s="511">
        <v>30</v>
      </c>
      <c r="N54" s="493">
        <v>96</v>
      </c>
      <c r="O54" s="486">
        <f t="shared" si="5"/>
        <v>20</v>
      </c>
      <c r="P54" s="504">
        <f t="shared" si="4"/>
        <v>126</v>
      </c>
    </row>
    <row r="55" spans="1:16" s="492" customFormat="1" ht="15" customHeight="1" x14ac:dyDescent="0.2">
      <c r="A55" s="509">
        <v>3010</v>
      </c>
      <c r="B55" s="550" t="s">
        <v>1111</v>
      </c>
      <c r="C55" s="550" t="s">
        <v>639</v>
      </c>
      <c r="D55" s="510">
        <f t="shared" si="0"/>
        <v>276</v>
      </c>
      <c r="E55" s="510">
        <f t="shared" si="1"/>
        <v>307</v>
      </c>
      <c r="F55" s="572">
        <f t="shared" si="2"/>
        <v>526</v>
      </c>
      <c r="G55" s="572">
        <f t="shared" si="2"/>
        <v>478</v>
      </c>
      <c r="I55">
        <v>276</v>
      </c>
      <c r="J55" s="5">
        <v>307</v>
      </c>
      <c r="K55" s="5">
        <v>526</v>
      </c>
      <c r="L55" s="5">
        <v>478</v>
      </c>
      <c r="M55" s="493">
        <v>24</v>
      </c>
      <c r="N55" s="493">
        <v>24</v>
      </c>
      <c r="O55" s="486">
        <f t="shared" si="5"/>
        <v>4</v>
      </c>
      <c r="P55" s="504">
        <f t="shared" si="4"/>
        <v>48</v>
      </c>
    </row>
    <row r="56" spans="1:16" s="492" customFormat="1" ht="15" customHeight="1" x14ac:dyDescent="0.2">
      <c r="A56" s="497">
        <v>3016</v>
      </c>
      <c r="B56" s="437" t="s">
        <v>1112</v>
      </c>
      <c r="C56" s="437" t="s">
        <v>640</v>
      </c>
      <c r="D56" s="499">
        <f t="shared" si="0"/>
        <v>320</v>
      </c>
      <c r="E56" s="499">
        <f t="shared" si="1"/>
        <v>354</v>
      </c>
      <c r="F56" s="570">
        <f t="shared" si="2"/>
        <v>526</v>
      </c>
      <c r="G56" s="570">
        <f t="shared" si="2"/>
        <v>478</v>
      </c>
      <c r="I56">
        <v>320</v>
      </c>
      <c r="J56" s="5">
        <v>354</v>
      </c>
      <c r="K56" s="5">
        <v>526</v>
      </c>
      <c r="L56" s="5">
        <v>478</v>
      </c>
      <c r="M56" s="493">
        <v>24</v>
      </c>
      <c r="N56" s="493">
        <v>24</v>
      </c>
      <c r="O56" s="486">
        <f t="shared" si="5"/>
        <v>4</v>
      </c>
      <c r="P56" s="504">
        <f t="shared" si="4"/>
        <v>48</v>
      </c>
    </row>
    <row r="57" spans="1:16" s="492" customFormat="1" ht="15" customHeight="1" x14ac:dyDescent="0.2">
      <c r="A57" s="497">
        <v>3020</v>
      </c>
      <c r="B57" s="437" t="s">
        <v>1113</v>
      </c>
      <c r="C57" s="437" t="s">
        <v>676</v>
      </c>
      <c r="D57" s="499">
        <f t="shared" si="0"/>
        <v>361</v>
      </c>
      <c r="E57" s="499">
        <f t="shared" si="1"/>
        <v>399</v>
      </c>
      <c r="F57" s="570">
        <f t="shared" si="2"/>
        <v>553</v>
      </c>
      <c r="G57" s="570">
        <f t="shared" si="2"/>
        <v>501</v>
      </c>
      <c r="I57">
        <v>361</v>
      </c>
      <c r="J57" s="5">
        <v>399</v>
      </c>
      <c r="K57" s="5">
        <v>553</v>
      </c>
      <c r="L57" s="5">
        <v>501</v>
      </c>
      <c r="M57" s="493">
        <v>24</v>
      </c>
      <c r="N57" s="493">
        <v>24</v>
      </c>
      <c r="O57" s="486">
        <f t="shared" si="5"/>
        <v>4</v>
      </c>
      <c r="P57" s="504">
        <f t="shared" si="4"/>
        <v>48</v>
      </c>
    </row>
    <row r="58" spans="1:16" s="492" customFormat="1" ht="15" customHeight="1" x14ac:dyDescent="0.2">
      <c r="A58" s="497">
        <v>3026</v>
      </c>
      <c r="B58" s="437" t="s">
        <v>1104</v>
      </c>
      <c r="C58" s="437" t="s">
        <v>1108</v>
      </c>
      <c r="D58" s="499">
        <f t="shared" si="0"/>
        <v>400</v>
      </c>
      <c r="E58" s="499">
        <f t="shared" si="1"/>
        <v>442</v>
      </c>
      <c r="F58" s="570">
        <f t="shared" si="2"/>
        <v>562</v>
      </c>
      <c r="G58" s="570">
        <f t="shared" si="2"/>
        <v>509</v>
      </c>
      <c r="I58">
        <v>400</v>
      </c>
      <c r="J58" s="5">
        <v>442</v>
      </c>
      <c r="K58" s="5">
        <v>562</v>
      </c>
      <c r="L58" s="5">
        <v>509</v>
      </c>
      <c r="M58" s="493">
        <v>36</v>
      </c>
      <c r="N58" s="493">
        <v>30</v>
      </c>
      <c r="O58" s="486">
        <f t="shared" si="5"/>
        <v>7.5</v>
      </c>
      <c r="P58" s="504">
        <f t="shared" si="4"/>
        <v>66</v>
      </c>
    </row>
    <row r="59" spans="1:16" s="492" customFormat="1" ht="15" customHeight="1" x14ac:dyDescent="0.2">
      <c r="A59" s="497">
        <v>3030</v>
      </c>
      <c r="B59" s="498" t="s">
        <v>960</v>
      </c>
      <c r="C59" s="437" t="s">
        <v>962</v>
      </c>
      <c r="D59" s="499">
        <f t="shared" si="0"/>
        <v>455</v>
      </c>
      <c r="E59" s="499">
        <f t="shared" si="1"/>
        <v>501</v>
      </c>
      <c r="F59" s="570">
        <f t="shared" si="2"/>
        <v>580</v>
      </c>
      <c r="G59" s="570">
        <f t="shared" si="2"/>
        <v>524</v>
      </c>
      <c r="I59">
        <v>455</v>
      </c>
      <c r="J59" s="5">
        <v>501</v>
      </c>
      <c r="K59" s="5">
        <v>580</v>
      </c>
      <c r="L59" s="5">
        <v>524</v>
      </c>
      <c r="M59" s="493">
        <v>36</v>
      </c>
      <c r="N59" s="493">
        <v>36</v>
      </c>
      <c r="O59" s="486">
        <f t="shared" si="5"/>
        <v>9</v>
      </c>
      <c r="P59" s="504">
        <f t="shared" si="4"/>
        <v>72</v>
      </c>
    </row>
    <row r="60" spans="1:16" s="492" customFormat="1" ht="15" customHeight="1" x14ac:dyDescent="0.2">
      <c r="A60" s="497">
        <v>3036</v>
      </c>
      <c r="B60" s="437" t="s">
        <v>1105</v>
      </c>
      <c r="C60" s="437" t="s">
        <v>974</v>
      </c>
      <c r="D60" s="499">
        <f t="shared" si="0"/>
        <v>496</v>
      </c>
      <c r="E60" s="499">
        <f t="shared" si="1"/>
        <v>546</v>
      </c>
      <c r="F60" s="570">
        <f t="shared" si="2"/>
        <v>586</v>
      </c>
      <c r="G60" s="570">
        <f t="shared" si="2"/>
        <v>530</v>
      </c>
      <c r="I60">
        <v>496</v>
      </c>
      <c r="J60" s="5">
        <v>546</v>
      </c>
      <c r="K60" s="5">
        <v>586</v>
      </c>
      <c r="L60" s="5">
        <v>530</v>
      </c>
      <c r="M60" s="511">
        <v>36</v>
      </c>
      <c r="N60" s="493">
        <v>38</v>
      </c>
      <c r="O60" s="486">
        <f t="shared" si="5"/>
        <v>9.5</v>
      </c>
      <c r="P60" s="504">
        <f t="shared" si="4"/>
        <v>74</v>
      </c>
    </row>
    <row r="61" spans="1:16" s="492" customFormat="1" ht="15" customHeight="1" x14ac:dyDescent="0.2">
      <c r="A61" s="497">
        <v>3040</v>
      </c>
      <c r="B61" s="498" t="s">
        <v>1106</v>
      </c>
      <c r="C61" s="437" t="s">
        <v>975</v>
      </c>
      <c r="D61" s="499">
        <f t="shared" si="0"/>
        <v>528</v>
      </c>
      <c r="E61" s="499">
        <f t="shared" si="1"/>
        <v>581</v>
      </c>
      <c r="F61" s="570">
        <f t="shared" si="2"/>
        <v>608</v>
      </c>
      <c r="G61" s="570">
        <f t="shared" si="2"/>
        <v>549</v>
      </c>
      <c r="I61">
        <v>528</v>
      </c>
      <c r="J61" s="5">
        <v>581</v>
      </c>
      <c r="K61" s="5">
        <v>608</v>
      </c>
      <c r="L61" s="5">
        <v>549</v>
      </c>
      <c r="M61" s="493">
        <v>36</v>
      </c>
      <c r="N61" s="493">
        <v>48</v>
      </c>
      <c r="O61" s="486">
        <f t="shared" si="5"/>
        <v>12</v>
      </c>
      <c r="P61" s="504">
        <f t="shared" si="4"/>
        <v>84</v>
      </c>
    </row>
    <row r="62" spans="1:16" s="492" customFormat="1" ht="15" customHeight="1" x14ac:dyDescent="0.2">
      <c r="A62" s="497">
        <v>3046</v>
      </c>
      <c r="B62" s="498" t="s">
        <v>1060</v>
      </c>
      <c r="C62" s="437" t="s">
        <v>985</v>
      </c>
      <c r="D62" s="499">
        <f t="shared" si="0"/>
        <v>593</v>
      </c>
      <c r="E62" s="499">
        <f t="shared" si="1"/>
        <v>650</v>
      </c>
      <c r="F62" s="570">
        <f t="shared" si="2"/>
        <v>620</v>
      </c>
      <c r="G62" s="570">
        <f t="shared" si="2"/>
        <v>558</v>
      </c>
      <c r="I62">
        <v>593</v>
      </c>
      <c r="J62" s="5">
        <v>650</v>
      </c>
      <c r="K62" s="5">
        <v>620</v>
      </c>
      <c r="L62" s="5">
        <v>558</v>
      </c>
      <c r="M62" s="493">
        <v>36</v>
      </c>
      <c r="N62" s="493">
        <v>54</v>
      </c>
      <c r="O62" s="486">
        <f t="shared" si="5"/>
        <v>13.5</v>
      </c>
      <c r="P62" s="504">
        <f t="shared" si="4"/>
        <v>90</v>
      </c>
    </row>
    <row r="63" spans="1:16" s="492" customFormat="1" ht="15" customHeight="1" x14ac:dyDescent="0.2">
      <c r="A63" s="497">
        <v>3050</v>
      </c>
      <c r="B63" s="437" t="s">
        <v>1061</v>
      </c>
      <c r="C63" s="437" t="s">
        <v>1021</v>
      </c>
      <c r="D63" s="499">
        <f t="shared" si="0"/>
        <v>627</v>
      </c>
      <c r="E63" s="499">
        <f t="shared" si="1"/>
        <v>688</v>
      </c>
      <c r="F63" s="570">
        <f t="shared" si="2"/>
        <v>644</v>
      </c>
      <c r="G63" s="570">
        <f t="shared" si="2"/>
        <v>578</v>
      </c>
      <c r="I63">
        <v>627</v>
      </c>
      <c r="J63" s="5">
        <v>688</v>
      </c>
      <c r="K63" s="5">
        <v>644</v>
      </c>
      <c r="L63" s="5">
        <v>578</v>
      </c>
      <c r="M63" s="493">
        <v>36</v>
      </c>
      <c r="N63" s="493">
        <v>60</v>
      </c>
      <c r="O63" s="486">
        <f t="shared" si="5"/>
        <v>15</v>
      </c>
      <c r="P63" s="504">
        <f t="shared" si="4"/>
        <v>96</v>
      </c>
    </row>
    <row r="64" spans="1:16" s="492" customFormat="1" ht="15" customHeight="1" x14ac:dyDescent="0.2">
      <c r="A64" s="497">
        <v>3056</v>
      </c>
      <c r="B64" s="498" t="s">
        <v>1062</v>
      </c>
      <c r="C64" s="437" t="s">
        <v>977</v>
      </c>
      <c r="D64" s="499">
        <f t="shared" si="0"/>
        <v>671</v>
      </c>
      <c r="E64" s="499">
        <f t="shared" si="1"/>
        <v>736</v>
      </c>
      <c r="F64" s="570">
        <f t="shared" si="2"/>
        <v>677</v>
      </c>
      <c r="G64" s="570">
        <f t="shared" si="2"/>
        <v>605</v>
      </c>
      <c r="I64">
        <v>671</v>
      </c>
      <c r="J64" s="5">
        <v>736</v>
      </c>
      <c r="K64" s="5">
        <v>677</v>
      </c>
      <c r="L64" s="5">
        <v>605</v>
      </c>
      <c r="M64" s="493">
        <v>36</v>
      </c>
      <c r="N64" s="493">
        <v>66</v>
      </c>
      <c r="O64" s="486">
        <f t="shared" si="5"/>
        <v>16.5</v>
      </c>
      <c r="P64" s="504">
        <f t="shared" si="4"/>
        <v>102</v>
      </c>
    </row>
    <row r="65" spans="1:16" s="492" customFormat="1" ht="15" customHeight="1" x14ac:dyDescent="0.2">
      <c r="A65" s="497">
        <v>3060</v>
      </c>
      <c r="B65" s="498" t="s">
        <v>1063</v>
      </c>
      <c r="C65" s="437" t="s">
        <v>978</v>
      </c>
      <c r="D65" s="499">
        <f t="shared" si="0"/>
        <v>707</v>
      </c>
      <c r="E65" s="499">
        <f t="shared" si="1"/>
        <v>774</v>
      </c>
      <c r="F65" s="570">
        <f t="shared" si="2"/>
        <v>677</v>
      </c>
      <c r="G65" s="570">
        <f t="shared" si="2"/>
        <v>605</v>
      </c>
      <c r="I65">
        <v>707</v>
      </c>
      <c r="J65" s="5">
        <v>774</v>
      </c>
      <c r="K65" s="5">
        <v>677</v>
      </c>
      <c r="L65" s="5">
        <v>605</v>
      </c>
      <c r="M65" s="493">
        <v>36</v>
      </c>
      <c r="N65" s="511">
        <v>72</v>
      </c>
      <c r="O65" s="486">
        <f t="shared" si="5"/>
        <v>18</v>
      </c>
      <c r="P65" s="504">
        <f t="shared" si="4"/>
        <v>108</v>
      </c>
    </row>
    <row r="66" spans="1:16" s="492" customFormat="1" ht="15" customHeight="1" x14ac:dyDescent="0.2">
      <c r="A66" s="342">
        <v>3070</v>
      </c>
      <c r="B66" s="498" t="s">
        <v>1065</v>
      </c>
      <c r="C66" s="437" t="s">
        <v>979</v>
      </c>
      <c r="D66" s="499">
        <f t="shared" si="0"/>
        <v>781</v>
      </c>
      <c r="E66" s="499">
        <f t="shared" si="1"/>
        <v>856</v>
      </c>
      <c r="F66" s="570">
        <f t="shared" si="2"/>
        <v>705</v>
      </c>
      <c r="G66" s="570">
        <f t="shared" si="2"/>
        <v>681</v>
      </c>
      <c r="I66">
        <v>781</v>
      </c>
      <c r="J66" s="5">
        <v>856</v>
      </c>
      <c r="K66" s="5">
        <v>705</v>
      </c>
      <c r="L66" s="5">
        <v>681</v>
      </c>
      <c r="M66" s="511">
        <v>36</v>
      </c>
      <c r="N66" s="493">
        <v>84</v>
      </c>
      <c r="O66" s="486">
        <f>M66*N66/144</f>
        <v>21</v>
      </c>
      <c r="P66" s="504">
        <f t="shared" si="4"/>
        <v>120</v>
      </c>
    </row>
    <row r="67" spans="1:16" s="492" customFormat="1" ht="15" customHeight="1" x14ac:dyDescent="0.2">
      <c r="A67" s="497">
        <v>3080</v>
      </c>
      <c r="B67" s="437" t="s">
        <v>1066</v>
      </c>
      <c r="C67" s="437" t="s">
        <v>980</v>
      </c>
      <c r="D67" s="499">
        <f t="shared" si="0"/>
        <v>947</v>
      </c>
      <c r="E67" s="499">
        <f t="shared" si="1"/>
        <v>1029</v>
      </c>
      <c r="F67" s="571">
        <f t="shared" si="2"/>
        <v>779</v>
      </c>
      <c r="G67" s="571">
        <f t="shared" si="2"/>
        <v>752</v>
      </c>
      <c r="I67">
        <v>947</v>
      </c>
      <c r="J67" s="5">
        <v>1029</v>
      </c>
      <c r="K67" s="5">
        <v>779</v>
      </c>
      <c r="L67" s="5">
        <v>752</v>
      </c>
      <c r="M67" s="511">
        <v>36</v>
      </c>
      <c r="N67" s="493">
        <v>96</v>
      </c>
      <c r="O67" s="486">
        <f t="shared" ref="O67:O99" si="6">M67*N67/144</f>
        <v>24</v>
      </c>
      <c r="P67" s="504">
        <f t="shared" si="4"/>
        <v>132</v>
      </c>
    </row>
    <row r="68" spans="1:16" s="492" customFormat="1" ht="15" hidden="1" customHeight="1" x14ac:dyDescent="0.2">
      <c r="A68" s="497">
        <v>3090</v>
      </c>
      <c r="B68" s="437" t="s">
        <v>641</v>
      </c>
      <c r="C68" s="437" t="s">
        <v>642</v>
      </c>
      <c r="D68" s="499">
        <f t="shared" si="0"/>
        <v>1047</v>
      </c>
      <c r="E68" s="499">
        <f t="shared" si="1"/>
        <v>1137</v>
      </c>
      <c r="F68" s="570">
        <f t="shared" si="2"/>
        <v>0</v>
      </c>
      <c r="G68" s="570">
        <f t="shared" si="2"/>
        <v>0</v>
      </c>
      <c r="I68" s="503">
        <v>1047</v>
      </c>
      <c r="J68" s="5">
        <v>1137</v>
      </c>
      <c r="K68" s="5">
        <v>0</v>
      </c>
      <c r="L68" s="5">
        <v>0</v>
      </c>
      <c r="M68" s="493">
        <v>36</v>
      </c>
      <c r="N68" s="511">
        <v>72</v>
      </c>
      <c r="O68" s="486">
        <f t="shared" si="6"/>
        <v>18</v>
      </c>
      <c r="P68" s="504">
        <f t="shared" si="4"/>
        <v>108</v>
      </c>
    </row>
    <row r="69" spans="1:16" s="492" customFormat="1" ht="15" hidden="1" customHeight="1" x14ac:dyDescent="0.2">
      <c r="A69" s="342">
        <v>30100</v>
      </c>
      <c r="B69" s="437" t="s">
        <v>644</v>
      </c>
      <c r="C69" s="437" t="s">
        <v>643</v>
      </c>
      <c r="D69" s="499">
        <f t="shared" si="0"/>
        <v>1106</v>
      </c>
      <c r="E69" s="499">
        <f t="shared" si="1"/>
        <v>1205</v>
      </c>
      <c r="F69" s="570">
        <f t="shared" si="2"/>
        <v>0</v>
      </c>
      <c r="G69" s="570">
        <f t="shared" si="2"/>
        <v>0</v>
      </c>
      <c r="I69" s="503">
        <v>1106</v>
      </c>
      <c r="J69" s="5">
        <v>1205</v>
      </c>
      <c r="K69" s="5">
        <v>0</v>
      </c>
      <c r="L69" s="5">
        <v>0</v>
      </c>
      <c r="M69" s="511">
        <v>36</v>
      </c>
      <c r="N69" s="493">
        <v>84</v>
      </c>
      <c r="O69" s="486">
        <f>M69*N69/144</f>
        <v>21</v>
      </c>
      <c r="P69" s="504">
        <f t="shared" si="4"/>
        <v>120</v>
      </c>
    </row>
    <row r="70" spans="1:16" s="492" customFormat="1" ht="15" hidden="1" customHeight="1" x14ac:dyDescent="0.2">
      <c r="A70" s="497">
        <v>30110</v>
      </c>
      <c r="B70" s="437" t="s">
        <v>843</v>
      </c>
      <c r="C70" s="437" t="s">
        <v>845</v>
      </c>
      <c r="D70" s="499">
        <f t="shared" si="0"/>
        <v>1217</v>
      </c>
      <c r="E70" s="499">
        <f t="shared" si="1"/>
        <v>1322</v>
      </c>
      <c r="F70" s="570">
        <f t="shared" si="2"/>
        <v>0</v>
      </c>
      <c r="G70" s="570">
        <f t="shared" si="2"/>
        <v>0</v>
      </c>
      <c r="I70" s="503">
        <v>1217</v>
      </c>
      <c r="J70" s="5">
        <v>1322</v>
      </c>
      <c r="K70" s="5">
        <v>0</v>
      </c>
      <c r="L70" s="5">
        <v>0</v>
      </c>
      <c r="M70" s="511">
        <v>36</v>
      </c>
      <c r="N70" s="493">
        <v>96</v>
      </c>
      <c r="O70" s="486">
        <f t="shared" ref="O70:O74" si="7">M70*N70/144</f>
        <v>24</v>
      </c>
      <c r="P70" s="504">
        <f t="shared" si="4"/>
        <v>132</v>
      </c>
    </row>
    <row r="71" spans="1:16" s="492" customFormat="1" ht="15" hidden="1" customHeight="1" x14ac:dyDescent="0.2">
      <c r="A71" s="506">
        <v>30120</v>
      </c>
      <c r="B71" s="453" t="s">
        <v>844</v>
      </c>
      <c r="C71" s="453" t="s">
        <v>846</v>
      </c>
      <c r="D71" s="507">
        <f t="shared" si="0"/>
        <v>1328</v>
      </c>
      <c r="E71" s="499">
        <f t="shared" si="1"/>
        <v>1441</v>
      </c>
      <c r="F71" s="570">
        <f t="shared" si="2"/>
        <v>0</v>
      </c>
      <c r="G71" s="570">
        <f t="shared" si="2"/>
        <v>0</v>
      </c>
      <c r="I71" s="503">
        <v>1328</v>
      </c>
      <c r="J71" s="5">
        <v>1441</v>
      </c>
      <c r="K71" s="5">
        <v>0</v>
      </c>
      <c r="L71" s="5">
        <v>0</v>
      </c>
      <c r="M71" s="511">
        <v>36</v>
      </c>
      <c r="N71" s="493">
        <v>96</v>
      </c>
      <c r="O71" s="486">
        <f t="shared" si="7"/>
        <v>24</v>
      </c>
      <c r="P71" s="504">
        <f t="shared" si="4"/>
        <v>132</v>
      </c>
    </row>
    <row r="72" spans="1:16" s="492" customFormat="1" ht="15" customHeight="1" x14ac:dyDescent="0.2">
      <c r="A72" s="509">
        <v>3610</v>
      </c>
      <c r="B72" s="550" t="s">
        <v>380</v>
      </c>
      <c r="C72" s="550" t="s">
        <v>645</v>
      </c>
      <c r="D72" s="510">
        <f t="shared" si="0"/>
        <v>293</v>
      </c>
      <c r="E72" s="510">
        <f t="shared" si="1"/>
        <v>327</v>
      </c>
      <c r="F72" s="570">
        <f t="shared" si="2"/>
        <v>589</v>
      </c>
      <c r="G72" s="570">
        <f t="shared" si="2"/>
        <v>569</v>
      </c>
      <c r="I72">
        <v>293</v>
      </c>
      <c r="J72" s="5">
        <v>327</v>
      </c>
      <c r="K72" s="5">
        <v>589</v>
      </c>
      <c r="L72" s="5">
        <v>569</v>
      </c>
      <c r="M72" s="493">
        <v>24</v>
      </c>
      <c r="N72" s="493">
        <v>24</v>
      </c>
      <c r="O72" s="486">
        <f t="shared" si="7"/>
        <v>4</v>
      </c>
      <c r="P72" s="504">
        <f t="shared" si="4"/>
        <v>48</v>
      </c>
    </row>
    <row r="73" spans="1:16" s="492" customFormat="1" ht="15" customHeight="1" x14ac:dyDescent="0.2">
      <c r="A73" s="497">
        <v>3616</v>
      </c>
      <c r="B73" s="437" t="s">
        <v>467</v>
      </c>
      <c r="C73" s="437" t="s">
        <v>646</v>
      </c>
      <c r="D73" s="499">
        <f t="shared" si="0"/>
        <v>345</v>
      </c>
      <c r="E73" s="499">
        <f t="shared" si="1"/>
        <v>383</v>
      </c>
      <c r="F73" s="570">
        <f t="shared" si="2"/>
        <v>589</v>
      </c>
      <c r="G73" s="570">
        <f t="shared" si="2"/>
        <v>569</v>
      </c>
      <c r="I73">
        <v>345</v>
      </c>
      <c r="J73" s="5">
        <v>383</v>
      </c>
      <c r="K73" s="5">
        <v>589</v>
      </c>
      <c r="L73" s="5">
        <v>569</v>
      </c>
      <c r="M73" s="493">
        <v>24</v>
      </c>
      <c r="N73" s="493">
        <v>24</v>
      </c>
      <c r="O73" s="486">
        <f t="shared" si="7"/>
        <v>4</v>
      </c>
      <c r="P73" s="504">
        <f t="shared" si="4"/>
        <v>48</v>
      </c>
    </row>
    <row r="74" spans="1:16" s="492" customFormat="1" ht="15" customHeight="1" x14ac:dyDescent="0.2">
      <c r="A74" s="497">
        <v>3620</v>
      </c>
      <c r="B74" s="437" t="s">
        <v>383</v>
      </c>
      <c r="C74" s="437" t="s">
        <v>677</v>
      </c>
      <c r="D74" s="499">
        <f t="shared" si="0"/>
        <v>391</v>
      </c>
      <c r="E74" s="499">
        <f t="shared" si="1"/>
        <v>432</v>
      </c>
      <c r="F74" s="570">
        <f t="shared" si="2"/>
        <v>597</v>
      </c>
      <c r="G74" s="570">
        <f t="shared" si="2"/>
        <v>577</v>
      </c>
      <c r="I74">
        <v>391</v>
      </c>
      <c r="J74" s="5">
        <v>432</v>
      </c>
      <c r="K74" s="5">
        <v>597</v>
      </c>
      <c r="L74" s="5">
        <v>577</v>
      </c>
      <c r="M74" s="493">
        <v>24</v>
      </c>
      <c r="N74" s="493">
        <v>24</v>
      </c>
      <c r="O74" s="486">
        <f t="shared" si="7"/>
        <v>4</v>
      </c>
      <c r="P74" s="504">
        <f t="shared" si="4"/>
        <v>48</v>
      </c>
    </row>
    <row r="75" spans="1:16" s="492" customFormat="1" ht="15" customHeight="1" x14ac:dyDescent="0.2">
      <c r="A75" s="497">
        <v>3626</v>
      </c>
      <c r="B75" s="437" t="s">
        <v>552</v>
      </c>
      <c r="C75" s="437" t="s">
        <v>603</v>
      </c>
      <c r="D75" s="499">
        <f t="shared" ref="D75:D138" si="8">$G$2*I75</f>
        <v>439</v>
      </c>
      <c r="E75" s="499">
        <f t="shared" ref="E75:E138" si="9">$G$2*J75</f>
        <v>485</v>
      </c>
      <c r="F75" s="570">
        <f t="shared" ref="F75:G138" si="10">$G$2*K75</f>
        <v>600</v>
      </c>
      <c r="G75" s="570">
        <f t="shared" si="10"/>
        <v>578</v>
      </c>
      <c r="I75">
        <v>439</v>
      </c>
      <c r="J75" s="5">
        <v>485</v>
      </c>
      <c r="K75" s="5">
        <v>600</v>
      </c>
      <c r="L75" s="5">
        <v>578</v>
      </c>
      <c r="M75" s="493">
        <v>42</v>
      </c>
      <c r="N75" s="493">
        <v>30</v>
      </c>
      <c r="O75" s="486">
        <f t="shared" si="6"/>
        <v>8.75</v>
      </c>
      <c r="P75" s="504">
        <f t="shared" si="4"/>
        <v>72</v>
      </c>
    </row>
    <row r="76" spans="1:16" s="492" customFormat="1" ht="15" customHeight="1" x14ac:dyDescent="0.2">
      <c r="A76" s="497">
        <v>3630</v>
      </c>
      <c r="B76" s="498" t="s">
        <v>135</v>
      </c>
      <c r="C76" s="437" t="s">
        <v>604</v>
      </c>
      <c r="D76" s="499">
        <f t="shared" si="8"/>
        <v>496</v>
      </c>
      <c r="E76" s="499">
        <f t="shared" si="9"/>
        <v>546</v>
      </c>
      <c r="F76" s="570">
        <f t="shared" si="10"/>
        <v>601</v>
      </c>
      <c r="G76" s="570">
        <f t="shared" si="10"/>
        <v>581</v>
      </c>
      <c r="I76">
        <v>496</v>
      </c>
      <c r="J76" s="5">
        <v>546</v>
      </c>
      <c r="K76" s="5">
        <v>601</v>
      </c>
      <c r="L76" s="5">
        <v>581</v>
      </c>
      <c r="M76" s="493">
        <v>42</v>
      </c>
      <c r="N76" s="493">
        <v>36</v>
      </c>
      <c r="O76" s="486">
        <f t="shared" si="6"/>
        <v>10.5</v>
      </c>
      <c r="P76" s="504">
        <f t="shared" si="4"/>
        <v>78</v>
      </c>
    </row>
    <row r="77" spans="1:16" s="492" customFormat="1" ht="15" customHeight="1" x14ac:dyDescent="0.2">
      <c r="A77" s="497">
        <v>3640</v>
      </c>
      <c r="B77" s="498" t="s">
        <v>233</v>
      </c>
      <c r="C77" s="437" t="s">
        <v>606</v>
      </c>
      <c r="D77" s="499">
        <f t="shared" si="8"/>
        <v>613</v>
      </c>
      <c r="E77" s="499">
        <f t="shared" si="9"/>
        <v>670</v>
      </c>
      <c r="F77" s="570">
        <f t="shared" si="10"/>
        <v>611</v>
      </c>
      <c r="G77" s="570">
        <f t="shared" si="10"/>
        <v>589</v>
      </c>
      <c r="I77">
        <v>613</v>
      </c>
      <c r="J77" s="5">
        <v>670</v>
      </c>
      <c r="K77" s="5">
        <v>611</v>
      </c>
      <c r="L77" s="5">
        <v>589</v>
      </c>
      <c r="M77" s="493">
        <v>42</v>
      </c>
      <c r="N77" s="493">
        <v>48</v>
      </c>
      <c r="O77" s="486">
        <f t="shared" si="6"/>
        <v>14</v>
      </c>
      <c r="P77" s="504">
        <f t="shared" si="4"/>
        <v>90</v>
      </c>
    </row>
    <row r="78" spans="1:16" s="492" customFormat="1" ht="15" customHeight="1" x14ac:dyDescent="0.2">
      <c r="A78" s="497">
        <v>3650</v>
      </c>
      <c r="B78" s="437" t="s">
        <v>1183</v>
      </c>
      <c r="C78" s="437" t="s">
        <v>986</v>
      </c>
      <c r="D78" s="499">
        <f t="shared" si="8"/>
        <v>698</v>
      </c>
      <c r="E78" s="499">
        <f t="shared" si="9"/>
        <v>763</v>
      </c>
      <c r="F78" s="570">
        <f t="shared" si="10"/>
        <v>634</v>
      </c>
      <c r="G78" s="570">
        <f t="shared" si="10"/>
        <v>612</v>
      </c>
      <c r="I78">
        <v>698</v>
      </c>
      <c r="J78" s="5">
        <v>763</v>
      </c>
      <c r="K78" s="5">
        <v>634</v>
      </c>
      <c r="L78" s="5">
        <v>612</v>
      </c>
      <c r="M78" s="493">
        <v>42</v>
      </c>
      <c r="N78" s="493">
        <v>60</v>
      </c>
      <c r="O78" s="486">
        <f t="shared" si="6"/>
        <v>17.5</v>
      </c>
      <c r="P78" s="504">
        <f t="shared" si="4"/>
        <v>102</v>
      </c>
    </row>
    <row r="79" spans="1:16" s="492" customFormat="1" ht="15" customHeight="1" x14ac:dyDescent="0.2">
      <c r="A79" s="497">
        <v>3660</v>
      </c>
      <c r="B79" s="498" t="s">
        <v>136</v>
      </c>
      <c r="C79" s="437" t="s">
        <v>609</v>
      </c>
      <c r="D79" s="499">
        <f t="shared" si="8"/>
        <v>763</v>
      </c>
      <c r="E79" s="499">
        <f t="shared" si="9"/>
        <v>835</v>
      </c>
      <c r="F79" s="570">
        <f t="shared" si="10"/>
        <v>712</v>
      </c>
      <c r="G79" s="570">
        <f t="shared" si="10"/>
        <v>688</v>
      </c>
      <c r="I79">
        <v>763</v>
      </c>
      <c r="J79" s="5">
        <v>835</v>
      </c>
      <c r="K79" s="5">
        <v>712</v>
      </c>
      <c r="L79" s="5">
        <v>688</v>
      </c>
      <c r="M79" s="493">
        <v>42</v>
      </c>
      <c r="N79" s="493">
        <v>72</v>
      </c>
      <c r="O79" s="486">
        <f t="shared" si="6"/>
        <v>21</v>
      </c>
      <c r="P79" s="504">
        <f t="shared" si="4"/>
        <v>114</v>
      </c>
    </row>
    <row r="80" spans="1:16" s="492" customFormat="1" ht="15" customHeight="1" x14ac:dyDescent="0.2">
      <c r="A80" s="342">
        <v>3670</v>
      </c>
      <c r="B80" s="547" t="s">
        <v>440</v>
      </c>
      <c r="C80" s="558" t="s">
        <v>611</v>
      </c>
      <c r="D80" s="503">
        <f t="shared" si="8"/>
        <v>877</v>
      </c>
      <c r="E80" s="499">
        <f t="shared" si="9"/>
        <v>956</v>
      </c>
      <c r="F80" s="570">
        <f t="shared" si="10"/>
        <v>721</v>
      </c>
      <c r="G80" s="570">
        <f t="shared" si="10"/>
        <v>696</v>
      </c>
      <c r="I80">
        <v>877</v>
      </c>
      <c r="J80" s="5">
        <v>956</v>
      </c>
      <c r="K80" s="5">
        <v>721</v>
      </c>
      <c r="L80" s="5">
        <v>696</v>
      </c>
      <c r="M80" s="493">
        <v>42</v>
      </c>
      <c r="N80" s="493">
        <v>84</v>
      </c>
      <c r="O80" s="486">
        <f>M80*N80/144</f>
        <v>24.5</v>
      </c>
      <c r="P80" s="504">
        <f t="shared" si="4"/>
        <v>126</v>
      </c>
    </row>
    <row r="81" spans="1:16" s="492" customFormat="1" ht="15" customHeight="1" x14ac:dyDescent="0.2">
      <c r="A81" s="342">
        <v>3680</v>
      </c>
      <c r="B81" s="437" t="s">
        <v>529</v>
      </c>
      <c r="C81" s="437" t="s">
        <v>612</v>
      </c>
      <c r="D81" s="499">
        <f t="shared" si="8"/>
        <v>1236</v>
      </c>
      <c r="E81" s="499">
        <f t="shared" si="9"/>
        <v>1322</v>
      </c>
      <c r="F81" s="570">
        <f t="shared" si="10"/>
        <v>829</v>
      </c>
      <c r="G81" s="570">
        <f t="shared" si="10"/>
        <v>801</v>
      </c>
      <c r="I81">
        <v>1236</v>
      </c>
      <c r="J81" s="5">
        <v>1322</v>
      </c>
      <c r="K81" s="5">
        <v>829</v>
      </c>
      <c r="L81" s="5">
        <v>801</v>
      </c>
      <c r="M81" s="493">
        <v>42</v>
      </c>
      <c r="N81" s="493">
        <v>96</v>
      </c>
      <c r="O81" s="486">
        <f t="shared" si="6"/>
        <v>28</v>
      </c>
      <c r="P81" s="504">
        <f t="shared" si="4"/>
        <v>138</v>
      </c>
    </row>
    <row r="82" spans="1:16" s="492" customFormat="1" ht="15" hidden="1" customHeight="1" x14ac:dyDescent="0.2">
      <c r="A82" s="497">
        <v>3690</v>
      </c>
      <c r="B82" s="437" t="s">
        <v>647</v>
      </c>
      <c r="C82" s="437" t="s">
        <v>649</v>
      </c>
      <c r="D82" s="499">
        <f t="shared" si="8"/>
        <v>1107</v>
      </c>
      <c r="E82" s="499">
        <f t="shared" si="9"/>
        <v>1202</v>
      </c>
      <c r="F82" s="570">
        <f t="shared" si="10"/>
        <v>0</v>
      </c>
      <c r="G82" s="570">
        <f t="shared" si="10"/>
        <v>0</v>
      </c>
      <c r="I82" s="503">
        <v>1107</v>
      </c>
      <c r="J82" s="5">
        <v>1202</v>
      </c>
      <c r="K82" s="5">
        <v>0</v>
      </c>
      <c r="L82" s="5">
        <v>0</v>
      </c>
      <c r="M82" s="493">
        <v>36</v>
      </c>
      <c r="N82" s="511">
        <v>72</v>
      </c>
      <c r="O82" s="486">
        <f t="shared" si="6"/>
        <v>18</v>
      </c>
      <c r="P82" s="504">
        <f t="shared" si="4"/>
        <v>108</v>
      </c>
    </row>
    <row r="83" spans="1:16" s="492" customFormat="1" ht="15" hidden="1" customHeight="1" x14ac:dyDescent="0.2">
      <c r="A83" s="342">
        <v>36100</v>
      </c>
      <c r="B83" s="437" t="s">
        <v>648</v>
      </c>
      <c r="C83" s="437" t="s">
        <v>650</v>
      </c>
      <c r="D83" s="499">
        <f t="shared" si="8"/>
        <v>1276</v>
      </c>
      <c r="E83" s="499">
        <f t="shared" si="9"/>
        <v>1377</v>
      </c>
      <c r="F83" s="570">
        <f t="shared" si="10"/>
        <v>0</v>
      </c>
      <c r="G83" s="570">
        <f t="shared" si="10"/>
        <v>0</v>
      </c>
      <c r="I83" s="503">
        <v>1276</v>
      </c>
      <c r="J83" s="5">
        <v>1377</v>
      </c>
      <c r="K83" s="5">
        <v>0</v>
      </c>
      <c r="L83" s="5">
        <v>0</v>
      </c>
      <c r="M83" s="511">
        <v>36</v>
      </c>
      <c r="N83" s="493">
        <v>84</v>
      </c>
      <c r="O83" s="486">
        <f>M83*N83/144</f>
        <v>21</v>
      </c>
      <c r="P83" s="504">
        <f t="shared" si="4"/>
        <v>120</v>
      </c>
    </row>
    <row r="84" spans="1:16" s="492" customFormat="1" ht="15" hidden="1" customHeight="1" x14ac:dyDescent="0.2">
      <c r="A84" s="497">
        <v>36110</v>
      </c>
      <c r="B84" s="437" t="s">
        <v>847</v>
      </c>
      <c r="C84" s="437" t="s">
        <v>849</v>
      </c>
      <c r="D84" s="499">
        <f t="shared" si="8"/>
        <v>1419</v>
      </c>
      <c r="E84" s="499">
        <f t="shared" si="9"/>
        <v>1529</v>
      </c>
      <c r="F84" s="570">
        <f t="shared" si="10"/>
        <v>0</v>
      </c>
      <c r="G84" s="570">
        <f t="shared" si="10"/>
        <v>0</v>
      </c>
      <c r="I84" s="503">
        <v>1419</v>
      </c>
      <c r="J84" s="5">
        <v>1529</v>
      </c>
      <c r="K84" s="5">
        <v>0</v>
      </c>
      <c r="L84" s="5">
        <v>0</v>
      </c>
      <c r="M84" s="511">
        <v>36</v>
      </c>
      <c r="N84" s="493">
        <v>96</v>
      </c>
      <c r="O84" s="486">
        <f t="shared" ref="O84:O88" si="11">M84*N84/144</f>
        <v>24</v>
      </c>
      <c r="P84" s="504">
        <f t="shared" si="4"/>
        <v>132</v>
      </c>
    </row>
    <row r="85" spans="1:16" s="492" customFormat="1" ht="15" hidden="1" customHeight="1" x14ac:dyDescent="0.2">
      <c r="A85" s="506">
        <v>36120</v>
      </c>
      <c r="B85" s="453" t="s">
        <v>848</v>
      </c>
      <c r="C85" s="453" t="s">
        <v>850</v>
      </c>
      <c r="D85" s="507">
        <f t="shared" si="8"/>
        <v>2235</v>
      </c>
      <c r="E85" s="507">
        <f t="shared" si="9"/>
        <v>2351</v>
      </c>
      <c r="F85" s="570">
        <f t="shared" si="10"/>
        <v>0</v>
      </c>
      <c r="G85" s="570">
        <f t="shared" si="10"/>
        <v>0</v>
      </c>
      <c r="I85" s="503">
        <v>2235</v>
      </c>
      <c r="J85" s="5">
        <v>2351</v>
      </c>
      <c r="K85" s="5">
        <v>0</v>
      </c>
      <c r="L85" s="5">
        <v>0</v>
      </c>
      <c r="M85" s="511">
        <v>36</v>
      </c>
      <c r="N85" s="493">
        <v>96</v>
      </c>
      <c r="O85" s="486">
        <f t="shared" si="11"/>
        <v>24</v>
      </c>
      <c r="P85" s="504">
        <f t="shared" si="4"/>
        <v>132</v>
      </c>
    </row>
    <row r="86" spans="1:16" s="492" customFormat="1" ht="15" customHeight="1" x14ac:dyDescent="0.2">
      <c r="A86" s="509">
        <v>4010</v>
      </c>
      <c r="B86" s="550" t="s">
        <v>175</v>
      </c>
      <c r="C86" s="550" t="s">
        <v>651</v>
      </c>
      <c r="D86" s="510">
        <f t="shared" si="8"/>
        <v>314</v>
      </c>
      <c r="E86" s="510">
        <f t="shared" si="9"/>
        <v>351</v>
      </c>
      <c r="F86" s="572">
        <f t="shared" si="10"/>
        <v>597</v>
      </c>
      <c r="G86" s="572">
        <f t="shared" si="10"/>
        <v>577</v>
      </c>
      <c r="I86">
        <v>314</v>
      </c>
      <c r="J86" s="5">
        <v>351</v>
      </c>
      <c r="K86" s="5">
        <v>597</v>
      </c>
      <c r="L86" s="5">
        <v>577</v>
      </c>
      <c r="M86" s="493">
        <v>24</v>
      </c>
      <c r="N86" s="493">
        <v>24</v>
      </c>
      <c r="O86" s="486">
        <f t="shared" si="11"/>
        <v>4</v>
      </c>
      <c r="P86" s="504">
        <f t="shared" si="4"/>
        <v>48</v>
      </c>
    </row>
    <row r="87" spans="1:16" s="492" customFormat="1" ht="15" customHeight="1" x14ac:dyDescent="0.2">
      <c r="A87" s="497">
        <v>4016</v>
      </c>
      <c r="B87" s="437" t="s">
        <v>469</v>
      </c>
      <c r="C87" s="437" t="s">
        <v>652</v>
      </c>
      <c r="D87" s="499">
        <f t="shared" si="8"/>
        <v>369</v>
      </c>
      <c r="E87" s="499">
        <f t="shared" si="9"/>
        <v>411</v>
      </c>
      <c r="F87" s="570">
        <f t="shared" si="10"/>
        <v>597</v>
      </c>
      <c r="G87" s="570">
        <f t="shared" si="10"/>
        <v>577</v>
      </c>
      <c r="I87">
        <v>369</v>
      </c>
      <c r="J87" s="5">
        <v>411</v>
      </c>
      <c r="K87" s="5">
        <v>597</v>
      </c>
      <c r="L87" s="5">
        <v>577</v>
      </c>
      <c r="M87" s="493">
        <v>24</v>
      </c>
      <c r="N87" s="493">
        <v>24</v>
      </c>
      <c r="O87" s="486">
        <f t="shared" si="11"/>
        <v>4</v>
      </c>
      <c r="P87" s="504">
        <f t="shared" si="4"/>
        <v>48</v>
      </c>
    </row>
    <row r="88" spans="1:16" s="492" customFormat="1" ht="15" customHeight="1" x14ac:dyDescent="0.2">
      <c r="A88" s="497">
        <v>4020</v>
      </c>
      <c r="B88" s="437" t="s">
        <v>178</v>
      </c>
      <c r="C88" s="437" t="s">
        <v>678</v>
      </c>
      <c r="D88" s="499">
        <f t="shared" si="8"/>
        <v>416</v>
      </c>
      <c r="E88" s="499">
        <f t="shared" si="9"/>
        <v>462</v>
      </c>
      <c r="F88" s="570">
        <f t="shared" si="10"/>
        <v>600</v>
      </c>
      <c r="G88" s="570">
        <f t="shared" si="10"/>
        <v>578</v>
      </c>
      <c r="I88">
        <v>416</v>
      </c>
      <c r="J88" s="5">
        <v>462</v>
      </c>
      <c r="K88" s="5">
        <v>600</v>
      </c>
      <c r="L88" s="5">
        <v>578</v>
      </c>
      <c r="M88" s="493">
        <v>24</v>
      </c>
      <c r="N88" s="493">
        <v>24</v>
      </c>
      <c r="O88" s="486">
        <f t="shared" si="11"/>
        <v>4</v>
      </c>
      <c r="P88" s="504">
        <f t="shared" si="4"/>
        <v>48</v>
      </c>
    </row>
    <row r="89" spans="1:16" s="492" customFormat="1" ht="15" customHeight="1" x14ac:dyDescent="0.2">
      <c r="A89" s="497">
        <v>4026</v>
      </c>
      <c r="B89" s="437" t="s">
        <v>528</v>
      </c>
      <c r="C89" s="437" t="s">
        <v>613</v>
      </c>
      <c r="D89" s="499">
        <f t="shared" si="8"/>
        <v>484</v>
      </c>
      <c r="E89" s="499">
        <f t="shared" si="9"/>
        <v>534</v>
      </c>
      <c r="F89" s="570">
        <f t="shared" si="10"/>
        <v>605</v>
      </c>
      <c r="G89" s="570">
        <f t="shared" si="10"/>
        <v>585</v>
      </c>
      <c r="I89">
        <v>484</v>
      </c>
      <c r="J89" s="5">
        <v>534</v>
      </c>
      <c r="K89" s="5">
        <v>605</v>
      </c>
      <c r="L89" s="5">
        <v>585</v>
      </c>
      <c r="M89" s="493">
        <v>48</v>
      </c>
      <c r="N89" s="493">
        <v>30</v>
      </c>
      <c r="O89" s="486">
        <f t="shared" si="6"/>
        <v>10</v>
      </c>
      <c r="P89" s="504">
        <f t="shared" si="4"/>
        <v>78</v>
      </c>
    </row>
    <row r="90" spans="1:16" s="492" customFormat="1" ht="15" customHeight="1" x14ac:dyDescent="0.2">
      <c r="A90" s="497">
        <v>4030</v>
      </c>
      <c r="B90" s="498" t="s">
        <v>426</v>
      </c>
      <c r="C90" s="437" t="s">
        <v>614</v>
      </c>
      <c r="D90" s="499">
        <f t="shared" si="8"/>
        <v>528</v>
      </c>
      <c r="E90" s="499">
        <f t="shared" si="9"/>
        <v>581</v>
      </c>
      <c r="F90" s="570">
        <f t="shared" si="10"/>
        <v>608</v>
      </c>
      <c r="G90" s="570">
        <f t="shared" si="10"/>
        <v>588</v>
      </c>
      <c r="I90">
        <v>528</v>
      </c>
      <c r="J90" s="5">
        <v>581</v>
      </c>
      <c r="K90" s="5">
        <v>608</v>
      </c>
      <c r="L90" s="5">
        <v>588</v>
      </c>
      <c r="M90" s="493">
        <v>48</v>
      </c>
      <c r="N90" s="493">
        <v>36</v>
      </c>
      <c r="O90" s="486">
        <f t="shared" si="6"/>
        <v>12</v>
      </c>
      <c r="P90" s="504">
        <f t="shared" si="4"/>
        <v>84</v>
      </c>
    </row>
    <row r="91" spans="1:16" s="492" customFormat="1" ht="15" customHeight="1" x14ac:dyDescent="0.2">
      <c r="A91" s="497">
        <v>4036</v>
      </c>
      <c r="B91" s="437" t="s">
        <v>416</v>
      </c>
      <c r="C91" s="437" t="s">
        <v>882</v>
      </c>
      <c r="D91" s="499">
        <f t="shared" si="8"/>
        <v>613</v>
      </c>
      <c r="E91" s="499">
        <f t="shared" si="9"/>
        <v>670</v>
      </c>
      <c r="F91" s="570">
        <f t="shared" si="10"/>
        <v>611</v>
      </c>
      <c r="G91" s="570">
        <f t="shared" si="10"/>
        <v>589</v>
      </c>
      <c r="I91">
        <v>613</v>
      </c>
      <c r="J91" s="5">
        <v>670</v>
      </c>
      <c r="K91" s="5">
        <v>611</v>
      </c>
      <c r="L91" s="5">
        <v>589</v>
      </c>
      <c r="M91" s="493">
        <v>48</v>
      </c>
      <c r="N91" s="493">
        <v>44</v>
      </c>
      <c r="O91" s="486">
        <f t="shared" si="6"/>
        <v>14.6666666666667</v>
      </c>
      <c r="P91" s="504">
        <f t="shared" ref="P91:P154" si="12">M91+N91</f>
        <v>92</v>
      </c>
    </row>
    <row r="92" spans="1:16" s="492" customFormat="1" ht="15" customHeight="1" x14ac:dyDescent="0.2">
      <c r="A92" s="497">
        <v>4040</v>
      </c>
      <c r="B92" s="498" t="s">
        <v>138</v>
      </c>
      <c r="C92" s="437" t="s">
        <v>616</v>
      </c>
      <c r="D92" s="499">
        <f t="shared" si="8"/>
        <v>650</v>
      </c>
      <c r="E92" s="499">
        <f t="shared" si="9"/>
        <v>711</v>
      </c>
      <c r="F92" s="570">
        <f t="shared" si="10"/>
        <v>636</v>
      </c>
      <c r="G92" s="570">
        <f t="shared" si="10"/>
        <v>615</v>
      </c>
      <c r="I92">
        <v>650</v>
      </c>
      <c r="J92" s="5">
        <v>711</v>
      </c>
      <c r="K92" s="5">
        <v>636</v>
      </c>
      <c r="L92" s="5">
        <v>615</v>
      </c>
      <c r="M92" s="493">
        <v>48</v>
      </c>
      <c r="N92" s="493">
        <v>48</v>
      </c>
      <c r="O92" s="486">
        <f t="shared" si="6"/>
        <v>16</v>
      </c>
      <c r="P92" s="504">
        <f t="shared" si="12"/>
        <v>96</v>
      </c>
    </row>
    <row r="93" spans="1:16" s="492" customFormat="1" ht="15" customHeight="1" x14ac:dyDescent="0.2">
      <c r="A93" s="497">
        <v>4046</v>
      </c>
      <c r="B93" s="437" t="s">
        <v>309</v>
      </c>
      <c r="C93" s="437" t="s">
        <v>617</v>
      </c>
      <c r="D93" s="499">
        <f t="shared" si="8"/>
        <v>707</v>
      </c>
      <c r="E93" s="499">
        <f t="shared" si="9"/>
        <v>771</v>
      </c>
      <c r="F93" s="570">
        <f t="shared" si="10"/>
        <v>647</v>
      </c>
      <c r="G93" s="570">
        <f t="shared" si="10"/>
        <v>624</v>
      </c>
      <c r="I93">
        <v>707</v>
      </c>
      <c r="J93" s="5">
        <v>771</v>
      </c>
      <c r="K93" s="5">
        <v>647</v>
      </c>
      <c r="L93" s="5">
        <v>624</v>
      </c>
      <c r="M93" s="493">
        <v>48</v>
      </c>
      <c r="N93" s="493">
        <v>52</v>
      </c>
      <c r="O93" s="486">
        <f t="shared" si="6"/>
        <v>17.3333333333333</v>
      </c>
      <c r="P93" s="504">
        <f t="shared" si="12"/>
        <v>100</v>
      </c>
    </row>
    <row r="94" spans="1:16" s="492" customFormat="1" ht="15" customHeight="1" x14ac:dyDescent="0.2">
      <c r="A94" s="497">
        <v>4050</v>
      </c>
      <c r="B94" s="437" t="s">
        <v>1067</v>
      </c>
      <c r="C94" s="437" t="s">
        <v>883</v>
      </c>
      <c r="D94" s="499">
        <f t="shared" si="8"/>
        <v>747</v>
      </c>
      <c r="E94" s="499">
        <f t="shared" si="9"/>
        <v>815</v>
      </c>
      <c r="F94" s="570">
        <f t="shared" si="10"/>
        <v>651</v>
      </c>
      <c r="G94" s="570">
        <f t="shared" si="10"/>
        <v>630</v>
      </c>
      <c r="I94">
        <v>747</v>
      </c>
      <c r="J94" s="5">
        <v>815</v>
      </c>
      <c r="K94" s="5">
        <v>651</v>
      </c>
      <c r="L94" s="5">
        <v>630</v>
      </c>
      <c r="M94" s="493">
        <v>48</v>
      </c>
      <c r="N94" s="493">
        <v>54</v>
      </c>
      <c r="O94" s="486">
        <f t="shared" si="6"/>
        <v>18</v>
      </c>
      <c r="P94" s="504">
        <f t="shared" si="12"/>
        <v>102</v>
      </c>
    </row>
    <row r="95" spans="1:16" s="492" customFormat="1" ht="15" customHeight="1" x14ac:dyDescent="0.2">
      <c r="A95" s="497">
        <v>4056</v>
      </c>
      <c r="B95" s="437" t="s">
        <v>280</v>
      </c>
      <c r="C95" s="437" t="s">
        <v>618</v>
      </c>
      <c r="D95" s="499">
        <f t="shared" si="8"/>
        <v>777</v>
      </c>
      <c r="E95" s="499">
        <f t="shared" si="9"/>
        <v>848</v>
      </c>
      <c r="F95" s="570">
        <f t="shared" si="10"/>
        <v>712</v>
      </c>
      <c r="G95" s="570">
        <f t="shared" si="10"/>
        <v>688</v>
      </c>
      <c r="I95">
        <v>777</v>
      </c>
      <c r="J95" s="5">
        <v>848</v>
      </c>
      <c r="K95" s="5">
        <v>712</v>
      </c>
      <c r="L95" s="5">
        <v>688</v>
      </c>
      <c r="M95" s="493">
        <v>48</v>
      </c>
      <c r="N95" s="493">
        <v>66</v>
      </c>
      <c r="O95" s="486">
        <f t="shared" si="6"/>
        <v>22</v>
      </c>
      <c r="P95" s="504">
        <f t="shared" si="12"/>
        <v>114</v>
      </c>
    </row>
    <row r="96" spans="1:16" s="492" customFormat="1" ht="15" customHeight="1" x14ac:dyDescent="0.2">
      <c r="A96" s="497">
        <v>4060</v>
      </c>
      <c r="B96" s="437" t="s">
        <v>139</v>
      </c>
      <c r="C96" s="437" t="s">
        <v>619</v>
      </c>
      <c r="D96" s="499">
        <f t="shared" si="8"/>
        <v>824</v>
      </c>
      <c r="E96" s="499">
        <f t="shared" si="9"/>
        <v>900</v>
      </c>
      <c r="F96" s="570">
        <f t="shared" si="10"/>
        <v>715</v>
      </c>
      <c r="G96" s="570">
        <f t="shared" si="10"/>
        <v>690</v>
      </c>
      <c r="I96">
        <v>824</v>
      </c>
      <c r="J96" s="5">
        <v>900</v>
      </c>
      <c r="K96" s="5">
        <v>715</v>
      </c>
      <c r="L96" s="5">
        <v>690</v>
      </c>
      <c r="M96" s="493">
        <v>48</v>
      </c>
      <c r="N96" s="493">
        <v>72</v>
      </c>
      <c r="O96" s="486">
        <f t="shared" si="6"/>
        <v>24</v>
      </c>
      <c r="P96" s="504">
        <f t="shared" si="12"/>
        <v>120</v>
      </c>
    </row>
    <row r="97" spans="1:16" s="492" customFormat="1" ht="15" customHeight="1" x14ac:dyDescent="0.2">
      <c r="A97" s="497">
        <v>4070</v>
      </c>
      <c r="B97" s="437" t="s">
        <v>441</v>
      </c>
      <c r="C97" s="437" t="s">
        <v>621</v>
      </c>
      <c r="D97" s="499">
        <f t="shared" si="8"/>
        <v>1205</v>
      </c>
      <c r="E97" s="499">
        <f t="shared" si="9"/>
        <v>1287</v>
      </c>
      <c r="F97" s="570">
        <f t="shared" si="10"/>
        <v>766</v>
      </c>
      <c r="G97" s="570">
        <f t="shared" si="10"/>
        <v>740</v>
      </c>
      <c r="I97">
        <v>1205</v>
      </c>
      <c r="J97" s="5">
        <v>1287</v>
      </c>
      <c r="K97" s="5">
        <v>766</v>
      </c>
      <c r="L97" s="5">
        <v>740</v>
      </c>
      <c r="M97" s="493">
        <v>48</v>
      </c>
      <c r="N97" s="493">
        <v>84</v>
      </c>
      <c r="O97" s="486">
        <f t="shared" si="6"/>
        <v>28</v>
      </c>
      <c r="P97" s="504">
        <f t="shared" si="12"/>
        <v>132</v>
      </c>
    </row>
    <row r="98" spans="1:16" s="492" customFormat="1" ht="15" customHeight="1" x14ac:dyDescent="0.2">
      <c r="A98" s="497">
        <v>4080</v>
      </c>
      <c r="B98" s="437" t="s">
        <v>446</v>
      </c>
      <c r="C98" s="437" t="s">
        <v>622</v>
      </c>
      <c r="D98" s="499">
        <f t="shared" si="8"/>
        <v>1355</v>
      </c>
      <c r="E98" s="499">
        <f t="shared" si="9"/>
        <v>1445</v>
      </c>
      <c r="F98" s="571">
        <f t="shared" si="10"/>
        <v>842</v>
      </c>
      <c r="G98" s="571">
        <f t="shared" si="10"/>
        <v>813</v>
      </c>
      <c r="I98">
        <v>1355</v>
      </c>
      <c r="J98" s="5">
        <v>1445</v>
      </c>
      <c r="K98" s="5">
        <v>842</v>
      </c>
      <c r="L98" s="5">
        <v>813</v>
      </c>
      <c r="M98" s="493">
        <v>48</v>
      </c>
      <c r="N98" s="493">
        <v>96</v>
      </c>
      <c r="O98" s="486">
        <f t="shared" si="6"/>
        <v>32</v>
      </c>
      <c r="P98" s="504">
        <f t="shared" si="12"/>
        <v>144</v>
      </c>
    </row>
    <row r="99" spans="1:16" s="492" customFormat="1" ht="15" hidden="1" customHeight="1" x14ac:dyDescent="0.2">
      <c r="A99" s="497">
        <v>4090</v>
      </c>
      <c r="B99" s="437" t="s">
        <v>653</v>
      </c>
      <c r="C99" s="437" t="s">
        <v>655</v>
      </c>
      <c r="D99" s="499">
        <f t="shared" si="8"/>
        <v>1215</v>
      </c>
      <c r="E99" s="499">
        <f t="shared" si="9"/>
        <v>1314</v>
      </c>
      <c r="F99" s="570">
        <f t="shared" si="10"/>
        <v>0</v>
      </c>
      <c r="G99" s="570">
        <f t="shared" si="10"/>
        <v>0</v>
      </c>
      <c r="I99" s="503">
        <v>1215</v>
      </c>
      <c r="J99" s="5">
        <v>1314</v>
      </c>
      <c r="K99" s="5">
        <v>0</v>
      </c>
      <c r="L99" s="5">
        <v>0</v>
      </c>
      <c r="M99" s="493">
        <v>36</v>
      </c>
      <c r="N99" s="511">
        <v>72</v>
      </c>
      <c r="O99" s="486">
        <f t="shared" si="6"/>
        <v>18</v>
      </c>
      <c r="P99" s="504">
        <f t="shared" si="12"/>
        <v>108</v>
      </c>
    </row>
    <row r="100" spans="1:16" s="492" customFormat="1" ht="15" hidden="1" customHeight="1" x14ac:dyDescent="0.2">
      <c r="A100" s="342">
        <v>40100</v>
      </c>
      <c r="B100" s="437" t="s">
        <v>654</v>
      </c>
      <c r="C100" s="437" t="s">
        <v>656</v>
      </c>
      <c r="D100" s="499">
        <f t="shared" si="8"/>
        <v>1400</v>
      </c>
      <c r="E100" s="499">
        <f t="shared" si="9"/>
        <v>1506</v>
      </c>
      <c r="F100" s="570">
        <f t="shared" si="10"/>
        <v>0</v>
      </c>
      <c r="G100" s="570">
        <f t="shared" si="10"/>
        <v>0</v>
      </c>
      <c r="I100" s="503">
        <v>1400</v>
      </c>
      <c r="J100" s="5">
        <v>1506</v>
      </c>
      <c r="K100" s="5">
        <v>0</v>
      </c>
      <c r="L100" s="5">
        <v>0</v>
      </c>
      <c r="M100" s="511">
        <v>36</v>
      </c>
      <c r="N100" s="493">
        <v>84</v>
      </c>
      <c r="O100" s="486">
        <f>M100*N100/144</f>
        <v>21</v>
      </c>
      <c r="P100" s="504">
        <f t="shared" si="12"/>
        <v>120</v>
      </c>
    </row>
    <row r="101" spans="1:16" s="492" customFormat="1" ht="15" hidden="1" customHeight="1" x14ac:dyDescent="0.2">
      <c r="A101" s="497">
        <v>40110</v>
      </c>
      <c r="B101" s="437" t="s">
        <v>851</v>
      </c>
      <c r="C101" s="437" t="s">
        <v>853</v>
      </c>
      <c r="D101" s="499">
        <f t="shared" si="8"/>
        <v>2341</v>
      </c>
      <c r="E101" s="499">
        <f t="shared" si="9"/>
        <v>2455</v>
      </c>
      <c r="F101" s="570">
        <f t="shared" si="10"/>
        <v>0</v>
      </c>
      <c r="G101" s="570">
        <f t="shared" si="10"/>
        <v>0</v>
      </c>
      <c r="I101" s="503">
        <v>2341</v>
      </c>
      <c r="J101" s="5">
        <v>2455</v>
      </c>
      <c r="K101" s="5">
        <v>0</v>
      </c>
      <c r="L101" s="5">
        <v>0</v>
      </c>
      <c r="M101" s="511">
        <v>36</v>
      </c>
      <c r="N101" s="493">
        <v>96</v>
      </c>
      <c r="O101" s="486">
        <f t="shared" ref="O101:O116" si="13">M101*N101/144</f>
        <v>24</v>
      </c>
      <c r="P101" s="504">
        <f t="shared" si="12"/>
        <v>132</v>
      </c>
    </row>
    <row r="102" spans="1:16" s="492" customFormat="1" ht="15" hidden="1" customHeight="1" x14ac:dyDescent="0.2">
      <c r="A102" s="506">
        <v>40120</v>
      </c>
      <c r="B102" s="453" t="s">
        <v>852</v>
      </c>
      <c r="C102" s="453" t="s">
        <v>854</v>
      </c>
      <c r="D102" s="507">
        <f t="shared" si="8"/>
        <v>2553</v>
      </c>
      <c r="E102" s="507">
        <f t="shared" si="9"/>
        <v>2673</v>
      </c>
      <c r="F102" s="570">
        <f t="shared" si="10"/>
        <v>0</v>
      </c>
      <c r="G102" s="570">
        <f t="shared" si="10"/>
        <v>0</v>
      </c>
      <c r="I102" s="503">
        <v>2553</v>
      </c>
      <c r="J102" s="5">
        <v>2673</v>
      </c>
      <c r="K102" s="5">
        <v>0</v>
      </c>
      <c r="L102" s="5">
        <v>0</v>
      </c>
      <c r="M102" s="511">
        <v>36</v>
      </c>
      <c r="N102" s="493">
        <v>96</v>
      </c>
      <c r="O102" s="486">
        <f t="shared" si="13"/>
        <v>24</v>
      </c>
      <c r="P102" s="504">
        <f t="shared" si="12"/>
        <v>132</v>
      </c>
    </row>
    <row r="103" spans="1:16" s="492" customFormat="1" ht="15" customHeight="1" x14ac:dyDescent="0.2">
      <c r="A103" s="509">
        <v>4610</v>
      </c>
      <c r="B103" s="550" t="s">
        <v>384</v>
      </c>
      <c r="C103" s="550" t="s">
        <v>660</v>
      </c>
      <c r="D103" s="510">
        <f t="shared" si="8"/>
        <v>320</v>
      </c>
      <c r="E103" s="510">
        <f t="shared" si="9"/>
        <v>362</v>
      </c>
      <c r="F103" s="570">
        <f t="shared" si="10"/>
        <v>601</v>
      </c>
      <c r="G103" s="570">
        <f t="shared" si="10"/>
        <v>581</v>
      </c>
      <c r="I103">
        <v>320</v>
      </c>
      <c r="J103" s="5">
        <v>362</v>
      </c>
      <c r="K103" s="5">
        <v>601</v>
      </c>
      <c r="L103" s="5">
        <v>581</v>
      </c>
      <c r="M103" s="493">
        <v>24</v>
      </c>
      <c r="N103" s="493">
        <v>24</v>
      </c>
      <c r="O103" s="486">
        <f t="shared" si="13"/>
        <v>4</v>
      </c>
      <c r="P103" s="504">
        <f t="shared" si="12"/>
        <v>48</v>
      </c>
    </row>
    <row r="104" spans="1:16" s="492" customFormat="1" ht="15" customHeight="1" x14ac:dyDescent="0.2">
      <c r="A104" s="497">
        <v>4616</v>
      </c>
      <c r="B104" s="437" t="s">
        <v>470</v>
      </c>
      <c r="C104" s="437" t="s">
        <v>661</v>
      </c>
      <c r="D104" s="499">
        <f t="shared" si="8"/>
        <v>388</v>
      </c>
      <c r="E104" s="499">
        <f t="shared" si="9"/>
        <v>434</v>
      </c>
      <c r="F104" s="570">
        <f t="shared" si="10"/>
        <v>601</v>
      </c>
      <c r="G104" s="570">
        <f t="shared" si="10"/>
        <v>581</v>
      </c>
      <c r="I104">
        <v>388</v>
      </c>
      <c r="J104" s="5">
        <v>434</v>
      </c>
      <c r="K104" s="5">
        <v>601</v>
      </c>
      <c r="L104" s="5">
        <v>581</v>
      </c>
      <c r="M104" s="493">
        <v>24</v>
      </c>
      <c r="N104" s="493">
        <v>24</v>
      </c>
      <c r="O104" s="486">
        <f t="shared" si="13"/>
        <v>4</v>
      </c>
      <c r="P104" s="504">
        <f t="shared" si="12"/>
        <v>48</v>
      </c>
    </row>
    <row r="105" spans="1:16" s="492" customFormat="1" ht="15" customHeight="1" x14ac:dyDescent="0.2">
      <c r="A105" s="497">
        <v>4620</v>
      </c>
      <c r="B105" s="437" t="s">
        <v>387</v>
      </c>
      <c r="C105" s="437" t="s">
        <v>679</v>
      </c>
      <c r="D105" s="499">
        <f t="shared" si="8"/>
        <v>455</v>
      </c>
      <c r="E105" s="499">
        <f t="shared" si="9"/>
        <v>505</v>
      </c>
      <c r="F105" s="570">
        <f t="shared" si="10"/>
        <v>605</v>
      </c>
      <c r="G105" s="570">
        <f t="shared" si="10"/>
        <v>585</v>
      </c>
      <c r="I105">
        <v>455</v>
      </c>
      <c r="J105" s="5">
        <v>505</v>
      </c>
      <c r="K105" s="5">
        <v>605</v>
      </c>
      <c r="L105" s="5">
        <v>585</v>
      </c>
      <c r="M105" s="493">
        <v>24</v>
      </c>
      <c r="N105" s="493">
        <v>24</v>
      </c>
      <c r="O105" s="486">
        <f t="shared" si="13"/>
        <v>4</v>
      </c>
      <c r="P105" s="504">
        <f t="shared" si="12"/>
        <v>48</v>
      </c>
    </row>
    <row r="106" spans="1:16" s="492" customFormat="1" ht="15" customHeight="1" x14ac:dyDescent="0.2">
      <c r="A106" s="497">
        <v>4626</v>
      </c>
      <c r="B106" s="437" t="s">
        <v>657</v>
      </c>
      <c r="C106" s="437" t="s">
        <v>662</v>
      </c>
      <c r="D106" s="499">
        <f t="shared" si="8"/>
        <v>530</v>
      </c>
      <c r="E106" s="499">
        <f t="shared" si="9"/>
        <v>582</v>
      </c>
      <c r="F106" s="570">
        <f t="shared" si="10"/>
        <v>611</v>
      </c>
      <c r="G106" s="570">
        <f t="shared" si="10"/>
        <v>589</v>
      </c>
      <c r="I106">
        <v>530</v>
      </c>
      <c r="J106" s="5">
        <v>582</v>
      </c>
      <c r="K106" s="5">
        <v>611</v>
      </c>
      <c r="L106" s="5">
        <v>589</v>
      </c>
      <c r="M106" s="493">
        <v>48</v>
      </c>
      <c r="N106" s="493">
        <v>30</v>
      </c>
      <c r="O106" s="486">
        <f t="shared" si="13"/>
        <v>10</v>
      </c>
      <c r="P106" s="504">
        <f t="shared" si="12"/>
        <v>78</v>
      </c>
    </row>
    <row r="107" spans="1:16" s="492" customFormat="1" ht="15" customHeight="1" x14ac:dyDescent="0.2">
      <c r="A107" s="497">
        <v>4630</v>
      </c>
      <c r="B107" s="498" t="s">
        <v>358</v>
      </c>
      <c r="C107" s="437" t="s">
        <v>663</v>
      </c>
      <c r="D107" s="499">
        <f t="shared" si="8"/>
        <v>593</v>
      </c>
      <c r="E107" s="499">
        <f t="shared" si="9"/>
        <v>650</v>
      </c>
      <c r="F107" s="570">
        <f t="shared" si="10"/>
        <v>612</v>
      </c>
      <c r="G107" s="570">
        <f t="shared" si="10"/>
        <v>592</v>
      </c>
      <c r="I107">
        <v>593</v>
      </c>
      <c r="J107" s="5">
        <v>650</v>
      </c>
      <c r="K107" s="5">
        <v>612</v>
      </c>
      <c r="L107" s="5">
        <v>592</v>
      </c>
      <c r="M107" s="493">
        <v>48</v>
      </c>
      <c r="N107" s="493">
        <v>36</v>
      </c>
      <c r="O107" s="486">
        <f t="shared" si="13"/>
        <v>12</v>
      </c>
      <c r="P107" s="504">
        <f t="shared" si="12"/>
        <v>84</v>
      </c>
    </row>
    <row r="108" spans="1:16" s="492" customFormat="1" ht="15" customHeight="1" x14ac:dyDescent="0.2">
      <c r="A108" s="497">
        <v>4636</v>
      </c>
      <c r="B108" s="437" t="s">
        <v>1072</v>
      </c>
      <c r="C108" s="437" t="s">
        <v>989</v>
      </c>
      <c r="D108" s="499">
        <f t="shared" si="8"/>
        <v>654</v>
      </c>
      <c r="E108" s="499">
        <f t="shared" si="9"/>
        <v>715</v>
      </c>
      <c r="F108" s="570">
        <f t="shared" si="10"/>
        <v>647</v>
      </c>
      <c r="G108" s="570">
        <f t="shared" si="10"/>
        <v>624</v>
      </c>
      <c r="I108">
        <v>654</v>
      </c>
      <c r="J108" s="5">
        <v>715</v>
      </c>
      <c r="K108" s="5">
        <v>647</v>
      </c>
      <c r="L108" s="5">
        <v>624</v>
      </c>
      <c r="M108" s="493">
        <v>48</v>
      </c>
      <c r="N108" s="493">
        <v>44</v>
      </c>
      <c r="O108" s="486">
        <f t="shared" si="13"/>
        <v>14.6666666666667</v>
      </c>
      <c r="P108" s="504">
        <f t="shared" si="12"/>
        <v>92</v>
      </c>
    </row>
    <row r="109" spans="1:16" s="492" customFormat="1" ht="15" customHeight="1" x14ac:dyDescent="0.2">
      <c r="A109" s="497">
        <v>4640</v>
      </c>
      <c r="B109" s="498" t="s">
        <v>310</v>
      </c>
      <c r="C109" s="437" t="s">
        <v>664</v>
      </c>
      <c r="D109" s="499">
        <f t="shared" si="8"/>
        <v>707</v>
      </c>
      <c r="E109" s="499">
        <f t="shared" si="9"/>
        <v>771</v>
      </c>
      <c r="F109" s="570">
        <f t="shared" si="10"/>
        <v>651</v>
      </c>
      <c r="G109" s="570">
        <f t="shared" si="10"/>
        <v>624</v>
      </c>
      <c r="I109">
        <v>707</v>
      </c>
      <c r="J109" s="5">
        <v>771</v>
      </c>
      <c r="K109" s="5">
        <v>651</v>
      </c>
      <c r="L109" s="5">
        <v>624</v>
      </c>
      <c r="M109" s="493">
        <v>48</v>
      </c>
      <c r="N109" s="493">
        <v>48</v>
      </c>
      <c r="O109" s="486">
        <f t="shared" si="13"/>
        <v>16</v>
      </c>
      <c r="P109" s="504">
        <f t="shared" si="12"/>
        <v>96</v>
      </c>
    </row>
    <row r="110" spans="1:16" s="492" customFormat="1" ht="15" customHeight="1" x14ac:dyDescent="0.2">
      <c r="A110" s="497">
        <v>4650</v>
      </c>
      <c r="B110" s="437" t="s">
        <v>1184</v>
      </c>
      <c r="C110" s="437" t="s">
        <v>671</v>
      </c>
      <c r="D110" s="499">
        <f t="shared" si="8"/>
        <v>804</v>
      </c>
      <c r="E110" s="499">
        <f t="shared" si="9"/>
        <v>875</v>
      </c>
      <c r="F110" s="570">
        <f t="shared" si="10"/>
        <v>671</v>
      </c>
      <c r="G110" s="570">
        <f t="shared" si="10"/>
        <v>630</v>
      </c>
      <c r="I110">
        <v>804</v>
      </c>
      <c r="J110" s="5">
        <v>875</v>
      </c>
      <c r="K110" s="5">
        <v>671</v>
      </c>
      <c r="L110" s="5">
        <v>630</v>
      </c>
      <c r="M110" s="493">
        <v>48</v>
      </c>
      <c r="N110" s="493">
        <v>52</v>
      </c>
      <c r="O110" s="486">
        <f t="shared" si="13"/>
        <v>17.3333333333333</v>
      </c>
      <c r="P110" s="504">
        <f t="shared" si="12"/>
        <v>100</v>
      </c>
    </row>
    <row r="111" spans="1:16" s="492" customFormat="1" ht="15" customHeight="1" x14ac:dyDescent="0.2">
      <c r="A111" s="497">
        <v>4660</v>
      </c>
      <c r="B111" s="437" t="s">
        <v>359</v>
      </c>
      <c r="C111" s="437" t="s">
        <v>667</v>
      </c>
      <c r="D111" s="499">
        <f t="shared" si="8"/>
        <v>1047</v>
      </c>
      <c r="E111" s="499">
        <f t="shared" si="9"/>
        <v>1126</v>
      </c>
      <c r="F111" s="570">
        <f t="shared" si="10"/>
        <v>734</v>
      </c>
      <c r="G111" s="570">
        <f t="shared" si="10"/>
        <v>708</v>
      </c>
      <c r="I111">
        <v>1047</v>
      </c>
      <c r="J111" s="5">
        <v>1126</v>
      </c>
      <c r="K111" s="5">
        <v>734</v>
      </c>
      <c r="L111" s="5">
        <v>708</v>
      </c>
      <c r="M111" s="493">
        <v>48</v>
      </c>
      <c r="N111" s="493">
        <v>54</v>
      </c>
      <c r="O111" s="486">
        <f t="shared" si="13"/>
        <v>18</v>
      </c>
      <c r="P111" s="504">
        <f t="shared" si="12"/>
        <v>102</v>
      </c>
    </row>
    <row r="112" spans="1:16" s="492" customFormat="1" ht="15" customHeight="1" x14ac:dyDescent="0.2">
      <c r="A112" s="497">
        <v>4670</v>
      </c>
      <c r="B112" s="437" t="s">
        <v>447</v>
      </c>
      <c r="C112" s="437" t="s">
        <v>668</v>
      </c>
      <c r="D112" s="499">
        <f t="shared" si="8"/>
        <v>1330</v>
      </c>
      <c r="E112" s="499">
        <f t="shared" si="9"/>
        <v>1417</v>
      </c>
      <c r="F112" s="570">
        <f t="shared" si="10"/>
        <v>837</v>
      </c>
      <c r="G112" s="570">
        <f t="shared" si="10"/>
        <v>809</v>
      </c>
      <c r="I112">
        <v>1330</v>
      </c>
      <c r="J112" s="5">
        <v>1417</v>
      </c>
      <c r="K112" s="5">
        <v>837</v>
      </c>
      <c r="L112" s="5">
        <v>809</v>
      </c>
      <c r="M112" s="493">
        <v>48</v>
      </c>
      <c r="N112" s="493">
        <v>66</v>
      </c>
      <c r="O112" s="486">
        <f t="shared" si="13"/>
        <v>22</v>
      </c>
      <c r="P112" s="504">
        <f t="shared" si="12"/>
        <v>114</v>
      </c>
    </row>
    <row r="113" spans="1:16" s="492" customFormat="1" ht="15" customHeight="1" x14ac:dyDescent="0.2">
      <c r="A113" s="497">
        <v>4680</v>
      </c>
      <c r="B113" s="437" t="s">
        <v>448</v>
      </c>
      <c r="C113" s="437" t="s">
        <v>625</v>
      </c>
      <c r="D113" s="499">
        <f t="shared" si="8"/>
        <v>1498</v>
      </c>
      <c r="E113" s="499">
        <f t="shared" si="9"/>
        <v>1592</v>
      </c>
      <c r="F113" s="570">
        <f t="shared" si="10"/>
        <v>981</v>
      </c>
      <c r="G113" s="570">
        <f t="shared" si="10"/>
        <v>947</v>
      </c>
      <c r="I113">
        <v>1498</v>
      </c>
      <c r="J113" s="5">
        <v>1592</v>
      </c>
      <c r="K113" s="5">
        <v>981</v>
      </c>
      <c r="L113" s="5">
        <v>947</v>
      </c>
      <c r="M113" s="493">
        <v>48</v>
      </c>
      <c r="N113" s="493">
        <v>72</v>
      </c>
      <c r="O113" s="486">
        <f t="shared" si="13"/>
        <v>24</v>
      </c>
      <c r="P113" s="504">
        <f t="shared" si="12"/>
        <v>120</v>
      </c>
    </row>
    <row r="114" spans="1:16" s="492" customFormat="1" ht="15" hidden="1" customHeight="1" x14ac:dyDescent="0.2">
      <c r="A114" s="497">
        <v>4690</v>
      </c>
      <c r="B114" s="437" t="s">
        <v>658</v>
      </c>
      <c r="C114" s="437" t="s">
        <v>669</v>
      </c>
      <c r="D114" s="499">
        <f t="shared" si="8"/>
        <v>2025</v>
      </c>
      <c r="E114" s="499">
        <f t="shared" si="9"/>
        <v>2127</v>
      </c>
      <c r="F114" s="570">
        <f t="shared" si="10"/>
        <v>0</v>
      </c>
      <c r="G114" s="570">
        <f t="shared" si="10"/>
        <v>0</v>
      </c>
      <c r="I114" s="503">
        <v>2025</v>
      </c>
      <c r="J114" s="5">
        <v>2127</v>
      </c>
      <c r="K114" s="5">
        <v>0</v>
      </c>
      <c r="L114" s="5">
        <v>0</v>
      </c>
      <c r="M114" s="493">
        <v>48</v>
      </c>
      <c r="N114" s="493">
        <v>84</v>
      </c>
      <c r="O114" s="486">
        <f t="shared" si="13"/>
        <v>28</v>
      </c>
      <c r="P114" s="504">
        <f t="shared" si="12"/>
        <v>132</v>
      </c>
    </row>
    <row r="115" spans="1:16" s="492" customFormat="1" ht="15" hidden="1" customHeight="1" x14ac:dyDescent="0.2">
      <c r="A115" s="497">
        <v>46100</v>
      </c>
      <c r="B115" s="437" t="s">
        <v>659</v>
      </c>
      <c r="C115" s="437" t="s">
        <v>670</v>
      </c>
      <c r="D115" s="499">
        <f t="shared" si="8"/>
        <v>2394</v>
      </c>
      <c r="E115" s="499">
        <f t="shared" si="9"/>
        <v>2503</v>
      </c>
      <c r="F115" s="570">
        <f t="shared" si="10"/>
        <v>0</v>
      </c>
      <c r="G115" s="570">
        <f t="shared" si="10"/>
        <v>0</v>
      </c>
      <c r="I115" s="503">
        <v>2394</v>
      </c>
      <c r="J115" s="5">
        <v>2503</v>
      </c>
      <c r="K115" s="5">
        <v>0</v>
      </c>
      <c r="L115" s="5">
        <v>0</v>
      </c>
      <c r="M115" s="493">
        <v>48</v>
      </c>
      <c r="N115" s="493">
        <v>96</v>
      </c>
      <c r="O115" s="486">
        <f t="shared" si="13"/>
        <v>32</v>
      </c>
      <c r="P115" s="504">
        <f t="shared" si="12"/>
        <v>144</v>
      </c>
    </row>
    <row r="116" spans="1:16" s="492" customFormat="1" ht="15" hidden="1" customHeight="1" x14ac:dyDescent="0.2">
      <c r="A116" s="497">
        <v>46110</v>
      </c>
      <c r="B116" s="437" t="s">
        <v>855</v>
      </c>
      <c r="C116" s="437" t="s">
        <v>857</v>
      </c>
      <c r="D116" s="499">
        <f t="shared" si="8"/>
        <v>2633</v>
      </c>
      <c r="E116" s="499">
        <f t="shared" si="9"/>
        <v>2749</v>
      </c>
      <c r="F116" s="570">
        <f t="shared" si="10"/>
        <v>0</v>
      </c>
      <c r="G116" s="570">
        <f t="shared" si="10"/>
        <v>0</v>
      </c>
      <c r="I116" s="503">
        <v>2633</v>
      </c>
      <c r="J116" s="5">
        <v>2749</v>
      </c>
      <c r="K116" s="5">
        <v>0</v>
      </c>
      <c r="L116" s="5">
        <v>0</v>
      </c>
      <c r="M116" s="493">
        <v>36</v>
      </c>
      <c r="N116" s="511">
        <v>72</v>
      </c>
      <c r="O116" s="486">
        <f t="shared" si="13"/>
        <v>18</v>
      </c>
      <c r="P116" s="504">
        <f t="shared" si="12"/>
        <v>108</v>
      </c>
    </row>
    <row r="117" spans="1:16" s="492" customFormat="1" ht="15" hidden="1" customHeight="1" x14ac:dyDescent="0.2">
      <c r="A117" s="342">
        <v>46120</v>
      </c>
      <c r="B117" s="437" t="s">
        <v>856</v>
      </c>
      <c r="C117" s="437" t="s">
        <v>858</v>
      </c>
      <c r="D117" s="499">
        <f t="shared" si="8"/>
        <v>2872</v>
      </c>
      <c r="E117" s="499">
        <f t="shared" si="9"/>
        <v>2996</v>
      </c>
      <c r="F117" s="570">
        <f t="shared" si="10"/>
        <v>0</v>
      </c>
      <c r="G117" s="570">
        <f t="shared" si="10"/>
        <v>0</v>
      </c>
      <c r="I117" s="503">
        <v>2872</v>
      </c>
      <c r="J117" s="5">
        <v>2996</v>
      </c>
      <c r="K117" s="5">
        <v>0</v>
      </c>
      <c r="L117" s="5">
        <v>0</v>
      </c>
      <c r="M117" s="511">
        <v>36</v>
      </c>
      <c r="N117" s="493">
        <v>84</v>
      </c>
      <c r="O117" s="486">
        <f>M117*N117/144</f>
        <v>21</v>
      </c>
      <c r="P117" s="504">
        <f t="shared" si="12"/>
        <v>120</v>
      </c>
    </row>
    <row r="118" spans="1:16" s="492" customFormat="1" ht="15" customHeight="1" x14ac:dyDescent="0.2">
      <c r="A118" s="509">
        <v>5010</v>
      </c>
      <c r="B118" s="550" t="s">
        <v>179</v>
      </c>
      <c r="C118" s="550" t="s">
        <v>683</v>
      </c>
      <c r="D118" s="510">
        <f t="shared" si="8"/>
        <v>339</v>
      </c>
      <c r="E118" s="510">
        <f t="shared" si="9"/>
        <v>385</v>
      </c>
      <c r="F118" s="572">
        <f t="shared" si="10"/>
        <v>608</v>
      </c>
      <c r="G118" s="572">
        <f t="shared" si="10"/>
        <v>588</v>
      </c>
      <c r="I118">
        <v>339</v>
      </c>
      <c r="J118" s="5">
        <v>385</v>
      </c>
      <c r="K118" s="5">
        <v>608</v>
      </c>
      <c r="L118" s="5">
        <v>588</v>
      </c>
      <c r="M118" s="493">
        <v>24</v>
      </c>
      <c r="N118" s="493">
        <v>24</v>
      </c>
      <c r="O118" s="486">
        <f t="shared" ref="O118:O131" si="14">M118*N118/144</f>
        <v>4</v>
      </c>
      <c r="P118" s="504">
        <f t="shared" si="12"/>
        <v>48</v>
      </c>
    </row>
    <row r="119" spans="1:16" s="492" customFormat="1" ht="15" customHeight="1" x14ac:dyDescent="0.2">
      <c r="A119" s="497">
        <v>5016</v>
      </c>
      <c r="B119" s="437" t="s">
        <v>471</v>
      </c>
      <c r="C119" s="437" t="s">
        <v>684</v>
      </c>
      <c r="D119" s="499">
        <f t="shared" si="8"/>
        <v>415</v>
      </c>
      <c r="E119" s="499">
        <f t="shared" si="9"/>
        <v>465</v>
      </c>
      <c r="F119" s="570">
        <f t="shared" si="10"/>
        <v>608</v>
      </c>
      <c r="G119" s="570">
        <f t="shared" si="10"/>
        <v>588</v>
      </c>
      <c r="I119">
        <v>415</v>
      </c>
      <c r="J119" s="5">
        <v>465</v>
      </c>
      <c r="K119" s="5">
        <v>608</v>
      </c>
      <c r="L119" s="5">
        <v>588</v>
      </c>
      <c r="M119" s="493">
        <v>24</v>
      </c>
      <c r="N119" s="493">
        <v>24</v>
      </c>
      <c r="O119" s="486">
        <f t="shared" si="14"/>
        <v>4</v>
      </c>
      <c r="P119" s="504">
        <f t="shared" si="12"/>
        <v>48</v>
      </c>
    </row>
    <row r="120" spans="1:16" s="492" customFormat="1" ht="15" customHeight="1" x14ac:dyDescent="0.2">
      <c r="A120" s="497">
        <v>5020</v>
      </c>
      <c r="B120" s="437" t="s">
        <v>182</v>
      </c>
      <c r="C120" s="437" t="s">
        <v>685</v>
      </c>
      <c r="D120" s="499">
        <f t="shared" si="8"/>
        <v>486</v>
      </c>
      <c r="E120" s="499">
        <f t="shared" si="9"/>
        <v>539</v>
      </c>
      <c r="F120" s="570">
        <f t="shared" si="10"/>
        <v>611</v>
      </c>
      <c r="G120" s="570">
        <f t="shared" si="10"/>
        <v>589</v>
      </c>
      <c r="I120">
        <v>486</v>
      </c>
      <c r="J120" s="5">
        <v>539</v>
      </c>
      <c r="K120" s="5">
        <v>611</v>
      </c>
      <c r="L120" s="5">
        <v>589</v>
      </c>
      <c r="M120" s="493">
        <v>24</v>
      </c>
      <c r="N120" s="493">
        <v>24</v>
      </c>
      <c r="O120" s="486">
        <f t="shared" si="14"/>
        <v>4</v>
      </c>
      <c r="P120" s="504">
        <f t="shared" si="12"/>
        <v>48</v>
      </c>
    </row>
    <row r="121" spans="1:16" s="492" customFormat="1" ht="15" customHeight="1" x14ac:dyDescent="0.2">
      <c r="A121" s="497">
        <v>5026</v>
      </c>
      <c r="B121" s="437" t="s">
        <v>672</v>
      </c>
      <c r="C121" s="437" t="s">
        <v>686</v>
      </c>
      <c r="D121" s="499">
        <f t="shared" si="8"/>
        <v>547</v>
      </c>
      <c r="E121" s="499">
        <f t="shared" si="9"/>
        <v>604</v>
      </c>
      <c r="F121" s="570">
        <f t="shared" si="10"/>
        <v>616</v>
      </c>
      <c r="G121" s="570">
        <f t="shared" si="10"/>
        <v>596</v>
      </c>
      <c r="I121">
        <v>547</v>
      </c>
      <c r="J121" s="5">
        <v>604</v>
      </c>
      <c r="K121" s="5">
        <v>616</v>
      </c>
      <c r="L121" s="5">
        <v>596</v>
      </c>
      <c r="M121" s="493">
        <v>48</v>
      </c>
      <c r="N121" s="493">
        <v>30</v>
      </c>
      <c r="O121" s="486">
        <f t="shared" si="14"/>
        <v>10</v>
      </c>
      <c r="P121" s="504">
        <f t="shared" si="12"/>
        <v>78</v>
      </c>
    </row>
    <row r="122" spans="1:16" s="492" customFormat="1" ht="15" customHeight="1" x14ac:dyDescent="0.2">
      <c r="A122" s="497">
        <v>5030</v>
      </c>
      <c r="B122" s="498" t="s">
        <v>140</v>
      </c>
      <c r="C122" s="437" t="s">
        <v>687</v>
      </c>
      <c r="D122" s="499">
        <f t="shared" si="8"/>
        <v>627</v>
      </c>
      <c r="E122" s="499">
        <f t="shared" si="9"/>
        <v>688</v>
      </c>
      <c r="F122" s="570">
        <f t="shared" si="10"/>
        <v>621</v>
      </c>
      <c r="G122" s="570">
        <f t="shared" si="10"/>
        <v>600</v>
      </c>
      <c r="I122">
        <v>627</v>
      </c>
      <c r="J122" s="5">
        <v>688</v>
      </c>
      <c r="K122" s="5">
        <v>621</v>
      </c>
      <c r="L122" s="5">
        <v>600</v>
      </c>
      <c r="M122" s="493">
        <v>48</v>
      </c>
      <c r="N122" s="493">
        <v>36</v>
      </c>
      <c r="O122" s="486">
        <f t="shared" si="14"/>
        <v>12</v>
      </c>
      <c r="P122" s="504">
        <f t="shared" si="12"/>
        <v>84</v>
      </c>
    </row>
    <row r="123" spans="1:16" s="492" customFormat="1" ht="15" customHeight="1" x14ac:dyDescent="0.2">
      <c r="A123" s="497">
        <v>5036</v>
      </c>
      <c r="B123" s="437" t="s">
        <v>1073</v>
      </c>
      <c r="C123" s="437" t="s">
        <v>991</v>
      </c>
      <c r="D123" s="499">
        <f t="shared" si="8"/>
        <v>698</v>
      </c>
      <c r="E123" s="499">
        <f t="shared" si="9"/>
        <v>763</v>
      </c>
      <c r="F123" s="570">
        <f t="shared" si="10"/>
        <v>634</v>
      </c>
      <c r="G123" s="570">
        <f t="shared" si="10"/>
        <v>612</v>
      </c>
      <c r="I123">
        <v>698</v>
      </c>
      <c r="J123" s="5">
        <v>763</v>
      </c>
      <c r="K123" s="5">
        <v>634</v>
      </c>
      <c r="L123" s="5">
        <v>612</v>
      </c>
      <c r="M123" s="493">
        <v>48</v>
      </c>
      <c r="N123" s="493">
        <v>44</v>
      </c>
      <c r="O123" s="486">
        <f t="shared" si="14"/>
        <v>14.6666666666667</v>
      </c>
      <c r="P123" s="504">
        <f t="shared" si="12"/>
        <v>92</v>
      </c>
    </row>
    <row r="124" spans="1:16" s="492" customFormat="1" ht="15" customHeight="1" x14ac:dyDescent="0.2">
      <c r="A124" s="497">
        <v>5040</v>
      </c>
      <c r="B124" s="498" t="s">
        <v>141</v>
      </c>
      <c r="C124" s="437" t="s">
        <v>688</v>
      </c>
      <c r="D124" s="499">
        <f t="shared" si="8"/>
        <v>747</v>
      </c>
      <c r="E124" s="499">
        <f t="shared" si="9"/>
        <v>815</v>
      </c>
      <c r="F124" s="570">
        <f t="shared" si="10"/>
        <v>651</v>
      </c>
      <c r="G124" s="570">
        <f t="shared" si="10"/>
        <v>630</v>
      </c>
      <c r="I124">
        <v>747</v>
      </c>
      <c r="J124" s="5">
        <v>815</v>
      </c>
      <c r="K124" s="5">
        <v>651</v>
      </c>
      <c r="L124" s="5">
        <v>630</v>
      </c>
      <c r="M124" s="493">
        <v>48</v>
      </c>
      <c r="N124" s="493">
        <v>48</v>
      </c>
      <c r="O124" s="486">
        <f t="shared" si="14"/>
        <v>16</v>
      </c>
      <c r="P124" s="504">
        <f t="shared" si="12"/>
        <v>96</v>
      </c>
    </row>
    <row r="125" spans="1:16" s="492" customFormat="1" ht="15" customHeight="1" x14ac:dyDescent="0.2">
      <c r="A125" s="497">
        <v>5046</v>
      </c>
      <c r="B125" s="437" t="s">
        <v>1074</v>
      </c>
      <c r="C125" s="437" t="s">
        <v>689</v>
      </c>
      <c r="D125" s="499">
        <f t="shared" si="8"/>
        <v>804</v>
      </c>
      <c r="E125" s="499">
        <f t="shared" si="9"/>
        <v>875</v>
      </c>
      <c r="F125" s="570">
        <f t="shared" si="10"/>
        <v>651</v>
      </c>
      <c r="G125" s="570">
        <f t="shared" si="10"/>
        <v>630</v>
      </c>
      <c r="I125">
        <v>804</v>
      </c>
      <c r="J125" s="5">
        <v>875</v>
      </c>
      <c r="K125" s="5">
        <v>651</v>
      </c>
      <c r="L125" s="5">
        <v>630</v>
      </c>
      <c r="M125" s="493">
        <v>48</v>
      </c>
      <c r="N125" s="493">
        <v>52</v>
      </c>
      <c r="O125" s="486">
        <f t="shared" si="14"/>
        <v>17.3333333333333</v>
      </c>
      <c r="P125" s="504">
        <f t="shared" si="12"/>
        <v>100</v>
      </c>
    </row>
    <row r="126" spans="1:16" s="492" customFormat="1" ht="15" customHeight="1" x14ac:dyDescent="0.2">
      <c r="A126" s="497">
        <v>5050</v>
      </c>
      <c r="B126" s="437" t="s">
        <v>961</v>
      </c>
      <c r="C126" s="437" t="s">
        <v>964</v>
      </c>
      <c r="D126" s="499">
        <f t="shared" si="8"/>
        <v>891</v>
      </c>
      <c r="E126" s="499">
        <f t="shared" si="9"/>
        <v>967</v>
      </c>
      <c r="F126" s="570">
        <f t="shared" si="10"/>
        <v>590</v>
      </c>
      <c r="G126" s="570">
        <f t="shared" si="10"/>
        <v>700</v>
      </c>
      <c r="I126">
        <v>891</v>
      </c>
      <c r="J126" s="5">
        <v>967</v>
      </c>
      <c r="K126" s="5">
        <v>590</v>
      </c>
      <c r="L126" s="5">
        <v>700</v>
      </c>
      <c r="M126" s="493">
        <v>48</v>
      </c>
      <c r="N126" s="493">
        <v>54</v>
      </c>
      <c r="O126" s="486">
        <f t="shared" si="14"/>
        <v>18</v>
      </c>
      <c r="P126" s="504">
        <f t="shared" si="12"/>
        <v>102</v>
      </c>
    </row>
    <row r="127" spans="1:16" s="492" customFormat="1" ht="15" customHeight="1" x14ac:dyDescent="0.2">
      <c r="A127" s="497">
        <v>5056</v>
      </c>
      <c r="B127" s="437" t="s">
        <v>282</v>
      </c>
      <c r="C127" s="437" t="s">
        <v>690</v>
      </c>
      <c r="D127" s="499">
        <f t="shared" si="8"/>
        <v>1125</v>
      </c>
      <c r="E127" s="499">
        <f t="shared" si="9"/>
        <v>1205</v>
      </c>
      <c r="F127" s="570">
        <f t="shared" si="10"/>
        <v>748</v>
      </c>
      <c r="G127" s="570">
        <f t="shared" si="10"/>
        <v>732</v>
      </c>
      <c r="I127">
        <v>1125</v>
      </c>
      <c r="J127" s="5">
        <v>1205</v>
      </c>
      <c r="K127" s="5">
        <v>748</v>
      </c>
      <c r="L127" s="5">
        <v>732</v>
      </c>
      <c r="M127" s="493">
        <v>48</v>
      </c>
      <c r="N127" s="493">
        <v>66</v>
      </c>
      <c r="O127" s="486">
        <f t="shared" si="14"/>
        <v>22</v>
      </c>
      <c r="P127" s="504">
        <f t="shared" si="12"/>
        <v>114</v>
      </c>
    </row>
    <row r="128" spans="1:16" s="492" customFormat="1" ht="15" customHeight="1" x14ac:dyDescent="0.2">
      <c r="A128" s="497">
        <v>5060</v>
      </c>
      <c r="B128" s="437" t="s">
        <v>227</v>
      </c>
      <c r="C128" s="437" t="s">
        <v>691</v>
      </c>
      <c r="D128" s="499">
        <f t="shared" si="8"/>
        <v>1195</v>
      </c>
      <c r="E128" s="499">
        <f t="shared" si="9"/>
        <v>1278</v>
      </c>
      <c r="F128" s="570">
        <f t="shared" si="10"/>
        <v>758</v>
      </c>
      <c r="G128" s="570">
        <f t="shared" si="10"/>
        <v>732</v>
      </c>
      <c r="I128">
        <v>1195</v>
      </c>
      <c r="J128" s="5">
        <v>1278</v>
      </c>
      <c r="K128" s="5">
        <v>758</v>
      </c>
      <c r="L128" s="5">
        <v>732</v>
      </c>
      <c r="M128" s="493">
        <v>48</v>
      </c>
      <c r="N128" s="493">
        <v>72</v>
      </c>
      <c r="O128" s="486">
        <f t="shared" si="14"/>
        <v>24</v>
      </c>
      <c r="P128" s="504">
        <f t="shared" si="12"/>
        <v>120</v>
      </c>
    </row>
    <row r="129" spans="1:16" s="492" customFormat="1" ht="15" customHeight="1" x14ac:dyDescent="0.2">
      <c r="A129" s="497">
        <v>5070</v>
      </c>
      <c r="B129" s="437" t="s">
        <v>449</v>
      </c>
      <c r="C129" s="437" t="s">
        <v>692</v>
      </c>
      <c r="D129" s="499">
        <f t="shared" si="8"/>
        <v>1461</v>
      </c>
      <c r="E129" s="499">
        <f t="shared" si="9"/>
        <v>1552</v>
      </c>
      <c r="F129" s="570">
        <f t="shared" si="10"/>
        <v>852</v>
      </c>
      <c r="G129" s="570">
        <f t="shared" si="10"/>
        <v>824</v>
      </c>
      <c r="I129">
        <v>1461</v>
      </c>
      <c r="J129" s="5">
        <v>1552</v>
      </c>
      <c r="K129" s="5">
        <v>852</v>
      </c>
      <c r="L129" s="5">
        <v>824</v>
      </c>
      <c r="M129" s="493">
        <v>48</v>
      </c>
      <c r="N129" s="493">
        <v>84</v>
      </c>
      <c r="O129" s="486">
        <f t="shared" si="14"/>
        <v>28</v>
      </c>
      <c r="P129" s="504">
        <f t="shared" si="12"/>
        <v>132</v>
      </c>
    </row>
    <row r="130" spans="1:16" s="492" customFormat="1" ht="15" customHeight="1" x14ac:dyDescent="0.2">
      <c r="A130" s="497">
        <v>5080</v>
      </c>
      <c r="B130" s="437" t="s">
        <v>450</v>
      </c>
      <c r="C130" s="437" t="s">
        <v>693</v>
      </c>
      <c r="D130" s="499">
        <f t="shared" si="8"/>
        <v>1639</v>
      </c>
      <c r="E130" s="499">
        <f t="shared" si="9"/>
        <v>1738</v>
      </c>
      <c r="F130" s="571">
        <f t="shared" si="10"/>
        <v>985</v>
      </c>
      <c r="G130" s="571">
        <f t="shared" si="10"/>
        <v>951</v>
      </c>
      <c r="I130">
        <v>1639</v>
      </c>
      <c r="J130" s="5">
        <v>1738</v>
      </c>
      <c r="K130" s="5">
        <v>985</v>
      </c>
      <c r="L130" s="5">
        <v>951</v>
      </c>
      <c r="M130" s="493">
        <v>48</v>
      </c>
      <c r="N130" s="493">
        <v>96</v>
      </c>
      <c r="O130" s="486">
        <f t="shared" si="14"/>
        <v>32</v>
      </c>
      <c r="P130" s="504">
        <f t="shared" si="12"/>
        <v>144</v>
      </c>
    </row>
    <row r="131" spans="1:16" s="492" customFormat="1" ht="15" hidden="1" customHeight="1" x14ac:dyDescent="0.2">
      <c r="A131" s="497">
        <v>5090</v>
      </c>
      <c r="B131" s="437" t="s">
        <v>673</v>
      </c>
      <c r="C131" s="437" t="s">
        <v>694</v>
      </c>
      <c r="D131" s="499">
        <f t="shared" si="8"/>
        <v>2322</v>
      </c>
      <c r="E131" s="499">
        <f t="shared" si="9"/>
        <v>2428</v>
      </c>
      <c r="F131" s="570">
        <f t="shared" si="10"/>
        <v>0</v>
      </c>
      <c r="G131" s="570">
        <f t="shared" si="10"/>
        <v>0</v>
      </c>
      <c r="I131" s="503">
        <v>2322</v>
      </c>
      <c r="J131" s="5">
        <v>2428</v>
      </c>
      <c r="K131" s="5">
        <v>0</v>
      </c>
      <c r="L131" s="5">
        <v>0</v>
      </c>
      <c r="M131" s="493">
        <v>36</v>
      </c>
      <c r="N131" s="511">
        <v>72</v>
      </c>
      <c r="O131" s="486">
        <f t="shared" si="14"/>
        <v>18</v>
      </c>
      <c r="P131" s="504">
        <f t="shared" si="12"/>
        <v>108</v>
      </c>
    </row>
    <row r="132" spans="1:16" s="492" customFormat="1" ht="15" hidden="1" customHeight="1" x14ac:dyDescent="0.2">
      <c r="A132" s="342">
        <v>50100</v>
      </c>
      <c r="B132" s="437" t="s">
        <v>674</v>
      </c>
      <c r="C132" s="437" t="s">
        <v>695</v>
      </c>
      <c r="D132" s="499">
        <f t="shared" si="8"/>
        <v>2660</v>
      </c>
      <c r="E132" s="499">
        <f t="shared" si="9"/>
        <v>2773</v>
      </c>
      <c r="F132" s="570">
        <f t="shared" si="10"/>
        <v>0</v>
      </c>
      <c r="G132" s="570">
        <f t="shared" si="10"/>
        <v>0</v>
      </c>
      <c r="I132" s="503">
        <v>2660</v>
      </c>
      <c r="J132" s="5">
        <v>2773</v>
      </c>
      <c r="K132" s="5">
        <v>0</v>
      </c>
      <c r="L132" s="5">
        <v>0</v>
      </c>
      <c r="M132" s="511">
        <v>36</v>
      </c>
      <c r="N132" s="493">
        <v>84</v>
      </c>
      <c r="O132" s="486">
        <f>M132*N132/144</f>
        <v>21</v>
      </c>
      <c r="P132" s="504">
        <f t="shared" si="12"/>
        <v>120</v>
      </c>
    </row>
    <row r="133" spans="1:16" s="492" customFormat="1" ht="15" hidden="1" customHeight="1" x14ac:dyDescent="0.2">
      <c r="A133" s="497">
        <v>50110</v>
      </c>
      <c r="B133" s="437" t="s">
        <v>859</v>
      </c>
      <c r="C133" s="437" t="s">
        <v>861</v>
      </c>
      <c r="D133" s="499">
        <f t="shared" si="8"/>
        <v>2926</v>
      </c>
      <c r="E133" s="499">
        <f t="shared" si="9"/>
        <v>3046</v>
      </c>
      <c r="F133" s="570">
        <f t="shared" si="10"/>
        <v>0</v>
      </c>
      <c r="G133" s="570">
        <f t="shared" si="10"/>
        <v>0</v>
      </c>
      <c r="I133" s="503">
        <v>2926</v>
      </c>
      <c r="J133" s="5">
        <v>3046</v>
      </c>
      <c r="K133" s="5">
        <v>0</v>
      </c>
      <c r="L133" s="5">
        <v>0</v>
      </c>
      <c r="M133" s="511">
        <v>36</v>
      </c>
      <c r="N133" s="493">
        <v>96</v>
      </c>
      <c r="O133" s="486">
        <f t="shared" ref="O133:O145" si="15">M133*N133/144</f>
        <v>24</v>
      </c>
      <c r="P133" s="504">
        <f t="shared" si="12"/>
        <v>132</v>
      </c>
    </row>
    <row r="134" spans="1:16" s="492" customFormat="1" ht="15" hidden="1" customHeight="1" x14ac:dyDescent="0.2">
      <c r="A134" s="506">
        <v>50120</v>
      </c>
      <c r="B134" s="453" t="s">
        <v>860</v>
      </c>
      <c r="C134" s="453" t="s">
        <v>862</v>
      </c>
      <c r="D134" s="507">
        <f t="shared" si="8"/>
        <v>3192</v>
      </c>
      <c r="E134" s="507">
        <f t="shared" si="9"/>
        <v>3320</v>
      </c>
      <c r="F134" s="570">
        <f t="shared" si="10"/>
        <v>0</v>
      </c>
      <c r="G134" s="570">
        <f t="shared" si="10"/>
        <v>0</v>
      </c>
      <c r="I134" s="503">
        <v>3192</v>
      </c>
      <c r="J134" s="5">
        <v>3320</v>
      </c>
      <c r="K134" s="5">
        <v>0</v>
      </c>
      <c r="L134" s="5">
        <v>0</v>
      </c>
      <c r="M134" s="511">
        <v>36</v>
      </c>
      <c r="N134" s="493">
        <v>96</v>
      </c>
      <c r="O134" s="486">
        <f t="shared" si="15"/>
        <v>24</v>
      </c>
      <c r="P134" s="504">
        <f t="shared" si="12"/>
        <v>132</v>
      </c>
    </row>
    <row r="135" spans="1:16" s="492" customFormat="1" ht="15" customHeight="1" x14ac:dyDescent="0.2">
      <c r="A135" s="509">
        <v>5610</v>
      </c>
      <c r="B135" s="550" t="s">
        <v>368</v>
      </c>
      <c r="C135" s="550" t="s">
        <v>696</v>
      </c>
      <c r="D135" s="510">
        <f t="shared" si="8"/>
        <v>362</v>
      </c>
      <c r="E135" s="510">
        <f t="shared" si="9"/>
        <v>412</v>
      </c>
      <c r="F135" s="570">
        <f t="shared" si="10"/>
        <v>611</v>
      </c>
      <c r="G135" s="570">
        <f t="shared" si="10"/>
        <v>589</v>
      </c>
      <c r="I135">
        <v>362</v>
      </c>
      <c r="J135" s="5">
        <v>412</v>
      </c>
      <c r="K135" s="5">
        <v>611</v>
      </c>
      <c r="L135" s="5">
        <v>589</v>
      </c>
      <c r="M135" s="493">
        <v>24</v>
      </c>
      <c r="N135" s="493">
        <v>24</v>
      </c>
      <c r="O135" s="486">
        <f t="shared" si="15"/>
        <v>4</v>
      </c>
      <c r="P135" s="504">
        <f t="shared" si="12"/>
        <v>48</v>
      </c>
    </row>
    <row r="136" spans="1:16" s="492" customFormat="1" ht="15" customHeight="1" x14ac:dyDescent="0.2">
      <c r="A136" s="497">
        <v>5616</v>
      </c>
      <c r="B136" s="437" t="s">
        <v>472</v>
      </c>
      <c r="C136" s="437" t="s">
        <v>697</v>
      </c>
      <c r="D136" s="499">
        <f t="shared" si="8"/>
        <v>451</v>
      </c>
      <c r="E136" s="499">
        <f t="shared" si="9"/>
        <v>504</v>
      </c>
      <c r="F136" s="570">
        <f t="shared" si="10"/>
        <v>611</v>
      </c>
      <c r="G136" s="570">
        <f t="shared" si="10"/>
        <v>589</v>
      </c>
      <c r="I136">
        <v>451</v>
      </c>
      <c r="J136" s="5">
        <v>504</v>
      </c>
      <c r="K136" s="5">
        <v>611</v>
      </c>
      <c r="L136" s="5">
        <v>589</v>
      </c>
      <c r="M136" s="493">
        <v>24</v>
      </c>
      <c r="N136" s="493">
        <v>24</v>
      </c>
      <c r="O136" s="486">
        <f t="shared" si="15"/>
        <v>4</v>
      </c>
      <c r="P136" s="504">
        <f t="shared" si="12"/>
        <v>48</v>
      </c>
    </row>
    <row r="137" spans="1:16" s="492" customFormat="1" ht="15" customHeight="1" x14ac:dyDescent="0.2">
      <c r="A137" s="497">
        <v>5620</v>
      </c>
      <c r="B137" s="437" t="s">
        <v>313</v>
      </c>
      <c r="C137" s="437" t="s">
        <v>698</v>
      </c>
      <c r="D137" s="499">
        <f t="shared" si="8"/>
        <v>520</v>
      </c>
      <c r="E137" s="499">
        <f t="shared" si="9"/>
        <v>577</v>
      </c>
      <c r="F137" s="570">
        <f t="shared" si="10"/>
        <v>612</v>
      </c>
      <c r="G137" s="570">
        <f t="shared" si="10"/>
        <v>592</v>
      </c>
      <c r="I137">
        <v>520</v>
      </c>
      <c r="J137" s="5">
        <v>577</v>
      </c>
      <c r="K137" s="5">
        <v>612</v>
      </c>
      <c r="L137" s="5">
        <v>592</v>
      </c>
      <c r="M137" s="493">
        <v>24</v>
      </c>
      <c r="N137" s="493">
        <v>24</v>
      </c>
      <c r="O137" s="486">
        <f t="shared" si="15"/>
        <v>4</v>
      </c>
      <c r="P137" s="504">
        <f t="shared" si="12"/>
        <v>48</v>
      </c>
    </row>
    <row r="138" spans="1:16" s="492" customFormat="1" ht="15" customHeight="1" x14ac:dyDescent="0.2">
      <c r="A138" s="497">
        <v>5626</v>
      </c>
      <c r="B138" s="437" t="s">
        <v>680</v>
      </c>
      <c r="C138" s="437" t="s">
        <v>699</v>
      </c>
      <c r="D138" s="499">
        <f t="shared" si="8"/>
        <v>600</v>
      </c>
      <c r="E138" s="499">
        <f t="shared" si="9"/>
        <v>661</v>
      </c>
      <c r="F138" s="570">
        <f t="shared" si="10"/>
        <v>619</v>
      </c>
      <c r="G138" s="570">
        <f t="shared" si="10"/>
        <v>597</v>
      </c>
      <c r="I138">
        <v>600</v>
      </c>
      <c r="J138" s="5">
        <v>661</v>
      </c>
      <c r="K138" s="5">
        <v>619</v>
      </c>
      <c r="L138" s="5">
        <v>597</v>
      </c>
      <c r="M138" s="493">
        <v>48</v>
      </c>
      <c r="N138" s="493">
        <v>30</v>
      </c>
      <c r="O138" s="486">
        <f t="shared" si="15"/>
        <v>10</v>
      </c>
      <c r="P138" s="504">
        <f t="shared" si="12"/>
        <v>78</v>
      </c>
    </row>
    <row r="139" spans="1:16" s="492" customFormat="1" ht="15" customHeight="1" x14ac:dyDescent="0.2">
      <c r="A139" s="497">
        <v>5630</v>
      </c>
      <c r="B139" s="498" t="s">
        <v>360</v>
      </c>
      <c r="C139" s="437" t="s">
        <v>700</v>
      </c>
      <c r="D139" s="499">
        <f t="shared" ref="D139:D202" si="16">$G$2*I139</f>
        <v>671</v>
      </c>
      <c r="E139" s="499">
        <f t="shared" ref="E139:E202" si="17">$G$2*J139</f>
        <v>736</v>
      </c>
      <c r="F139" s="570">
        <f t="shared" ref="F139:G193" si="18">$G$2*K139</f>
        <v>623</v>
      </c>
      <c r="G139" s="570">
        <f t="shared" si="18"/>
        <v>601</v>
      </c>
      <c r="I139">
        <v>671</v>
      </c>
      <c r="J139" s="5">
        <v>736</v>
      </c>
      <c r="K139" s="5">
        <v>623</v>
      </c>
      <c r="L139" s="5">
        <v>601</v>
      </c>
      <c r="M139" s="493">
        <v>48</v>
      </c>
      <c r="N139" s="493">
        <v>36</v>
      </c>
      <c r="O139" s="486">
        <f t="shared" si="15"/>
        <v>12</v>
      </c>
      <c r="P139" s="504">
        <f t="shared" si="12"/>
        <v>84</v>
      </c>
    </row>
    <row r="140" spans="1:16" s="492" customFormat="1" ht="15" customHeight="1" x14ac:dyDescent="0.2">
      <c r="A140" s="497">
        <v>5640</v>
      </c>
      <c r="B140" s="498" t="s">
        <v>361</v>
      </c>
      <c r="C140" s="437" t="s">
        <v>701</v>
      </c>
      <c r="D140" s="499">
        <f t="shared" si="16"/>
        <v>777</v>
      </c>
      <c r="E140" s="499">
        <f t="shared" si="17"/>
        <v>848</v>
      </c>
      <c r="F140" s="570">
        <f t="shared" si="18"/>
        <v>712</v>
      </c>
      <c r="G140" s="570">
        <f t="shared" si="18"/>
        <v>688</v>
      </c>
      <c r="I140">
        <v>777</v>
      </c>
      <c r="J140" s="5">
        <v>848</v>
      </c>
      <c r="K140" s="5">
        <v>712</v>
      </c>
      <c r="L140" s="5">
        <v>688</v>
      </c>
      <c r="M140" s="493">
        <v>48</v>
      </c>
      <c r="N140" s="493">
        <v>48</v>
      </c>
      <c r="O140" s="486">
        <f t="shared" si="15"/>
        <v>16</v>
      </c>
      <c r="P140" s="504">
        <f t="shared" si="12"/>
        <v>96</v>
      </c>
    </row>
    <row r="141" spans="1:16" s="492" customFormat="1" ht="15" customHeight="1" x14ac:dyDescent="0.2">
      <c r="A141" s="497">
        <v>5650</v>
      </c>
      <c r="B141" s="437" t="s">
        <v>1185</v>
      </c>
      <c r="C141" s="437" t="s">
        <v>1186</v>
      </c>
      <c r="D141" s="499">
        <f t="shared" si="16"/>
        <v>1125</v>
      </c>
      <c r="E141" s="499">
        <f t="shared" si="17"/>
        <v>1205</v>
      </c>
      <c r="F141" s="570">
        <f t="shared" si="18"/>
        <v>748</v>
      </c>
      <c r="G141" s="570">
        <f t="shared" si="18"/>
        <v>723</v>
      </c>
      <c r="I141">
        <v>1125</v>
      </c>
      <c r="J141" s="5">
        <v>1205</v>
      </c>
      <c r="K141" s="5">
        <v>748</v>
      </c>
      <c r="L141" s="5">
        <v>723</v>
      </c>
      <c r="M141" s="493">
        <v>48</v>
      </c>
      <c r="N141" s="493">
        <v>54</v>
      </c>
      <c r="O141" s="486">
        <f t="shared" si="15"/>
        <v>18</v>
      </c>
      <c r="P141" s="504">
        <f t="shared" si="12"/>
        <v>102</v>
      </c>
    </row>
    <row r="142" spans="1:16" s="492" customFormat="1" ht="15" customHeight="1" x14ac:dyDescent="0.2">
      <c r="A142" s="497">
        <v>5660</v>
      </c>
      <c r="B142" s="437" t="s">
        <v>362</v>
      </c>
      <c r="C142" s="437" t="s">
        <v>702</v>
      </c>
      <c r="D142" s="499">
        <f t="shared" si="16"/>
        <v>1392</v>
      </c>
      <c r="E142" s="499">
        <f t="shared" si="17"/>
        <v>1479</v>
      </c>
      <c r="F142" s="570">
        <f t="shared" si="18"/>
        <v>847</v>
      </c>
      <c r="G142" s="570">
        <f t="shared" si="18"/>
        <v>817</v>
      </c>
      <c r="I142">
        <v>1392</v>
      </c>
      <c r="J142" s="5">
        <v>1479</v>
      </c>
      <c r="K142" s="5">
        <v>847</v>
      </c>
      <c r="L142" s="5">
        <v>817</v>
      </c>
      <c r="M142" s="493">
        <v>48</v>
      </c>
      <c r="N142" s="493">
        <v>72</v>
      </c>
      <c r="O142" s="486">
        <f t="shared" si="15"/>
        <v>24</v>
      </c>
      <c r="P142" s="504">
        <f t="shared" si="12"/>
        <v>120</v>
      </c>
    </row>
    <row r="143" spans="1:16" s="492" customFormat="1" ht="15" customHeight="1" x14ac:dyDescent="0.2">
      <c r="A143" s="497">
        <v>5670</v>
      </c>
      <c r="B143" s="437" t="s">
        <v>451</v>
      </c>
      <c r="C143" s="437" t="s">
        <v>703</v>
      </c>
      <c r="D143" s="499">
        <f t="shared" si="16"/>
        <v>1714</v>
      </c>
      <c r="E143" s="499">
        <f t="shared" si="17"/>
        <v>1808</v>
      </c>
      <c r="F143" s="570">
        <f t="shared" si="18"/>
        <v>1012</v>
      </c>
      <c r="G143" s="570">
        <f t="shared" si="18"/>
        <v>977</v>
      </c>
      <c r="I143">
        <v>1714</v>
      </c>
      <c r="J143" s="5">
        <v>1808</v>
      </c>
      <c r="K143" s="5">
        <v>1012</v>
      </c>
      <c r="L143" s="5">
        <v>977</v>
      </c>
      <c r="M143" s="493">
        <v>48</v>
      </c>
      <c r="N143" s="493">
        <v>84</v>
      </c>
      <c r="O143" s="486">
        <f t="shared" si="15"/>
        <v>28</v>
      </c>
      <c r="P143" s="504">
        <f t="shared" si="12"/>
        <v>132</v>
      </c>
    </row>
    <row r="144" spans="1:16" s="492" customFormat="1" ht="15" customHeight="1" x14ac:dyDescent="0.2">
      <c r="A144" s="497">
        <v>5680</v>
      </c>
      <c r="B144" s="437" t="s">
        <v>452</v>
      </c>
      <c r="C144" s="437" t="s">
        <v>704</v>
      </c>
      <c r="D144" s="499">
        <f t="shared" si="16"/>
        <v>2313</v>
      </c>
      <c r="E144" s="499">
        <f t="shared" si="17"/>
        <v>2414</v>
      </c>
      <c r="F144" s="570">
        <f t="shared" si="18"/>
        <v>1012</v>
      </c>
      <c r="G144" s="570">
        <f t="shared" si="18"/>
        <v>977</v>
      </c>
      <c r="I144">
        <v>2313</v>
      </c>
      <c r="J144" s="5">
        <v>2414</v>
      </c>
      <c r="K144" s="5">
        <v>1012</v>
      </c>
      <c r="L144" s="5">
        <v>977</v>
      </c>
      <c r="M144" s="493">
        <v>48</v>
      </c>
      <c r="N144" s="493">
        <v>96</v>
      </c>
      <c r="O144" s="486">
        <f t="shared" si="15"/>
        <v>32</v>
      </c>
      <c r="P144" s="504">
        <f t="shared" si="12"/>
        <v>144</v>
      </c>
    </row>
    <row r="145" spans="1:16" s="492" customFormat="1" ht="15" hidden="1" customHeight="1" x14ac:dyDescent="0.2">
      <c r="A145" s="497">
        <v>5690</v>
      </c>
      <c r="B145" s="437" t="s">
        <v>681</v>
      </c>
      <c r="C145" s="437" t="s">
        <v>705</v>
      </c>
      <c r="D145" s="499">
        <f t="shared" si="16"/>
        <v>2451</v>
      </c>
      <c r="E145" s="499">
        <f t="shared" si="17"/>
        <v>2560</v>
      </c>
      <c r="F145" s="570">
        <f t="shared" si="18"/>
        <v>0</v>
      </c>
      <c r="G145" s="570">
        <f t="shared" si="18"/>
        <v>0</v>
      </c>
      <c r="I145" s="503">
        <v>2451</v>
      </c>
      <c r="J145" s="5">
        <v>2560</v>
      </c>
      <c r="K145" s="5">
        <v>0</v>
      </c>
      <c r="L145" s="5">
        <v>0</v>
      </c>
      <c r="M145" s="493">
        <v>36</v>
      </c>
      <c r="N145" s="511">
        <v>72</v>
      </c>
      <c r="O145" s="486">
        <f t="shared" si="15"/>
        <v>18</v>
      </c>
      <c r="P145" s="504">
        <f t="shared" si="12"/>
        <v>108</v>
      </c>
    </row>
    <row r="146" spans="1:16" s="492" customFormat="1" ht="15" hidden="1" customHeight="1" x14ac:dyDescent="0.2">
      <c r="A146" s="342">
        <v>56100</v>
      </c>
      <c r="B146" s="437" t="s">
        <v>682</v>
      </c>
      <c r="C146" s="437" t="s">
        <v>706</v>
      </c>
      <c r="D146" s="499">
        <f t="shared" si="16"/>
        <v>2926</v>
      </c>
      <c r="E146" s="499">
        <f t="shared" si="17"/>
        <v>3042</v>
      </c>
      <c r="F146" s="570">
        <f t="shared" si="18"/>
        <v>0</v>
      </c>
      <c r="G146" s="570">
        <f t="shared" si="18"/>
        <v>0</v>
      </c>
      <c r="I146" s="503">
        <v>2926</v>
      </c>
      <c r="J146" s="5">
        <v>3042</v>
      </c>
      <c r="K146" s="5">
        <v>0</v>
      </c>
      <c r="L146" s="5">
        <v>0</v>
      </c>
      <c r="M146" s="511">
        <v>36</v>
      </c>
      <c r="N146" s="493">
        <v>84</v>
      </c>
      <c r="O146" s="486">
        <f>M146*N146/144</f>
        <v>21</v>
      </c>
      <c r="P146" s="504">
        <f t="shared" si="12"/>
        <v>120</v>
      </c>
    </row>
    <row r="147" spans="1:16" s="492" customFormat="1" ht="15" hidden="1" customHeight="1" x14ac:dyDescent="0.2">
      <c r="A147" s="497">
        <v>56110</v>
      </c>
      <c r="B147" s="437" t="s">
        <v>863</v>
      </c>
      <c r="C147" s="437" t="s">
        <v>865</v>
      </c>
      <c r="D147" s="499">
        <f t="shared" si="16"/>
        <v>3218</v>
      </c>
      <c r="E147" s="499">
        <f t="shared" si="17"/>
        <v>3342</v>
      </c>
      <c r="F147" s="570">
        <f t="shared" si="18"/>
        <v>0</v>
      </c>
      <c r="G147" s="570">
        <f t="shared" si="18"/>
        <v>0</v>
      </c>
      <c r="I147" s="503">
        <v>3218</v>
      </c>
      <c r="J147" s="5">
        <v>3342</v>
      </c>
      <c r="K147" s="5">
        <v>0</v>
      </c>
      <c r="L147" s="5">
        <v>0</v>
      </c>
      <c r="M147" s="511">
        <v>36</v>
      </c>
      <c r="N147" s="493">
        <v>96</v>
      </c>
      <c r="O147" s="486">
        <f t="shared" ref="O147:O162" si="19">M147*N147/144</f>
        <v>24</v>
      </c>
      <c r="P147" s="504">
        <f t="shared" si="12"/>
        <v>132</v>
      </c>
    </row>
    <row r="148" spans="1:16" s="492" customFormat="1" ht="15" hidden="1" customHeight="1" x14ac:dyDescent="0.2">
      <c r="A148" s="506">
        <v>56120</v>
      </c>
      <c r="B148" s="453" t="s">
        <v>864</v>
      </c>
      <c r="C148" s="453" t="s">
        <v>866</v>
      </c>
      <c r="D148" s="507">
        <f t="shared" si="16"/>
        <v>3510</v>
      </c>
      <c r="E148" s="507">
        <f t="shared" si="17"/>
        <v>3641</v>
      </c>
      <c r="F148" s="570">
        <f t="shared" si="18"/>
        <v>0</v>
      </c>
      <c r="G148" s="570">
        <f t="shared" si="18"/>
        <v>0</v>
      </c>
      <c r="I148" s="503">
        <v>3510</v>
      </c>
      <c r="J148" s="5">
        <v>3641</v>
      </c>
      <c r="K148" s="5">
        <v>0</v>
      </c>
      <c r="L148" s="5">
        <v>0</v>
      </c>
      <c r="M148" s="511">
        <v>36</v>
      </c>
      <c r="N148" s="493">
        <v>96</v>
      </c>
      <c r="O148" s="486">
        <f t="shared" si="19"/>
        <v>24</v>
      </c>
      <c r="P148" s="504">
        <f t="shared" si="12"/>
        <v>132</v>
      </c>
    </row>
    <row r="149" spans="1:16" s="492" customFormat="1" ht="15" customHeight="1" x14ac:dyDescent="0.2">
      <c r="A149" s="509">
        <v>6010</v>
      </c>
      <c r="B149" s="550" t="s">
        <v>183</v>
      </c>
      <c r="C149" s="550" t="s">
        <v>709</v>
      </c>
      <c r="D149" s="510">
        <f t="shared" si="16"/>
        <v>381</v>
      </c>
      <c r="E149" s="510">
        <f t="shared" si="17"/>
        <v>434</v>
      </c>
      <c r="F149" s="572">
        <f t="shared" si="18"/>
        <v>620</v>
      </c>
      <c r="G149" s="572">
        <f t="shared" si="18"/>
        <v>592</v>
      </c>
      <c r="I149">
        <v>381</v>
      </c>
      <c r="J149" s="5">
        <v>434</v>
      </c>
      <c r="K149" s="5">
        <v>620</v>
      </c>
      <c r="L149" s="5">
        <v>592</v>
      </c>
      <c r="M149" s="493">
        <v>24</v>
      </c>
      <c r="N149" s="493">
        <v>24</v>
      </c>
      <c r="O149" s="486">
        <f t="shared" si="19"/>
        <v>4</v>
      </c>
      <c r="P149" s="504">
        <f t="shared" si="12"/>
        <v>48</v>
      </c>
    </row>
    <row r="150" spans="1:16" s="492" customFormat="1" ht="15" customHeight="1" x14ac:dyDescent="0.2">
      <c r="A150" s="497">
        <v>6016</v>
      </c>
      <c r="B150" s="437" t="s">
        <v>473</v>
      </c>
      <c r="C150" s="437" t="s">
        <v>710</v>
      </c>
      <c r="D150" s="499">
        <f t="shared" si="16"/>
        <v>476</v>
      </c>
      <c r="E150" s="499">
        <f t="shared" si="17"/>
        <v>532</v>
      </c>
      <c r="F150" s="570">
        <f t="shared" si="18"/>
        <v>620</v>
      </c>
      <c r="G150" s="570">
        <f t="shared" si="18"/>
        <v>592</v>
      </c>
      <c r="I150">
        <v>476</v>
      </c>
      <c r="J150" s="5">
        <v>532</v>
      </c>
      <c r="K150" s="5">
        <v>620</v>
      </c>
      <c r="L150" s="5">
        <v>592</v>
      </c>
      <c r="M150" s="493">
        <v>24</v>
      </c>
      <c r="N150" s="493">
        <v>24</v>
      </c>
      <c r="O150" s="486">
        <f t="shared" si="19"/>
        <v>4</v>
      </c>
      <c r="P150" s="504">
        <f t="shared" si="12"/>
        <v>48</v>
      </c>
    </row>
    <row r="151" spans="1:16" s="492" customFormat="1" ht="15" customHeight="1" x14ac:dyDescent="0.2">
      <c r="A151" s="497">
        <v>6020</v>
      </c>
      <c r="B151" s="437" t="s">
        <v>186</v>
      </c>
      <c r="C151" s="437" t="s">
        <v>711</v>
      </c>
      <c r="D151" s="499">
        <f t="shared" si="16"/>
        <v>542</v>
      </c>
      <c r="E151" s="499">
        <f t="shared" si="17"/>
        <v>603</v>
      </c>
      <c r="F151" s="570">
        <f t="shared" si="18"/>
        <v>616</v>
      </c>
      <c r="G151" s="570">
        <f t="shared" si="18"/>
        <v>569</v>
      </c>
      <c r="I151">
        <v>542</v>
      </c>
      <c r="J151" s="5">
        <v>603</v>
      </c>
      <c r="K151" s="5">
        <v>616</v>
      </c>
      <c r="L151" s="5">
        <v>569</v>
      </c>
      <c r="M151" s="493">
        <v>24</v>
      </c>
      <c r="N151" s="493">
        <v>24</v>
      </c>
      <c r="O151" s="486">
        <f t="shared" si="19"/>
        <v>4</v>
      </c>
      <c r="P151" s="504">
        <f t="shared" si="12"/>
        <v>48</v>
      </c>
    </row>
    <row r="152" spans="1:16" s="492" customFormat="1" ht="15" customHeight="1" x14ac:dyDescent="0.2">
      <c r="A152" s="497">
        <v>6026</v>
      </c>
      <c r="B152" s="437" t="s">
        <v>520</v>
      </c>
      <c r="C152" s="437" t="s">
        <v>712</v>
      </c>
      <c r="D152" s="499">
        <f t="shared" si="16"/>
        <v>636</v>
      </c>
      <c r="E152" s="499">
        <f t="shared" si="17"/>
        <v>701</v>
      </c>
      <c r="F152" s="570">
        <f t="shared" si="18"/>
        <v>623</v>
      </c>
      <c r="G152" s="570">
        <f t="shared" si="18"/>
        <v>601</v>
      </c>
      <c r="I152">
        <v>636</v>
      </c>
      <c r="J152" s="5">
        <v>701</v>
      </c>
      <c r="K152" s="5">
        <v>623</v>
      </c>
      <c r="L152" s="5">
        <v>601</v>
      </c>
      <c r="M152" s="493">
        <v>48</v>
      </c>
      <c r="N152" s="493">
        <v>30</v>
      </c>
      <c r="O152" s="486">
        <f t="shared" si="19"/>
        <v>10</v>
      </c>
      <c r="P152" s="504">
        <f t="shared" si="12"/>
        <v>78</v>
      </c>
    </row>
    <row r="153" spans="1:16" s="492" customFormat="1" ht="15" customHeight="1" x14ac:dyDescent="0.2">
      <c r="A153" s="497">
        <v>6030</v>
      </c>
      <c r="B153" s="498" t="s">
        <v>284</v>
      </c>
      <c r="C153" s="437" t="s">
        <v>713</v>
      </c>
      <c r="D153" s="499">
        <f t="shared" si="16"/>
        <v>707</v>
      </c>
      <c r="E153" s="499">
        <f t="shared" si="17"/>
        <v>774</v>
      </c>
      <c r="F153" s="570">
        <f t="shared" si="18"/>
        <v>632</v>
      </c>
      <c r="G153" s="570">
        <f t="shared" si="18"/>
        <v>605</v>
      </c>
      <c r="I153">
        <v>707</v>
      </c>
      <c r="J153" s="5">
        <v>774</v>
      </c>
      <c r="K153" s="5">
        <v>632</v>
      </c>
      <c r="L153" s="5">
        <v>605</v>
      </c>
      <c r="M153" s="493">
        <v>48</v>
      </c>
      <c r="N153" s="493">
        <v>36</v>
      </c>
      <c r="O153" s="486">
        <f t="shared" si="19"/>
        <v>12</v>
      </c>
      <c r="P153" s="504">
        <f t="shared" si="12"/>
        <v>84</v>
      </c>
    </row>
    <row r="154" spans="1:16" s="492" customFormat="1" ht="15" customHeight="1" x14ac:dyDescent="0.2">
      <c r="A154" s="497">
        <v>6036</v>
      </c>
      <c r="B154" s="437" t="s">
        <v>1075</v>
      </c>
      <c r="C154" s="437" t="s">
        <v>891</v>
      </c>
      <c r="D154" s="499">
        <f t="shared" si="16"/>
        <v>763</v>
      </c>
      <c r="E154" s="499">
        <f t="shared" si="17"/>
        <v>835</v>
      </c>
      <c r="F154" s="570">
        <f t="shared" si="18"/>
        <v>712</v>
      </c>
      <c r="G154" s="570">
        <f t="shared" si="18"/>
        <v>688</v>
      </c>
      <c r="I154">
        <v>763</v>
      </c>
      <c r="J154" s="5">
        <v>835</v>
      </c>
      <c r="K154" s="5">
        <v>712</v>
      </c>
      <c r="L154" s="5">
        <v>688</v>
      </c>
      <c r="M154" s="493">
        <v>48</v>
      </c>
      <c r="N154" s="493">
        <v>44</v>
      </c>
      <c r="O154" s="486">
        <f t="shared" si="19"/>
        <v>14.6666666666667</v>
      </c>
      <c r="P154" s="504">
        <f t="shared" si="12"/>
        <v>92</v>
      </c>
    </row>
    <row r="155" spans="1:16" s="492" customFormat="1" ht="15" customHeight="1" x14ac:dyDescent="0.2">
      <c r="A155" s="497">
        <v>6040</v>
      </c>
      <c r="B155" s="498" t="s">
        <v>228</v>
      </c>
      <c r="C155" s="437" t="s">
        <v>714</v>
      </c>
      <c r="D155" s="499">
        <f t="shared" si="16"/>
        <v>824</v>
      </c>
      <c r="E155" s="499">
        <f t="shared" si="17"/>
        <v>900</v>
      </c>
      <c r="F155" s="570">
        <f t="shared" si="18"/>
        <v>715</v>
      </c>
      <c r="G155" s="570">
        <f t="shared" si="18"/>
        <v>690</v>
      </c>
      <c r="I155">
        <v>824</v>
      </c>
      <c r="J155" s="5">
        <v>900</v>
      </c>
      <c r="K155" s="5">
        <v>715</v>
      </c>
      <c r="L155" s="5">
        <v>690</v>
      </c>
      <c r="M155" s="493">
        <v>48</v>
      </c>
      <c r="N155" s="493">
        <v>48</v>
      </c>
      <c r="O155" s="486">
        <f t="shared" si="19"/>
        <v>16</v>
      </c>
      <c r="P155" s="504">
        <f t="shared" ref="P155:P218" si="20">M155+N155</f>
        <v>96</v>
      </c>
    </row>
    <row r="156" spans="1:16" s="492" customFormat="1" ht="15" customHeight="1" x14ac:dyDescent="0.2">
      <c r="A156" s="497">
        <v>6046</v>
      </c>
      <c r="B156" s="437" t="s">
        <v>1076</v>
      </c>
      <c r="C156" s="437" t="s">
        <v>715</v>
      </c>
      <c r="D156" s="499">
        <f t="shared" si="16"/>
        <v>1047</v>
      </c>
      <c r="E156" s="499">
        <f t="shared" si="17"/>
        <v>1126</v>
      </c>
      <c r="F156" s="570">
        <f t="shared" si="18"/>
        <v>734</v>
      </c>
      <c r="G156" s="570">
        <f t="shared" si="18"/>
        <v>708</v>
      </c>
      <c r="I156">
        <v>1047</v>
      </c>
      <c r="J156" s="5">
        <v>1126</v>
      </c>
      <c r="K156" s="5">
        <v>734</v>
      </c>
      <c r="L156" s="5">
        <v>708</v>
      </c>
      <c r="M156" s="493">
        <v>48</v>
      </c>
      <c r="N156" s="493">
        <v>52</v>
      </c>
      <c r="O156" s="486">
        <f t="shared" si="19"/>
        <v>17.3333333333333</v>
      </c>
      <c r="P156" s="504">
        <f t="shared" si="20"/>
        <v>100</v>
      </c>
    </row>
    <row r="157" spans="1:16" s="492" customFormat="1" ht="15" customHeight="1" x14ac:dyDescent="0.2">
      <c r="A157" s="497">
        <v>6050</v>
      </c>
      <c r="B157" s="437" t="s">
        <v>1187</v>
      </c>
      <c r="C157" s="437" t="s">
        <v>892</v>
      </c>
      <c r="D157" s="499">
        <f t="shared" si="16"/>
        <v>1195</v>
      </c>
      <c r="E157" s="499">
        <f t="shared" si="17"/>
        <v>1278</v>
      </c>
      <c r="F157" s="570">
        <f t="shared" si="18"/>
        <v>758</v>
      </c>
      <c r="G157" s="570">
        <f t="shared" si="18"/>
        <v>732</v>
      </c>
      <c r="I157">
        <v>1195</v>
      </c>
      <c r="J157" s="5">
        <v>1278</v>
      </c>
      <c r="K157" s="5">
        <v>758</v>
      </c>
      <c r="L157" s="5">
        <v>732</v>
      </c>
      <c r="M157" s="493">
        <v>48</v>
      </c>
      <c r="N157" s="493">
        <v>54</v>
      </c>
      <c r="O157" s="486">
        <f t="shared" si="19"/>
        <v>18</v>
      </c>
      <c r="P157" s="504">
        <f t="shared" si="20"/>
        <v>102</v>
      </c>
    </row>
    <row r="158" spans="1:16" s="492" customFormat="1" ht="15" customHeight="1" x14ac:dyDescent="0.2">
      <c r="A158" s="497">
        <v>6056</v>
      </c>
      <c r="B158" s="437" t="s">
        <v>281</v>
      </c>
      <c r="C158" s="437" t="s">
        <v>716</v>
      </c>
      <c r="D158" s="499">
        <f t="shared" si="16"/>
        <v>1392</v>
      </c>
      <c r="E158" s="499">
        <f t="shared" si="17"/>
        <v>1479</v>
      </c>
      <c r="F158" s="570">
        <f t="shared" si="18"/>
        <v>847</v>
      </c>
      <c r="G158" s="570">
        <f t="shared" si="18"/>
        <v>817</v>
      </c>
      <c r="I158">
        <v>1392</v>
      </c>
      <c r="J158" s="5">
        <v>1479</v>
      </c>
      <c r="K158" s="5">
        <v>847</v>
      </c>
      <c r="L158" s="5">
        <v>817</v>
      </c>
      <c r="M158" s="493">
        <v>48</v>
      </c>
      <c r="N158" s="493">
        <v>66</v>
      </c>
      <c r="O158" s="486">
        <f t="shared" si="19"/>
        <v>22</v>
      </c>
      <c r="P158" s="504">
        <f t="shared" si="20"/>
        <v>114</v>
      </c>
    </row>
    <row r="159" spans="1:16" s="492" customFormat="1" ht="15" customHeight="1" x14ac:dyDescent="0.2">
      <c r="A159" s="497">
        <v>6060</v>
      </c>
      <c r="B159" s="437" t="s">
        <v>229</v>
      </c>
      <c r="C159" s="437" t="s">
        <v>717</v>
      </c>
      <c r="D159" s="499">
        <f t="shared" si="16"/>
        <v>1491</v>
      </c>
      <c r="E159" s="499">
        <f t="shared" si="17"/>
        <v>1581</v>
      </c>
      <c r="F159" s="570">
        <f t="shared" si="18"/>
        <v>855</v>
      </c>
      <c r="G159" s="570">
        <f t="shared" si="18"/>
        <v>825</v>
      </c>
      <c r="I159">
        <v>1491</v>
      </c>
      <c r="J159" s="5">
        <v>1581</v>
      </c>
      <c r="K159" s="5">
        <v>855</v>
      </c>
      <c r="L159" s="5">
        <v>825</v>
      </c>
      <c r="M159" s="493">
        <v>48</v>
      </c>
      <c r="N159" s="493">
        <v>72</v>
      </c>
      <c r="O159" s="486">
        <f t="shared" si="19"/>
        <v>24</v>
      </c>
      <c r="P159" s="504">
        <f t="shared" si="20"/>
        <v>120</v>
      </c>
    </row>
    <row r="160" spans="1:16" s="492" customFormat="1" ht="15" customHeight="1" x14ac:dyDescent="0.2">
      <c r="A160" s="497">
        <v>6070</v>
      </c>
      <c r="B160" s="437" t="s">
        <v>453</v>
      </c>
      <c r="C160" s="437" t="s">
        <v>718</v>
      </c>
      <c r="D160" s="499">
        <f t="shared" si="16"/>
        <v>1727</v>
      </c>
      <c r="E160" s="499">
        <f t="shared" si="17"/>
        <v>1826</v>
      </c>
      <c r="F160" s="570">
        <f t="shared" si="18"/>
        <v>991</v>
      </c>
      <c r="G160" s="570">
        <f t="shared" si="18"/>
        <v>958</v>
      </c>
      <c r="I160">
        <v>1727</v>
      </c>
      <c r="J160" s="5">
        <v>1826</v>
      </c>
      <c r="K160" s="5">
        <v>991</v>
      </c>
      <c r="L160" s="5">
        <v>958</v>
      </c>
      <c r="M160" s="493">
        <v>48</v>
      </c>
      <c r="N160" s="493">
        <v>84</v>
      </c>
      <c r="O160" s="486">
        <f t="shared" si="19"/>
        <v>28</v>
      </c>
      <c r="P160" s="504">
        <f t="shared" si="20"/>
        <v>132</v>
      </c>
    </row>
    <row r="161" spans="1:16" s="492" customFormat="1" ht="15" customHeight="1" x14ac:dyDescent="0.2">
      <c r="A161" s="497">
        <v>6080</v>
      </c>
      <c r="B161" s="437" t="s">
        <v>454</v>
      </c>
      <c r="C161" s="437" t="s">
        <v>719</v>
      </c>
      <c r="D161" s="499">
        <f t="shared" si="16"/>
        <v>3011</v>
      </c>
      <c r="E161" s="499">
        <f t="shared" si="17"/>
        <v>3116</v>
      </c>
      <c r="F161" s="571">
        <f t="shared" si="18"/>
        <v>1024</v>
      </c>
      <c r="G161" s="571">
        <f t="shared" si="18"/>
        <v>989</v>
      </c>
      <c r="I161">
        <v>3011</v>
      </c>
      <c r="J161" s="5">
        <v>3116</v>
      </c>
      <c r="K161" s="5">
        <v>1024</v>
      </c>
      <c r="L161" s="5">
        <v>989</v>
      </c>
      <c r="M161" s="493">
        <v>48</v>
      </c>
      <c r="N161" s="493">
        <v>96</v>
      </c>
      <c r="O161" s="486">
        <f t="shared" si="19"/>
        <v>32</v>
      </c>
      <c r="P161" s="504">
        <f t="shared" si="20"/>
        <v>144</v>
      </c>
    </row>
    <row r="162" spans="1:16" s="492" customFormat="1" ht="15" hidden="1" customHeight="1" x14ac:dyDescent="0.2">
      <c r="A162" s="497">
        <v>6090</v>
      </c>
      <c r="B162" s="437" t="s">
        <v>707</v>
      </c>
      <c r="C162" s="437" t="s">
        <v>720</v>
      </c>
      <c r="D162" s="499">
        <f t="shared" si="16"/>
        <v>2867</v>
      </c>
      <c r="E162" s="499">
        <f t="shared" si="17"/>
        <v>2980</v>
      </c>
      <c r="F162" s="570">
        <f t="shared" si="18"/>
        <v>0</v>
      </c>
      <c r="G162" s="570">
        <f t="shared" si="18"/>
        <v>0</v>
      </c>
      <c r="I162" s="503">
        <v>2867</v>
      </c>
      <c r="J162" s="5">
        <v>2980</v>
      </c>
      <c r="K162" s="5">
        <v>0</v>
      </c>
      <c r="L162" s="5">
        <v>0</v>
      </c>
      <c r="M162" s="493">
        <v>36</v>
      </c>
      <c r="N162" s="511">
        <v>72</v>
      </c>
      <c r="O162" s="486">
        <f t="shared" si="19"/>
        <v>18</v>
      </c>
      <c r="P162" s="504">
        <f t="shared" si="20"/>
        <v>108</v>
      </c>
    </row>
    <row r="163" spans="1:16" s="492" customFormat="1" ht="15" hidden="1" customHeight="1" x14ac:dyDescent="0.2">
      <c r="A163" s="342">
        <v>60100</v>
      </c>
      <c r="B163" s="437" t="s">
        <v>708</v>
      </c>
      <c r="C163" s="437" t="s">
        <v>721</v>
      </c>
      <c r="D163" s="499">
        <f t="shared" si="16"/>
        <v>3192</v>
      </c>
      <c r="E163" s="499">
        <f t="shared" si="17"/>
        <v>3312</v>
      </c>
      <c r="F163" s="570">
        <f t="shared" si="18"/>
        <v>0</v>
      </c>
      <c r="G163" s="570">
        <f t="shared" si="18"/>
        <v>0</v>
      </c>
      <c r="I163" s="503">
        <v>3192</v>
      </c>
      <c r="J163" s="5">
        <v>3312</v>
      </c>
      <c r="K163" s="5">
        <v>0</v>
      </c>
      <c r="L163" s="5">
        <v>0</v>
      </c>
      <c r="M163" s="511">
        <v>36</v>
      </c>
      <c r="N163" s="493">
        <v>84</v>
      </c>
      <c r="O163" s="486">
        <f>M163*N163/144</f>
        <v>21</v>
      </c>
      <c r="P163" s="504">
        <f t="shared" si="20"/>
        <v>120</v>
      </c>
    </row>
    <row r="164" spans="1:16" s="492" customFormat="1" ht="15" hidden="1" customHeight="1" x14ac:dyDescent="0.2">
      <c r="A164" s="497">
        <v>60110</v>
      </c>
      <c r="B164" s="437" t="s">
        <v>867</v>
      </c>
      <c r="C164" s="437" t="s">
        <v>869</v>
      </c>
      <c r="D164" s="499">
        <f t="shared" si="16"/>
        <v>3510</v>
      </c>
      <c r="E164" s="499">
        <f t="shared" si="17"/>
        <v>3639</v>
      </c>
      <c r="F164" s="570">
        <f t="shared" si="18"/>
        <v>0</v>
      </c>
      <c r="G164" s="570">
        <f t="shared" si="18"/>
        <v>0</v>
      </c>
      <c r="I164" s="503">
        <v>3510</v>
      </c>
      <c r="J164" s="5">
        <v>3639</v>
      </c>
      <c r="K164" s="5">
        <v>0</v>
      </c>
      <c r="L164" s="5">
        <v>0</v>
      </c>
      <c r="M164" s="511">
        <v>36</v>
      </c>
      <c r="N164" s="493">
        <v>96</v>
      </c>
      <c r="O164" s="486">
        <f t="shared" ref="O164:O179" si="21">M164*N164/144</f>
        <v>24</v>
      </c>
      <c r="P164" s="504">
        <f t="shared" si="20"/>
        <v>132</v>
      </c>
    </row>
    <row r="165" spans="1:16" s="492" customFormat="1" ht="15" hidden="1" customHeight="1" x14ac:dyDescent="0.2">
      <c r="A165" s="506">
        <v>60120</v>
      </c>
      <c r="B165" s="453" t="s">
        <v>868</v>
      </c>
      <c r="C165" s="453" t="s">
        <v>870</v>
      </c>
      <c r="D165" s="507">
        <f t="shared" si="16"/>
        <v>3829</v>
      </c>
      <c r="E165" s="507">
        <f t="shared" si="17"/>
        <v>3964</v>
      </c>
      <c r="F165" s="570">
        <f t="shared" si="18"/>
        <v>0</v>
      </c>
      <c r="G165" s="570">
        <f t="shared" si="18"/>
        <v>0</v>
      </c>
      <c r="I165" s="503">
        <v>3829</v>
      </c>
      <c r="J165" s="5">
        <v>3964</v>
      </c>
      <c r="K165" s="5">
        <v>0</v>
      </c>
      <c r="L165" s="5">
        <v>0</v>
      </c>
      <c r="M165" s="511">
        <v>36</v>
      </c>
      <c r="N165" s="493">
        <v>96</v>
      </c>
      <c r="O165" s="486">
        <f t="shared" si="21"/>
        <v>24</v>
      </c>
      <c r="P165" s="504">
        <f t="shared" si="20"/>
        <v>132</v>
      </c>
    </row>
    <row r="166" spans="1:16" s="492" customFormat="1" ht="15" customHeight="1" x14ac:dyDescent="0.2">
      <c r="A166" s="509">
        <v>7010</v>
      </c>
      <c r="B166" s="550" t="s">
        <v>722</v>
      </c>
      <c r="C166" s="550" t="s">
        <v>734</v>
      </c>
      <c r="D166" s="510">
        <f t="shared" si="16"/>
        <v>211</v>
      </c>
      <c r="E166" s="510">
        <f t="shared" si="17"/>
        <v>272</v>
      </c>
      <c r="F166" s="570">
        <f t="shared" si="18"/>
        <v>616</v>
      </c>
      <c r="G166" s="570">
        <f t="shared" si="18"/>
        <v>594</v>
      </c>
      <c r="I166">
        <v>211</v>
      </c>
      <c r="J166" s="5">
        <v>272</v>
      </c>
      <c r="K166" s="5">
        <v>616</v>
      </c>
      <c r="L166" s="5">
        <v>594</v>
      </c>
      <c r="M166" s="493">
        <v>24</v>
      </c>
      <c r="N166" s="493">
        <v>24</v>
      </c>
      <c r="O166" s="486">
        <f t="shared" si="21"/>
        <v>4</v>
      </c>
      <c r="P166" s="504">
        <f t="shared" si="20"/>
        <v>48</v>
      </c>
    </row>
    <row r="167" spans="1:16" s="492" customFormat="1" ht="15" customHeight="1" x14ac:dyDescent="0.2">
      <c r="A167" s="497">
        <v>7016</v>
      </c>
      <c r="B167" s="437" t="s">
        <v>723</v>
      </c>
      <c r="C167" s="437" t="s">
        <v>735</v>
      </c>
      <c r="D167" s="499">
        <f t="shared" si="16"/>
        <v>273</v>
      </c>
      <c r="E167" s="499">
        <f t="shared" si="17"/>
        <v>338</v>
      </c>
      <c r="F167" s="570">
        <f t="shared" si="18"/>
        <v>616</v>
      </c>
      <c r="G167" s="570">
        <f t="shared" si="18"/>
        <v>594</v>
      </c>
      <c r="I167">
        <v>273</v>
      </c>
      <c r="J167" s="5">
        <v>338</v>
      </c>
      <c r="K167" s="5">
        <v>616</v>
      </c>
      <c r="L167" s="5">
        <v>594</v>
      </c>
      <c r="M167" s="493">
        <v>24</v>
      </c>
      <c r="N167" s="493">
        <v>24</v>
      </c>
      <c r="O167" s="486">
        <f t="shared" si="21"/>
        <v>4</v>
      </c>
      <c r="P167" s="504">
        <f t="shared" si="20"/>
        <v>48</v>
      </c>
    </row>
    <row r="168" spans="1:16" s="492" customFormat="1" ht="15" customHeight="1" x14ac:dyDescent="0.2">
      <c r="A168" s="497">
        <v>7020</v>
      </c>
      <c r="B168" s="437" t="s">
        <v>724</v>
      </c>
      <c r="C168" s="437" t="s">
        <v>736</v>
      </c>
      <c r="D168" s="499">
        <f t="shared" si="16"/>
        <v>632</v>
      </c>
      <c r="E168" s="499">
        <f t="shared" si="17"/>
        <v>700</v>
      </c>
      <c r="F168" s="570">
        <f t="shared" si="18"/>
        <v>616</v>
      </c>
      <c r="G168" s="570">
        <f t="shared" si="18"/>
        <v>597</v>
      </c>
      <c r="I168">
        <v>632</v>
      </c>
      <c r="J168" s="5">
        <v>700</v>
      </c>
      <c r="K168" s="5">
        <v>616</v>
      </c>
      <c r="L168" s="5">
        <v>597</v>
      </c>
      <c r="M168" s="493">
        <v>24</v>
      </c>
      <c r="N168" s="493">
        <v>24</v>
      </c>
      <c r="O168" s="486">
        <f t="shared" si="21"/>
        <v>4</v>
      </c>
      <c r="P168" s="504">
        <f t="shared" si="20"/>
        <v>48</v>
      </c>
    </row>
    <row r="169" spans="1:16" s="492" customFormat="1" ht="15" customHeight="1" x14ac:dyDescent="0.2">
      <c r="A169" s="497">
        <v>7026</v>
      </c>
      <c r="B169" s="437" t="s">
        <v>725</v>
      </c>
      <c r="C169" s="437" t="s">
        <v>737</v>
      </c>
      <c r="D169" s="499">
        <f t="shared" si="16"/>
        <v>724</v>
      </c>
      <c r="E169" s="499">
        <f t="shared" si="17"/>
        <v>796</v>
      </c>
      <c r="F169" s="570">
        <f t="shared" si="18"/>
        <v>682</v>
      </c>
      <c r="G169" s="570">
        <f t="shared" si="18"/>
        <v>666</v>
      </c>
      <c r="I169">
        <v>724</v>
      </c>
      <c r="J169" s="5">
        <v>796</v>
      </c>
      <c r="K169" s="5">
        <v>682</v>
      </c>
      <c r="L169" s="5">
        <v>666</v>
      </c>
      <c r="M169" s="493">
        <v>48</v>
      </c>
      <c r="N169" s="493">
        <v>30</v>
      </c>
      <c r="O169" s="486">
        <f t="shared" si="21"/>
        <v>10</v>
      </c>
      <c r="P169" s="504">
        <f t="shared" si="20"/>
        <v>78</v>
      </c>
    </row>
    <row r="170" spans="1:16" s="492" customFormat="1" ht="15" customHeight="1" x14ac:dyDescent="0.2">
      <c r="A170" s="497">
        <v>7030</v>
      </c>
      <c r="B170" s="498" t="s">
        <v>726</v>
      </c>
      <c r="C170" s="437" t="s">
        <v>738</v>
      </c>
      <c r="D170" s="499">
        <f t="shared" si="16"/>
        <v>781</v>
      </c>
      <c r="E170" s="499">
        <f t="shared" si="17"/>
        <v>856</v>
      </c>
      <c r="F170" s="570">
        <f t="shared" si="18"/>
        <v>705</v>
      </c>
      <c r="G170" s="570">
        <f t="shared" si="18"/>
        <v>681</v>
      </c>
      <c r="I170">
        <v>781</v>
      </c>
      <c r="J170" s="5">
        <v>856</v>
      </c>
      <c r="K170" s="5">
        <v>705</v>
      </c>
      <c r="L170" s="5">
        <v>681</v>
      </c>
      <c r="M170" s="493">
        <v>48</v>
      </c>
      <c r="N170" s="493">
        <v>36</v>
      </c>
      <c r="O170" s="486">
        <f t="shared" si="21"/>
        <v>12</v>
      </c>
      <c r="P170" s="504">
        <f t="shared" si="20"/>
        <v>84</v>
      </c>
    </row>
    <row r="171" spans="1:16" s="492" customFormat="1" ht="15" customHeight="1" x14ac:dyDescent="0.2">
      <c r="A171" s="497">
        <v>7036</v>
      </c>
      <c r="B171" s="437" t="s">
        <v>1077</v>
      </c>
      <c r="C171" s="437" t="s">
        <v>900</v>
      </c>
      <c r="D171" s="499">
        <f t="shared" si="16"/>
        <v>877</v>
      </c>
      <c r="E171" s="499">
        <f t="shared" si="17"/>
        <v>956</v>
      </c>
      <c r="F171" s="570">
        <f t="shared" si="18"/>
        <v>721</v>
      </c>
      <c r="G171" s="570">
        <f t="shared" si="18"/>
        <v>696</v>
      </c>
      <c r="I171">
        <v>877</v>
      </c>
      <c r="J171" s="5">
        <v>956</v>
      </c>
      <c r="K171" s="5">
        <v>721</v>
      </c>
      <c r="L171" s="5">
        <v>696</v>
      </c>
      <c r="M171" s="493">
        <v>48</v>
      </c>
      <c r="N171" s="493">
        <v>44</v>
      </c>
      <c r="O171" s="486">
        <f t="shared" si="21"/>
        <v>14.6666666666667</v>
      </c>
      <c r="P171" s="504">
        <f t="shared" si="20"/>
        <v>92</v>
      </c>
    </row>
    <row r="172" spans="1:16" s="492" customFormat="1" ht="15" customHeight="1" x14ac:dyDescent="0.2">
      <c r="A172" s="497">
        <v>7040</v>
      </c>
      <c r="B172" s="498" t="s">
        <v>727</v>
      </c>
      <c r="C172" s="437" t="s">
        <v>739</v>
      </c>
      <c r="D172" s="499">
        <f t="shared" si="16"/>
        <v>1205</v>
      </c>
      <c r="E172" s="499">
        <f t="shared" si="17"/>
        <v>1287</v>
      </c>
      <c r="F172" s="570">
        <f t="shared" si="18"/>
        <v>766</v>
      </c>
      <c r="G172" s="570">
        <f t="shared" si="18"/>
        <v>740</v>
      </c>
      <c r="I172">
        <v>1205</v>
      </c>
      <c r="J172" s="5">
        <v>1287</v>
      </c>
      <c r="K172" s="5">
        <v>766</v>
      </c>
      <c r="L172" s="5">
        <v>740</v>
      </c>
      <c r="M172" s="493">
        <v>48</v>
      </c>
      <c r="N172" s="493">
        <v>48</v>
      </c>
      <c r="O172" s="486">
        <f t="shared" si="21"/>
        <v>16</v>
      </c>
      <c r="P172" s="504">
        <f t="shared" si="20"/>
        <v>96</v>
      </c>
    </row>
    <row r="173" spans="1:16" s="492" customFormat="1" ht="15" customHeight="1" x14ac:dyDescent="0.2">
      <c r="A173" s="497">
        <v>7046</v>
      </c>
      <c r="B173" s="437" t="s">
        <v>1078</v>
      </c>
      <c r="C173" s="437" t="s">
        <v>740</v>
      </c>
      <c r="D173" s="499">
        <f t="shared" si="16"/>
        <v>1330</v>
      </c>
      <c r="E173" s="499">
        <f t="shared" si="17"/>
        <v>1417</v>
      </c>
      <c r="F173" s="570">
        <f t="shared" si="18"/>
        <v>837</v>
      </c>
      <c r="G173" s="570">
        <f t="shared" si="18"/>
        <v>809</v>
      </c>
      <c r="I173">
        <v>1330</v>
      </c>
      <c r="J173" s="5">
        <v>1417</v>
      </c>
      <c r="K173" s="5">
        <v>837</v>
      </c>
      <c r="L173" s="5">
        <v>809</v>
      </c>
      <c r="M173" s="493">
        <v>48</v>
      </c>
      <c r="N173" s="493">
        <v>52</v>
      </c>
      <c r="O173" s="486">
        <f t="shared" si="21"/>
        <v>17.3333333333333</v>
      </c>
      <c r="P173" s="504">
        <f t="shared" si="20"/>
        <v>100</v>
      </c>
    </row>
    <row r="174" spans="1:16" s="492" customFormat="1" ht="15" customHeight="1" x14ac:dyDescent="0.2">
      <c r="A174" s="497">
        <v>7050</v>
      </c>
      <c r="B174" s="437" t="s">
        <v>1188</v>
      </c>
      <c r="C174" s="437" t="s">
        <v>901</v>
      </c>
      <c r="D174" s="499">
        <f t="shared" si="16"/>
        <v>1461</v>
      </c>
      <c r="E174" s="499">
        <f t="shared" si="17"/>
        <v>1552</v>
      </c>
      <c r="F174" s="570">
        <f t="shared" si="18"/>
        <v>852</v>
      </c>
      <c r="G174" s="570">
        <f t="shared" si="18"/>
        <v>824</v>
      </c>
      <c r="I174">
        <v>1461</v>
      </c>
      <c r="J174" s="5">
        <v>1552</v>
      </c>
      <c r="K174" s="5">
        <v>852</v>
      </c>
      <c r="L174" s="5">
        <v>824</v>
      </c>
      <c r="M174" s="493">
        <v>48</v>
      </c>
      <c r="N174" s="493">
        <v>54</v>
      </c>
      <c r="O174" s="486">
        <f t="shared" si="21"/>
        <v>18</v>
      </c>
      <c r="P174" s="504">
        <f t="shared" si="20"/>
        <v>102</v>
      </c>
    </row>
    <row r="175" spans="1:16" s="492" customFormat="1" ht="15" customHeight="1" x14ac:dyDescent="0.2">
      <c r="A175" s="497">
        <v>7056</v>
      </c>
      <c r="B175" s="437" t="s">
        <v>728</v>
      </c>
      <c r="C175" s="437" t="s">
        <v>741</v>
      </c>
      <c r="D175" s="499">
        <f t="shared" si="16"/>
        <v>1714</v>
      </c>
      <c r="E175" s="499">
        <f t="shared" si="17"/>
        <v>1808</v>
      </c>
      <c r="F175" s="570">
        <f t="shared" si="18"/>
        <v>991</v>
      </c>
      <c r="G175" s="570">
        <f t="shared" si="18"/>
        <v>958</v>
      </c>
      <c r="I175">
        <v>1714</v>
      </c>
      <c r="J175" s="5">
        <v>1808</v>
      </c>
      <c r="K175" s="5">
        <v>991</v>
      </c>
      <c r="L175" s="5">
        <v>958</v>
      </c>
      <c r="M175" s="493">
        <v>48</v>
      </c>
      <c r="N175" s="493">
        <v>66</v>
      </c>
      <c r="O175" s="486">
        <f t="shared" si="21"/>
        <v>22</v>
      </c>
      <c r="P175" s="504">
        <f t="shared" si="20"/>
        <v>114</v>
      </c>
    </row>
    <row r="176" spans="1:16" s="492" customFormat="1" ht="15" customHeight="1" x14ac:dyDescent="0.2">
      <c r="A176" s="497">
        <v>7060</v>
      </c>
      <c r="B176" s="437" t="s">
        <v>729</v>
      </c>
      <c r="C176" s="437" t="s">
        <v>742</v>
      </c>
      <c r="D176" s="499">
        <f t="shared" si="16"/>
        <v>1727</v>
      </c>
      <c r="E176" s="499">
        <f t="shared" si="17"/>
        <v>1826</v>
      </c>
      <c r="F176" s="570">
        <f t="shared" si="18"/>
        <v>991</v>
      </c>
      <c r="G176" s="570">
        <f t="shared" si="18"/>
        <v>958</v>
      </c>
      <c r="I176">
        <v>1727</v>
      </c>
      <c r="J176" s="5">
        <v>1826</v>
      </c>
      <c r="K176" s="5">
        <v>991</v>
      </c>
      <c r="L176" s="5">
        <v>958</v>
      </c>
      <c r="M176" s="493">
        <v>48</v>
      </c>
      <c r="N176" s="493">
        <v>72</v>
      </c>
      <c r="O176" s="486">
        <f t="shared" si="21"/>
        <v>24</v>
      </c>
      <c r="P176" s="504">
        <f t="shared" si="20"/>
        <v>120</v>
      </c>
    </row>
    <row r="177" spans="1:16" s="492" customFormat="1" ht="15" customHeight="1" x14ac:dyDescent="0.2">
      <c r="A177" s="497">
        <v>7070</v>
      </c>
      <c r="B177" s="437" t="s">
        <v>730</v>
      </c>
      <c r="C177" s="437" t="s">
        <v>743</v>
      </c>
      <c r="D177" s="499">
        <f t="shared" si="16"/>
        <v>3073</v>
      </c>
      <c r="E177" s="499">
        <f t="shared" si="17"/>
        <v>3178</v>
      </c>
      <c r="F177" s="570">
        <f t="shared" si="18"/>
        <v>1253</v>
      </c>
      <c r="G177" s="570">
        <f t="shared" si="18"/>
        <v>1210</v>
      </c>
      <c r="I177">
        <v>3073</v>
      </c>
      <c r="J177" s="5">
        <v>3178</v>
      </c>
      <c r="K177" s="5">
        <v>1253</v>
      </c>
      <c r="L177" s="5">
        <v>1210</v>
      </c>
      <c r="M177" s="493">
        <v>48</v>
      </c>
      <c r="N177" s="493">
        <v>84</v>
      </c>
      <c r="O177" s="486">
        <f t="shared" si="21"/>
        <v>28</v>
      </c>
      <c r="P177" s="504">
        <f t="shared" si="20"/>
        <v>132</v>
      </c>
    </row>
    <row r="178" spans="1:16" s="492" customFormat="1" ht="15" customHeight="1" x14ac:dyDescent="0.2">
      <c r="A178" s="497">
        <v>7080</v>
      </c>
      <c r="B178" s="437" t="s">
        <v>731</v>
      </c>
      <c r="C178" s="437" t="s">
        <v>744</v>
      </c>
      <c r="D178" s="499">
        <f t="shared" si="16"/>
        <v>3513</v>
      </c>
      <c r="E178" s="499">
        <f t="shared" si="17"/>
        <v>3627</v>
      </c>
      <c r="F178" s="570">
        <f t="shared" si="18"/>
        <v>1253</v>
      </c>
      <c r="G178" s="570">
        <f t="shared" si="18"/>
        <v>1210</v>
      </c>
      <c r="I178">
        <v>3513</v>
      </c>
      <c r="J178" s="5">
        <v>3627</v>
      </c>
      <c r="K178" s="5">
        <v>1253</v>
      </c>
      <c r="L178" s="5">
        <v>1210</v>
      </c>
      <c r="M178" s="493">
        <v>48</v>
      </c>
      <c r="N178" s="493">
        <v>96</v>
      </c>
      <c r="O178" s="486">
        <f t="shared" si="21"/>
        <v>32</v>
      </c>
      <c r="P178" s="504">
        <f t="shared" si="20"/>
        <v>144</v>
      </c>
    </row>
    <row r="179" spans="1:16" s="492" customFormat="1" ht="15" hidden="1" customHeight="1" x14ac:dyDescent="0.2">
      <c r="A179" s="497">
        <v>7090</v>
      </c>
      <c r="B179" s="437" t="s">
        <v>732</v>
      </c>
      <c r="C179" s="437" t="s">
        <v>745</v>
      </c>
      <c r="D179" s="499">
        <f t="shared" si="16"/>
        <v>3407</v>
      </c>
      <c r="E179" s="499">
        <f t="shared" si="17"/>
        <v>3527</v>
      </c>
      <c r="F179" s="570">
        <f t="shared" si="18"/>
        <v>0</v>
      </c>
      <c r="G179" s="570">
        <f t="shared" si="18"/>
        <v>0</v>
      </c>
      <c r="I179" s="503">
        <v>3407</v>
      </c>
      <c r="J179" s="5">
        <v>3527</v>
      </c>
      <c r="K179" s="5">
        <v>0</v>
      </c>
      <c r="L179" s="5">
        <v>0</v>
      </c>
      <c r="M179" s="493">
        <v>36</v>
      </c>
      <c r="N179" s="511">
        <v>72</v>
      </c>
      <c r="O179" s="486">
        <f t="shared" si="21"/>
        <v>18</v>
      </c>
      <c r="P179" s="504">
        <f t="shared" si="20"/>
        <v>108</v>
      </c>
    </row>
    <row r="180" spans="1:16" s="492" customFormat="1" ht="15" hidden="1" customHeight="1" x14ac:dyDescent="0.2">
      <c r="A180" s="342">
        <v>70100</v>
      </c>
      <c r="B180" s="437" t="s">
        <v>733</v>
      </c>
      <c r="C180" s="437" t="s">
        <v>746</v>
      </c>
      <c r="D180" s="499">
        <f t="shared" si="16"/>
        <v>3724</v>
      </c>
      <c r="E180" s="499">
        <f t="shared" si="17"/>
        <v>3852</v>
      </c>
      <c r="F180" s="570">
        <f t="shared" si="18"/>
        <v>0</v>
      </c>
      <c r="G180" s="570">
        <f t="shared" si="18"/>
        <v>0</v>
      </c>
      <c r="I180" s="503">
        <v>3724</v>
      </c>
      <c r="J180" s="5">
        <v>3852</v>
      </c>
      <c r="K180" s="5">
        <v>0</v>
      </c>
      <c r="L180" s="5">
        <v>0</v>
      </c>
      <c r="M180" s="511">
        <v>36</v>
      </c>
      <c r="N180" s="493">
        <v>84</v>
      </c>
      <c r="O180" s="486">
        <f>M180*N180/144</f>
        <v>21</v>
      </c>
      <c r="P180" s="504">
        <f t="shared" si="20"/>
        <v>120</v>
      </c>
    </row>
    <row r="181" spans="1:16" s="492" customFormat="1" ht="15" hidden="1" customHeight="1" x14ac:dyDescent="0.2">
      <c r="A181" s="497">
        <v>70110</v>
      </c>
      <c r="B181" s="437" t="s">
        <v>871</v>
      </c>
      <c r="C181" s="437" t="s">
        <v>873</v>
      </c>
      <c r="D181" s="499">
        <f t="shared" si="16"/>
        <v>4095</v>
      </c>
      <c r="E181" s="499">
        <f t="shared" si="17"/>
        <v>4230</v>
      </c>
      <c r="F181" s="570">
        <f t="shared" si="18"/>
        <v>0</v>
      </c>
      <c r="G181" s="570">
        <f t="shared" si="18"/>
        <v>0</v>
      </c>
      <c r="I181" s="503">
        <v>4095</v>
      </c>
      <c r="J181" s="5">
        <v>4230</v>
      </c>
      <c r="K181" s="5">
        <v>0</v>
      </c>
      <c r="L181" s="5">
        <v>0</v>
      </c>
      <c r="M181" s="511">
        <v>36</v>
      </c>
      <c r="N181" s="493">
        <v>96</v>
      </c>
      <c r="O181" s="486">
        <f t="shared" ref="O181:O194" si="22">M181*N181/144</f>
        <v>24</v>
      </c>
      <c r="P181" s="504">
        <f t="shared" si="20"/>
        <v>132</v>
      </c>
    </row>
    <row r="182" spans="1:16" s="492" customFormat="1" ht="15" hidden="1" customHeight="1" x14ac:dyDescent="0.2">
      <c r="A182" s="506">
        <v>70120</v>
      </c>
      <c r="B182" s="453" t="s">
        <v>872</v>
      </c>
      <c r="C182" s="453" t="s">
        <v>874</v>
      </c>
      <c r="D182" s="507">
        <f t="shared" si="16"/>
        <v>4468</v>
      </c>
      <c r="E182" s="507">
        <f t="shared" si="17"/>
        <v>4611</v>
      </c>
      <c r="F182" s="570">
        <f t="shared" si="18"/>
        <v>0</v>
      </c>
      <c r="G182" s="570">
        <f t="shared" si="18"/>
        <v>0</v>
      </c>
      <c r="I182" s="503">
        <v>4468</v>
      </c>
      <c r="J182" s="5">
        <v>4611</v>
      </c>
      <c r="K182" s="5">
        <v>0</v>
      </c>
      <c r="L182" s="5">
        <v>0</v>
      </c>
      <c r="M182" s="511">
        <v>36</v>
      </c>
      <c r="N182" s="493">
        <v>96</v>
      </c>
      <c r="O182" s="486">
        <f t="shared" si="22"/>
        <v>24</v>
      </c>
      <c r="P182" s="504">
        <f t="shared" si="20"/>
        <v>132</v>
      </c>
    </row>
    <row r="183" spans="1:16" s="492" customFormat="1" ht="15" customHeight="1" x14ac:dyDescent="0.2">
      <c r="A183" s="509">
        <v>8020</v>
      </c>
      <c r="B183" s="550" t="s">
        <v>747</v>
      </c>
      <c r="C183" s="550" t="s">
        <v>757</v>
      </c>
      <c r="D183" s="510">
        <f t="shared" si="16"/>
        <v>736</v>
      </c>
      <c r="E183" s="510">
        <f t="shared" si="17"/>
        <v>812</v>
      </c>
      <c r="F183" s="572">
        <f t="shared" si="18"/>
        <v>755</v>
      </c>
      <c r="G183" s="572">
        <f t="shared" si="18"/>
        <v>689</v>
      </c>
      <c r="I183">
        <v>736</v>
      </c>
      <c r="J183" s="5">
        <v>812</v>
      </c>
      <c r="K183" s="5">
        <v>755</v>
      </c>
      <c r="L183" s="5">
        <v>689</v>
      </c>
      <c r="M183" s="493">
        <v>24</v>
      </c>
      <c r="N183" s="493">
        <v>24</v>
      </c>
      <c r="O183" s="486">
        <f t="shared" si="22"/>
        <v>4</v>
      </c>
      <c r="P183" s="504">
        <f t="shared" si="20"/>
        <v>48</v>
      </c>
    </row>
    <row r="184" spans="1:16" s="492" customFormat="1" ht="15" customHeight="1" x14ac:dyDescent="0.2">
      <c r="A184" s="497">
        <v>8026</v>
      </c>
      <c r="B184" s="437" t="s">
        <v>748</v>
      </c>
      <c r="C184" s="437" t="s">
        <v>758</v>
      </c>
      <c r="D184" s="499">
        <f t="shared" si="16"/>
        <v>831</v>
      </c>
      <c r="E184" s="499">
        <f t="shared" si="17"/>
        <v>910</v>
      </c>
      <c r="F184" s="570">
        <f t="shared" si="18"/>
        <v>758</v>
      </c>
      <c r="G184" s="570">
        <f t="shared" si="18"/>
        <v>701</v>
      </c>
      <c r="I184">
        <v>831</v>
      </c>
      <c r="J184" s="5">
        <v>910</v>
      </c>
      <c r="K184" s="5">
        <v>758</v>
      </c>
      <c r="L184" s="5">
        <v>701</v>
      </c>
      <c r="M184" s="493">
        <v>48</v>
      </c>
      <c r="N184" s="493">
        <v>30</v>
      </c>
      <c r="O184" s="486">
        <f t="shared" si="22"/>
        <v>10</v>
      </c>
      <c r="P184" s="504">
        <f t="shared" si="20"/>
        <v>78</v>
      </c>
    </row>
    <row r="185" spans="1:16" s="492" customFormat="1" ht="15" customHeight="1" x14ac:dyDescent="0.2">
      <c r="A185" s="497">
        <v>8030</v>
      </c>
      <c r="B185" s="498" t="s">
        <v>749</v>
      </c>
      <c r="C185" s="437" t="s">
        <v>759</v>
      </c>
      <c r="D185" s="499">
        <f t="shared" si="16"/>
        <v>947</v>
      </c>
      <c r="E185" s="499">
        <f t="shared" si="17"/>
        <v>1029</v>
      </c>
      <c r="F185" s="570">
        <f t="shared" si="18"/>
        <v>781</v>
      </c>
      <c r="G185" s="570">
        <f t="shared" si="18"/>
        <v>755</v>
      </c>
      <c r="I185">
        <v>947</v>
      </c>
      <c r="J185" s="5">
        <v>1029</v>
      </c>
      <c r="K185" s="5">
        <v>781</v>
      </c>
      <c r="L185" s="5">
        <v>755</v>
      </c>
      <c r="M185" s="493">
        <v>48</v>
      </c>
      <c r="N185" s="493">
        <v>36</v>
      </c>
      <c r="O185" s="486">
        <f t="shared" si="22"/>
        <v>12</v>
      </c>
      <c r="P185" s="504">
        <f t="shared" si="20"/>
        <v>84</v>
      </c>
    </row>
    <row r="186" spans="1:16" s="492" customFormat="1" ht="15" customHeight="1" x14ac:dyDescent="0.2">
      <c r="A186" s="497">
        <v>8036</v>
      </c>
      <c r="B186" s="437" t="s">
        <v>904</v>
      </c>
      <c r="C186" s="437" t="s">
        <v>905</v>
      </c>
      <c r="D186" s="499">
        <f t="shared" si="16"/>
        <v>1236</v>
      </c>
      <c r="E186" s="499">
        <f t="shared" si="17"/>
        <v>1322</v>
      </c>
      <c r="F186" s="570">
        <f t="shared" si="18"/>
        <v>829</v>
      </c>
      <c r="G186" s="570">
        <f t="shared" si="18"/>
        <v>801</v>
      </c>
      <c r="I186">
        <v>1236</v>
      </c>
      <c r="J186" s="5">
        <v>1322</v>
      </c>
      <c r="K186" s="5">
        <v>829</v>
      </c>
      <c r="L186" s="5">
        <v>801</v>
      </c>
      <c r="M186" s="493">
        <v>48</v>
      </c>
      <c r="N186" s="493">
        <v>44</v>
      </c>
      <c r="O186" s="486">
        <f t="shared" si="22"/>
        <v>14.6666666666667</v>
      </c>
      <c r="P186" s="504">
        <f t="shared" si="20"/>
        <v>92</v>
      </c>
    </row>
    <row r="187" spans="1:16" s="492" customFormat="1" ht="15" customHeight="1" x14ac:dyDescent="0.2">
      <c r="A187" s="497">
        <v>8040</v>
      </c>
      <c r="B187" s="498" t="s">
        <v>750</v>
      </c>
      <c r="C187" s="437" t="s">
        <v>760</v>
      </c>
      <c r="D187" s="499">
        <f t="shared" si="16"/>
        <v>1355</v>
      </c>
      <c r="E187" s="499">
        <f t="shared" si="17"/>
        <v>1445</v>
      </c>
      <c r="F187" s="570">
        <f t="shared" si="18"/>
        <v>842</v>
      </c>
      <c r="G187" s="570">
        <f t="shared" si="18"/>
        <v>813</v>
      </c>
      <c r="I187">
        <v>1355</v>
      </c>
      <c r="J187" s="5">
        <v>1445</v>
      </c>
      <c r="K187" s="5">
        <v>842</v>
      </c>
      <c r="L187" s="5">
        <v>813</v>
      </c>
      <c r="M187" s="493">
        <v>48</v>
      </c>
      <c r="N187" s="493">
        <v>48</v>
      </c>
      <c r="O187" s="486">
        <f t="shared" si="22"/>
        <v>16</v>
      </c>
      <c r="P187" s="504">
        <f t="shared" si="20"/>
        <v>96</v>
      </c>
    </row>
    <row r="188" spans="1:16" s="492" customFormat="1" ht="15" customHeight="1" x14ac:dyDescent="0.2">
      <c r="A188" s="497">
        <v>8046</v>
      </c>
      <c r="B188" s="437" t="s">
        <v>1079</v>
      </c>
      <c r="C188" s="437" t="s">
        <v>761</v>
      </c>
      <c r="D188" s="499">
        <f t="shared" si="16"/>
        <v>1498</v>
      </c>
      <c r="E188" s="499">
        <f t="shared" si="17"/>
        <v>1592</v>
      </c>
      <c r="F188" s="570">
        <f t="shared" si="18"/>
        <v>981</v>
      </c>
      <c r="G188" s="570">
        <f t="shared" si="18"/>
        <v>947</v>
      </c>
      <c r="I188">
        <v>1498</v>
      </c>
      <c r="J188" s="5">
        <v>1592</v>
      </c>
      <c r="K188" s="5">
        <v>981</v>
      </c>
      <c r="L188" s="5">
        <v>947</v>
      </c>
      <c r="M188" s="493">
        <v>48</v>
      </c>
      <c r="N188" s="493">
        <v>52</v>
      </c>
      <c r="O188" s="486">
        <f t="shared" si="22"/>
        <v>17.3333333333333</v>
      </c>
      <c r="P188" s="504">
        <f t="shared" si="20"/>
        <v>100</v>
      </c>
    </row>
    <row r="189" spans="1:16" s="492" customFormat="1" ht="15" customHeight="1" x14ac:dyDescent="0.2">
      <c r="A189" s="497">
        <v>8050</v>
      </c>
      <c r="B189" s="437" t="s">
        <v>1189</v>
      </c>
      <c r="C189" s="437" t="s">
        <v>906</v>
      </c>
      <c r="D189" s="499">
        <f t="shared" si="16"/>
        <v>1639</v>
      </c>
      <c r="E189" s="499">
        <f t="shared" si="17"/>
        <v>1738</v>
      </c>
      <c r="F189" s="570">
        <f t="shared" si="18"/>
        <v>985</v>
      </c>
      <c r="G189" s="570">
        <f t="shared" si="18"/>
        <v>951</v>
      </c>
      <c r="I189">
        <v>1639</v>
      </c>
      <c r="J189" s="5">
        <v>1738</v>
      </c>
      <c r="K189" s="5">
        <v>985</v>
      </c>
      <c r="L189" s="5">
        <v>951</v>
      </c>
      <c r="M189" s="493">
        <v>48</v>
      </c>
      <c r="N189" s="493">
        <v>54</v>
      </c>
      <c r="O189" s="486">
        <f t="shared" si="22"/>
        <v>18</v>
      </c>
      <c r="P189" s="504">
        <f t="shared" si="20"/>
        <v>102</v>
      </c>
    </row>
    <row r="190" spans="1:16" s="492" customFormat="1" ht="15" customHeight="1" x14ac:dyDescent="0.2">
      <c r="A190" s="497">
        <v>8056</v>
      </c>
      <c r="B190" s="437" t="s">
        <v>751</v>
      </c>
      <c r="C190" s="437" t="s">
        <v>762</v>
      </c>
      <c r="D190" s="499">
        <f t="shared" si="16"/>
        <v>2313</v>
      </c>
      <c r="E190" s="499">
        <f t="shared" si="17"/>
        <v>2414</v>
      </c>
      <c r="F190" s="570">
        <f t="shared" si="18"/>
        <v>1012</v>
      </c>
      <c r="G190" s="570">
        <f t="shared" si="18"/>
        <v>977</v>
      </c>
      <c r="I190">
        <v>2313</v>
      </c>
      <c r="J190" s="5">
        <v>2414</v>
      </c>
      <c r="K190" s="5">
        <v>1012</v>
      </c>
      <c r="L190" s="5">
        <v>977</v>
      </c>
      <c r="M190" s="493">
        <v>48</v>
      </c>
      <c r="N190" s="493">
        <v>66</v>
      </c>
      <c r="O190" s="486">
        <f t="shared" si="22"/>
        <v>22</v>
      </c>
      <c r="P190" s="504">
        <f t="shared" si="20"/>
        <v>114</v>
      </c>
    </row>
    <row r="191" spans="1:16" s="492" customFormat="1" ht="15" customHeight="1" x14ac:dyDescent="0.2">
      <c r="A191" s="497">
        <v>8060</v>
      </c>
      <c r="B191" s="437" t="s">
        <v>752</v>
      </c>
      <c r="C191" s="437" t="s">
        <v>763</v>
      </c>
      <c r="D191" s="499">
        <f t="shared" si="16"/>
        <v>3011</v>
      </c>
      <c r="E191" s="499">
        <f t="shared" si="17"/>
        <v>3116</v>
      </c>
      <c r="F191" s="570">
        <f t="shared" si="18"/>
        <v>1024</v>
      </c>
      <c r="G191" s="570">
        <f t="shared" si="18"/>
        <v>989</v>
      </c>
      <c r="I191">
        <v>3011</v>
      </c>
      <c r="J191" s="5">
        <v>3116</v>
      </c>
      <c r="K191" s="5">
        <v>1024</v>
      </c>
      <c r="L191" s="5">
        <v>989</v>
      </c>
      <c r="M191" s="493">
        <v>48</v>
      </c>
      <c r="N191" s="493">
        <v>72</v>
      </c>
      <c r="O191" s="486">
        <f t="shared" si="22"/>
        <v>24</v>
      </c>
      <c r="P191" s="504">
        <f t="shared" si="20"/>
        <v>120</v>
      </c>
    </row>
    <row r="192" spans="1:16" s="492" customFormat="1" ht="15" customHeight="1" x14ac:dyDescent="0.2">
      <c r="A192" s="497">
        <v>8070</v>
      </c>
      <c r="B192" s="437" t="s">
        <v>753</v>
      </c>
      <c r="C192" s="437" t="s">
        <v>764</v>
      </c>
      <c r="D192" s="499">
        <f t="shared" si="16"/>
        <v>3513</v>
      </c>
      <c r="E192" s="499">
        <f t="shared" si="17"/>
        <v>3627</v>
      </c>
      <c r="F192" s="570">
        <f t="shared" si="18"/>
        <v>1253</v>
      </c>
      <c r="G192" s="570">
        <f t="shared" si="18"/>
        <v>1210</v>
      </c>
      <c r="I192">
        <v>3513</v>
      </c>
      <c r="J192" s="5">
        <v>3627</v>
      </c>
      <c r="K192" s="5">
        <v>1253</v>
      </c>
      <c r="L192" s="5">
        <v>1210</v>
      </c>
      <c r="M192" s="493">
        <v>48</v>
      </c>
      <c r="N192" s="493">
        <v>84</v>
      </c>
      <c r="O192" s="486">
        <f t="shared" si="22"/>
        <v>28</v>
      </c>
      <c r="P192" s="504">
        <f t="shared" si="20"/>
        <v>132</v>
      </c>
    </row>
    <row r="193" spans="1:16" s="492" customFormat="1" ht="15" customHeight="1" thickBot="1" x14ac:dyDescent="0.25">
      <c r="A193" s="580">
        <v>8080</v>
      </c>
      <c r="B193" s="582" t="s">
        <v>754</v>
      </c>
      <c r="C193" s="582" t="s">
        <v>765</v>
      </c>
      <c r="D193" s="583">
        <f t="shared" si="16"/>
        <v>4179</v>
      </c>
      <c r="E193" s="583">
        <f t="shared" si="17"/>
        <v>4299</v>
      </c>
      <c r="F193" s="584">
        <f t="shared" si="18"/>
        <v>1253</v>
      </c>
      <c r="G193" s="584">
        <f t="shared" si="18"/>
        <v>1210</v>
      </c>
      <c r="I193">
        <v>4179</v>
      </c>
      <c r="J193" s="5">
        <v>4299</v>
      </c>
      <c r="K193" s="5">
        <v>1253</v>
      </c>
      <c r="L193" s="5">
        <v>1210</v>
      </c>
      <c r="M193" s="493">
        <v>48</v>
      </c>
      <c r="N193" s="493">
        <v>96</v>
      </c>
      <c r="O193" s="486">
        <f t="shared" si="22"/>
        <v>32</v>
      </c>
      <c r="P193" s="504">
        <f t="shared" si="20"/>
        <v>144</v>
      </c>
    </row>
    <row r="194" spans="1:16" s="492" customFormat="1" ht="15" hidden="1" customHeight="1" x14ac:dyDescent="0.2">
      <c r="A194" s="497">
        <v>8090</v>
      </c>
      <c r="B194" s="437" t="s">
        <v>755</v>
      </c>
      <c r="C194" s="437" t="s">
        <v>766</v>
      </c>
      <c r="D194" s="499">
        <f t="shared" si="16"/>
        <v>2823</v>
      </c>
      <c r="E194" s="570">
        <f t="shared" si="17"/>
        <v>2918</v>
      </c>
      <c r="I194" s="503">
        <v>2823</v>
      </c>
      <c r="J194" s="5">
        <v>2918</v>
      </c>
      <c r="K194" s="5"/>
      <c r="L194" s="5"/>
      <c r="M194" s="493">
        <v>36</v>
      </c>
      <c r="N194" s="511">
        <v>72</v>
      </c>
      <c r="O194" s="486">
        <f t="shared" si="22"/>
        <v>18</v>
      </c>
      <c r="P194" s="504">
        <f t="shared" si="20"/>
        <v>108</v>
      </c>
    </row>
    <row r="195" spans="1:16" s="492" customFormat="1" ht="15" hidden="1" customHeight="1" x14ac:dyDescent="0.2">
      <c r="A195" s="342">
        <v>80100</v>
      </c>
      <c r="B195" s="437" t="s">
        <v>756</v>
      </c>
      <c r="C195" s="437" t="s">
        <v>767</v>
      </c>
      <c r="D195" s="499">
        <f t="shared" si="16"/>
        <v>3151</v>
      </c>
      <c r="E195" s="570">
        <f t="shared" si="17"/>
        <v>3251</v>
      </c>
      <c r="I195" s="503">
        <v>3151</v>
      </c>
      <c r="J195" s="5">
        <v>3251</v>
      </c>
      <c r="K195" s="5"/>
      <c r="L195" s="5"/>
      <c r="M195" s="511">
        <v>36</v>
      </c>
      <c r="N195" s="493">
        <v>84</v>
      </c>
      <c r="O195" s="486">
        <f>M195*N195/144</f>
        <v>21</v>
      </c>
      <c r="P195" s="504">
        <f t="shared" si="20"/>
        <v>120</v>
      </c>
    </row>
    <row r="196" spans="1:16" s="492" customFormat="1" ht="15" hidden="1" customHeight="1" x14ac:dyDescent="0.2">
      <c r="A196" s="497">
        <v>80110</v>
      </c>
      <c r="B196" s="437" t="s">
        <v>875</v>
      </c>
      <c r="C196" s="437" t="s">
        <v>877</v>
      </c>
      <c r="D196" s="499">
        <f t="shared" si="16"/>
        <v>3466</v>
      </c>
      <c r="E196" s="570">
        <f t="shared" si="17"/>
        <v>3572</v>
      </c>
      <c r="I196" s="503">
        <v>3466</v>
      </c>
      <c r="J196" s="5">
        <v>3572</v>
      </c>
      <c r="K196" s="5"/>
      <c r="L196" s="5"/>
      <c r="M196" s="511">
        <v>36</v>
      </c>
      <c r="N196" s="493">
        <v>96</v>
      </c>
      <c r="O196" s="486">
        <f t="shared" ref="O196:O233" si="23">M196*N196/144</f>
        <v>24</v>
      </c>
      <c r="P196" s="504">
        <f t="shared" si="20"/>
        <v>132</v>
      </c>
    </row>
    <row r="197" spans="1:16" s="492" customFormat="1" ht="15" hidden="1" customHeight="1" x14ac:dyDescent="0.2">
      <c r="A197" s="506">
        <v>80120</v>
      </c>
      <c r="B197" s="453" t="s">
        <v>876</v>
      </c>
      <c r="C197" s="453" t="s">
        <v>878</v>
      </c>
      <c r="D197" s="507">
        <f t="shared" si="16"/>
        <v>3782</v>
      </c>
      <c r="E197" s="571">
        <f t="shared" si="17"/>
        <v>3893</v>
      </c>
      <c r="I197" s="503">
        <v>3782</v>
      </c>
      <c r="J197" s="5">
        <v>3893</v>
      </c>
      <c r="K197" s="5"/>
      <c r="L197" s="5"/>
      <c r="M197" s="511">
        <v>36</v>
      </c>
      <c r="N197" s="493">
        <v>96</v>
      </c>
      <c r="O197" s="486">
        <f t="shared" si="23"/>
        <v>24</v>
      </c>
      <c r="P197" s="504">
        <f t="shared" si="20"/>
        <v>132</v>
      </c>
    </row>
    <row r="198" spans="1:16" s="492" customFormat="1" ht="15" hidden="1" customHeight="1" x14ac:dyDescent="0.2">
      <c r="A198" s="497">
        <v>9030</v>
      </c>
      <c r="B198" s="498" t="s">
        <v>768</v>
      </c>
      <c r="C198" s="437" t="s">
        <v>777</v>
      </c>
      <c r="D198" s="499">
        <f t="shared" si="16"/>
        <v>775</v>
      </c>
      <c r="E198" s="570">
        <f t="shared" si="17"/>
        <v>842</v>
      </c>
      <c r="I198" s="503">
        <v>775</v>
      </c>
      <c r="J198" s="5">
        <v>842</v>
      </c>
      <c r="K198" s="5"/>
      <c r="L198" s="5"/>
      <c r="M198" s="493">
        <v>48</v>
      </c>
      <c r="N198" s="493">
        <v>36</v>
      </c>
      <c r="O198" s="486">
        <f t="shared" si="23"/>
        <v>12</v>
      </c>
      <c r="P198" s="504">
        <f t="shared" si="20"/>
        <v>84</v>
      </c>
    </row>
    <row r="199" spans="1:16" s="492" customFormat="1" ht="15" hidden="1" customHeight="1" x14ac:dyDescent="0.2">
      <c r="A199" s="497">
        <v>9036</v>
      </c>
      <c r="B199" s="498" t="s">
        <v>769</v>
      </c>
      <c r="C199" s="437" t="s">
        <v>778</v>
      </c>
      <c r="D199" s="499">
        <f t="shared" si="16"/>
        <v>820</v>
      </c>
      <c r="E199" s="570">
        <f t="shared" si="17"/>
        <v>890</v>
      </c>
      <c r="I199" s="503">
        <v>820</v>
      </c>
      <c r="J199" s="5">
        <v>890</v>
      </c>
      <c r="K199" s="5"/>
      <c r="L199" s="5"/>
      <c r="M199" s="493">
        <v>48</v>
      </c>
      <c r="N199" s="493">
        <v>44</v>
      </c>
      <c r="O199" s="486">
        <f t="shared" si="23"/>
        <v>14.6666666666667</v>
      </c>
      <c r="P199" s="504">
        <f t="shared" si="20"/>
        <v>92</v>
      </c>
    </row>
    <row r="200" spans="1:16" s="492" customFormat="1" ht="15" hidden="1" customHeight="1" x14ac:dyDescent="0.2">
      <c r="A200" s="497">
        <v>9040</v>
      </c>
      <c r="B200" s="498" t="s">
        <v>770</v>
      </c>
      <c r="C200" s="437" t="s">
        <v>779</v>
      </c>
      <c r="D200" s="499">
        <f t="shared" si="16"/>
        <v>900</v>
      </c>
      <c r="E200" s="570">
        <f t="shared" si="17"/>
        <v>973</v>
      </c>
      <c r="I200" s="503">
        <v>900</v>
      </c>
      <c r="J200" s="5">
        <v>973</v>
      </c>
      <c r="K200" s="5"/>
      <c r="L200" s="5"/>
      <c r="M200" s="493">
        <v>48</v>
      </c>
      <c r="N200" s="493">
        <v>48</v>
      </c>
      <c r="O200" s="486">
        <f t="shared" si="23"/>
        <v>16</v>
      </c>
      <c r="P200" s="504">
        <f t="shared" si="20"/>
        <v>96</v>
      </c>
    </row>
    <row r="201" spans="1:16" s="492" customFormat="1" ht="15" hidden="1" customHeight="1" x14ac:dyDescent="0.2">
      <c r="A201" s="497">
        <v>9046</v>
      </c>
      <c r="B201" s="498" t="s">
        <v>771</v>
      </c>
      <c r="C201" s="437" t="s">
        <v>780</v>
      </c>
      <c r="D201" s="499">
        <f t="shared" si="16"/>
        <v>1500</v>
      </c>
      <c r="E201" s="570">
        <f t="shared" si="17"/>
        <v>1575</v>
      </c>
      <c r="I201" s="503">
        <v>1500</v>
      </c>
      <c r="J201" s="5">
        <v>1575</v>
      </c>
      <c r="K201" s="5"/>
      <c r="L201" s="5"/>
      <c r="M201" s="493">
        <v>48</v>
      </c>
      <c r="N201" s="493">
        <v>52</v>
      </c>
      <c r="O201" s="486">
        <f t="shared" si="23"/>
        <v>17.3333333333333</v>
      </c>
      <c r="P201" s="504">
        <f t="shared" si="20"/>
        <v>100</v>
      </c>
    </row>
    <row r="202" spans="1:16" s="492" customFormat="1" ht="15" hidden="1" customHeight="1" x14ac:dyDescent="0.2">
      <c r="A202" s="497">
        <v>9050</v>
      </c>
      <c r="B202" s="437" t="s">
        <v>772</v>
      </c>
      <c r="C202" s="437" t="s">
        <v>781</v>
      </c>
      <c r="D202" s="499">
        <f t="shared" si="16"/>
        <v>1720</v>
      </c>
      <c r="E202" s="570">
        <f t="shared" si="17"/>
        <v>1798</v>
      </c>
      <c r="I202" s="503">
        <v>1720</v>
      </c>
      <c r="J202" s="5">
        <v>1798</v>
      </c>
      <c r="K202" s="5"/>
      <c r="L202" s="5"/>
      <c r="M202" s="493">
        <v>48</v>
      </c>
      <c r="N202" s="493">
        <v>54</v>
      </c>
      <c r="O202" s="486">
        <f t="shared" si="23"/>
        <v>18</v>
      </c>
      <c r="P202" s="504">
        <f t="shared" si="20"/>
        <v>102</v>
      </c>
    </row>
    <row r="203" spans="1:16" s="492" customFormat="1" ht="15" hidden="1" customHeight="1" x14ac:dyDescent="0.2">
      <c r="A203" s="553">
        <v>9056</v>
      </c>
      <c r="B203" s="437" t="s">
        <v>773</v>
      </c>
      <c r="C203" s="437" t="s">
        <v>782</v>
      </c>
      <c r="D203" s="499">
        <f t="shared" ref="D203:D233" si="24">$G$2*I203</f>
        <v>1815</v>
      </c>
      <c r="E203" s="570">
        <f t="shared" ref="E203:E233" si="25">$G$2*J203</f>
        <v>1896</v>
      </c>
      <c r="I203" s="503">
        <v>1815</v>
      </c>
      <c r="J203" s="5">
        <v>1896</v>
      </c>
      <c r="K203" s="5"/>
      <c r="L203" s="5"/>
      <c r="M203" s="493">
        <v>48</v>
      </c>
      <c r="N203" s="493">
        <v>66</v>
      </c>
      <c r="O203" s="486">
        <f t="shared" si="23"/>
        <v>22</v>
      </c>
      <c r="P203" s="504">
        <f t="shared" si="20"/>
        <v>114</v>
      </c>
    </row>
    <row r="204" spans="1:16" s="492" customFormat="1" ht="15" hidden="1" customHeight="1" x14ac:dyDescent="0.2">
      <c r="A204" s="553">
        <v>9060</v>
      </c>
      <c r="B204" s="437" t="s">
        <v>774</v>
      </c>
      <c r="C204" s="437" t="s">
        <v>783</v>
      </c>
      <c r="D204" s="499">
        <f t="shared" si="24"/>
        <v>2123</v>
      </c>
      <c r="E204" s="570">
        <f t="shared" si="25"/>
        <v>2207</v>
      </c>
      <c r="I204" s="503">
        <v>2123</v>
      </c>
      <c r="J204" s="5">
        <v>2207</v>
      </c>
      <c r="K204" s="5"/>
      <c r="L204" s="5"/>
      <c r="M204" s="493">
        <v>48</v>
      </c>
      <c r="N204" s="493">
        <v>72</v>
      </c>
      <c r="O204" s="486">
        <f t="shared" si="23"/>
        <v>24</v>
      </c>
      <c r="P204" s="504">
        <f t="shared" si="20"/>
        <v>120</v>
      </c>
    </row>
    <row r="205" spans="1:16" s="492" customFormat="1" ht="15" hidden="1" customHeight="1" x14ac:dyDescent="0.2">
      <c r="A205" s="553">
        <v>9070</v>
      </c>
      <c r="B205" s="437" t="s">
        <v>775</v>
      </c>
      <c r="C205" s="437" t="s">
        <v>784</v>
      </c>
      <c r="D205" s="499">
        <f t="shared" si="24"/>
        <v>2523</v>
      </c>
      <c r="E205" s="570">
        <f t="shared" si="25"/>
        <v>2612</v>
      </c>
      <c r="I205" s="503">
        <v>2523</v>
      </c>
      <c r="J205" s="5">
        <v>2612</v>
      </c>
      <c r="K205" s="5"/>
      <c r="L205" s="5"/>
      <c r="M205" s="493">
        <v>48</v>
      </c>
      <c r="N205" s="493">
        <v>84</v>
      </c>
      <c r="O205" s="486">
        <f t="shared" si="23"/>
        <v>28</v>
      </c>
      <c r="P205" s="504">
        <f t="shared" si="20"/>
        <v>132</v>
      </c>
    </row>
    <row r="206" spans="1:16" s="492" customFormat="1" ht="15" hidden="1" customHeight="1" x14ac:dyDescent="0.2">
      <c r="A206" s="553">
        <v>9080</v>
      </c>
      <c r="B206" s="437" t="s">
        <v>776</v>
      </c>
      <c r="C206" s="437" t="s">
        <v>785</v>
      </c>
      <c r="D206" s="499">
        <f t="shared" si="24"/>
        <v>2823</v>
      </c>
      <c r="E206" s="570">
        <f t="shared" si="25"/>
        <v>2918</v>
      </c>
      <c r="I206" s="503">
        <v>2823</v>
      </c>
      <c r="J206" s="5">
        <v>2918</v>
      </c>
      <c r="K206" s="5"/>
      <c r="L206" s="5"/>
      <c r="M206" s="493">
        <v>48</v>
      </c>
      <c r="N206" s="493">
        <v>96</v>
      </c>
      <c r="O206" s="486">
        <f t="shared" si="23"/>
        <v>32</v>
      </c>
      <c r="P206" s="504">
        <f t="shared" si="20"/>
        <v>144</v>
      </c>
    </row>
    <row r="207" spans="1:16" s="492" customFormat="1" ht="15" hidden="1" customHeight="1" x14ac:dyDescent="0.2">
      <c r="A207" s="509">
        <v>10030</v>
      </c>
      <c r="B207" s="562" t="s">
        <v>786</v>
      </c>
      <c r="C207" s="550" t="s">
        <v>795</v>
      </c>
      <c r="D207" s="510">
        <f t="shared" si="24"/>
        <v>819</v>
      </c>
      <c r="E207" s="572">
        <f t="shared" si="25"/>
        <v>892</v>
      </c>
      <c r="I207" s="503">
        <v>819</v>
      </c>
      <c r="J207" s="5">
        <v>892</v>
      </c>
      <c r="K207" s="5"/>
      <c r="L207" s="5"/>
      <c r="M207" s="493">
        <v>48</v>
      </c>
      <c r="N207" s="493">
        <v>36</v>
      </c>
      <c r="O207" s="486">
        <f t="shared" si="23"/>
        <v>12</v>
      </c>
      <c r="P207" s="504">
        <f t="shared" si="20"/>
        <v>84</v>
      </c>
    </row>
    <row r="208" spans="1:16" s="492" customFormat="1" ht="15" hidden="1" customHeight="1" x14ac:dyDescent="0.2">
      <c r="A208" s="497">
        <v>10036</v>
      </c>
      <c r="B208" s="498" t="s">
        <v>787</v>
      </c>
      <c r="C208" s="437" t="s">
        <v>796</v>
      </c>
      <c r="D208" s="499">
        <f t="shared" si="24"/>
        <v>945</v>
      </c>
      <c r="E208" s="570">
        <f t="shared" si="25"/>
        <v>1020</v>
      </c>
      <c r="I208" s="503">
        <v>945</v>
      </c>
      <c r="J208" s="5">
        <v>1020</v>
      </c>
      <c r="K208" s="5"/>
      <c r="L208" s="5"/>
      <c r="M208" s="493">
        <v>48</v>
      </c>
      <c r="N208" s="493">
        <v>44</v>
      </c>
      <c r="O208" s="486">
        <f t="shared" si="23"/>
        <v>14.6666666666667</v>
      </c>
      <c r="P208" s="504">
        <f t="shared" si="20"/>
        <v>92</v>
      </c>
    </row>
    <row r="209" spans="1:16" s="492" customFormat="1" ht="15" hidden="1" customHeight="1" x14ac:dyDescent="0.2">
      <c r="A209" s="497">
        <v>10040</v>
      </c>
      <c r="B209" s="498" t="s">
        <v>788</v>
      </c>
      <c r="C209" s="437" t="s">
        <v>797</v>
      </c>
      <c r="D209" s="499">
        <f t="shared" si="24"/>
        <v>1037</v>
      </c>
      <c r="E209" s="570">
        <f t="shared" si="25"/>
        <v>1115</v>
      </c>
      <c r="I209" s="503">
        <v>1037</v>
      </c>
      <c r="J209" s="5">
        <v>1115</v>
      </c>
      <c r="K209" s="5"/>
      <c r="L209" s="5"/>
      <c r="M209" s="493">
        <v>48</v>
      </c>
      <c r="N209" s="493">
        <v>48</v>
      </c>
      <c r="O209" s="486">
        <f t="shared" si="23"/>
        <v>16</v>
      </c>
      <c r="P209" s="504">
        <f t="shared" si="20"/>
        <v>96</v>
      </c>
    </row>
    <row r="210" spans="1:16" s="492" customFormat="1" ht="15" hidden="1" customHeight="1" x14ac:dyDescent="0.2">
      <c r="A210" s="497">
        <v>10046</v>
      </c>
      <c r="B210" s="498" t="s">
        <v>789</v>
      </c>
      <c r="C210" s="437" t="s">
        <v>798</v>
      </c>
      <c r="D210" s="499">
        <f t="shared" si="24"/>
        <v>1773</v>
      </c>
      <c r="E210" s="570">
        <f t="shared" si="25"/>
        <v>1854</v>
      </c>
      <c r="I210" s="503">
        <v>1773</v>
      </c>
      <c r="J210" s="5">
        <v>1854</v>
      </c>
      <c r="K210" s="5"/>
      <c r="L210" s="5"/>
      <c r="M210" s="493">
        <v>48</v>
      </c>
      <c r="N210" s="493">
        <v>52</v>
      </c>
      <c r="O210" s="486">
        <f t="shared" si="23"/>
        <v>17.3333333333333</v>
      </c>
      <c r="P210" s="504">
        <f t="shared" si="20"/>
        <v>100</v>
      </c>
    </row>
    <row r="211" spans="1:16" s="492" customFormat="1" ht="15" hidden="1" customHeight="1" x14ac:dyDescent="0.2">
      <c r="A211" s="497">
        <v>10050</v>
      </c>
      <c r="B211" s="437" t="s">
        <v>790</v>
      </c>
      <c r="C211" s="437" t="s">
        <v>799</v>
      </c>
      <c r="D211" s="499">
        <f t="shared" si="24"/>
        <v>1970</v>
      </c>
      <c r="E211" s="570">
        <f t="shared" si="25"/>
        <v>2054</v>
      </c>
      <c r="I211" s="503">
        <v>1970</v>
      </c>
      <c r="J211" s="5">
        <v>2054</v>
      </c>
      <c r="K211" s="5"/>
      <c r="L211" s="5"/>
      <c r="M211" s="493">
        <v>48</v>
      </c>
      <c r="N211" s="493">
        <v>54</v>
      </c>
      <c r="O211" s="486">
        <f t="shared" si="23"/>
        <v>18</v>
      </c>
      <c r="P211" s="504">
        <f t="shared" si="20"/>
        <v>102</v>
      </c>
    </row>
    <row r="212" spans="1:16" s="492" customFormat="1" ht="15" hidden="1" customHeight="1" x14ac:dyDescent="0.2">
      <c r="A212" s="553">
        <v>10056</v>
      </c>
      <c r="B212" s="437" t="s">
        <v>791</v>
      </c>
      <c r="C212" s="437" t="s">
        <v>800</v>
      </c>
      <c r="D212" s="499">
        <f t="shared" si="24"/>
        <v>2167</v>
      </c>
      <c r="E212" s="570">
        <f t="shared" si="25"/>
        <v>2253</v>
      </c>
      <c r="I212" s="503">
        <v>2167</v>
      </c>
      <c r="J212" s="5">
        <v>2253</v>
      </c>
      <c r="K212" s="5"/>
      <c r="L212" s="5"/>
      <c r="M212" s="493">
        <v>48</v>
      </c>
      <c r="N212" s="493">
        <v>66</v>
      </c>
      <c r="O212" s="486">
        <f t="shared" si="23"/>
        <v>22</v>
      </c>
      <c r="P212" s="504">
        <f t="shared" si="20"/>
        <v>114</v>
      </c>
    </row>
    <row r="213" spans="1:16" s="492" customFormat="1" ht="15" hidden="1" customHeight="1" x14ac:dyDescent="0.2">
      <c r="A213" s="553">
        <v>10060</v>
      </c>
      <c r="B213" s="437" t="s">
        <v>792</v>
      </c>
      <c r="C213" s="437" t="s">
        <v>801</v>
      </c>
      <c r="D213" s="499">
        <f t="shared" si="24"/>
        <v>2364</v>
      </c>
      <c r="E213" s="570">
        <f t="shared" si="25"/>
        <v>2453</v>
      </c>
      <c r="I213" s="503">
        <v>2364</v>
      </c>
      <c r="J213" s="5">
        <v>2453</v>
      </c>
      <c r="K213" s="5"/>
      <c r="L213" s="5"/>
      <c r="M213" s="493">
        <v>48</v>
      </c>
      <c r="N213" s="493">
        <v>72</v>
      </c>
      <c r="O213" s="486">
        <f t="shared" si="23"/>
        <v>24</v>
      </c>
      <c r="P213" s="504">
        <f t="shared" si="20"/>
        <v>120</v>
      </c>
    </row>
    <row r="214" spans="1:16" s="492" customFormat="1" ht="15" hidden="1" customHeight="1" x14ac:dyDescent="0.2">
      <c r="A214" s="553">
        <v>10070</v>
      </c>
      <c r="B214" s="437" t="s">
        <v>793</v>
      </c>
      <c r="C214" s="437" t="s">
        <v>802</v>
      </c>
      <c r="D214" s="499">
        <f t="shared" si="24"/>
        <v>2758</v>
      </c>
      <c r="E214" s="570">
        <f t="shared" si="25"/>
        <v>2853</v>
      </c>
      <c r="I214" s="503">
        <v>2758</v>
      </c>
      <c r="J214" s="5">
        <v>2853</v>
      </c>
      <c r="K214" s="5"/>
      <c r="L214" s="5"/>
      <c r="M214" s="493">
        <v>48</v>
      </c>
      <c r="N214" s="493">
        <v>84</v>
      </c>
      <c r="O214" s="486">
        <f t="shared" si="23"/>
        <v>28</v>
      </c>
      <c r="P214" s="504">
        <f t="shared" si="20"/>
        <v>132</v>
      </c>
    </row>
    <row r="215" spans="1:16" s="492" customFormat="1" ht="15" hidden="1" customHeight="1" x14ac:dyDescent="0.2">
      <c r="A215" s="553">
        <v>10080</v>
      </c>
      <c r="B215" s="437" t="s">
        <v>794</v>
      </c>
      <c r="C215" s="437" t="s">
        <v>803</v>
      </c>
      <c r="D215" s="499">
        <f t="shared" si="24"/>
        <v>3151</v>
      </c>
      <c r="E215" s="570">
        <f t="shared" si="25"/>
        <v>3251</v>
      </c>
      <c r="I215" s="503">
        <v>3151</v>
      </c>
      <c r="J215" s="5">
        <v>3251</v>
      </c>
      <c r="K215" s="5"/>
      <c r="L215" s="5"/>
      <c r="M215" s="493">
        <v>48</v>
      </c>
      <c r="N215" s="493">
        <v>96</v>
      </c>
      <c r="O215" s="486">
        <f t="shared" si="23"/>
        <v>32</v>
      </c>
      <c r="P215" s="504">
        <f t="shared" si="20"/>
        <v>144</v>
      </c>
    </row>
    <row r="216" spans="1:16" s="492" customFormat="1" ht="15" hidden="1" customHeight="1" x14ac:dyDescent="0.2">
      <c r="A216" s="509">
        <v>11030</v>
      </c>
      <c r="B216" s="550" t="s">
        <v>804</v>
      </c>
      <c r="C216" s="550" t="s">
        <v>813</v>
      </c>
      <c r="D216" s="510">
        <f t="shared" si="24"/>
        <v>901</v>
      </c>
      <c r="E216" s="572">
        <f t="shared" si="25"/>
        <v>979</v>
      </c>
      <c r="I216" s="503">
        <v>901</v>
      </c>
      <c r="J216" s="5">
        <v>979</v>
      </c>
      <c r="K216" s="5"/>
      <c r="L216" s="5"/>
      <c r="M216" s="493">
        <v>48</v>
      </c>
      <c r="N216" s="493">
        <v>36</v>
      </c>
      <c r="O216" s="486">
        <f t="shared" si="23"/>
        <v>12</v>
      </c>
      <c r="P216" s="504">
        <f t="shared" si="20"/>
        <v>84</v>
      </c>
    </row>
    <row r="217" spans="1:16" s="492" customFormat="1" ht="15" hidden="1" customHeight="1" x14ac:dyDescent="0.2">
      <c r="A217" s="497">
        <v>11036</v>
      </c>
      <c r="B217" s="437" t="s">
        <v>805</v>
      </c>
      <c r="C217" s="437" t="s">
        <v>814</v>
      </c>
      <c r="D217" s="499">
        <f t="shared" si="24"/>
        <v>1051</v>
      </c>
      <c r="E217" s="570">
        <f t="shared" si="25"/>
        <v>1132</v>
      </c>
      <c r="I217" s="503">
        <v>1051</v>
      </c>
      <c r="J217" s="5">
        <v>1132</v>
      </c>
      <c r="K217" s="5"/>
      <c r="L217" s="5"/>
      <c r="M217" s="493">
        <v>48</v>
      </c>
      <c r="N217" s="493">
        <v>44</v>
      </c>
      <c r="O217" s="486">
        <f t="shared" si="23"/>
        <v>14.6666666666667</v>
      </c>
      <c r="P217" s="504">
        <f t="shared" si="20"/>
        <v>92</v>
      </c>
    </row>
    <row r="218" spans="1:16" s="492" customFormat="1" ht="15" hidden="1" customHeight="1" x14ac:dyDescent="0.2">
      <c r="A218" s="497">
        <v>11040</v>
      </c>
      <c r="B218" s="437" t="s">
        <v>806</v>
      </c>
      <c r="C218" s="437" t="s">
        <v>815</v>
      </c>
      <c r="D218" s="499">
        <f t="shared" si="24"/>
        <v>1734</v>
      </c>
      <c r="E218" s="570">
        <f t="shared" si="25"/>
        <v>1818</v>
      </c>
      <c r="I218" s="503">
        <v>1734</v>
      </c>
      <c r="J218" s="5">
        <v>1818</v>
      </c>
      <c r="K218" s="5"/>
      <c r="L218" s="5"/>
      <c r="M218" s="493">
        <v>48</v>
      </c>
      <c r="N218" s="493">
        <v>48</v>
      </c>
      <c r="O218" s="486">
        <f t="shared" si="23"/>
        <v>16</v>
      </c>
      <c r="P218" s="504">
        <f t="shared" si="20"/>
        <v>96</v>
      </c>
    </row>
    <row r="219" spans="1:16" s="492" customFormat="1" ht="15" hidden="1" customHeight="1" x14ac:dyDescent="0.2">
      <c r="A219" s="497">
        <v>11046</v>
      </c>
      <c r="B219" s="437" t="s">
        <v>807</v>
      </c>
      <c r="C219" s="437" t="s">
        <v>816</v>
      </c>
      <c r="D219" s="499">
        <f t="shared" si="24"/>
        <v>1950</v>
      </c>
      <c r="E219" s="570">
        <f t="shared" si="25"/>
        <v>2036</v>
      </c>
      <c r="I219" s="503">
        <v>1950</v>
      </c>
      <c r="J219" s="5">
        <v>2036</v>
      </c>
      <c r="K219" s="5"/>
      <c r="L219" s="5"/>
      <c r="M219" s="493">
        <v>48</v>
      </c>
      <c r="N219" s="493">
        <v>52</v>
      </c>
      <c r="O219" s="486">
        <f t="shared" si="23"/>
        <v>17.3333333333333</v>
      </c>
      <c r="P219" s="504">
        <f t="shared" ref="P219:P233" si="26">M219+N219</f>
        <v>100</v>
      </c>
    </row>
    <row r="220" spans="1:16" s="492" customFormat="1" ht="15" hidden="1" customHeight="1" x14ac:dyDescent="0.2">
      <c r="A220" s="497">
        <v>11050</v>
      </c>
      <c r="B220" s="437" t="s">
        <v>808</v>
      </c>
      <c r="C220" s="437" t="s">
        <v>817</v>
      </c>
      <c r="D220" s="499">
        <f t="shared" si="24"/>
        <v>2167</v>
      </c>
      <c r="E220" s="570">
        <f t="shared" si="25"/>
        <v>2256</v>
      </c>
      <c r="I220" s="503">
        <v>2167</v>
      </c>
      <c r="J220" s="5">
        <v>2256</v>
      </c>
      <c r="K220" s="5"/>
      <c r="L220" s="5"/>
      <c r="M220" s="493">
        <v>48</v>
      </c>
      <c r="N220" s="493">
        <v>54</v>
      </c>
      <c r="O220" s="486">
        <f t="shared" si="23"/>
        <v>18</v>
      </c>
      <c r="P220" s="504">
        <f t="shared" si="26"/>
        <v>102</v>
      </c>
    </row>
    <row r="221" spans="1:16" s="492" customFormat="1" ht="15" hidden="1" customHeight="1" x14ac:dyDescent="0.2">
      <c r="A221" s="553">
        <v>11056</v>
      </c>
      <c r="B221" s="437" t="s">
        <v>809</v>
      </c>
      <c r="C221" s="437" t="s">
        <v>818</v>
      </c>
      <c r="D221" s="499">
        <f t="shared" si="24"/>
        <v>2383</v>
      </c>
      <c r="E221" s="570">
        <f t="shared" si="25"/>
        <v>2475</v>
      </c>
      <c r="I221" s="503">
        <v>2383</v>
      </c>
      <c r="J221" s="5">
        <v>2475</v>
      </c>
      <c r="K221" s="5"/>
      <c r="L221" s="5"/>
      <c r="M221" s="493">
        <v>48</v>
      </c>
      <c r="N221" s="493">
        <v>66</v>
      </c>
      <c r="O221" s="486">
        <f t="shared" si="23"/>
        <v>22</v>
      </c>
      <c r="P221" s="504">
        <f t="shared" si="26"/>
        <v>114</v>
      </c>
    </row>
    <row r="222" spans="1:16" s="492" customFormat="1" ht="15" hidden="1" customHeight="1" x14ac:dyDescent="0.2">
      <c r="A222" s="553">
        <v>11060</v>
      </c>
      <c r="B222" s="437" t="s">
        <v>810</v>
      </c>
      <c r="C222" s="437" t="s">
        <v>819</v>
      </c>
      <c r="D222" s="499">
        <f t="shared" si="24"/>
        <v>2600</v>
      </c>
      <c r="E222" s="570">
        <f t="shared" si="25"/>
        <v>2695</v>
      </c>
      <c r="I222" s="503">
        <v>2600</v>
      </c>
      <c r="J222" s="5">
        <v>2695</v>
      </c>
      <c r="K222" s="5"/>
      <c r="L222" s="5"/>
      <c r="M222" s="493">
        <v>48</v>
      </c>
      <c r="N222" s="493">
        <v>72</v>
      </c>
      <c r="O222" s="486">
        <f t="shared" si="23"/>
        <v>24</v>
      </c>
      <c r="P222" s="504">
        <f t="shared" si="26"/>
        <v>120</v>
      </c>
    </row>
    <row r="223" spans="1:16" s="492" customFormat="1" ht="15" hidden="1" customHeight="1" x14ac:dyDescent="0.2">
      <c r="A223" s="553">
        <v>11070</v>
      </c>
      <c r="B223" s="437" t="s">
        <v>811</v>
      </c>
      <c r="C223" s="437" t="s">
        <v>820</v>
      </c>
      <c r="D223" s="499">
        <f t="shared" si="24"/>
        <v>3033</v>
      </c>
      <c r="E223" s="570">
        <f t="shared" si="25"/>
        <v>3133</v>
      </c>
      <c r="I223" s="503">
        <v>3033</v>
      </c>
      <c r="J223" s="5">
        <v>3133</v>
      </c>
      <c r="K223" s="5"/>
      <c r="L223" s="5"/>
      <c r="M223" s="493">
        <v>48</v>
      </c>
      <c r="N223" s="493">
        <v>84</v>
      </c>
      <c r="O223" s="486">
        <f t="shared" si="23"/>
        <v>28</v>
      </c>
      <c r="P223" s="504">
        <f t="shared" si="26"/>
        <v>132</v>
      </c>
    </row>
    <row r="224" spans="1:16" s="492" customFormat="1" ht="15" hidden="1" customHeight="1" x14ac:dyDescent="0.2">
      <c r="A224" s="553">
        <v>11080</v>
      </c>
      <c r="B224" s="437" t="s">
        <v>812</v>
      </c>
      <c r="C224" s="437" t="s">
        <v>821</v>
      </c>
      <c r="D224" s="499">
        <f t="shared" si="24"/>
        <v>3466</v>
      </c>
      <c r="E224" s="570">
        <f t="shared" si="25"/>
        <v>3572</v>
      </c>
      <c r="I224" s="503">
        <v>3466</v>
      </c>
      <c r="J224" s="5">
        <v>3572</v>
      </c>
      <c r="K224" s="5"/>
      <c r="L224" s="5"/>
      <c r="M224" s="493">
        <v>48</v>
      </c>
      <c r="N224" s="493">
        <v>96</v>
      </c>
      <c r="O224" s="486">
        <f t="shared" si="23"/>
        <v>32</v>
      </c>
      <c r="P224" s="504">
        <f t="shared" si="26"/>
        <v>144</v>
      </c>
    </row>
    <row r="225" spans="1:17" s="492" customFormat="1" ht="15" hidden="1" customHeight="1" x14ac:dyDescent="0.2">
      <c r="A225" s="509">
        <v>12030</v>
      </c>
      <c r="B225" s="550" t="s">
        <v>822</v>
      </c>
      <c r="C225" s="550" t="s">
        <v>831</v>
      </c>
      <c r="D225" s="510">
        <f t="shared" si="24"/>
        <v>983</v>
      </c>
      <c r="E225" s="572">
        <f t="shared" si="25"/>
        <v>1067</v>
      </c>
      <c r="I225" s="503">
        <v>983</v>
      </c>
      <c r="J225" s="5">
        <v>1067</v>
      </c>
      <c r="K225" s="5"/>
      <c r="L225" s="5"/>
      <c r="M225" s="493">
        <v>48</v>
      </c>
      <c r="N225" s="493">
        <v>36</v>
      </c>
      <c r="O225" s="486">
        <f t="shared" si="23"/>
        <v>12</v>
      </c>
      <c r="P225" s="504">
        <f t="shared" si="26"/>
        <v>84</v>
      </c>
    </row>
    <row r="226" spans="1:17" s="492" customFormat="1" ht="15" hidden="1" customHeight="1" x14ac:dyDescent="0.2">
      <c r="A226" s="497">
        <v>12036</v>
      </c>
      <c r="B226" s="437" t="s">
        <v>823</v>
      </c>
      <c r="C226" s="437" t="s">
        <v>832</v>
      </c>
      <c r="D226" s="499">
        <f t="shared" si="24"/>
        <v>1655</v>
      </c>
      <c r="E226" s="570">
        <f t="shared" si="25"/>
        <v>1741</v>
      </c>
      <c r="I226" s="503">
        <v>1655</v>
      </c>
      <c r="J226" s="5">
        <v>1741</v>
      </c>
      <c r="K226" s="5"/>
      <c r="L226" s="5"/>
      <c r="M226" s="493">
        <v>48</v>
      </c>
      <c r="N226" s="493">
        <v>44</v>
      </c>
      <c r="O226" s="486">
        <f t="shared" si="23"/>
        <v>14.6666666666667</v>
      </c>
      <c r="P226" s="504">
        <f t="shared" si="26"/>
        <v>92</v>
      </c>
    </row>
    <row r="227" spans="1:17" s="492" customFormat="1" ht="15" hidden="1" customHeight="1" x14ac:dyDescent="0.2">
      <c r="A227" s="497">
        <v>12040</v>
      </c>
      <c r="B227" s="437" t="s">
        <v>824</v>
      </c>
      <c r="C227" s="437" t="s">
        <v>833</v>
      </c>
      <c r="D227" s="499">
        <f t="shared" si="24"/>
        <v>1891</v>
      </c>
      <c r="E227" s="570">
        <f t="shared" si="25"/>
        <v>1980</v>
      </c>
      <c r="I227" s="503">
        <v>1891</v>
      </c>
      <c r="J227" s="5">
        <v>1980</v>
      </c>
      <c r="K227" s="5"/>
      <c r="L227" s="5"/>
      <c r="M227" s="493">
        <v>48</v>
      </c>
      <c r="N227" s="493">
        <v>48</v>
      </c>
      <c r="O227" s="486">
        <f t="shared" si="23"/>
        <v>16</v>
      </c>
      <c r="P227" s="504">
        <f t="shared" si="26"/>
        <v>96</v>
      </c>
    </row>
    <row r="228" spans="1:17" s="492" customFormat="1" ht="15" hidden="1" customHeight="1" x14ac:dyDescent="0.2">
      <c r="A228" s="497">
        <v>12046</v>
      </c>
      <c r="B228" s="437" t="s">
        <v>825</v>
      </c>
      <c r="C228" s="437" t="s">
        <v>834</v>
      </c>
      <c r="D228" s="499">
        <f t="shared" si="24"/>
        <v>2127</v>
      </c>
      <c r="E228" s="570">
        <f t="shared" si="25"/>
        <v>2219</v>
      </c>
      <c r="I228" s="503">
        <v>2127</v>
      </c>
      <c r="J228" s="5">
        <v>2219</v>
      </c>
      <c r="K228" s="5"/>
      <c r="L228" s="5"/>
      <c r="M228" s="493">
        <v>48</v>
      </c>
      <c r="N228" s="493">
        <v>52</v>
      </c>
      <c r="O228" s="486">
        <f t="shared" si="23"/>
        <v>17.3333333333333</v>
      </c>
      <c r="P228" s="504">
        <f t="shared" si="26"/>
        <v>100</v>
      </c>
    </row>
    <row r="229" spans="1:17" s="492" customFormat="1" ht="15" hidden="1" customHeight="1" x14ac:dyDescent="0.2">
      <c r="A229" s="497">
        <v>12050</v>
      </c>
      <c r="B229" s="437" t="s">
        <v>826</v>
      </c>
      <c r="C229" s="437" t="s">
        <v>835</v>
      </c>
      <c r="D229" s="499">
        <f t="shared" si="24"/>
        <v>2364</v>
      </c>
      <c r="E229" s="570">
        <f t="shared" si="25"/>
        <v>2459</v>
      </c>
      <c r="I229" s="503">
        <v>2364</v>
      </c>
      <c r="J229" s="5">
        <v>2459</v>
      </c>
      <c r="K229" s="5"/>
      <c r="L229" s="5"/>
      <c r="M229" s="493">
        <v>48</v>
      </c>
      <c r="N229" s="493">
        <v>54</v>
      </c>
      <c r="O229" s="486">
        <f t="shared" si="23"/>
        <v>18</v>
      </c>
      <c r="P229" s="504">
        <f t="shared" si="26"/>
        <v>102</v>
      </c>
    </row>
    <row r="230" spans="1:17" s="492" customFormat="1" ht="15" hidden="1" customHeight="1" x14ac:dyDescent="0.2">
      <c r="A230" s="553">
        <v>12056</v>
      </c>
      <c r="B230" s="437" t="s">
        <v>827</v>
      </c>
      <c r="C230" s="437" t="s">
        <v>836</v>
      </c>
      <c r="D230" s="499">
        <f t="shared" si="24"/>
        <v>2600</v>
      </c>
      <c r="E230" s="570">
        <f t="shared" si="25"/>
        <v>2697</v>
      </c>
      <c r="I230" s="503">
        <v>2600</v>
      </c>
      <c r="J230" s="5">
        <v>2697</v>
      </c>
      <c r="K230" s="5"/>
      <c r="L230" s="5"/>
      <c r="M230" s="493">
        <v>48</v>
      </c>
      <c r="N230" s="493">
        <v>66</v>
      </c>
      <c r="O230" s="486">
        <f t="shared" si="23"/>
        <v>22</v>
      </c>
      <c r="P230" s="504">
        <f t="shared" si="26"/>
        <v>114</v>
      </c>
    </row>
    <row r="231" spans="1:17" s="492" customFormat="1" ht="15" hidden="1" customHeight="1" x14ac:dyDescent="0.2">
      <c r="A231" s="553">
        <v>12060</v>
      </c>
      <c r="B231" s="437" t="s">
        <v>828</v>
      </c>
      <c r="C231" s="437" t="s">
        <v>837</v>
      </c>
      <c r="D231" s="499">
        <f t="shared" si="24"/>
        <v>2836</v>
      </c>
      <c r="E231" s="570">
        <f t="shared" si="25"/>
        <v>2936</v>
      </c>
      <c r="I231" s="503">
        <v>2836</v>
      </c>
      <c r="J231" s="5">
        <v>2936</v>
      </c>
      <c r="K231" s="5"/>
      <c r="L231" s="5"/>
      <c r="M231" s="493">
        <v>48</v>
      </c>
      <c r="N231" s="493">
        <v>72</v>
      </c>
      <c r="O231" s="486">
        <f t="shared" si="23"/>
        <v>24</v>
      </c>
      <c r="P231" s="504">
        <f t="shared" si="26"/>
        <v>120</v>
      </c>
    </row>
    <row r="232" spans="1:17" s="492" customFormat="1" ht="15" hidden="1" customHeight="1" x14ac:dyDescent="0.2">
      <c r="A232" s="553">
        <v>12070</v>
      </c>
      <c r="B232" s="437" t="s">
        <v>829</v>
      </c>
      <c r="C232" s="437" t="s">
        <v>838</v>
      </c>
      <c r="D232" s="499">
        <f t="shared" si="24"/>
        <v>3309</v>
      </c>
      <c r="E232" s="570">
        <f t="shared" si="25"/>
        <v>3415</v>
      </c>
      <c r="I232" s="503">
        <v>3309</v>
      </c>
      <c r="J232" s="5">
        <v>3415</v>
      </c>
      <c r="K232" s="5"/>
      <c r="L232" s="5"/>
      <c r="M232" s="493">
        <v>48</v>
      </c>
      <c r="N232" s="493">
        <v>84</v>
      </c>
      <c r="O232" s="486">
        <f t="shared" si="23"/>
        <v>28</v>
      </c>
      <c r="P232" s="504">
        <f t="shared" si="26"/>
        <v>132</v>
      </c>
    </row>
    <row r="233" spans="1:17" s="492" customFormat="1" ht="15" hidden="1" customHeight="1" x14ac:dyDescent="0.2">
      <c r="A233" s="555">
        <v>12080</v>
      </c>
      <c r="B233" s="551" t="s">
        <v>830</v>
      </c>
      <c r="C233" s="551" t="s">
        <v>839</v>
      </c>
      <c r="D233" s="552">
        <f t="shared" si="24"/>
        <v>3782</v>
      </c>
      <c r="E233" s="573">
        <f t="shared" si="25"/>
        <v>3893</v>
      </c>
      <c r="I233" s="503">
        <v>3782</v>
      </c>
      <c r="J233" s="5">
        <v>3893</v>
      </c>
      <c r="K233" s="5"/>
      <c r="L233" s="5"/>
      <c r="M233" s="493">
        <v>48</v>
      </c>
      <c r="N233" s="493">
        <v>96</v>
      </c>
      <c r="O233" s="486">
        <f t="shared" si="23"/>
        <v>32</v>
      </c>
      <c r="P233" s="504">
        <f t="shared" si="26"/>
        <v>144</v>
      </c>
    </row>
    <row r="234" spans="1:17" s="492" customFormat="1" ht="12.75" customHeight="1" thickBot="1" x14ac:dyDescent="0.25">
      <c r="A234" s="513"/>
      <c r="B234" s="514"/>
      <c r="C234" s="514"/>
      <c r="D234" s="514"/>
      <c r="E234" s="514"/>
      <c r="F234" s="512"/>
      <c r="G234" s="512"/>
      <c r="H234" s="512"/>
      <c r="I234" s="516"/>
      <c r="J234" s="564"/>
      <c r="K234" s="564"/>
      <c r="L234" s="564"/>
      <c r="M234" s="486"/>
      <c r="N234" s="501"/>
      <c r="O234" s="501"/>
      <c r="P234" s="504"/>
    </row>
    <row r="235" spans="1:17" s="492" customFormat="1" ht="12.75" customHeight="1" x14ac:dyDescent="0.2">
      <c r="A235" s="741" t="s">
        <v>424</v>
      </c>
      <c r="B235" s="565" t="s">
        <v>841</v>
      </c>
      <c r="C235" s="566"/>
      <c r="D235" s="566"/>
      <c r="E235" s="566"/>
      <c r="F235" s="566"/>
      <c r="G235" s="632"/>
      <c r="H235" s="512"/>
      <c r="I235" s="516"/>
      <c r="J235" s="564"/>
      <c r="K235" s="564"/>
      <c r="L235" s="564"/>
      <c r="M235" s="486"/>
      <c r="N235" s="501"/>
      <c r="O235" s="501"/>
      <c r="P235" s="504"/>
    </row>
    <row r="236" spans="1:17" s="492" customFormat="1" ht="12.75" customHeight="1" x14ac:dyDescent="0.2">
      <c r="A236" s="742"/>
      <c r="B236" s="630" t="s">
        <v>879</v>
      </c>
      <c r="C236" s="631"/>
      <c r="D236" s="631"/>
      <c r="E236" s="631"/>
      <c r="F236" s="631"/>
      <c r="G236" s="633"/>
      <c r="H236" s="512"/>
      <c r="I236" s="516"/>
      <c r="J236" s="564"/>
      <c r="K236" s="564"/>
      <c r="L236" s="564"/>
      <c r="M236" s="486"/>
      <c r="N236" s="501"/>
      <c r="O236" s="501"/>
      <c r="P236" s="504"/>
    </row>
    <row r="237" spans="1:17" s="492" customFormat="1" ht="13.5" customHeight="1" thickBot="1" x14ac:dyDescent="0.25">
      <c r="A237" s="743"/>
      <c r="B237" s="634" t="s">
        <v>842</v>
      </c>
      <c r="C237" s="635"/>
      <c r="D237" s="635"/>
      <c r="E237" s="635"/>
      <c r="F237" s="635"/>
      <c r="G237" s="636"/>
      <c r="H237" s="512"/>
      <c r="I237" s="516"/>
      <c r="J237" s="564"/>
      <c r="K237" s="564"/>
      <c r="L237" s="564"/>
      <c r="M237" s="486"/>
      <c r="N237" s="501"/>
      <c r="O237" s="501"/>
      <c r="P237" s="504"/>
    </row>
    <row r="238" spans="1:17" s="492" customFormat="1" ht="13.5" customHeight="1" x14ac:dyDescent="0.2">
      <c r="A238" s="514"/>
      <c r="B238" s="579"/>
      <c r="C238" s="520"/>
      <c r="D238" s="520"/>
      <c r="F238" s="512"/>
      <c r="G238" s="512"/>
      <c r="H238" s="512"/>
      <c r="I238" s="516"/>
      <c r="J238" s="564"/>
      <c r="K238" s="564"/>
      <c r="L238" s="564"/>
      <c r="M238" s="486"/>
      <c r="N238" s="501"/>
      <c r="O238" s="501"/>
      <c r="P238" s="504"/>
    </row>
    <row r="239" spans="1:17" s="492" customFormat="1" ht="13.5" customHeight="1" x14ac:dyDescent="0.2">
      <c r="A239" s="335" t="s">
        <v>533</v>
      </c>
      <c r="B239" s="514"/>
      <c r="C239" s="514"/>
      <c r="D239" s="520"/>
      <c r="E239" s="520"/>
      <c r="F239" s="515"/>
      <c r="G239" s="515"/>
      <c r="H239" s="512"/>
      <c r="I239" s="512"/>
      <c r="J239" s="564"/>
      <c r="K239" s="564"/>
      <c r="L239" s="564"/>
      <c r="M239" s="512"/>
      <c r="N239" s="486"/>
      <c r="O239" s="501"/>
      <c r="P239" s="501"/>
      <c r="Q239" s="504"/>
    </row>
    <row r="240" spans="1:17" s="492" customFormat="1" ht="13.5" customHeight="1" x14ac:dyDescent="0.2">
      <c r="A240" s="335" t="s">
        <v>1142</v>
      </c>
      <c r="B240" s="514"/>
      <c r="C240" s="514"/>
      <c r="D240" s="520"/>
      <c r="E240" s="520"/>
      <c r="F240" s="515"/>
      <c r="G240" s="515"/>
      <c r="H240" s="512"/>
      <c r="I240" s="512"/>
      <c r="J240" s="564"/>
      <c r="K240" s="564"/>
      <c r="L240" s="564"/>
      <c r="M240" s="512"/>
      <c r="N240" s="486"/>
      <c r="O240" s="501"/>
      <c r="P240" s="501"/>
      <c r="Q240" s="504"/>
    </row>
    <row r="241" spans="1:17" s="492" customFormat="1" ht="13.5" customHeight="1" x14ac:dyDescent="0.2">
      <c r="A241" s="335" t="s">
        <v>1099</v>
      </c>
      <c r="B241" s="514"/>
      <c r="C241" s="514"/>
      <c r="D241" s="520"/>
      <c r="E241" s="520"/>
      <c r="F241" s="515"/>
      <c r="G241" s="515"/>
      <c r="H241" s="512"/>
      <c r="I241" s="512"/>
      <c r="J241" s="564"/>
      <c r="K241" s="564"/>
      <c r="L241" s="564"/>
      <c r="M241" s="512"/>
      <c r="N241" s="486"/>
      <c r="O241" s="501"/>
      <c r="P241" s="501"/>
      <c r="Q241" s="504"/>
    </row>
    <row r="242" spans="1:17" s="492" customFormat="1" ht="13.5" customHeight="1" x14ac:dyDescent="0.2">
      <c r="A242" s="335"/>
      <c r="B242" s="514"/>
      <c r="C242" s="514"/>
      <c r="D242" s="520"/>
      <c r="E242" s="520"/>
      <c r="F242" s="515"/>
      <c r="G242" s="515"/>
      <c r="H242" s="512"/>
      <c r="I242" s="512"/>
      <c r="J242" s="564"/>
      <c r="K242" s="564"/>
      <c r="L242" s="564"/>
      <c r="M242" s="512"/>
      <c r="N242" s="486"/>
      <c r="O242" s="501"/>
      <c r="P242" s="501"/>
      <c r="Q242" s="504"/>
    </row>
    <row r="243" spans="1:17" s="525" customFormat="1" ht="15" customHeight="1" x14ac:dyDescent="0.25">
      <c r="A243" s="531" t="s">
        <v>49</v>
      </c>
      <c r="B243" s="527"/>
      <c r="C243" s="527"/>
      <c r="D243" s="605" t="s">
        <v>244</v>
      </c>
      <c r="F243" s="533"/>
      <c r="G243" s="533"/>
      <c r="J243" s="597"/>
      <c r="K243" s="597"/>
      <c r="L243" s="597"/>
      <c r="M243" s="524"/>
      <c r="O243" s="526"/>
      <c r="P243" s="526"/>
    </row>
    <row r="244" spans="1:17" s="525" customFormat="1" ht="15" customHeight="1" x14ac:dyDescent="0.25">
      <c r="A244" s="523" t="str">
        <f>Constant!A2</f>
        <v>Fin Removal Charge</v>
      </c>
      <c r="B244" s="527"/>
      <c r="C244" s="527"/>
      <c r="D244" s="720">
        <f>Constant!B2*$G$2</f>
        <v>21</v>
      </c>
      <c r="E244" s="721" t="str">
        <f>Constant!C2</f>
        <v>Per Window</v>
      </c>
      <c r="J244" s="597"/>
      <c r="K244" s="597"/>
      <c r="L244" s="597"/>
      <c r="M244" s="524"/>
      <c r="O244" s="526"/>
      <c r="P244" s="526"/>
    </row>
    <row r="245" spans="1:17" s="525" customFormat="1" ht="15" customHeight="1" x14ac:dyDescent="0.25">
      <c r="A245" s="523" t="str">
        <f>Constant!A3</f>
        <v>Argon Enhanced*</v>
      </c>
      <c r="B245" s="524"/>
      <c r="C245" s="524"/>
      <c r="D245" s="720">
        <f>Constant!B3*$G$2</f>
        <v>1.89</v>
      </c>
      <c r="E245" s="721" t="str">
        <f>Constant!C3</f>
        <v>Per Square Ft.</v>
      </c>
      <c r="J245" s="597"/>
      <c r="K245" s="597"/>
      <c r="L245" s="597"/>
      <c r="M245" s="524"/>
      <c r="O245" s="526"/>
      <c r="P245" s="526"/>
    </row>
    <row r="246" spans="1:17" s="525" customFormat="1" ht="15" customHeight="1" x14ac:dyDescent="0.25">
      <c r="A246" s="523" t="str">
        <f>Constant!A4</f>
        <v>Adobe Adder</v>
      </c>
      <c r="B246" s="524"/>
      <c r="C246" s="524"/>
      <c r="D246" s="720">
        <f>Constant!B4*$G$2</f>
        <v>14</v>
      </c>
      <c r="E246" s="721" t="str">
        <f>Constant!C4</f>
        <v>Per Window</v>
      </c>
      <c r="J246" s="597"/>
      <c r="K246" s="597"/>
      <c r="L246" s="597"/>
      <c r="M246" s="524"/>
      <c r="O246" s="526"/>
      <c r="P246" s="526"/>
    </row>
    <row r="247" spans="1:17" s="525" customFormat="1" ht="15" customHeight="1" x14ac:dyDescent="0.25">
      <c r="A247" s="523" t="str">
        <f>Constant!A5</f>
        <v>High Head Bead(White or Adobe)</v>
      </c>
      <c r="B247" s="524"/>
      <c r="C247" s="524"/>
      <c r="D247" s="720">
        <f>Constant!B5*$G$2</f>
        <v>1.89</v>
      </c>
      <c r="E247" s="721" t="str">
        <f>Constant!C5</f>
        <v>Per Lineal Ft.</v>
      </c>
      <c r="F247" s="480"/>
      <c r="J247" s="528"/>
      <c r="K247" s="528"/>
      <c r="L247" s="528"/>
      <c r="N247" s="524"/>
      <c r="P247" s="526"/>
      <c r="Q247" s="526"/>
    </row>
    <row r="248" spans="1:17" s="525" customFormat="1" ht="15" customHeight="1" x14ac:dyDescent="0.25">
      <c r="A248" s="523" t="str">
        <f>Constant!A6</f>
        <v>Glass - Clear Glass Deduct per piece of glass</v>
      </c>
      <c r="B248" s="524"/>
      <c r="C248" s="524"/>
      <c r="D248" s="720">
        <f>Constant!B6*$G$2</f>
        <v>-1.28</v>
      </c>
      <c r="E248" s="721" t="str">
        <f>Constant!C6</f>
        <v>Per Square Ft.</v>
      </c>
      <c r="J248" s="597"/>
      <c r="K248" s="597"/>
      <c r="L248" s="597"/>
      <c r="M248" s="528"/>
      <c r="N248" s="524"/>
      <c r="P248" s="526"/>
      <c r="Q248" s="526"/>
    </row>
    <row r="249" spans="1:17" s="525" customFormat="1" ht="16.5" customHeight="1" x14ac:dyDescent="0.25">
      <c r="A249" s="523" t="str">
        <f>Constant!A7</f>
        <v>Glass - DSB - Clear Tempered</v>
      </c>
      <c r="B249" s="524"/>
      <c r="C249" s="524"/>
      <c r="D249" s="720">
        <f>Constant!B7*$G$2</f>
        <v>17.600000000000001</v>
      </c>
      <c r="E249" s="721" t="str">
        <f>Constant!C7</f>
        <v>Per Square Ft.</v>
      </c>
      <c r="J249" s="597"/>
      <c r="K249" s="597"/>
      <c r="L249" s="597"/>
      <c r="M249" s="524"/>
      <c r="O249" s="526"/>
      <c r="P249" s="526"/>
    </row>
    <row r="250" spans="1:17" s="525" customFormat="1" ht="15" customHeight="1" x14ac:dyDescent="0.25">
      <c r="A250" s="523" t="str">
        <f>Constant!A8</f>
        <v>Glass - DSB - Obscure</v>
      </c>
      <c r="B250" s="524"/>
      <c r="C250" s="524"/>
      <c r="D250" s="720">
        <f>Constant!B8*$G$2</f>
        <v>2.3199999999999998</v>
      </c>
      <c r="E250" s="721" t="str">
        <f>Constant!C8</f>
        <v>Per Square Ft.</v>
      </c>
      <c r="F250" s="599"/>
      <c r="G250" s="599"/>
      <c r="I250" s="599"/>
      <c r="J250" s="597"/>
      <c r="K250" s="597"/>
      <c r="L250" s="597"/>
      <c r="M250" s="524"/>
      <c r="O250" s="526"/>
      <c r="P250" s="526"/>
    </row>
    <row r="251" spans="1:17" s="525" customFormat="1" ht="15" customHeight="1" x14ac:dyDescent="0.25">
      <c r="A251" s="523" t="str">
        <f>Constant!A9</f>
        <v>Glass - DSB - Obscure/Tempered</v>
      </c>
      <c r="B251" s="524"/>
      <c r="C251" s="524"/>
      <c r="D251" s="720">
        <f>Constant!B9*$G$2</f>
        <v>32.93</v>
      </c>
      <c r="E251" s="721" t="str">
        <f>Constant!C9</f>
        <v>Per Square Ft.</v>
      </c>
      <c r="J251" s="597"/>
      <c r="K251" s="597"/>
      <c r="L251" s="597"/>
      <c r="M251" s="524"/>
      <c r="O251" s="526"/>
      <c r="P251" s="526"/>
    </row>
    <row r="252" spans="1:17" s="525" customFormat="1" ht="15" customHeight="1" x14ac:dyDescent="0.25">
      <c r="A252" s="523" t="str">
        <f>Constant!A10</f>
        <v>Glass - DSB - Loe/Obscure</v>
      </c>
      <c r="B252" s="524"/>
      <c r="C252" s="524"/>
      <c r="D252" s="720">
        <f>Constant!B10*$G$2</f>
        <v>3.6</v>
      </c>
      <c r="E252" s="721" t="str">
        <f>Constant!C10</f>
        <v>Per Square Ft.</v>
      </c>
      <c r="F252" s="599"/>
      <c r="G252" s="599"/>
      <c r="I252" s="599"/>
      <c r="J252" s="597"/>
      <c r="K252" s="597"/>
      <c r="L252" s="597"/>
      <c r="M252" s="524"/>
      <c r="O252" s="526"/>
      <c r="P252" s="526"/>
    </row>
    <row r="253" spans="1:17" s="525" customFormat="1" ht="15" customHeight="1" x14ac:dyDescent="0.25">
      <c r="A253" s="523" t="str">
        <f>Constant!A11</f>
        <v>Glass - DSB - Loe/Tempered</v>
      </c>
      <c r="B253" s="524"/>
      <c r="C253" s="524"/>
      <c r="D253" s="720">
        <f>Constant!B11*$G$2</f>
        <v>20.41</v>
      </c>
      <c r="E253" s="721" t="str">
        <f>Constant!C11</f>
        <v>Per Square Ft.</v>
      </c>
      <c r="J253" s="597"/>
      <c r="K253" s="597"/>
      <c r="L253" s="597"/>
      <c r="M253" s="524"/>
      <c r="O253" s="526"/>
      <c r="P253" s="526"/>
    </row>
    <row r="254" spans="1:17" s="525" customFormat="1" ht="15" customHeight="1" x14ac:dyDescent="0.25">
      <c r="A254" s="523" t="str">
        <f>Constant!A12</f>
        <v>Glass - DSB - Loe/Obs/Tempered</v>
      </c>
      <c r="B254" s="524"/>
      <c r="C254" s="524"/>
      <c r="D254" s="720">
        <f>Constant!B12*$G$2</f>
        <v>35.729999999999997</v>
      </c>
      <c r="E254" s="721" t="str">
        <f>Constant!C12</f>
        <v>Per Square Ft.</v>
      </c>
      <c r="J254" s="597"/>
      <c r="K254" s="597"/>
      <c r="L254" s="597"/>
      <c r="M254" s="524"/>
      <c r="O254" s="526"/>
      <c r="P254" s="526"/>
    </row>
    <row r="255" spans="1:17" s="525" customFormat="1" ht="15" customHeight="1" x14ac:dyDescent="0.25">
      <c r="A255" s="523" t="str">
        <f>Constant!A13</f>
        <v>Glass - DSB - Loe366</v>
      </c>
      <c r="B255" s="524"/>
      <c r="C255" s="524"/>
      <c r="D255" s="720">
        <f>Constant!B13*$G$2</f>
        <v>3.86</v>
      </c>
      <c r="E255" s="721" t="str">
        <f>Constant!C13</f>
        <v>Per Square Ft.</v>
      </c>
      <c r="I255" s="599"/>
      <c r="J255" s="597"/>
      <c r="K255" s="597"/>
      <c r="L255" s="597"/>
      <c r="M255" s="524"/>
      <c r="O255" s="526"/>
      <c r="P255" s="526"/>
    </row>
    <row r="256" spans="1:17" s="525" customFormat="1" ht="15" customHeight="1" x14ac:dyDescent="0.25">
      <c r="A256" s="523" t="str">
        <f>Constant!A14</f>
        <v>Glass - DSB - Loe366/Obscure</v>
      </c>
      <c r="B256" s="524"/>
      <c r="C256" s="524"/>
      <c r="D256" s="720">
        <f>Constant!B14*$G$2</f>
        <v>6.18</v>
      </c>
      <c r="E256" s="721" t="str">
        <f>Constant!C14</f>
        <v>Per Square Ft.</v>
      </c>
      <c r="F256" s="599"/>
      <c r="G256" s="599"/>
      <c r="I256" s="599"/>
      <c r="J256" s="597"/>
      <c r="K256" s="597"/>
      <c r="L256" s="597"/>
      <c r="M256" s="524"/>
      <c r="O256" s="526"/>
      <c r="P256" s="526"/>
    </row>
    <row r="257" spans="1:18" s="525" customFormat="1" ht="15" customHeight="1" x14ac:dyDescent="0.25">
      <c r="A257" s="523" t="str">
        <f>Constant!A15</f>
        <v>Glass - DSB - Loe366/Obscure/Tempered</v>
      </c>
      <c r="B257" s="524"/>
      <c r="C257" s="524"/>
      <c r="D257" s="720">
        <f>Constant!B15*$G$2</f>
        <v>39.81</v>
      </c>
      <c r="E257" s="721" t="str">
        <f>Constant!C15</f>
        <v>Per Square Ft.</v>
      </c>
      <c r="J257" s="597"/>
      <c r="K257" s="597"/>
      <c r="L257" s="597"/>
      <c r="M257" s="524"/>
      <c r="O257" s="526"/>
      <c r="P257" s="526"/>
    </row>
    <row r="258" spans="1:18" s="525" customFormat="1" ht="15" customHeight="1" x14ac:dyDescent="0.25">
      <c r="A258" s="523" t="str">
        <f>Constant!A16</f>
        <v>Glass - DSB - Loe366/Tempered</v>
      </c>
      <c r="B258" s="524"/>
      <c r="C258" s="524"/>
      <c r="D258" s="720">
        <f>Constant!B16*$G$2</f>
        <v>24.49</v>
      </c>
      <c r="E258" s="721" t="str">
        <f>Constant!C16</f>
        <v>Per Square Ft.</v>
      </c>
      <c r="J258" s="597"/>
      <c r="K258" s="597"/>
      <c r="L258" s="597"/>
      <c r="M258" s="524"/>
      <c r="O258" s="526"/>
      <c r="P258" s="526"/>
    </row>
    <row r="259" spans="1:18" s="525" customFormat="1" ht="15" customHeight="1" x14ac:dyDescent="0.25">
      <c r="A259" s="523" t="str">
        <f>Constant!A17</f>
        <v>Glass - DSB - Loe340</v>
      </c>
      <c r="B259" s="524"/>
      <c r="C259" s="524"/>
      <c r="D259" s="720">
        <f>Constant!B17*$G$2</f>
        <v>4.54</v>
      </c>
      <c r="E259" s="721" t="str">
        <f>Constant!C17</f>
        <v>Per Square Ft.</v>
      </c>
      <c r="K259" s="528"/>
      <c r="L259" s="528"/>
      <c r="M259" s="528"/>
      <c r="N259" s="528"/>
      <c r="O259" s="524"/>
      <c r="Q259" s="526"/>
      <c r="R259" s="526"/>
    </row>
    <row r="260" spans="1:18" s="525" customFormat="1" ht="15" customHeight="1" x14ac:dyDescent="0.25">
      <c r="A260" s="523" t="str">
        <f>Constant!A18</f>
        <v>Glass - DSB - Loe340/Obscure</v>
      </c>
      <c r="B260" s="524"/>
      <c r="C260" s="524"/>
      <c r="D260" s="720">
        <f>Constant!B18*$G$2</f>
        <v>6.86</v>
      </c>
      <c r="E260" s="721" t="str">
        <f>Constant!C18</f>
        <v>Per Square Ft.</v>
      </c>
      <c r="F260" s="599"/>
      <c r="G260" s="599"/>
      <c r="K260" s="528"/>
      <c r="L260" s="528"/>
      <c r="M260" s="528"/>
      <c r="N260" s="528"/>
      <c r="O260" s="524"/>
      <c r="Q260" s="526"/>
      <c r="R260" s="526"/>
    </row>
    <row r="261" spans="1:18" s="525" customFormat="1" ht="15" customHeight="1" x14ac:dyDescent="0.25">
      <c r="A261" s="523" t="str">
        <f>Constant!A19</f>
        <v>Glass - DSB - Loe340/Obscure/Tempered</v>
      </c>
      <c r="B261" s="524"/>
      <c r="C261" s="524"/>
      <c r="D261" s="720">
        <f>Constant!B19*$G$2</f>
        <v>40.49</v>
      </c>
      <c r="E261" s="721" t="str">
        <f>Constant!C19</f>
        <v>Per Square Ft.</v>
      </c>
      <c r="K261" s="528"/>
      <c r="L261" s="528"/>
      <c r="M261" s="528"/>
      <c r="N261" s="528"/>
      <c r="O261" s="524"/>
      <c r="Q261" s="526"/>
      <c r="R261" s="526"/>
    </row>
    <row r="262" spans="1:18" s="525" customFormat="1" ht="15" customHeight="1" x14ac:dyDescent="0.25">
      <c r="A262" s="523" t="str">
        <f>Constant!A20</f>
        <v>Glass - DSB - Loe340/Tempered</v>
      </c>
      <c r="B262" s="524"/>
      <c r="C262" s="524"/>
      <c r="D262" s="720">
        <f>Constant!B20*$G$2</f>
        <v>25.16</v>
      </c>
      <c r="E262" s="721" t="str">
        <f>Constant!C20</f>
        <v>Per Square Ft.</v>
      </c>
      <c r="K262" s="528"/>
      <c r="L262" s="528"/>
      <c r="M262" s="528"/>
      <c r="N262" s="528"/>
      <c r="O262" s="524"/>
      <c r="Q262" s="526"/>
      <c r="R262" s="526"/>
    </row>
    <row r="263" spans="1:18" s="525" customFormat="1" ht="15" customHeight="1" x14ac:dyDescent="0.25">
      <c r="A263" s="523" t="str">
        <f>Constant!A21</f>
        <v>Glass - 3/16 - Clear</v>
      </c>
      <c r="B263" s="524"/>
      <c r="C263" s="524"/>
      <c r="D263" s="720">
        <f>Constant!B21*$G$2</f>
        <v>5.64</v>
      </c>
      <c r="E263" s="721" t="str">
        <f>Constant!C21</f>
        <v>Per Square Ft.</v>
      </c>
      <c r="J263" s="597"/>
      <c r="K263" s="597"/>
      <c r="L263" s="597"/>
      <c r="M263" s="524"/>
      <c r="O263" s="526"/>
      <c r="P263" s="526"/>
    </row>
    <row r="264" spans="1:18" s="525" customFormat="1" ht="15" customHeight="1" x14ac:dyDescent="0.25">
      <c r="A264" s="523" t="str">
        <f>Constant!A22</f>
        <v>Glass - 3/16 - Clear/Tempered</v>
      </c>
      <c r="B264" s="524"/>
      <c r="C264" s="524"/>
      <c r="D264" s="720">
        <f>Constant!B22*$G$2</f>
        <v>25.19</v>
      </c>
      <c r="E264" s="721" t="str">
        <f>Constant!C22</f>
        <v>Per Square Ft.</v>
      </c>
      <c r="J264" s="597"/>
      <c r="K264" s="597"/>
      <c r="L264" s="597"/>
      <c r="M264" s="524"/>
      <c r="O264" s="526"/>
      <c r="P264" s="526"/>
    </row>
    <row r="265" spans="1:18" s="525" customFormat="1" ht="15" customHeight="1" x14ac:dyDescent="0.25">
      <c r="A265" s="523" t="str">
        <f>Constant!A23</f>
        <v>Glass - 3/16 - Loe</v>
      </c>
      <c r="B265" s="524"/>
      <c r="C265" s="524"/>
      <c r="D265" s="720">
        <f>Constant!B23*$G$2</f>
        <v>10.8</v>
      </c>
      <c r="E265" s="721" t="str">
        <f>Constant!C23</f>
        <v>Per Square Ft.</v>
      </c>
      <c r="J265" s="597"/>
      <c r="K265" s="597"/>
      <c r="L265" s="597"/>
      <c r="M265" s="524"/>
      <c r="O265" s="526"/>
      <c r="P265" s="526"/>
    </row>
    <row r="266" spans="1:18" s="525" customFormat="1" ht="15" customHeight="1" x14ac:dyDescent="0.25">
      <c r="A266" s="523" t="str">
        <f>Constant!A24</f>
        <v>Glass - 3/16 - Loe/Tempered</v>
      </c>
      <c r="B266" s="524"/>
      <c r="C266" s="524"/>
      <c r="D266" s="720">
        <f>Constant!B24*$G$2</f>
        <v>30.9</v>
      </c>
      <c r="E266" s="721" t="str">
        <f>Constant!C24</f>
        <v>Per Square Ft.</v>
      </c>
      <c r="J266" s="597"/>
      <c r="K266" s="597"/>
      <c r="L266" s="597"/>
      <c r="M266" s="524"/>
      <c r="O266" s="526"/>
      <c r="P266" s="526"/>
    </row>
    <row r="267" spans="1:18" s="525" customFormat="1" ht="15" customHeight="1" x14ac:dyDescent="0.25">
      <c r="A267" s="523" t="str">
        <f>Constant!A25</f>
        <v>Glass - 3/16 - Loe/Obscure</v>
      </c>
      <c r="B267" s="524"/>
      <c r="C267" s="524"/>
      <c r="D267" s="720">
        <f>Constant!B25*$G$2</f>
        <v>23.13</v>
      </c>
      <c r="E267" s="721" t="str">
        <f>Constant!C25</f>
        <v>Per Square Ft.</v>
      </c>
      <c r="J267" s="597"/>
      <c r="K267" s="597"/>
      <c r="L267" s="597"/>
      <c r="M267" s="524"/>
      <c r="O267" s="526"/>
      <c r="P267" s="526"/>
    </row>
    <row r="268" spans="1:18" s="525" customFormat="1" ht="15" customHeight="1" x14ac:dyDescent="0.25">
      <c r="A268" s="523" t="str">
        <f>Constant!A26</f>
        <v>Glass - 3/16 - Loe/Obscure/Tempered</v>
      </c>
      <c r="B268" s="524"/>
      <c r="C268" s="524"/>
      <c r="D268" s="720">
        <f>Constant!B26*$G$2</f>
        <v>43.83</v>
      </c>
      <c r="E268" s="721" t="str">
        <f>Constant!C26</f>
        <v>Per Square Ft.</v>
      </c>
      <c r="J268" s="597"/>
      <c r="K268" s="597"/>
      <c r="L268" s="597"/>
      <c r="M268" s="524"/>
      <c r="O268" s="526"/>
      <c r="P268" s="526"/>
    </row>
    <row r="269" spans="1:18" s="525" customFormat="1" ht="15" customHeight="1" x14ac:dyDescent="0.25">
      <c r="A269" s="523" t="str">
        <f>Constant!A27</f>
        <v>Glass - 3/16 - Obscure</v>
      </c>
      <c r="B269" s="524"/>
      <c r="C269" s="524"/>
      <c r="D269" s="720">
        <f>Constant!B27*$G$2</f>
        <v>17.97</v>
      </c>
      <c r="E269" s="721" t="str">
        <f>Constant!C27</f>
        <v>Per Square Ft.</v>
      </c>
      <c r="J269" s="597"/>
      <c r="K269" s="597"/>
      <c r="L269" s="597"/>
      <c r="M269" s="524"/>
      <c r="O269" s="526"/>
      <c r="P269" s="526"/>
    </row>
    <row r="270" spans="1:18" s="525" customFormat="1" ht="15" customHeight="1" x14ac:dyDescent="0.25">
      <c r="A270" s="523" t="str">
        <f>Constant!A28</f>
        <v>Glass - 3/16 - Obscure/Tempered</v>
      </c>
      <c r="B270" s="524"/>
      <c r="C270" s="524"/>
      <c r="D270" s="720">
        <f>Constant!B28*$G$2</f>
        <v>38.08</v>
      </c>
      <c r="E270" s="721" t="str">
        <f>Constant!C28</f>
        <v>Per Square Ft.</v>
      </c>
      <c r="J270" s="597"/>
      <c r="K270" s="597"/>
      <c r="L270" s="597"/>
      <c r="M270" s="524"/>
      <c r="O270" s="526"/>
      <c r="P270" s="526"/>
    </row>
    <row r="271" spans="1:18" s="525" customFormat="1" ht="15" customHeight="1" x14ac:dyDescent="0.25">
      <c r="A271" s="523" t="str">
        <f>Constant!A29</f>
        <v>Glass - 3/16 - Loe366</v>
      </c>
      <c r="B271" s="524"/>
      <c r="C271" s="524"/>
      <c r="D271" s="720">
        <f>Constant!B29*$G$2</f>
        <v>11.14</v>
      </c>
      <c r="E271" s="721" t="str">
        <f>Constant!C29</f>
        <v>Per Square Ft.</v>
      </c>
      <c r="J271" s="597"/>
      <c r="K271" s="597"/>
      <c r="L271" s="597"/>
      <c r="M271" s="524"/>
      <c r="O271" s="526"/>
      <c r="P271" s="526"/>
    </row>
    <row r="272" spans="1:18" s="525" customFormat="1" ht="15" customHeight="1" x14ac:dyDescent="0.25">
      <c r="A272" s="523" t="str">
        <f>Constant!A30</f>
        <v>Glass - 3/16 - Loe366/Tempered</v>
      </c>
      <c r="B272" s="524"/>
      <c r="C272" s="524"/>
      <c r="D272" s="720">
        <f>Constant!B30*$G$2</f>
        <v>31.89</v>
      </c>
      <c r="E272" s="721" t="str">
        <f>Constant!C30</f>
        <v>Per Square Ft.</v>
      </c>
      <c r="J272" s="597"/>
      <c r="K272" s="597"/>
      <c r="L272" s="597"/>
      <c r="M272" s="524"/>
      <c r="O272" s="526"/>
      <c r="P272" s="526"/>
    </row>
    <row r="273" spans="1:18" s="525" customFormat="1" ht="15" customHeight="1" x14ac:dyDescent="0.25">
      <c r="A273" s="523" t="str">
        <f>Constant!A31</f>
        <v>Glass - 3/16 - Loe366/Obscure</v>
      </c>
      <c r="B273" s="524"/>
      <c r="C273" s="524"/>
      <c r="D273" s="720">
        <f>Constant!B31*$G$2</f>
        <v>23.46</v>
      </c>
      <c r="E273" s="721" t="str">
        <f>Constant!C31</f>
        <v>Per Square Ft.</v>
      </c>
      <c r="J273" s="597"/>
      <c r="K273" s="597"/>
      <c r="L273" s="597"/>
      <c r="M273" s="524"/>
      <c r="O273" s="526"/>
      <c r="P273" s="526"/>
    </row>
    <row r="274" spans="1:18" s="525" customFormat="1" ht="15" customHeight="1" x14ac:dyDescent="0.25">
      <c r="A274" s="523" t="str">
        <f>Constant!A32</f>
        <v>Glass - 3/16 - Loe366/Obscure/Tempered</v>
      </c>
      <c r="B274" s="524"/>
      <c r="C274" s="524"/>
      <c r="D274" s="720">
        <f>Constant!B32*$G$2</f>
        <v>44.78</v>
      </c>
      <c r="E274" s="721" t="str">
        <f>Constant!C32</f>
        <v>Per Square Ft.</v>
      </c>
      <c r="J274" s="597"/>
      <c r="K274" s="597"/>
      <c r="L274" s="597"/>
      <c r="M274" s="524"/>
      <c r="O274" s="526"/>
      <c r="P274" s="526"/>
    </row>
    <row r="275" spans="1:18" s="525" customFormat="1" ht="15" customHeight="1" x14ac:dyDescent="0.25">
      <c r="A275" s="523" t="str">
        <f>Constant!A33</f>
        <v>Glass - 3/16 - Loe340</v>
      </c>
      <c r="B275" s="524"/>
      <c r="C275" s="524"/>
      <c r="D275" s="720">
        <f>Constant!B33*$G$2</f>
        <v>11.81</v>
      </c>
      <c r="E275" s="721" t="str">
        <f>Constant!C33</f>
        <v>Per Square Ft.</v>
      </c>
      <c r="K275" s="528"/>
      <c r="L275" s="528"/>
      <c r="M275" s="528"/>
      <c r="N275" s="528"/>
      <c r="O275" s="524"/>
      <c r="Q275" s="526"/>
      <c r="R275" s="526"/>
    </row>
    <row r="276" spans="1:18" s="525" customFormat="1" ht="15" customHeight="1" x14ac:dyDescent="0.25">
      <c r="A276" s="523" t="str">
        <f>Constant!A34</f>
        <v>Glass - 3/16 - Loe340/Tempered</v>
      </c>
      <c r="B276" s="524"/>
      <c r="C276" s="524"/>
      <c r="D276" s="720">
        <f>Constant!B34*$G$2</f>
        <v>32.56</v>
      </c>
      <c r="E276" s="721" t="str">
        <f>Constant!C34</f>
        <v>Per Square Ft.</v>
      </c>
      <c r="K276" s="528"/>
      <c r="L276" s="528"/>
      <c r="M276" s="528"/>
      <c r="N276" s="528"/>
      <c r="O276" s="524"/>
      <c r="Q276" s="526"/>
      <c r="R276" s="526"/>
    </row>
    <row r="277" spans="1:18" s="525" customFormat="1" ht="15" customHeight="1" x14ac:dyDescent="0.25">
      <c r="A277" s="523" t="str">
        <f>Constant!A35</f>
        <v>Glass - 3/16 - Loe340/Obscure</v>
      </c>
      <c r="B277" s="524"/>
      <c r="C277" s="524"/>
      <c r="D277" s="720">
        <f>Constant!B35*$G$2</f>
        <v>24.14</v>
      </c>
      <c r="E277" s="721" t="str">
        <f>Constant!C35</f>
        <v>Per Square Ft.</v>
      </c>
      <c r="K277" s="528"/>
      <c r="L277" s="528"/>
      <c r="M277" s="528"/>
      <c r="N277" s="528"/>
      <c r="O277" s="524"/>
      <c r="Q277" s="526"/>
      <c r="R277" s="526"/>
    </row>
    <row r="278" spans="1:18" s="525" customFormat="1" ht="15" customHeight="1" x14ac:dyDescent="0.25">
      <c r="A278" s="523" t="str">
        <f>Constant!A36</f>
        <v>Glass - 3/16 - Loe340/Obscure/Tempered</v>
      </c>
      <c r="B278" s="524"/>
      <c r="C278" s="524"/>
      <c r="D278" s="720">
        <f>Constant!B36*$G$2</f>
        <v>45.45</v>
      </c>
      <c r="E278" s="721" t="str">
        <f>Constant!C36</f>
        <v>Per Square Ft.</v>
      </c>
      <c r="K278" s="528"/>
      <c r="L278" s="528"/>
      <c r="M278" s="528"/>
      <c r="N278" s="528"/>
      <c r="O278" s="524"/>
      <c r="Q278" s="526"/>
      <c r="R278" s="526"/>
    </row>
    <row r="279" spans="1:18" s="525" customFormat="1" ht="15" customHeight="1" x14ac:dyDescent="0.25">
      <c r="A279" s="523" t="str">
        <f>Constant!A38</f>
        <v>Spacer Upgrade</v>
      </c>
      <c r="B279" s="524"/>
      <c r="C279" s="524"/>
      <c r="D279" s="720">
        <f>Constant!B38*$G$2</f>
        <v>6.48</v>
      </c>
      <c r="E279" s="721" t="str">
        <f>Constant!C38</f>
        <v>Per Square Ft.</v>
      </c>
      <c r="J279" s="597"/>
      <c r="K279" s="597"/>
      <c r="L279" s="597"/>
      <c r="M279" s="524"/>
      <c r="O279" s="526"/>
      <c r="P279" s="526"/>
    </row>
    <row r="280" spans="1:18" s="525" customFormat="1" ht="15" customHeight="1" x14ac:dyDescent="0.25">
      <c r="A280" s="523" t="str">
        <f>Constant!A39</f>
        <v>Glass Breakage Warranty</v>
      </c>
      <c r="B280" s="524"/>
      <c r="C280" s="524"/>
      <c r="D280" s="720">
        <f>Constant!B39*$G$2</f>
        <v>1.49</v>
      </c>
      <c r="E280" s="721" t="str">
        <f>Constant!C39</f>
        <v>Per Square Ft.</v>
      </c>
      <c r="J280" s="597"/>
      <c r="K280" s="597"/>
      <c r="L280" s="597"/>
      <c r="M280" s="524"/>
      <c r="O280" s="526"/>
      <c r="P280" s="526"/>
    </row>
    <row r="281" spans="1:18" s="525" customFormat="1" ht="15" customHeight="1" x14ac:dyDescent="0.25">
      <c r="A281" s="523" t="str">
        <f>Constant!A40</f>
        <v>Factory Applied WOCD</v>
      </c>
      <c r="B281" s="524"/>
      <c r="C281" s="524"/>
      <c r="D281" s="720">
        <f>Constant!B40*$G$2</f>
        <v>13</v>
      </c>
      <c r="E281" s="721" t="str">
        <f>Constant!C40</f>
        <v>Per Window</v>
      </c>
      <c r="J281" s="597"/>
      <c r="K281" s="597"/>
      <c r="L281" s="597"/>
      <c r="M281" s="524"/>
      <c r="O281" s="526"/>
      <c r="P281" s="526"/>
    </row>
    <row r="282" spans="1:18" s="525" customFormat="1" ht="15" customHeight="1" x14ac:dyDescent="0.25">
      <c r="A282" s="523" t="str">
        <f>Constant!A41</f>
        <v>Plastic Film Applied - Inside or Outside</v>
      </c>
      <c r="B282" s="524"/>
      <c r="C282" s="524"/>
      <c r="D282" s="720">
        <f>Constant!B41*$G$2</f>
        <v>33</v>
      </c>
      <c r="E282" s="721" t="str">
        <f>Constant!C41</f>
        <v>Per Window</v>
      </c>
      <c r="J282" s="597"/>
      <c r="K282" s="597"/>
      <c r="L282" s="597"/>
      <c r="M282" s="524"/>
      <c r="O282" s="526"/>
      <c r="P282" s="526"/>
    </row>
    <row r="283" spans="1:18" s="525" customFormat="1" ht="15" customHeight="1" x14ac:dyDescent="0.25">
      <c r="A283" s="523" t="str">
        <f>Constant!A42</f>
        <v>Plastic Film Applied - Inside and Outside</v>
      </c>
      <c r="B283" s="524"/>
      <c r="C283" s="524"/>
      <c r="D283" s="720">
        <f>Constant!B42*$G$2</f>
        <v>44</v>
      </c>
      <c r="E283" s="721" t="str">
        <f>Constant!C42</f>
        <v>Per Window</v>
      </c>
      <c r="J283" s="597"/>
      <c r="K283" s="597"/>
      <c r="L283" s="597"/>
      <c r="M283" s="524"/>
      <c r="O283" s="526"/>
      <c r="P283" s="526"/>
    </row>
    <row r="284" spans="1:18" s="525" customFormat="1" ht="15" hidden="1" customHeight="1" x14ac:dyDescent="0.25">
      <c r="A284" s="523" t="str">
        <f>Constant!A43</f>
        <v>Flat Grid Charge</v>
      </c>
      <c r="B284" s="524"/>
      <c r="C284" s="524"/>
      <c r="D284" s="720">
        <f>Constant!B43*$G$2</f>
        <v>6.55</v>
      </c>
      <c r="E284" s="721" t="str">
        <f>Constant!C43</f>
        <v>Per Square Ft.</v>
      </c>
      <c r="J284" s="597"/>
      <c r="K284" s="597"/>
      <c r="L284" s="597"/>
      <c r="M284" s="524"/>
      <c r="O284" s="526"/>
      <c r="P284" s="526"/>
    </row>
    <row r="285" spans="1:18" s="525" customFormat="1" ht="15" customHeight="1" x14ac:dyDescent="0.25">
      <c r="A285" s="523" t="str">
        <f>Constant!A44</f>
        <v>Two-Tone Flat Grid Charge</v>
      </c>
      <c r="B285" s="524"/>
      <c r="C285" s="524"/>
      <c r="D285" s="720">
        <f>Constant!B44*$G$2</f>
        <v>17.02</v>
      </c>
      <c r="E285" s="721" t="str">
        <f>Constant!C44</f>
        <v>Per Square Ft.</v>
      </c>
      <c r="J285" s="597"/>
      <c r="K285" s="597"/>
      <c r="L285" s="597"/>
      <c r="M285" s="524"/>
      <c r="O285" s="526"/>
      <c r="P285" s="526"/>
    </row>
    <row r="286" spans="1:18" s="525" customFormat="1" ht="15" hidden="1" customHeight="1" x14ac:dyDescent="0.25">
      <c r="A286" s="523" t="str">
        <f>Constant!A45</f>
        <v>Sculptured Grid Charge</v>
      </c>
      <c r="B286" s="524"/>
      <c r="C286" s="524"/>
      <c r="D286" s="720">
        <f>Constant!B45*$G$2</f>
        <v>17.02</v>
      </c>
      <c r="E286" s="721" t="str">
        <f>Constant!C45</f>
        <v>Per Square Ft.</v>
      </c>
      <c r="J286" s="597"/>
      <c r="K286" s="597"/>
      <c r="L286" s="597"/>
      <c r="M286" s="524"/>
      <c r="O286" s="526"/>
      <c r="P286" s="526"/>
    </row>
    <row r="287" spans="1:18" s="525" customFormat="1" ht="15" customHeight="1" x14ac:dyDescent="0.25">
      <c r="A287" s="523" t="str">
        <f>Constant!A46</f>
        <v>Two-Tone Sculptured Grid Charge</v>
      </c>
      <c r="B287" s="524"/>
      <c r="C287" s="524"/>
      <c r="D287" s="720">
        <f>Constant!B46*$G$2</f>
        <v>34.06</v>
      </c>
      <c r="E287" s="721" t="str">
        <f>Constant!C46</f>
        <v>Per Square Ft.</v>
      </c>
      <c r="J287" s="597"/>
      <c r="K287" s="597"/>
      <c r="L287" s="597"/>
      <c r="M287" s="524"/>
      <c r="O287" s="526"/>
      <c r="P287" s="526"/>
    </row>
    <row r="288" spans="1:18" s="525" customFormat="1" ht="15" customHeight="1" x14ac:dyDescent="0.25">
      <c r="A288" s="523" t="str">
        <f>Constant!A47</f>
        <v>Simulated Divided Lite Grid Charge</v>
      </c>
      <c r="B288" s="524"/>
      <c r="C288" s="524"/>
      <c r="D288" s="720">
        <f>Constant!B47*$G$2</f>
        <v>21.8</v>
      </c>
      <c r="E288" s="721" t="str">
        <f>Constant!C47</f>
        <v>Per Square Ft.</v>
      </c>
      <c r="F288" s="684" t="s">
        <v>1208</v>
      </c>
      <c r="J288" s="597"/>
      <c r="K288" s="597"/>
      <c r="L288" s="597"/>
      <c r="M288" s="524"/>
      <c r="O288" s="526"/>
      <c r="P288" s="526"/>
    </row>
    <row r="289" spans="1:18" s="525" customFormat="1" ht="15" customHeight="1" x14ac:dyDescent="0.25">
      <c r="A289" s="523" t="str">
        <f>Constant!A48</f>
        <v>Simulated Divided Lite Painted Grid Charge</v>
      </c>
      <c r="B289" s="524"/>
      <c r="C289" s="524"/>
      <c r="D289" s="720">
        <f>Constant!B48*$G$2</f>
        <v>27.51</v>
      </c>
      <c r="E289" s="721" t="str">
        <f>Constant!C48</f>
        <v>Per Square Ft.</v>
      </c>
      <c r="F289" s="684" t="s">
        <v>1208</v>
      </c>
      <c r="K289" s="528"/>
      <c r="L289" s="528"/>
      <c r="M289" s="528"/>
      <c r="N289" s="528"/>
      <c r="O289" s="524"/>
      <c r="Q289" s="526"/>
      <c r="R289" s="526"/>
    </row>
    <row r="290" spans="1:18" s="535" customFormat="1" ht="15" customHeight="1" x14ac:dyDescent="0.25">
      <c r="A290" s="523" t="str">
        <f>Constant!A49</f>
        <v>2 1/8" SDL Bar</v>
      </c>
      <c r="D290" s="720">
        <f>Constant!B49*$G$2</f>
        <v>102</v>
      </c>
      <c r="E290" s="721" t="str">
        <f>Constant!C49</f>
        <v>Per Bar</v>
      </c>
      <c r="J290" s="597"/>
      <c r="K290" s="597"/>
      <c r="L290" s="597"/>
      <c r="M290" s="524"/>
      <c r="O290" s="536"/>
    </row>
    <row r="291" spans="1:18" s="525" customFormat="1" ht="15" customHeight="1" x14ac:dyDescent="0.25">
      <c r="A291" s="523" t="str">
        <f>Constant!A52</f>
        <v>Combination Unit Charge</v>
      </c>
      <c r="B291" s="524"/>
      <c r="C291" s="524"/>
      <c r="D291" s="720">
        <f>Constant!B52*$G$2</f>
        <v>154</v>
      </c>
      <c r="E291" s="721" t="str">
        <f>Constant!C52</f>
        <v>Combination Charge</v>
      </c>
      <c r="F291" s="480"/>
      <c r="G291" s="480"/>
      <c r="J291" s="597"/>
      <c r="K291" s="597"/>
      <c r="L291" s="597"/>
      <c r="M291" s="524"/>
      <c r="O291" s="526"/>
      <c r="P291" s="526"/>
    </row>
    <row r="292" spans="1:18" s="535" customFormat="1" ht="15" customHeight="1" x14ac:dyDescent="0.25">
      <c r="A292" s="523" t="str">
        <f>Constant!A53</f>
        <v>Tariff</v>
      </c>
      <c r="D292" s="720">
        <f>Constant!B53*$G$2</f>
        <v>6.24</v>
      </c>
      <c r="E292" s="721" t="str">
        <f>Constant!C53</f>
        <v>Per Unit</v>
      </c>
      <c r="F292" s="537"/>
      <c r="G292" s="537"/>
      <c r="J292" s="597"/>
      <c r="K292" s="597"/>
      <c r="L292" s="597"/>
      <c r="M292" s="524"/>
      <c r="O292" s="536"/>
    </row>
    <row r="293" spans="1:18" s="535" customFormat="1" ht="15" customHeight="1" thickBot="1" x14ac:dyDescent="0.3">
      <c r="A293" s="523"/>
      <c r="J293" s="534"/>
      <c r="K293" s="534"/>
      <c r="L293" s="534"/>
    </row>
    <row r="294" spans="1:18" s="535" customFormat="1" ht="15" customHeight="1" x14ac:dyDescent="0.25">
      <c r="A294" s="711" t="str">
        <f>Constant!A59</f>
        <v>* Suggested rough opening based on butt type drywall installation - add 1/2" to exact width dimension - add 1/2" to exact height dimension.</v>
      </c>
      <c r="B294" s="712"/>
      <c r="C294" s="712"/>
      <c r="D294" s="713"/>
      <c r="E294" s="713"/>
      <c r="F294" s="714"/>
      <c r="G294" s="714"/>
      <c r="J294" s="597"/>
      <c r="K294" s="597"/>
      <c r="L294" s="597"/>
      <c r="M294" s="524"/>
    </row>
    <row r="295" spans="1:18" s="529" customFormat="1" ht="15" customHeight="1" x14ac:dyDescent="0.25">
      <c r="A295" s="523" t="str">
        <f>Constant!A60</f>
        <v>* Grids are between Glass and can not be removed or added.</v>
      </c>
      <c r="B295" s="526"/>
      <c r="C295" s="526"/>
      <c r="D295" s="526"/>
      <c r="E295" s="526"/>
      <c r="F295" s="526"/>
      <c r="G295" s="526"/>
      <c r="J295" s="597"/>
      <c r="K295" s="597"/>
      <c r="L295" s="597"/>
      <c r="M295" s="524"/>
    </row>
    <row r="296" spans="1:18" s="529" customFormat="1" ht="15" customHeight="1" x14ac:dyDescent="0.25">
      <c r="A296" s="523" t="str">
        <f>Constant!A61</f>
        <v>** Argon Enhanced Available Only In Combination W/ Low E Glass.</v>
      </c>
      <c r="B296" s="535"/>
      <c r="C296" s="535"/>
      <c r="D296" s="535"/>
      <c r="E296" s="535"/>
      <c r="F296" s="535"/>
      <c r="G296" s="535"/>
      <c r="H296" s="540"/>
      <c r="I296" s="540"/>
      <c r="J296" s="597"/>
      <c r="K296" s="597"/>
      <c r="L296" s="597"/>
      <c r="M296" s="524"/>
    </row>
    <row r="297" spans="1:18" s="529" customFormat="1" ht="15" customHeight="1" x14ac:dyDescent="0.25">
      <c r="A297" s="523" t="str">
        <f>Constant!A62</f>
        <v>Subject to change without notice.</v>
      </c>
      <c r="B297" s="535"/>
      <c r="C297" s="535"/>
      <c r="D297" s="535"/>
      <c r="E297" s="535"/>
      <c r="F297" s="534"/>
      <c r="G297" s="534"/>
      <c r="H297" s="540"/>
      <c r="I297" s="540"/>
      <c r="J297" s="598"/>
      <c r="K297" s="598"/>
      <c r="L297" s="598"/>
    </row>
    <row r="298" spans="1:18" x14ac:dyDescent="0.25">
      <c r="A298" s="523" t="str">
        <f>Constant!A63</f>
        <v>When changing the multiplier, please make sure that you have entered the correct number from your multiplier sheet.</v>
      </c>
      <c r="M298" s="517"/>
      <c r="N298" s="517"/>
      <c r="O298" s="517"/>
      <c r="P298" s="517"/>
    </row>
    <row r="299" spans="1:18" x14ac:dyDescent="0.25">
      <c r="A299" s="523" t="str">
        <f>Constant!A64</f>
        <v>Match the product code number and the multiplier number.  We can not be responsible for mistakes in pricing.</v>
      </c>
      <c r="M299" s="517"/>
      <c r="N299" s="517"/>
      <c r="O299" s="517"/>
      <c r="P299" s="517"/>
    </row>
    <row r="300" spans="1:18" ht="16.5" thickBot="1" x14ac:dyDescent="0.3">
      <c r="A300" s="716" t="str">
        <f>Constant!A65</f>
        <v>If you have any questions contact your local sales person or customer service department.</v>
      </c>
      <c r="B300" s="722"/>
      <c r="C300" s="722"/>
      <c r="D300" s="722"/>
      <c r="E300" s="722"/>
      <c r="F300" s="722"/>
      <c r="G300" s="722"/>
      <c r="M300" s="517"/>
      <c r="N300" s="517"/>
      <c r="O300" s="517"/>
      <c r="P300" s="517"/>
    </row>
    <row r="301" spans="1:18" x14ac:dyDescent="0.25">
      <c r="A301" s="523"/>
      <c r="M301" s="517"/>
      <c r="N301" s="517"/>
      <c r="O301" s="517"/>
      <c r="P301" s="517"/>
    </row>
    <row r="302" spans="1:18" x14ac:dyDescent="0.25">
      <c r="A302" s="523"/>
      <c r="M302" s="517"/>
      <c r="N302" s="517"/>
      <c r="O302" s="517"/>
      <c r="P302" s="517"/>
    </row>
    <row r="303" spans="1:18" x14ac:dyDescent="0.25">
      <c r="M303" s="517"/>
      <c r="N303" s="517"/>
      <c r="O303" s="517"/>
      <c r="P303" s="517"/>
    </row>
    <row r="304" spans="1:18" x14ac:dyDescent="0.25">
      <c r="M304" s="517"/>
      <c r="N304" s="517"/>
      <c r="O304" s="517"/>
      <c r="P304" s="517"/>
    </row>
    <row r="305" spans="13:16" x14ac:dyDescent="0.25">
      <c r="M305" s="517"/>
      <c r="N305" s="517"/>
      <c r="O305" s="517"/>
      <c r="P305" s="517"/>
    </row>
    <row r="306" spans="13:16" x14ac:dyDescent="0.25">
      <c r="M306" s="517"/>
      <c r="N306" s="517"/>
      <c r="O306" s="517"/>
      <c r="P306" s="517"/>
    </row>
    <row r="307" spans="13:16" x14ac:dyDescent="0.25">
      <c r="M307" s="517"/>
      <c r="N307" s="517"/>
      <c r="O307" s="517"/>
      <c r="P307" s="517"/>
    </row>
    <row r="308" spans="13:16" x14ac:dyDescent="0.25">
      <c r="M308" s="517"/>
      <c r="N308" s="517"/>
      <c r="O308" s="517"/>
      <c r="P308" s="517"/>
    </row>
    <row r="309" spans="13:16" x14ac:dyDescent="0.25">
      <c r="M309" s="517"/>
      <c r="N309" s="517"/>
      <c r="O309" s="517"/>
      <c r="P309" s="517"/>
    </row>
    <row r="310" spans="13:16" x14ac:dyDescent="0.25">
      <c r="M310" s="517"/>
      <c r="N310" s="517"/>
      <c r="O310" s="517"/>
      <c r="P310" s="517"/>
    </row>
    <row r="311" spans="13:16" x14ac:dyDescent="0.25">
      <c r="M311" s="517"/>
      <c r="N311" s="517"/>
      <c r="O311" s="517"/>
      <c r="P311" s="517"/>
    </row>
    <row r="312" spans="13:16" x14ac:dyDescent="0.25">
      <c r="M312" s="517"/>
      <c r="N312" s="517"/>
      <c r="O312" s="517"/>
      <c r="P312" s="517"/>
    </row>
    <row r="313" spans="13:16" x14ac:dyDescent="0.25">
      <c r="M313" s="517"/>
      <c r="N313" s="517"/>
      <c r="O313" s="517"/>
      <c r="P313" s="517"/>
    </row>
    <row r="314" spans="13:16" x14ac:dyDescent="0.25">
      <c r="M314" s="517"/>
      <c r="N314" s="517"/>
      <c r="O314" s="517"/>
      <c r="P314" s="517"/>
    </row>
    <row r="315" spans="13:16" x14ac:dyDescent="0.25">
      <c r="M315" s="517"/>
      <c r="N315" s="517"/>
      <c r="O315" s="517"/>
      <c r="P315" s="517"/>
    </row>
    <row r="316" spans="13:16" x14ac:dyDescent="0.25">
      <c r="M316" s="517"/>
      <c r="N316" s="517"/>
      <c r="O316" s="517"/>
      <c r="P316" s="517"/>
    </row>
    <row r="317" spans="13:16" x14ac:dyDescent="0.25">
      <c r="M317" s="517"/>
      <c r="N317" s="517"/>
      <c r="O317" s="517"/>
      <c r="P317" s="517"/>
    </row>
    <row r="318" spans="13:16" x14ac:dyDescent="0.25">
      <c r="M318" s="517"/>
      <c r="N318" s="517"/>
      <c r="O318" s="517"/>
      <c r="P318" s="517"/>
    </row>
    <row r="319" spans="13:16" x14ac:dyDescent="0.25">
      <c r="M319" s="517"/>
      <c r="N319" s="517"/>
      <c r="O319" s="517"/>
      <c r="P319" s="517"/>
    </row>
    <row r="320" spans="13:16" x14ac:dyDescent="0.25">
      <c r="M320" s="517"/>
      <c r="N320" s="517"/>
      <c r="O320" s="517"/>
      <c r="P320" s="517"/>
    </row>
    <row r="321" spans="13:16" x14ac:dyDescent="0.25">
      <c r="M321" s="517"/>
      <c r="N321" s="517"/>
      <c r="O321" s="517"/>
      <c r="P321" s="517"/>
    </row>
    <row r="322" spans="13:16" x14ac:dyDescent="0.25">
      <c r="M322" s="517"/>
      <c r="N322" s="517"/>
      <c r="O322" s="517"/>
      <c r="P322" s="517"/>
    </row>
    <row r="323" spans="13:16" x14ac:dyDescent="0.25">
      <c r="M323" s="517"/>
      <c r="N323" s="517"/>
      <c r="O323" s="517"/>
      <c r="P323" s="517"/>
    </row>
    <row r="324" spans="13:16" x14ac:dyDescent="0.25">
      <c r="M324" s="517"/>
      <c r="N324" s="517"/>
      <c r="O324" s="517"/>
      <c r="P324" s="517"/>
    </row>
    <row r="325" spans="13:16" x14ac:dyDescent="0.25">
      <c r="M325" s="517"/>
      <c r="N325" s="517"/>
      <c r="O325" s="517"/>
      <c r="P325" s="517"/>
    </row>
    <row r="326" spans="13:16" x14ac:dyDescent="0.25">
      <c r="M326" s="517"/>
      <c r="N326" s="517"/>
      <c r="O326" s="517"/>
      <c r="P326" s="517"/>
    </row>
    <row r="327" spans="13:16" x14ac:dyDescent="0.25">
      <c r="M327" s="517"/>
      <c r="N327" s="517"/>
      <c r="O327" s="517"/>
      <c r="P327" s="517"/>
    </row>
    <row r="328" spans="13:16" x14ac:dyDescent="0.25">
      <c r="M328" s="517"/>
      <c r="N328" s="517"/>
      <c r="O328" s="517"/>
      <c r="P328" s="517"/>
    </row>
    <row r="329" spans="13:16" x14ac:dyDescent="0.25">
      <c r="M329" s="517"/>
      <c r="N329" s="517"/>
      <c r="O329" s="517"/>
      <c r="P329" s="517"/>
    </row>
    <row r="330" spans="13:16" x14ac:dyDescent="0.25">
      <c r="M330" s="517"/>
      <c r="N330" s="517"/>
      <c r="O330" s="517"/>
      <c r="P330" s="517"/>
    </row>
    <row r="331" spans="13:16" x14ac:dyDescent="0.25">
      <c r="M331" s="517"/>
      <c r="N331" s="517"/>
      <c r="O331" s="517"/>
      <c r="P331" s="517"/>
    </row>
    <row r="332" spans="13:16" x14ac:dyDescent="0.25">
      <c r="M332" s="517"/>
      <c r="N332" s="517"/>
      <c r="O332" s="517"/>
      <c r="P332" s="517"/>
    </row>
    <row r="333" spans="13:16" x14ac:dyDescent="0.25">
      <c r="M333" s="517"/>
      <c r="N333" s="517"/>
      <c r="O333" s="517"/>
      <c r="P333" s="517"/>
    </row>
    <row r="334" spans="13:16" x14ac:dyDescent="0.25">
      <c r="M334" s="517"/>
      <c r="N334" s="517"/>
      <c r="O334" s="517"/>
      <c r="P334" s="517"/>
    </row>
    <row r="335" spans="13:16" x14ac:dyDescent="0.25">
      <c r="M335" s="517"/>
      <c r="N335" s="517"/>
      <c r="O335" s="517"/>
      <c r="P335" s="517"/>
    </row>
    <row r="336" spans="13:16" x14ac:dyDescent="0.25">
      <c r="M336" s="517"/>
      <c r="N336" s="517"/>
      <c r="O336" s="517"/>
      <c r="P336" s="517"/>
    </row>
    <row r="337" spans="13:16" x14ac:dyDescent="0.25">
      <c r="M337" s="517"/>
      <c r="N337" s="517"/>
      <c r="O337" s="517"/>
      <c r="P337" s="517"/>
    </row>
    <row r="338" spans="13:16" x14ac:dyDescent="0.25">
      <c r="M338" s="517"/>
      <c r="N338" s="517"/>
      <c r="O338" s="517"/>
      <c r="P338" s="517"/>
    </row>
    <row r="339" spans="13:16" x14ac:dyDescent="0.25">
      <c r="M339" s="517"/>
      <c r="N339" s="517"/>
      <c r="O339" s="517"/>
      <c r="P339" s="517"/>
    </row>
    <row r="340" spans="13:16" x14ac:dyDescent="0.25">
      <c r="M340" s="517"/>
      <c r="N340" s="517"/>
      <c r="O340" s="517"/>
      <c r="P340" s="517"/>
    </row>
    <row r="341" spans="13:16" x14ac:dyDescent="0.25">
      <c r="M341" s="517"/>
      <c r="N341" s="517"/>
      <c r="O341" s="517"/>
      <c r="P341" s="517"/>
    </row>
    <row r="342" spans="13:16" x14ac:dyDescent="0.25">
      <c r="M342" s="517"/>
      <c r="N342" s="517"/>
      <c r="O342" s="517"/>
      <c r="P342" s="517"/>
    </row>
    <row r="343" spans="13:16" x14ac:dyDescent="0.25">
      <c r="M343" s="517"/>
      <c r="N343" s="517"/>
      <c r="O343" s="517"/>
      <c r="P343" s="517"/>
    </row>
    <row r="344" spans="13:16" x14ac:dyDescent="0.25">
      <c r="M344" s="517"/>
      <c r="N344" s="517"/>
      <c r="O344" s="517"/>
      <c r="P344" s="517"/>
    </row>
    <row r="345" spans="13:16" x14ac:dyDescent="0.25">
      <c r="M345" s="517"/>
      <c r="N345" s="517"/>
      <c r="O345" s="517"/>
      <c r="P345" s="517"/>
    </row>
    <row r="346" spans="13:16" x14ac:dyDescent="0.25">
      <c r="M346" s="517"/>
      <c r="N346" s="517"/>
      <c r="O346" s="517"/>
      <c r="P346" s="517"/>
    </row>
    <row r="347" spans="13:16" x14ac:dyDescent="0.25">
      <c r="M347" s="517"/>
      <c r="N347" s="517"/>
      <c r="O347" s="517"/>
      <c r="P347" s="517"/>
    </row>
    <row r="348" spans="13:16" x14ac:dyDescent="0.25">
      <c r="M348" s="517"/>
      <c r="N348" s="517"/>
      <c r="O348" s="517"/>
      <c r="P348" s="517"/>
    </row>
    <row r="349" spans="13:16" x14ac:dyDescent="0.25">
      <c r="M349" s="517"/>
      <c r="N349" s="517"/>
      <c r="O349" s="517"/>
      <c r="P349" s="517"/>
    </row>
    <row r="350" spans="13:16" x14ac:dyDescent="0.25">
      <c r="M350" s="517"/>
      <c r="N350" s="517"/>
      <c r="O350" s="517"/>
      <c r="P350" s="517"/>
    </row>
    <row r="351" spans="13:16" x14ac:dyDescent="0.25">
      <c r="M351" s="517"/>
      <c r="N351" s="517"/>
      <c r="O351" s="517"/>
      <c r="P351" s="517"/>
    </row>
    <row r="352" spans="13:16" x14ac:dyDescent="0.25">
      <c r="M352" s="517"/>
      <c r="N352" s="517"/>
      <c r="O352" s="517"/>
      <c r="P352" s="517"/>
    </row>
    <row r="353" spans="13:16" x14ac:dyDescent="0.25">
      <c r="M353" s="517"/>
      <c r="N353" s="517"/>
      <c r="O353" s="517"/>
      <c r="P353" s="517"/>
    </row>
    <row r="354" spans="13:16" x14ac:dyDescent="0.25">
      <c r="M354" s="517"/>
      <c r="N354" s="517"/>
      <c r="O354" s="517"/>
      <c r="P354" s="517"/>
    </row>
    <row r="355" spans="13:16" x14ac:dyDescent="0.25">
      <c r="M355" s="517"/>
      <c r="N355" s="517"/>
      <c r="O355" s="517"/>
      <c r="P355" s="517"/>
    </row>
    <row r="356" spans="13:16" x14ac:dyDescent="0.25">
      <c r="M356" s="517"/>
      <c r="N356" s="517"/>
      <c r="O356" s="517"/>
      <c r="P356" s="517"/>
    </row>
    <row r="357" spans="13:16" x14ac:dyDescent="0.25">
      <c r="M357" s="517"/>
      <c r="N357" s="517"/>
      <c r="O357" s="517"/>
      <c r="P357" s="517"/>
    </row>
    <row r="358" spans="13:16" x14ac:dyDescent="0.25">
      <c r="M358" s="517"/>
      <c r="N358" s="517"/>
      <c r="O358" s="517"/>
      <c r="P358" s="517"/>
    </row>
    <row r="359" spans="13:16" x14ac:dyDescent="0.25">
      <c r="M359" s="517"/>
      <c r="N359" s="517"/>
      <c r="O359" s="517"/>
      <c r="P359" s="517"/>
    </row>
    <row r="360" spans="13:16" x14ac:dyDescent="0.25">
      <c r="M360" s="517"/>
      <c r="N360" s="517"/>
      <c r="O360" s="517"/>
      <c r="P360" s="517"/>
    </row>
    <row r="361" spans="13:16" x14ac:dyDescent="0.25">
      <c r="M361" s="517"/>
      <c r="N361" s="517"/>
      <c r="O361" s="517"/>
      <c r="P361" s="517"/>
    </row>
    <row r="362" spans="13:16" x14ac:dyDescent="0.25">
      <c r="M362" s="517"/>
      <c r="N362" s="517"/>
      <c r="O362" s="517"/>
      <c r="P362" s="517"/>
    </row>
    <row r="363" spans="13:16" x14ac:dyDescent="0.25">
      <c r="M363" s="517"/>
      <c r="N363" s="517"/>
      <c r="O363" s="517"/>
      <c r="P363" s="517"/>
    </row>
    <row r="364" spans="13:16" x14ac:dyDescent="0.25">
      <c r="M364" s="517"/>
      <c r="N364" s="517"/>
      <c r="O364" s="517"/>
      <c r="P364" s="517"/>
    </row>
    <row r="365" spans="13:16" x14ac:dyDescent="0.25">
      <c r="M365" s="517"/>
      <c r="N365" s="517"/>
      <c r="O365" s="517"/>
      <c r="P365" s="517"/>
    </row>
    <row r="366" spans="13:16" x14ac:dyDescent="0.25">
      <c r="M366" s="517"/>
      <c r="N366" s="517"/>
      <c r="O366" s="517"/>
      <c r="P366" s="517"/>
    </row>
    <row r="367" spans="13:16" x14ac:dyDescent="0.25">
      <c r="M367" s="517"/>
      <c r="N367" s="517"/>
      <c r="O367" s="517"/>
      <c r="P367" s="517"/>
    </row>
    <row r="368" spans="13:16" x14ac:dyDescent="0.25">
      <c r="M368" s="517"/>
      <c r="N368" s="517"/>
      <c r="O368" s="517"/>
      <c r="P368" s="517"/>
    </row>
    <row r="369" spans="13:16" x14ac:dyDescent="0.25">
      <c r="M369" s="517"/>
      <c r="N369" s="517"/>
      <c r="O369" s="517"/>
      <c r="P369" s="517"/>
    </row>
    <row r="370" spans="13:16" x14ac:dyDescent="0.25">
      <c r="M370" s="517"/>
      <c r="N370" s="517"/>
      <c r="O370" s="517"/>
      <c r="P370" s="517"/>
    </row>
    <row r="371" spans="13:16" x14ac:dyDescent="0.25">
      <c r="M371" s="517"/>
      <c r="N371" s="517"/>
      <c r="O371" s="517"/>
      <c r="P371" s="517"/>
    </row>
    <row r="372" spans="13:16" x14ac:dyDescent="0.25">
      <c r="M372" s="517"/>
      <c r="N372" s="517"/>
      <c r="O372" s="517"/>
      <c r="P372" s="517"/>
    </row>
    <row r="373" spans="13:16" x14ac:dyDescent="0.25">
      <c r="M373" s="517"/>
      <c r="N373" s="517"/>
      <c r="O373" s="517"/>
      <c r="P373" s="517"/>
    </row>
    <row r="374" spans="13:16" x14ac:dyDescent="0.25">
      <c r="M374" s="517"/>
      <c r="N374" s="517"/>
      <c r="O374" s="517"/>
      <c r="P374" s="517"/>
    </row>
    <row r="375" spans="13:16" x14ac:dyDescent="0.25">
      <c r="M375" s="517"/>
      <c r="N375" s="517"/>
      <c r="O375" s="517"/>
      <c r="P375" s="517"/>
    </row>
    <row r="376" spans="13:16" x14ac:dyDescent="0.25">
      <c r="M376" s="517"/>
      <c r="N376" s="517"/>
      <c r="O376" s="517"/>
      <c r="P376" s="517"/>
    </row>
    <row r="377" spans="13:16" x14ac:dyDescent="0.25">
      <c r="M377" s="517"/>
      <c r="N377" s="517"/>
      <c r="O377" s="517"/>
      <c r="P377" s="517"/>
    </row>
    <row r="378" spans="13:16" x14ac:dyDescent="0.25">
      <c r="M378" s="517"/>
      <c r="N378" s="517"/>
      <c r="O378" s="517"/>
      <c r="P378" s="517"/>
    </row>
    <row r="379" spans="13:16" x14ac:dyDescent="0.25">
      <c r="M379" s="517"/>
      <c r="N379" s="517"/>
      <c r="O379" s="517"/>
      <c r="P379" s="517"/>
    </row>
    <row r="380" spans="13:16" x14ac:dyDescent="0.25">
      <c r="M380" s="517"/>
      <c r="N380" s="517"/>
      <c r="O380" s="517"/>
      <c r="P380" s="517"/>
    </row>
    <row r="381" spans="13:16" x14ac:dyDescent="0.25">
      <c r="M381" s="517"/>
      <c r="N381" s="517"/>
      <c r="O381" s="517"/>
      <c r="P381" s="517"/>
    </row>
    <row r="382" spans="13:16" x14ac:dyDescent="0.25">
      <c r="M382" s="517"/>
      <c r="N382" s="517"/>
      <c r="O382" s="517"/>
      <c r="P382" s="517"/>
    </row>
    <row r="383" spans="13:16" x14ac:dyDescent="0.25">
      <c r="M383" s="517"/>
      <c r="N383" s="517"/>
      <c r="O383" s="517"/>
      <c r="P383" s="517"/>
    </row>
    <row r="384" spans="13:16" x14ac:dyDescent="0.25">
      <c r="M384" s="517"/>
      <c r="N384" s="517"/>
      <c r="O384" s="517"/>
      <c r="P384" s="517"/>
    </row>
    <row r="385" spans="13:16" x14ac:dyDescent="0.25">
      <c r="M385" s="517"/>
      <c r="N385" s="517"/>
      <c r="O385" s="517"/>
      <c r="P385" s="517"/>
    </row>
    <row r="386" spans="13:16" x14ac:dyDescent="0.25">
      <c r="M386" s="517"/>
      <c r="N386" s="517"/>
      <c r="O386" s="517"/>
      <c r="P386" s="517"/>
    </row>
    <row r="387" spans="13:16" x14ac:dyDescent="0.25">
      <c r="M387" s="517"/>
      <c r="N387" s="517"/>
      <c r="O387" s="517"/>
      <c r="P387" s="517"/>
    </row>
    <row r="388" spans="13:16" x14ac:dyDescent="0.25">
      <c r="M388" s="517"/>
      <c r="N388" s="517"/>
      <c r="O388" s="517"/>
      <c r="P388" s="517"/>
    </row>
    <row r="389" spans="13:16" x14ac:dyDescent="0.25">
      <c r="M389" s="517"/>
      <c r="N389" s="517"/>
      <c r="O389" s="517"/>
      <c r="P389" s="517"/>
    </row>
    <row r="390" spans="13:16" x14ac:dyDescent="0.25">
      <c r="M390" s="517"/>
      <c r="N390" s="517"/>
      <c r="O390" s="517"/>
      <c r="P390" s="517"/>
    </row>
    <row r="391" spans="13:16" x14ac:dyDescent="0.25">
      <c r="M391" s="517"/>
      <c r="N391" s="517"/>
      <c r="O391" s="517"/>
      <c r="P391" s="517"/>
    </row>
    <row r="392" spans="13:16" x14ac:dyDescent="0.25">
      <c r="M392" s="517"/>
      <c r="N392" s="517"/>
      <c r="O392" s="517"/>
      <c r="P392" s="517"/>
    </row>
    <row r="393" spans="13:16" x14ac:dyDescent="0.25">
      <c r="M393" s="517"/>
      <c r="N393" s="517"/>
      <c r="O393" s="517"/>
      <c r="P393" s="517"/>
    </row>
    <row r="394" spans="13:16" x14ac:dyDescent="0.25">
      <c r="M394" s="517"/>
      <c r="N394" s="517"/>
      <c r="O394" s="517"/>
      <c r="P394" s="517"/>
    </row>
    <row r="395" spans="13:16" x14ac:dyDescent="0.25">
      <c r="M395" s="517"/>
      <c r="N395" s="517"/>
      <c r="O395" s="517"/>
      <c r="P395" s="517"/>
    </row>
    <row r="396" spans="13:16" x14ac:dyDescent="0.25">
      <c r="M396" s="517"/>
      <c r="N396" s="517"/>
      <c r="O396" s="517"/>
      <c r="P396" s="517"/>
    </row>
    <row r="397" spans="13:16" x14ac:dyDescent="0.25">
      <c r="M397" s="517"/>
      <c r="N397" s="517"/>
      <c r="O397" s="517"/>
      <c r="P397" s="517"/>
    </row>
    <row r="398" spans="13:16" x14ac:dyDescent="0.25">
      <c r="M398" s="517"/>
      <c r="N398" s="517"/>
      <c r="O398" s="517"/>
      <c r="P398" s="517"/>
    </row>
    <row r="399" spans="13:16" x14ac:dyDescent="0.25">
      <c r="M399" s="517"/>
      <c r="N399" s="517"/>
      <c r="O399" s="517"/>
      <c r="P399" s="517"/>
    </row>
    <row r="400" spans="13:16" x14ac:dyDescent="0.25">
      <c r="M400" s="517"/>
      <c r="N400" s="517"/>
      <c r="O400" s="517"/>
      <c r="P400" s="517"/>
    </row>
    <row r="401" spans="13:16" x14ac:dyDescent="0.25">
      <c r="M401" s="517"/>
      <c r="N401" s="517"/>
      <c r="O401" s="517"/>
      <c r="P401" s="517"/>
    </row>
    <row r="402" spans="13:16" x14ac:dyDescent="0.25">
      <c r="M402" s="517"/>
      <c r="N402" s="517"/>
      <c r="O402" s="517"/>
      <c r="P402" s="517"/>
    </row>
    <row r="403" spans="13:16" x14ac:dyDescent="0.25">
      <c r="M403" s="517"/>
      <c r="N403" s="517"/>
      <c r="O403" s="517"/>
      <c r="P403" s="517"/>
    </row>
    <row r="404" spans="13:16" x14ac:dyDescent="0.25">
      <c r="M404" s="517"/>
      <c r="N404" s="517"/>
      <c r="O404" s="517"/>
      <c r="P404" s="517"/>
    </row>
    <row r="405" spans="13:16" x14ac:dyDescent="0.25">
      <c r="M405" s="517"/>
      <c r="N405" s="517"/>
      <c r="O405" s="517"/>
      <c r="P405" s="517"/>
    </row>
    <row r="406" spans="13:16" x14ac:dyDescent="0.25">
      <c r="M406" s="517"/>
      <c r="N406" s="517"/>
      <c r="O406" s="517"/>
      <c r="P406" s="517"/>
    </row>
    <row r="407" spans="13:16" x14ac:dyDescent="0.25">
      <c r="M407" s="517"/>
      <c r="N407" s="517"/>
      <c r="O407" s="517"/>
      <c r="P407" s="517"/>
    </row>
    <row r="408" spans="13:16" x14ac:dyDescent="0.25">
      <c r="M408" s="517"/>
      <c r="N408" s="517"/>
      <c r="O408" s="517"/>
      <c r="P408" s="517"/>
    </row>
    <row r="409" spans="13:16" x14ac:dyDescent="0.25">
      <c r="M409" s="517"/>
      <c r="N409" s="517"/>
      <c r="O409" s="517"/>
      <c r="P409" s="517"/>
    </row>
    <row r="410" spans="13:16" x14ac:dyDescent="0.25">
      <c r="M410" s="517"/>
      <c r="N410" s="517"/>
      <c r="O410" s="517"/>
      <c r="P410" s="517"/>
    </row>
    <row r="411" spans="13:16" x14ac:dyDescent="0.25">
      <c r="M411" s="517"/>
      <c r="N411" s="517"/>
      <c r="O411" s="517"/>
      <c r="P411" s="517"/>
    </row>
    <row r="412" spans="13:16" x14ac:dyDescent="0.25">
      <c r="M412" s="517"/>
      <c r="N412" s="517"/>
      <c r="O412" s="517"/>
      <c r="P412" s="517"/>
    </row>
    <row r="413" spans="13:16" x14ac:dyDescent="0.25">
      <c r="M413" s="517"/>
      <c r="N413" s="517"/>
      <c r="O413" s="517"/>
      <c r="P413" s="517"/>
    </row>
    <row r="414" spans="13:16" x14ac:dyDescent="0.25">
      <c r="M414" s="517"/>
      <c r="N414" s="517"/>
      <c r="O414" s="517"/>
      <c r="P414" s="517"/>
    </row>
    <row r="415" spans="13:16" x14ac:dyDescent="0.25">
      <c r="M415" s="517"/>
      <c r="N415" s="517"/>
      <c r="O415" s="517"/>
      <c r="P415" s="517"/>
    </row>
    <row r="416" spans="13:16" x14ac:dyDescent="0.25">
      <c r="M416" s="517"/>
      <c r="N416" s="517"/>
      <c r="O416" s="517"/>
      <c r="P416" s="517"/>
    </row>
    <row r="417" spans="13:16" x14ac:dyDescent="0.25">
      <c r="M417" s="517"/>
      <c r="N417" s="517"/>
      <c r="O417" s="517"/>
      <c r="P417" s="517"/>
    </row>
    <row r="418" spans="13:16" x14ac:dyDescent="0.25">
      <c r="M418" s="517"/>
      <c r="N418" s="517"/>
      <c r="O418" s="517"/>
      <c r="P418" s="517"/>
    </row>
    <row r="419" spans="13:16" x14ac:dyDescent="0.25">
      <c r="M419" s="517"/>
      <c r="N419" s="517"/>
      <c r="O419" s="517"/>
      <c r="P419" s="517"/>
    </row>
    <row r="420" spans="13:16" x14ac:dyDescent="0.25">
      <c r="M420" s="517"/>
      <c r="N420" s="517"/>
      <c r="O420" s="517"/>
      <c r="P420" s="517"/>
    </row>
    <row r="421" spans="13:16" x14ac:dyDescent="0.25">
      <c r="M421" s="517"/>
      <c r="N421" s="517"/>
      <c r="O421" s="517"/>
      <c r="P421" s="517"/>
    </row>
    <row r="422" spans="13:16" x14ac:dyDescent="0.25">
      <c r="M422" s="517"/>
      <c r="N422" s="517"/>
      <c r="O422" s="517"/>
      <c r="P422" s="517"/>
    </row>
    <row r="423" spans="13:16" x14ac:dyDescent="0.25">
      <c r="M423" s="517"/>
      <c r="N423" s="517"/>
      <c r="O423" s="517"/>
      <c r="P423" s="517"/>
    </row>
    <row r="424" spans="13:16" x14ac:dyDescent="0.25">
      <c r="M424" s="517"/>
      <c r="N424" s="517"/>
      <c r="O424" s="517"/>
      <c r="P424" s="517"/>
    </row>
    <row r="425" spans="13:16" x14ac:dyDescent="0.25">
      <c r="M425" s="517"/>
      <c r="N425" s="517"/>
      <c r="O425" s="517"/>
      <c r="P425" s="517"/>
    </row>
    <row r="426" spans="13:16" x14ac:dyDescent="0.25">
      <c r="M426" s="517"/>
      <c r="N426" s="517"/>
      <c r="O426" s="517"/>
      <c r="P426" s="517"/>
    </row>
    <row r="427" spans="13:16" x14ac:dyDescent="0.25">
      <c r="M427" s="517"/>
      <c r="N427" s="517"/>
      <c r="O427" s="517"/>
      <c r="P427" s="517"/>
    </row>
    <row r="428" spans="13:16" x14ac:dyDescent="0.25">
      <c r="M428" s="517"/>
      <c r="N428" s="517"/>
      <c r="O428" s="517"/>
      <c r="P428" s="517"/>
    </row>
    <row r="429" spans="13:16" x14ac:dyDescent="0.25">
      <c r="M429" s="517"/>
      <c r="N429" s="517"/>
      <c r="O429" s="517"/>
      <c r="P429" s="517"/>
    </row>
    <row r="430" spans="13:16" x14ac:dyDescent="0.25">
      <c r="M430" s="517"/>
      <c r="N430" s="517"/>
      <c r="O430" s="517"/>
      <c r="P430" s="517"/>
    </row>
    <row r="431" spans="13:16" x14ac:dyDescent="0.25">
      <c r="M431" s="517"/>
      <c r="N431" s="517"/>
      <c r="O431" s="517"/>
      <c r="P431" s="517"/>
    </row>
    <row r="432" spans="13:16" x14ac:dyDescent="0.25">
      <c r="M432" s="517"/>
      <c r="N432" s="517"/>
      <c r="O432" s="517"/>
      <c r="P432" s="517"/>
    </row>
    <row r="433" spans="13:16" x14ac:dyDescent="0.25">
      <c r="M433" s="517"/>
      <c r="N433" s="517"/>
      <c r="O433" s="517"/>
      <c r="P433" s="517"/>
    </row>
    <row r="434" spans="13:16" x14ac:dyDescent="0.25">
      <c r="M434" s="517"/>
      <c r="N434" s="517"/>
      <c r="O434" s="517"/>
      <c r="P434" s="517"/>
    </row>
    <row r="435" spans="13:16" x14ac:dyDescent="0.25">
      <c r="M435" s="517"/>
      <c r="N435" s="517"/>
      <c r="O435" s="517"/>
      <c r="P435" s="517"/>
    </row>
    <row r="436" spans="13:16" x14ac:dyDescent="0.25">
      <c r="M436" s="517"/>
      <c r="N436" s="517"/>
      <c r="O436" s="517"/>
      <c r="P436" s="517"/>
    </row>
    <row r="437" spans="13:16" x14ac:dyDescent="0.25">
      <c r="M437" s="517"/>
      <c r="N437" s="517"/>
      <c r="O437" s="517"/>
      <c r="P437" s="517"/>
    </row>
    <row r="438" spans="13:16" x14ac:dyDescent="0.25">
      <c r="M438" s="517"/>
      <c r="N438" s="517"/>
      <c r="O438" s="517"/>
      <c r="P438" s="517"/>
    </row>
    <row r="439" spans="13:16" x14ac:dyDescent="0.25">
      <c r="M439" s="517"/>
      <c r="N439" s="517"/>
      <c r="O439" s="517"/>
      <c r="P439" s="517"/>
    </row>
    <row r="440" spans="13:16" x14ac:dyDescent="0.25">
      <c r="M440" s="517"/>
      <c r="N440" s="517"/>
      <c r="O440" s="517"/>
      <c r="P440" s="517"/>
    </row>
    <row r="441" spans="13:16" x14ac:dyDescent="0.25">
      <c r="M441" s="517"/>
      <c r="N441" s="517"/>
      <c r="O441" s="517"/>
      <c r="P441" s="517"/>
    </row>
    <row r="442" spans="13:16" x14ac:dyDescent="0.25">
      <c r="M442" s="517"/>
      <c r="N442" s="517"/>
      <c r="O442" s="517"/>
      <c r="P442" s="517"/>
    </row>
    <row r="443" spans="13:16" x14ac:dyDescent="0.25">
      <c r="M443" s="517"/>
      <c r="N443" s="517"/>
      <c r="O443" s="517"/>
      <c r="P443" s="517"/>
    </row>
    <row r="444" spans="13:16" x14ac:dyDescent="0.25">
      <c r="M444" s="517"/>
      <c r="N444" s="517"/>
      <c r="O444" s="517"/>
      <c r="P444" s="517"/>
    </row>
    <row r="445" spans="13:16" x14ac:dyDescent="0.25">
      <c r="M445" s="517"/>
      <c r="N445" s="517"/>
      <c r="O445" s="517"/>
      <c r="P445" s="517"/>
    </row>
    <row r="446" spans="13:16" x14ac:dyDescent="0.25">
      <c r="M446" s="517"/>
      <c r="N446" s="517"/>
      <c r="O446" s="517"/>
      <c r="P446" s="517"/>
    </row>
    <row r="447" spans="13:16" x14ac:dyDescent="0.25">
      <c r="M447" s="517"/>
      <c r="N447" s="517"/>
      <c r="O447" s="517"/>
      <c r="P447" s="517"/>
    </row>
    <row r="448" spans="13:16" x14ac:dyDescent="0.25">
      <c r="M448" s="517"/>
      <c r="N448" s="517"/>
      <c r="O448" s="517"/>
      <c r="P448" s="517"/>
    </row>
    <row r="449" spans="13:16" x14ac:dyDescent="0.25">
      <c r="M449" s="517"/>
      <c r="N449" s="517"/>
      <c r="O449" s="517"/>
      <c r="P449" s="517"/>
    </row>
    <row r="450" spans="13:16" x14ac:dyDescent="0.25">
      <c r="M450" s="517"/>
      <c r="N450" s="517"/>
      <c r="O450" s="517"/>
      <c r="P450" s="517"/>
    </row>
    <row r="451" spans="13:16" x14ac:dyDescent="0.25">
      <c r="M451" s="517"/>
      <c r="N451" s="517"/>
      <c r="O451" s="517"/>
      <c r="P451" s="517"/>
    </row>
    <row r="452" spans="13:16" x14ac:dyDescent="0.25">
      <c r="M452" s="517"/>
      <c r="N452" s="517"/>
      <c r="O452" s="517"/>
      <c r="P452" s="517"/>
    </row>
    <row r="453" spans="13:16" x14ac:dyDescent="0.25">
      <c r="M453" s="517"/>
      <c r="N453" s="517"/>
      <c r="O453" s="517"/>
      <c r="P453" s="517"/>
    </row>
    <row r="454" spans="13:16" x14ac:dyDescent="0.25">
      <c r="M454" s="517"/>
      <c r="N454" s="517"/>
      <c r="O454" s="517"/>
      <c r="P454" s="517"/>
    </row>
    <row r="455" spans="13:16" x14ac:dyDescent="0.25">
      <c r="M455" s="517"/>
      <c r="N455" s="517"/>
      <c r="O455" s="517"/>
      <c r="P455" s="517"/>
    </row>
    <row r="456" spans="13:16" x14ac:dyDescent="0.25">
      <c r="M456" s="517"/>
      <c r="N456" s="517"/>
      <c r="O456" s="517"/>
      <c r="P456" s="517"/>
    </row>
    <row r="457" spans="13:16" x14ac:dyDescent="0.25">
      <c r="M457" s="517"/>
      <c r="N457" s="517"/>
      <c r="O457" s="517"/>
      <c r="P457" s="517"/>
    </row>
    <row r="458" spans="13:16" x14ac:dyDescent="0.25">
      <c r="M458" s="517"/>
      <c r="N458" s="517"/>
      <c r="O458" s="517"/>
      <c r="P458" s="517"/>
    </row>
    <row r="459" spans="13:16" x14ac:dyDescent="0.25">
      <c r="M459" s="517"/>
      <c r="N459" s="517"/>
      <c r="O459" s="517"/>
      <c r="P459" s="517"/>
    </row>
    <row r="460" spans="13:16" x14ac:dyDescent="0.25">
      <c r="M460" s="517"/>
      <c r="N460" s="517"/>
      <c r="O460" s="517"/>
      <c r="P460" s="517"/>
    </row>
    <row r="461" spans="13:16" x14ac:dyDescent="0.25">
      <c r="M461" s="517"/>
      <c r="N461" s="517"/>
      <c r="O461" s="517"/>
      <c r="P461" s="517"/>
    </row>
    <row r="462" spans="13:16" x14ac:dyDescent="0.25">
      <c r="M462" s="517"/>
      <c r="N462" s="517"/>
      <c r="O462" s="517"/>
      <c r="P462" s="517"/>
    </row>
    <row r="463" spans="13:16" x14ac:dyDescent="0.25">
      <c r="M463" s="517"/>
      <c r="N463" s="517"/>
      <c r="O463" s="517"/>
      <c r="P463" s="517"/>
    </row>
    <row r="464" spans="13:16" x14ac:dyDescent="0.25">
      <c r="M464" s="517"/>
      <c r="N464" s="517"/>
      <c r="O464" s="517"/>
      <c r="P464" s="517"/>
    </row>
    <row r="465" spans="13:16" x14ac:dyDescent="0.25">
      <c r="M465" s="517"/>
      <c r="N465" s="517"/>
      <c r="O465" s="517"/>
      <c r="P465" s="517"/>
    </row>
    <row r="466" spans="13:16" x14ac:dyDescent="0.25">
      <c r="M466" s="517"/>
      <c r="N466" s="517"/>
      <c r="O466" s="517"/>
      <c r="P466" s="517"/>
    </row>
    <row r="467" spans="13:16" x14ac:dyDescent="0.25">
      <c r="M467" s="517"/>
      <c r="N467" s="517"/>
      <c r="O467" s="517"/>
      <c r="P467" s="517"/>
    </row>
    <row r="468" spans="13:16" x14ac:dyDescent="0.25">
      <c r="M468" s="517"/>
      <c r="N468" s="517"/>
      <c r="O468" s="517"/>
      <c r="P468" s="517"/>
    </row>
    <row r="469" spans="13:16" x14ac:dyDescent="0.25">
      <c r="M469" s="517"/>
      <c r="N469" s="517"/>
      <c r="O469" s="517"/>
      <c r="P469" s="517"/>
    </row>
    <row r="470" spans="13:16" x14ac:dyDescent="0.25">
      <c r="M470" s="517"/>
      <c r="N470" s="517"/>
      <c r="O470" s="517"/>
      <c r="P470" s="517"/>
    </row>
    <row r="471" spans="13:16" x14ac:dyDescent="0.25">
      <c r="M471" s="517"/>
      <c r="N471" s="517"/>
      <c r="O471" s="517"/>
      <c r="P471" s="517"/>
    </row>
    <row r="472" spans="13:16" x14ac:dyDescent="0.25">
      <c r="M472" s="517"/>
      <c r="N472" s="517"/>
      <c r="O472" s="517"/>
      <c r="P472" s="517"/>
    </row>
    <row r="473" spans="13:16" x14ac:dyDescent="0.25">
      <c r="M473" s="517"/>
      <c r="N473" s="517"/>
      <c r="O473" s="517"/>
      <c r="P473" s="517"/>
    </row>
    <row r="474" spans="13:16" x14ac:dyDescent="0.25">
      <c r="M474" s="517"/>
      <c r="N474" s="517"/>
      <c r="O474" s="517"/>
      <c r="P474" s="517"/>
    </row>
    <row r="475" spans="13:16" x14ac:dyDescent="0.25">
      <c r="M475" s="517"/>
      <c r="N475" s="517"/>
      <c r="O475" s="517"/>
      <c r="P475" s="517"/>
    </row>
    <row r="476" spans="13:16" x14ac:dyDescent="0.25">
      <c r="M476" s="517"/>
      <c r="N476" s="517"/>
      <c r="O476" s="517"/>
      <c r="P476" s="517"/>
    </row>
    <row r="477" spans="13:16" x14ac:dyDescent="0.25">
      <c r="M477" s="517"/>
      <c r="N477" s="517"/>
      <c r="O477" s="517"/>
      <c r="P477" s="517"/>
    </row>
    <row r="478" spans="13:16" x14ac:dyDescent="0.25">
      <c r="M478" s="517"/>
      <c r="N478" s="517"/>
      <c r="O478" s="517"/>
      <c r="P478" s="517"/>
    </row>
    <row r="479" spans="13:16" x14ac:dyDescent="0.25">
      <c r="M479" s="517"/>
      <c r="N479" s="517"/>
      <c r="O479" s="517"/>
      <c r="P479" s="517"/>
    </row>
    <row r="480" spans="13:16" x14ac:dyDescent="0.25">
      <c r="M480" s="517"/>
      <c r="N480" s="517"/>
      <c r="O480" s="517"/>
      <c r="P480" s="517"/>
    </row>
    <row r="481" spans="13:16" x14ac:dyDescent="0.25">
      <c r="M481" s="517"/>
      <c r="N481" s="517"/>
      <c r="O481" s="517"/>
      <c r="P481" s="517"/>
    </row>
    <row r="482" spans="13:16" x14ac:dyDescent="0.25">
      <c r="M482" s="517"/>
      <c r="N482" s="517"/>
      <c r="O482" s="517"/>
      <c r="P482" s="517"/>
    </row>
    <row r="483" spans="13:16" x14ac:dyDescent="0.25">
      <c r="M483" s="517"/>
      <c r="N483" s="517"/>
      <c r="O483" s="517"/>
      <c r="P483" s="517"/>
    </row>
    <row r="484" spans="13:16" x14ac:dyDescent="0.25">
      <c r="M484" s="517"/>
      <c r="N484" s="517"/>
      <c r="O484" s="517"/>
      <c r="P484" s="517"/>
    </row>
    <row r="485" spans="13:16" x14ac:dyDescent="0.25">
      <c r="M485" s="517"/>
      <c r="N485" s="517"/>
      <c r="O485" s="517"/>
      <c r="P485" s="517"/>
    </row>
    <row r="486" spans="13:16" x14ac:dyDescent="0.25">
      <c r="M486" s="517"/>
      <c r="N486" s="517"/>
      <c r="O486" s="517"/>
      <c r="P486" s="517"/>
    </row>
    <row r="487" spans="13:16" x14ac:dyDescent="0.25">
      <c r="M487" s="517"/>
      <c r="N487" s="517"/>
      <c r="O487" s="517"/>
      <c r="P487" s="517"/>
    </row>
    <row r="488" spans="13:16" x14ac:dyDescent="0.25">
      <c r="M488" s="517"/>
      <c r="N488" s="517"/>
      <c r="O488" s="517"/>
      <c r="P488" s="517"/>
    </row>
    <row r="489" spans="13:16" x14ac:dyDescent="0.25">
      <c r="M489" s="517"/>
      <c r="N489" s="517"/>
      <c r="O489" s="517"/>
      <c r="P489" s="517"/>
    </row>
    <row r="490" spans="13:16" x14ac:dyDescent="0.25">
      <c r="M490" s="517"/>
      <c r="N490" s="517"/>
      <c r="O490" s="517"/>
      <c r="P490" s="517"/>
    </row>
    <row r="491" spans="13:16" x14ac:dyDescent="0.25">
      <c r="M491" s="517"/>
      <c r="N491" s="517"/>
      <c r="O491" s="517"/>
      <c r="P491" s="517"/>
    </row>
    <row r="492" spans="13:16" x14ac:dyDescent="0.25">
      <c r="M492" s="517"/>
      <c r="N492" s="517"/>
      <c r="O492" s="517"/>
      <c r="P492" s="517"/>
    </row>
    <row r="493" spans="13:16" x14ac:dyDescent="0.25">
      <c r="M493" s="517"/>
      <c r="N493" s="517"/>
      <c r="O493" s="517"/>
      <c r="P493" s="517"/>
    </row>
    <row r="494" spans="13:16" x14ac:dyDescent="0.25">
      <c r="M494" s="517"/>
      <c r="N494" s="517"/>
      <c r="O494" s="517"/>
      <c r="P494" s="517"/>
    </row>
    <row r="495" spans="13:16" x14ac:dyDescent="0.25">
      <c r="M495" s="517"/>
      <c r="N495" s="517"/>
      <c r="O495" s="517"/>
      <c r="P495" s="517"/>
    </row>
    <row r="496" spans="13:16" x14ac:dyDescent="0.25">
      <c r="M496" s="517"/>
      <c r="N496" s="517"/>
      <c r="O496" s="517"/>
      <c r="P496" s="517"/>
    </row>
    <row r="497" spans="13:16" x14ac:dyDescent="0.25">
      <c r="M497" s="517"/>
      <c r="N497" s="517"/>
      <c r="O497" s="517"/>
      <c r="P497" s="517"/>
    </row>
    <row r="498" spans="13:16" x14ac:dyDescent="0.25">
      <c r="M498" s="517"/>
      <c r="N498" s="517"/>
      <c r="O498" s="517"/>
      <c r="P498" s="517"/>
    </row>
    <row r="499" spans="13:16" x14ac:dyDescent="0.25">
      <c r="M499" s="517"/>
      <c r="N499" s="517"/>
      <c r="O499" s="517"/>
      <c r="P499" s="517"/>
    </row>
    <row r="500" spans="13:16" x14ac:dyDescent="0.25">
      <c r="M500" s="517"/>
      <c r="N500" s="517"/>
      <c r="O500" s="517"/>
      <c r="P500" s="517"/>
    </row>
    <row r="501" spans="13:16" x14ac:dyDescent="0.25">
      <c r="M501" s="517"/>
      <c r="N501" s="517"/>
      <c r="O501" s="517"/>
      <c r="P501" s="517"/>
    </row>
    <row r="502" spans="13:16" x14ac:dyDescent="0.25">
      <c r="M502" s="517"/>
      <c r="N502" s="517"/>
      <c r="O502" s="517"/>
      <c r="P502" s="517"/>
    </row>
    <row r="503" spans="13:16" x14ac:dyDescent="0.25">
      <c r="M503" s="517"/>
      <c r="N503" s="517"/>
      <c r="O503" s="517"/>
      <c r="P503" s="517"/>
    </row>
    <row r="504" spans="13:16" x14ac:dyDescent="0.25">
      <c r="M504" s="517"/>
      <c r="N504" s="517"/>
      <c r="O504" s="517"/>
      <c r="P504" s="517"/>
    </row>
    <row r="505" spans="13:16" x14ac:dyDescent="0.25">
      <c r="M505" s="517"/>
      <c r="N505" s="517"/>
      <c r="O505" s="517"/>
      <c r="P505" s="517"/>
    </row>
    <row r="506" spans="13:16" x14ac:dyDescent="0.25">
      <c r="M506" s="517"/>
      <c r="N506" s="517"/>
      <c r="O506" s="517"/>
      <c r="P506" s="517"/>
    </row>
    <row r="507" spans="13:16" x14ac:dyDescent="0.25">
      <c r="M507" s="517"/>
      <c r="N507" s="517"/>
      <c r="O507" s="517"/>
      <c r="P507" s="517"/>
    </row>
    <row r="508" spans="13:16" x14ac:dyDescent="0.25">
      <c r="M508" s="517"/>
      <c r="N508" s="517"/>
      <c r="O508" s="517"/>
      <c r="P508" s="517"/>
    </row>
    <row r="509" spans="13:16" x14ac:dyDescent="0.25">
      <c r="M509" s="517"/>
      <c r="N509" s="517"/>
      <c r="O509" s="517"/>
      <c r="P509" s="517"/>
    </row>
    <row r="510" spans="13:16" x14ac:dyDescent="0.25">
      <c r="M510" s="517"/>
      <c r="N510" s="517"/>
      <c r="O510" s="517"/>
      <c r="P510" s="517"/>
    </row>
    <row r="511" spans="13:16" x14ac:dyDescent="0.25">
      <c r="M511" s="517"/>
      <c r="N511" s="517"/>
      <c r="O511" s="517"/>
      <c r="P511" s="517"/>
    </row>
    <row r="512" spans="13:16" x14ac:dyDescent="0.25">
      <c r="M512" s="517"/>
      <c r="N512" s="517"/>
      <c r="O512" s="517"/>
      <c r="P512" s="517"/>
    </row>
    <row r="513" spans="13:16" x14ac:dyDescent="0.25">
      <c r="M513" s="517"/>
      <c r="N513" s="517"/>
      <c r="O513" s="517"/>
      <c r="P513" s="517"/>
    </row>
    <row r="514" spans="13:16" x14ac:dyDescent="0.25">
      <c r="M514" s="517"/>
      <c r="N514" s="517"/>
      <c r="O514" s="517"/>
      <c r="P514" s="517"/>
    </row>
    <row r="515" spans="13:16" x14ac:dyDescent="0.25">
      <c r="M515" s="517"/>
      <c r="N515" s="517"/>
      <c r="O515" s="517"/>
      <c r="P515" s="517"/>
    </row>
    <row r="516" spans="13:16" x14ac:dyDescent="0.25">
      <c r="M516" s="517"/>
      <c r="N516" s="517"/>
      <c r="O516" s="517"/>
      <c r="P516" s="517"/>
    </row>
    <row r="517" spans="13:16" x14ac:dyDescent="0.25">
      <c r="M517" s="517"/>
      <c r="N517" s="517"/>
      <c r="O517" s="517"/>
      <c r="P517" s="517"/>
    </row>
    <row r="518" spans="13:16" x14ac:dyDescent="0.25">
      <c r="M518" s="517"/>
      <c r="N518" s="517"/>
      <c r="O518" s="517"/>
      <c r="P518" s="517"/>
    </row>
    <row r="519" spans="13:16" x14ac:dyDescent="0.25">
      <c r="M519" s="517"/>
      <c r="N519" s="517"/>
      <c r="O519" s="517"/>
      <c r="P519" s="517"/>
    </row>
    <row r="520" spans="13:16" x14ac:dyDescent="0.25">
      <c r="M520" s="517"/>
      <c r="N520" s="517"/>
      <c r="O520" s="517"/>
      <c r="P520" s="517"/>
    </row>
    <row r="521" spans="13:16" x14ac:dyDescent="0.25">
      <c r="M521" s="517"/>
      <c r="N521" s="517"/>
      <c r="O521" s="517"/>
      <c r="P521" s="517"/>
    </row>
    <row r="522" spans="13:16" x14ac:dyDescent="0.25">
      <c r="M522" s="517"/>
      <c r="N522" s="517"/>
      <c r="O522" s="517"/>
      <c r="P522" s="517"/>
    </row>
    <row r="523" spans="13:16" x14ac:dyDescent="0.25">
      <c r="M523" s="517"/>
      <c r="N523" s="517"/>
      <c r="O523" s="517"/>
      <c r="P523" s="517"/>
    </row>
    <row r="524" spans="13:16" x14ac:dyDescent="0.25">
      <c r="M524" s="517"/>
      <c r="N524" s="517"/>
      <c r="O524" s="517"/>
      <c r="P524" s="517"/>
    </row>
    <row r="525" spans="13:16" x14ac:dyDescent="0.25">
      <c r="M525" s="517"/>
      <c r="N525" s="517"/>
      <c r="O525" s="517"/>
      <c r="P525" s="517"/>
    </row>
    <row r="526" spans="13:16" x14ac:dyDescent="0.25">
      <c r="M526" s="517"/>
      <c r="N526" s="517"/>
      <c r="O526" s="517"/>
      <c r="P526" s="517"/>
    </row>
    <row r="527" spans="13:16" x14ac:dyDescent="0.25">
      <c r="M527" s="517"/>
      <c r="N527" s="517"/>
      <c r="O527" s="517"/>
      <c r="P527" s="517"/>
    </row>
    <row r="528" spans="13:16" x14ac:dyDescent="0.25">
      <c r="M528" s="517"/>
      <c r="N528" s="517"/>
      <c r="O528" s="517"/>
      <c r="P528" s="517"/>
    </row>
    <row r="529" spans="13:16" x14ac:dyDescent="0.25">
      <c r="M529" s="517"/>
      <c r="N529" s="517"/>
      <c r="O529" s="517"/>
      <c r="P529" s="517"/>
    </row>
    <row r="530" spans="13:16" x14ac:dyDescent="0.25">
      <c r="M530" s="517"/>
      <c r="N530" s="517"/>
      <c r="O530" s="517"/>
      <c r="P530" s="517"/>
    </row>
    <row r="531" spans="13:16" x14ac:dyDescent="0.25">
      <c r="M531" s="517"/>
      <c r="N531" s="517"/>
      <c r="O531" s="517"/>
      <c r="P531" s="517"/>
    </row>
    <row r="532" spans="13:16" x14ac:dyDescent="0.25">
      <c r="M532" s="517"/>
      <c r="N532" s="517"/>
      <c r="O532" s="517"/>
      <c r="P532" s="517"/>
    </row>
    <row r="533" spans="13:16" x14ac:dyDescent="0.25">
      <c r="M533" s="517"/>
      <c r="N533" s="517"/>
      <c r="O533" s="517"/>
      <c r="P533" s="517"/>
    </row>
    <row r="534" spans="13:16" x14ac:dyDescent="0.25">
      <c r="M534" s="517"/>
      <c r="N534" s="517"/>
      <c r="O534" s="517"/>
      <c r="P534" s="517"/>
    </row>
    <row r="535" spans="13:16" x14ac:dyDescent="0.25">
      <c r="M535" s="517"/>
      <c r="N535" s="517"/>
      <c r="O535" s="517"/>
      <c r="P535" s="517"/>
    </row>
    <row r="536" spans="13:16" x14ac:dyDescent="0.25">
      <c r="M536" s="517"/>
      <c r="N536" s="517"/>
      <c r="O536" s="517"/>
      <c r="P536" s="517"/>
    </row>
    <row r="537" spans="13:16" x14ac:dyDescent="0.25">
      <c r="M537" s="517"/>
      <c r="N537" s="517"/>
      <c r="O537" s="517"/>
      <c r="P537" s="517"/>
    </row>
    <row r="538" spans="13:16" x14ac:dyDescent="0.25">
      <c r="M538" s="517"/>
      <c r="N538" s="517"/>
      <c r="O538" s="517"/>
      <c r="P538" s="517"/>
    </row>
    <row r="539" spans="13:16" x14ac:dyDescent="0.25">
      <c r="M539" s="517"/>
      <c r="N539" s="517"/>
      <c r="O539" s="517"/>
      <c r="P539" s="517"/>
    </row>
    <row r="540" spans="13:16" x14ac:dyDescent="0.25">
      <c r="M540" s="517"/>
      <c r="N540" s="517"/>
      <c r="O540" s="517"/>
      <c r="P540" s="517"/>
    </row>
    <row r="541" spans="13:16" x14ac:dyDescent="0.25">
      <c r="M541" s="517"/>
      <c r="N541" s="517"/>
      <c r="O541" s="517"/>
      <c r="P541" s="517"/>
    </row>
    <row r="542" spans="13:16" x14ac:dyDescent="0.25">
      <c r="M542" s="517"/>
      <c r="N542" s="517"/>
      <c r="O542" s="517"/>
      <c r="P542" s="517"/>
    </row>
    <row r="543" spans="13:16" x14ac:dyDescent="0.25">
      <c r="M543" s="517"/>
      <c r="N543" s="517"/>
      <c r="O543" s="517"/>
      <c r="P543" s="517"/>
    </row>
    <row r="544" spans="13:16" x14ac:dyDescent="0.25">
      <c r="M544" s="517"/>
      <c r="N544" s="517"/>
      <c r="O544" s="517"/>
      <c r="P544" s="517"/>
    </row>
    <row r="545" spans="13:16" x14ac:dyDescent="0.25">
      <c r="M545" s="517"/>
      <c r="N545" s="517"/>
      <c r="O545" s="517"/>
      <c r="P545" s="517"/>
    </row>
    <row r="546" spans="13:16" x14ac:dyDescent="0.25">
      <c r="M546" s="517"/>
      <c r="N546" s="517"/>
      <c r="O546" s="517"/>
      <c r="P546" s="517"/>
    </row>
    <row r="547" spans="13:16" x14ac:dyDescent="0.25">
      <c r="M547" s="517"/>
      <c r="N547" s="517"/>
      <c r="O547" s="517"/>
      <c r="P547" s="517"/>
    </row>
    <row r="548" spans="13:16" x14ac:dyDescent="0.25">
      <c r="M548" s="517"/>
      <c r="N548" s="517"/>
      <c r="O548" s="517"/>
      <c r="P548" s="517"/>
    </row>
    <row r="549" spans="13:16" x14ac:dyDescent="0.25">
      <c r="M549" s="517"/>
      <c r="N549" s="517"/>
      <c r="O549" s="517"/>
      <c r="P549" s="517"/>
    </row>
    <row r="550" spans="13:16" x14ac:dyDescent="0.25">
      <c r="M550" s="517"/>
      <c r="N550" s="517"/>
      <c r="O550" s="517"/>
      <c r="P550" s="517"/>
    </row>
    <row r="551" spans="13:16" x14ac:dyDescent="0.25">
      <c r="M551" s="517"/>
      <c r="N551" s="517"/>
      <c r="O551" s="517"/>
      <c r="P551" s="517"/>
    </row>
    <row r="552" spans="13:16" x14ac:dyDescent="0.25">
      <c r="M552" s="517"/>
      <c r="N552" s="517"/>
      <c r="O552" s="517"/>
      <c r="P552" s="517"/>
    </row>
    <row r="553" spans="13:16" x14ac:dyDescent="0.25">
      <c r="M553" s="517"/>
      <c r="N553" s="517"/>
      <c r="O553" s="517"/>
      <c r="P553" s="517"/>
    </row>
    <row r="554" spans="13:16" x14ac:dyDescent="0.25">
      <c r="M554" s="517"/>
      <c r="N554" s="517"/>
      <c r="O554" s="517"/>
      <c r="P554" s="517"/>
    </row>
    <row r="555" spans="13:16" x14ac:dyDescent="0.25">
      <c r="M555" s="517"/>
      <c r="N555" s="517"/>
      <c r="O555" s="517"/>
      <c r="P555" s="517"/>
    </row>
    <row r="556" spans="13:16" x14ac:dyDescent="0.25">
      <c r="M556" s="517"/>
      <c r="N556" s="517"/>
      <c r="O556" s="517"/>
      <c r="P556" s="517"/>
    </row>
    <row r="557" spans="13:16" x14ac:dyDescent="0.25">
      <c r="M557" s="517"/>
      <c r="N557" s="517"/>
      <c r="O557" s="517"/>
      <c r="P557" s="517"/>
    </row>
    <row r="558" spans="13:16" x14ac:dyDescent="0.25">
      <c r="M558" s="517"/>
      <c r="N558" s="517"/>
      <c r="O558" s="517"/>
      <c r="P558" s="517"/>
    </row>
    <row r="559" spans="13:16" x14ac:dyDescent="0.25">
      <c r="M559" s="517"/>
      <c r="N559" s="517"/>
      <c r="O559" s="517"/>
      <c r="P559" s="517"/>
    </row>
    <row r="560" spans="13:16" x14ac:dyDescent="0.25">
      <c r="M560" s="517"/>
      <c r="N560" s="517"/>
      <c r="O560" s="517"/>
      <c r="P560" s="517"/>
    </row>
    <row r="561" spans="13:16" x14ac:dyDescent="0.25">
      <c r="M561" s="517"/>
      <c r="N561" s="517"/>
      <c r="O561" s="517"/>
      <c r="P561" s="517"/>
    </row>
    <row r="562" spans="13:16" x14ac:dyDescent="0.25">
      <c r="M562" s="517"/>
      <c r="N562" s="517"/>
      <c r="O562" s="517"/>
      <c r="P562" s="517"/>
    </row>
    <row r="563" spans="13:16" x14ac:dyDescent="0.25">
      <c r="M563" s="517"/>
      <c r="N563" s="517"/>
      <c r="O563" s="517"/>
      <c r="P563" s="517"/>
    </row>
    <row r="564" spans="13:16" x14ac:dyDescent="0.25">
      <c r="M564" s="517"/>
      <c r="N564" s="517"/>
      <c r="O564" s="517"/>
      <c r="P564" s="517"/>
    </row>
    <row r="565" spans="13:16" x14ac:dyDescent="0.25">
      <c r="M565" s="517"/>
      <c r="N565" s="517"/>
      <c r="O565" s="517"/>
      <c r="P565" s="517"/>
    </row>
    <row r="566" spans="13:16" x14ac:dyDescent="0.25">
      <c r="M566" s="517"/>
      <c r="N566" s="517"/>
      <c r="O566" s="517"/>
      <c r="P566" s="517"/>
    </row>
    <row r="567" spans="13:16" x14ac:dyDescent="0.25">
      <c r="M567" s="517"/>
      <c r="N567" s="517"/>
      <c r="O567" s="517"/>
      <c r="P567" s="517"/>
    </row>
    <row r="568" spans="13:16" x14ac:dyDescent="0.25">
      <c r="M568" s="517"/>
      <c r="N568" s="517"/>
      <c r="O568" s="517"/>
      <c r="P568" s="517"/>
    </row>
    <row r="569" spans="13:16" x14ac:dyDescent="0.25">
      <c r="M569" s="517"/>
      <c r="N569" s="517"/>
      <c r="O569" s="517"/>
      <c r="P569" s="517"/>
    </row>
    <row r="570" spans="13:16" x14ac:dyDescent="0.25">
      <c r="M570" s="517"/>
      <c r="N570" s="517"/>
      <c r="O570" s="517"/>
      <c r="P570" s="517"/>
    </row>
    <row r="571" spans="13:16" x14ac:dyDescent="0.25">
      <c r="M571" s="517"/>
      <c r="N571" s="517"/>
      <c r="O571" s="517"/>
      <c r="P571" s="517"/>
    </row>
    <row r="572" spans="13:16" x14ac:dyDescent="0.25">
      <c r="M572" s="517"/>
      <c r="N572" s="517"/>
      <c r="O572" s="517"/>
      <c r="P572" s="517"/>
    </row>
    <row r="573" spans="13:16" x14ac:dyDescent="0.25">
      <c r="M573" s="517"/>
      <c r="N573" s="517"/>
      <c r="O573" s="517"/>
      <c r="P573" s="517"/>
    </row>
    <row r="574" spans="13:16" x14ac:dyDescent="0.25">
      <c r="M574" s="517"/>
      <c r="N574" s="517"/>
      <c r="O574" s="517"/>
      <c r="P574" s="517"/>
    </row>
    <row r="575" spans="13:16" x14ac:dyDescent="0.25">
      <c r="M575" s="517"/>
      <c r="N575" s="517"/>
      <c r="O575" s="517"/>
      <c r="P575" s="517"/>
    </row>
    <row r="576" spans="13:16" x14ac:dyDescent="0.25">
      <c r="M576" s="517"/>
      <c r="N576" s="517"/>
      <c r="O576" s="517"/>
      <c r="P576" s="517"/>
    </row>
    <row r="577" spans="13:16" x14ac:dyDescent="0.25">
      <c r="M577" s="517"/>
      <c r="N577" s="517"/>
      <c r="O577" s="517"/>
      <c r="P577" s="517"/>
    </row>
    <row r="578" spans="13:16" x14ac:dyDescent="0.25">
      <c r="M578" s="517"/>
      <c r="N578" s="517"/>
      <c r="O578" s="517"/>
      <c r="P578" s="517"/>
    </row>
    <row r="579" spans="13:16" x14ac:dyDescent="0.25">
      <c r="M579" s="517"/>
      <c r="N579" s="517"/>
      <c r="O579" s="517"/>
      <c r="P579" s="517"/>
    </row>
    <row r="580" spans="13:16" x14ac:dyDescent="0.25">
      <c r="M580" s="517"/>
      <c r="N580" s="517"/>
      <c r="O580" s="517"/>
      <c r="P580" s="517"/>
    </row>
    <row r="581" spans="13:16" x14ac:dyDescent="0.25">
      <c r="M581" s="517"/>
      <c r="N581" s="517"/>
      <c r="O581" s="517"/>
      <c r="P581" s="517"/>
    </row>
    <row r="582" spans="13:16" x14ac:dyDescent="0.25">
      <c r="M582" s="517"/>
      <c r="N582" s="517"/>
      <c r="O582" s="517"/>
      <c r="P582" s="517"/>
    </row>
    <row r="583" spans="13:16" x14ac:dyDescent="0.25">
      <c r="M583" s="517"/>
      <c r="N583" s="517"/>
      <c r="O583" s="517"/>
      <c r="P583" s="517"/>
    </row>
    <row r="584" spans="13:16" x14ac:dyDescent="0.25">
      <c r="M584" s="517"/>
      <c r="N584" s="517"/>
      <c r="O584" s="517"/>
      <c r="P584" s="517"/>
    </row>
    <row r="585" spans="13:16" x14ac:dyDescent="0.25">
      <c r="M585" s="517"/>
      <c r="N585" s="517"/>
      <c r="O585" s="517"/>
      <c r="P585" s="517"/>
    </row>
    <row r="586" spans="13:16" x14ac:dyDescent="0.25">
      <c r="M586" s="517"/>
      <c r="N586" s="517"/>
      <c r="O586" s="517"/>
      <c r="P586" s="517"/>
    </row>
    <row r="587" spans="13:16" x14ac:dyDescent="0.25">
      <c r="M587" s="517"/>
      <c r="N587" s="517"/>
      <c r="O587" s="517"/>
      <c r="P587" s="517"/>
    </row>
    <row r="588" spans="13:16" x14ac:dyDescent="0.25">
      <c r="M588" s="517"/>
      <c r="N588" s="517"/>
      <c r="O588" s="517"/>
      <c r="P588" s="517"/>
    </row>
    <row r="589" spans="13:16" x14ac:dyDescent="0.25">
      <c r="M589" s="517"/>
      <c r="N589" s="517"/>
      <c r="O589" s="517"/>
      <c r="P589" s="517"/>
    </row>
    <row r="590" spans="13:16" x14ac:dyDescent="0.25">
      <c r="M590" s="517"/>
      <c r="N590" s="517"/>
      <c r="O590" s="517"/>
      <c r="P590" s="517"/>
    </row>
    <row r="591" spans="13:16" x14ac:dyDescent="0.25">
      <c r="M591" s="517"/>
      <c r="N591" s="517"/>
      <c r="O591" s="517"/>
      <c r="P591" s="517"/>
    </row>
    <row r="592" spans="13:16" x14ac:dyDescent="0.25">
      <c r="M592" s="517"/>
      <c r="N592" s="517"/>
      <c r="O592" s="517"/>
      <c r="P592" s="517"/>
    </row>
    <row r="593" spans="13:16" x14ac:dyDescent="0.25">
      <c r="M593" s="517"/>
      <c r="N593" s="517"/>
      <c r="O593" s="517"/>
      <c r="P593" s="517"/>
    </row>
    <row r="594" spans="13:16" x14ac:dyDescent="0.25">
      <c r="M594" s="517"/>
      <c r="N594" s="517"/>
      <c r="O594" s="517"/>
      <c r="P594" s="517"/>
    </row>
    <row r="595" spans="13:16" x14ac:dyDescent="0.25">
      <c r="M595" s="517"/>
      <c r="N595" s="517"/>
      <c r="O595" s="517"/>
      <c r="P595" s="517"/>
    </row>
    <row r="596" spans="13:16" x14ac:dyDescent="0.25">
      <c r="M596" s="517"/>
      <c r="N596" s="517"/>
      <c r="O596" s="517"/>
      <c r="P596" s="517"/>
    </row>
    <row r="597" spans="13:16" x14ac:dyDescent="0.25">
      <c r="M597" s="517"/>
      <c r="N597" s="517"/>
      <c r="O597" s="517"/>
      <c r="P597" s="517"/>
    </row>
    <row r="598" spans="13:16" x14ac:dyDescent="0.25">
      <c r="M598" s="517"/>
      <c r="N598" s="517"/>
      <c r="O598" s="517"/>
      <c r="P598" s="517"/>
    </row>
    <row r="599" spans="13:16" x14ac:dyDescent="0.25">
      <c r="M599" s="517"/>
      <c r="N599" s="517"/>
      <c r="O599" s="517"/>
      <c r="P599" s="517"/>
    </row>
    <row r="600" spans="13:16" x14ac:dyDescent="0.25">
      <c r="M600" s="517"/>
      <c r="N600" s="517"/>
      <c r="O600" s="517"/>
      <c r="P600" s="517"/>
    </row>
    <row r="601" spans="13:16" x14ac:dyDescent="0.25">
      <c r="M601" s="517"/>
      <c r="N601" s="517"/>
      <c r="O601" s="517"/>
      <c r="P601" s="517"/>
    </row>
    <row r="602" spans="13:16" x14ac:dyDescent="0.25">
      <c r="M602" s="517"/>
      <c r="N602" s="517"/>
      <c r="O602" s="517"/>
      <c r="P602" s="517"/>
    </row>
    <row r="603" spans="13:16" x14ac:dyDescent="0.25">
      <c r="M603" s="517"/>
      <c r="N603" s="517"/>
      <c r="O603" s="517"/>
      <c r="P603" s="517"/>
    </row>
    <row r="604" spans="13:16" x14ac:dyDescent="0.25">
      <c r="M604" s="517"/>
      <c r="N604" s="517"/>
      <c r="O604" s="517"/>
      <c r="P604" s="517"/>
    </row>
    <row r="605" spans="13:16" x14ac:dyDescent="0.25">
      <c r="M605" s="517"/>
      <c r="N605" s="517"/>
      <c r="O605" s="517"/>
      <c r="P605" s="517"/>
    </row>
    <row r="606" spans="13:16" x14ac:dyDescent="0.25">
      <c r="M606" s="517"/>
      <c r="N606" s="517"/>
      <c r="O606" s="517"/>
      <c r="P606" s="517"/>
    </row>
    <row r="607" spans="13:16" x14ac:dyDescent="0.25">
      <c r="M607" s="517"/>
      <c r="N607" s="517"/>
      <c r="O607" s="517"/>
      <c r="P607" s="517"/>
    </row>
    <row r="608" spans="13:16" x14ac:dyDescent="0.25">
      <c r="M608" s="517"/>
      <c r="N608" s="517"/>
      <c r="O608" s="517"/>
      <c r="P608" s="517"/>
    </row>
    <row r="609" spans="13:16" x14ac:dyDescent="0.25">
      <c r="M609" s="517"/>
      <c r="N609" s="517"/>
      <c r="O609" s="517"/>
      <c r="P609" s="517"/>
    </row>
    <row r="610" spans="13:16" x14ac:dyDescent="0.25">
      <c r="M610" s="517"/>
      <c r="N610" s="517"/>
      <c r="O610" s="517"/>
      <c r="P610" s="517"/>
    </row>
    <row r="611" spans="13:16" x14ac:dyDescent="0.25">
      <c r="M611" s="517"/>
      <c r="N611" s="517"/>
      <c r="O611" s="517"/>
      <c r="P611" s="517"/>
    </row>
    <row r="612" spans="13:16" x14ac:dyDescent="0.25">
      <c r="M612" s="517"/>
      <c r="N612" s="517"/>
      <c r="O612" s="517"/>
      <c r="P612" s="517"/>
    </row>
    <row r="613" spans="13:16" x14ac:dyDescent="0.25">
      <c r="M613" s="517"/>
      <c r="N613" s="517"/>
      <c r="O613" s="517"/>
      <c r="P613" s="517"/>
    </row>
    <row r="614" spans="13:16" x14ac:dyDescent="0.25">
      <c r="M614" s="517"/>
      <c r="N614" s="517"/>
      <c r="O614" s="517"/>
      <c r="P614" s="517"/>
    </row>
    <row r="615" spans="13:16" x14ac:dyDescent="0.25">
      <c r="M615" s="517"/>
      <c r="N615" s="517"/>
      <c r="O615" s="517"/>
      <c r="P615" s="517"/>
    </row>
    <row r="616" spans="13:16" x14ac:dyDescent="0.25">
      <c r="M616" s="517"/>
      <c r="N616" s="517"/>
      <c r="O616" s="517"/>
      <c r="P616" s="517"/>
    </row>
    <row r="617" spans="13:16" x14ac:dyDescent="0.25">
      <c r="M617" s="517"/>
      <c r="N617" s="517"/>
      <c r="O617" s="517"/>
      <c r="P617" s="517"/>
    </row>
    <row r="618" spans="13:16" x14ac:dyDescent="0.25">
      <c r="M618" s="517"/>
      <c r="N618" s="517"/>
      <c r="O618" s="517"/>
      <c r="P618" s="517"/>
    </row>
    <row r="619" spans="13:16" x14ac:dyDescent="0.25">
      <c r="M619" s="517"/>
      <c r="N619" s="517"/>
      <c r="O619" s="517"/>
      <c r="P619" s="517"/>
    </row>
    <row r="620" spans="13:16" x14ac:dyDescent="0.25">
      <c r="M620" s="517"/>
      <c r="N620" s="517"/>
      <c r="O620" s="517"/>
      <c r="P620" s="517"/>
    </row>
    <row r="621" spans="13:16" x14ac:dyDescent="0.25">
      <c r="M621" s="517"/>
      <c r="N621" s="517"/>
      <c r="O621" s="517"/>
      <c r="P621" s="517"/>
    </row>
    <row r="622" spans="13:16" x14ac:dyDescent="0.25">
      <c r="M622" s="517"/>
      <c r="N622" s="517"/>
      <c r="O622" s="517"/>
      <c r="P622" s="517"/>
    </row>
    <row r="623" spans="13:16" x14ac:dyDescent="0.25">
      <c r="M623" s="517"/>
      <c r="N623" s="517"/>
      <c r="O623" s="517"/>
      <c r="P623" s="517"/>
    </row>
    <row r="624" spans="13:16" x14ac:dyDescent="0.25">
      <c r="M624" s="517"/>
      <c r="N624" s="517"/>
      <c r="O624" s="517"/>
      <c r="P624" s="517"/>
    </row>
    <row r="625" spans="13:16" x14ac:dyDescent="0.25">
      <c r="M625" s="517"/>
      <c r="N625" s="517"/>
      <c r="O625" s="517"/>
      <c r="P625" s="517"/>
    </row>
    <row r="626" spans="13:16" x14ac:dyDescent="0.25">
      <c r="M626" s="517"/>
      <c r="N626" s="517"/>
      <c r="O626" s="517"/>
      <c r="P626" s="517"/>
    </row>
    <row r="627" spans="13:16" x14ac:dyDescent="0.25">
      <c r="M627" s="517"/>
      <c r="N627" s="517"/>
      <c r="O627" s="517"/>
      <c r="P627" s="517"/>
    </row>
    <row r="628" spans="13:16" x14ac:dyDescent="0.25">
      <c r="M628" s="517"/>
      <c r="N628" s="517"/>
      <c r="O628" s="517"/>
      <c r="P628" s="517"/>
    </row>
    <row r="629" spans="13:16" x14ac:dyDescent="0.25">
      <c r="M629" s="517"/>
      <c r="N629" s="517"/>
      <c r="O629" s="517"/>
      <c r="P629" s="517"/>
    </row>
    <row r="630" spans="13:16" x14ac:dyDescent="0.25">
      <c r="M630" s="517"/>
      <c r="N630" s="517"/>
      <c r="O630" s="517"/>
      <c r="P630" s="517"/>
    </row>
    <row r="631" spans="13:16" x14ac:dyDescent="0.25">
      <c r="M631" s="517"/>
      <c r="N631" s="517"/>
      <c r="O631" s="517"/>
      <c r="P631" s="517"/>
    </row>
    <row r="632" spans="13:16" x14ac:dyDescent="0.25">
      <c r="M632" s="517"/>
      <c r="N632" s="517"/>
      <c r="O632" s="517"/>
      <c r="P632" s="517"/>
    </row>
    <row r="633" spans="13:16" x14ac:dyDescent="0.25">
      <c r="M633" s="517"/>
      <c r="N633" s="517"/>
      <c r="O633" s="517"/>
      <c r="P633" s="517"/>
    </row>
    <row r="634" spans="13:16" x14ac:dyDescent="0.25">
      <c r="M634" s="517"/>
      <c r="N634" s="517"/>
      <c r="O634" s="517"/>
      <c r="P634" s="517"/>
    </row>
    <row r="635" spans="13:16" x14ac:dyDescent="0.25">
      <c r="M635" s="517"/>
      <c r="N635" s="517"/>
      <c r="O635" s="517"/>
      <c r="P635" s="517"/>
    </row>
    <row r="636" spans="13:16" x14ac:dyDescent="0.25">
      <c r="M636" s="517"/>
      <c r="N636" s="517"/>
      <c r="O636" s="517"/>
      <c r="P636" s="517"/>
    </row>
    <row r="637" spans="13:16" x14ac:dyDescent="0.25">
      <c r="M637" s="517"/>
      <c r="N637" s="517"/>
      <c r="O637" s="517"/>
      <c r="P637" s="517"/>
    </row>
    <row r="638" spans="13:16" x14ac:dyDescent="0.25">
      <c r="M638" s="517"/>
      <c r="N638" s="517"/>
      <c r="O638" s="517"/>
      <c r="P638" s="517"/>
    </row>
    <row r="639" spans="13:16" x14ac:dyDescent="0.25">
      <c r="M639" s="517"/>
      <c r="N639" s="517"/>
      <c r="O639" s="517"/>
      <c r="P639" s="517"/>
    </row>
    <row r="640" spans="13:16" x14ac:dyDescent="0.25">
      <c r="M640" s="517"/>
      <c r="N640" s="517"/>
      <c r="O640" s="517"/>
      <c r="P640" s="517"/>
    </row>
    <row r="641" spans="13:16" x14ac:dyDescent="0.25">
      <c r="M641" s="517"/>
      <c r="N641" s="517"/>
      <c r="O641" s="517"/>
      <c r="P641" s="517"/>
    </row>
    <row r="642" spans="13:16" x14ac:dyDescent="0.25">
      <c r="M642" s="517"/>
      <c r="N642" s="517"/>
      <c r="O642" s="517"/>
      <c r="P642" s="517"/>
    </row>
    <row r="643" spans="13:16" x14ac:dyDescent="0.25">
      <c r="M643" s="517"/>
      <c r="N643" s="517"/>
      <c r="O643" s="517"/>
      <c r="P643" s="517"/>
    </row>
    <row r="644" spans="13:16" x14ac:dyDescent="0.25">
      <c r="M644" s="517"/>
      <c r="N644" s="517"/>
      <c r="O644" s="517"/>
      <c r="P644" s="517"/>
    </row>
    <row r="645" spans="13:16" x14ac:dyDescent="0.25">
      <c r="M645" s="517"/>
      <c r="N645" s="517"/>
      <c r="O645" s="517"/>
      <c r="P645" s="517"/>
    </row>
    <row r="646" spans="13:16" x14ac:dyDescent="0.25">
      <c r="M646" s="517"/>
      <c r="N646" s="517"/>
      <c r="O646" s="517"/>
      <c r="P646" s="517"/>
    </row>
    <row r="647" spans="13:16" x14ac:dyDescent="0.25">
      <c r="M647" s="517"/>
      <c r="N647" s="517"/>
      <c r="O647" s="517"/>
      <c r="P647" s="517"/>
    </row>
    <row r="648" spans="13:16" x14ac:dyDescent="0.25">
      <c r="M648" s="517"/>
      <c r="N648" s="517"/>
      <c r="O648" s="517"/>
      <c r="P648" s="517"/>
    </row>
    <row r="649" spans="13:16" x14ac:dyDescent="0.25">
      <c r="M649" s="517"/>
      <c r="N649" s="517"/>
      <c r="O649" s="517"/>
      <c r="P649" s="517"/>
    </row>
    <row r="650" spans="13:16" x14ac:dyDescent="0.25">
      <c r="M650" s="517"/>
      <c r="N650" s="517"/>
      <c r="O650" s="517"/>
      <c r="P650" s="517"/>
    </row>
    <row r="651" spans="13:16" x14ac:dyDescent="0.25">
      <c r="M651" s="517"/>
      <c r="N651" s="517"/>
      <c r="O651" s="517"/>
      <c r="P651" s="517"/>
    </row>
    <row r="652" spans="13:16" x14ac:dyDescent="0.25">
      <c r="M652" s="517"/>
      <c r="N652" s="517"/>
      <c r="O652" s="517"/>
      <c r="P652" s="517"/>
    </row>
    <row r="653" spans="13:16" x14ac:dyDescent="0.25">
      <c r="M653" s="517"/>
      <c r="N653" s="517"/>
      <c r="O653" s="517"/>
      <c r="P653" s="517"/>
    </row>
    <row r="654" spans="13:16" x14ac:dyDescent="0.25">
      <c r="M654" s="517"/>
      <c r="N654" s="517"/>
      <c r="O654" s="517"/>
      <c r="P654" s="517"/>
    </row>
    <row r="655" spans="13:16" x14ac:dyDescent="0.25">
      <c r="M655" s="517"/>
      <c r="N655" s="517"/>
      <c r="O655" s="517"/>
      <c r="P655" s="517"/>
    </row>
    <row r="656" spans="13:16" x14ac:dyDescent="0.25">
      <c r="M656" s="517"/>
      <c r="N656" s="517"/>
      <c r="O656" s="517"/>
      <c r="P656" s="517"/>
    </row>
    <row r="657" spans="13:16" x14ac:dyDescent="0.25">
      <c r="M657" s="517"/>
      <c r="N657" s="517"/>
      <c r="O657" s="517"/>
      <c r="P657" s="517"/>
    </row>
    <row r="658" spans="13:16" x14ac:dyDescent="0.25">
      <c r="M658" s="517"/>
      <c r="N658" s="517"/>
      <c r="O658" s="517"/>
      <c r="P658" s="517"/>
    </row>
    <row r="659" spans="13:16" x14ac:dyDescent="0.25">
      <c r="M659" s="517"/>
      <c r="N659" s="517"/>
      <c r="O659" s="517"/>
      <c r="P659" s="517"/>
    </row>
    <row r="660" spans="13:16" x14ac:dyDescent="0.25">
      <c r="M660" s="517"/>
      <c r="N660" s="517"/>
      <c r="O660" s="517"/>
      <c r="P660" s="517"/>
    </row>
    <row r="661" spans="13:16" x14ac:dyDescent="0.25">
      <c r="M661" s="517"/>
      <c r="N661" s="517"/>
      <c r="O661" s="517"/>
      <c r="P661" s="517"/>
    </row>
    <row r="662" spans="13:16" x14ac:dyDescent="0.25">
      <c r="M662" s="517"/>
      <c r="N662" s="517"/>
      <c r="O662" s="517"/>
      <c r="P662" s="517"/>
    </row>
    <row r="663" spans="13:16" x14ac:dyDescent="0.25">
      <c r="M663" s="517"/>
      <c r="N663" s="517"/>
      <c r="O663" s="517"/>
      <c r="P663" s="517"/>
    </row>
    <row r="664" spans="13:16" x14ac:dyDescent="0.25">
      <c r="M664" s="517"/>
      <c r="N664" s="517"/>
      <c r="O664" s="517"/>
      <c r="P664" s="517"/>
    </row>
    <row r="665" spans="13:16" x14ac:dyDescent="0.25">
      <c r="M665" s="517"/>
      <c r="N665" s="517"/>
      <c r="O665" s="517"/>
      <c r="P665" s="517"/>
    </row>
    <row r="666" spans="13:16" x14ac:dyDescent="0.25">
      <c r="M666" s="517"/>
      <c r="N666" s="517"/>
      <c r="O666" s="517"/>
      <c r="P666" s="517"/>
    </row>
    <row r="667" spans="13:16" x14ac:dyDescent="0.25">
      <c r="M667" s="517"/>
      <c r="N667" s="517"/>
      <c r="O667" s="517"/>
      <c r="P667" s="517"/>
    </row>
    <row r="668" spans="13:16" x14ac:dyDescent="0.25">
      <c r="M668" s="517"/>
      <c r="N668" s="517"/>
      <c r="O668" s="517"/>
      <c r="P668" s="517"/>
    </row>
    <row r="669" spans="13:16" x14ac:dyDescent="0.25">
      <c r="M669" s="517"/>
      <c r="N669" s="517"/>
      <c r="O669" s="517"/>
      <c r="P669" s="517"/>
    </row>
    <row r="670" spans="13:16" x14ac:dyDescent="0.25">
      <c r="M670" s="517"/>
      <c r="N670" s="517"/>
      <c r="O670" s="517"/>
      <c r="P670" s="517"/>
    </row>
    <row r="671" spans="13:16" x14ac:dyDescent="0.25">
      <c r="M671" s="517"/>
      <c r="N671" s="517"/>
      <c r="O671" s="517"/>
      <c r="P671" s="517"/>
    </row>
    <row r="672" spans="13:16" x14ac:dyDescent="0.25">
      <c r="M672" s="517"/>
      <c r="N672" s="517"/>
      <c r="O672" s="517"/>
      <c r="P672" s="517"/>
    </row>
    <row r="673" spans="13:16" x14ac:dyDescent="0.25">
      <c r="M673" s="517"/>
      <c r="N673" s="517"/>
      <c r="O673" s="517"/>
      <c r="P673" s="517"/>
    </row>
    <row r="674" spans="13:16" x14ac:dyDescent="0.25">
      <c r="M674" s="517"/>
      <c r="N674" s="517"/>
      <c r="O674" s="517"/>
      <c r="P674" s="517"/>
    </row>
    <row r="675" spans="13:16" x14ac:dyDescent="0.25">
      <c r="M675" s="517"/>
      <c r="N675" s="517"/>
      <c r="O675" s="517"/>
      <c r="P675" s="517"/>
    </row>
    <row r="676" spans="13:16" x14ac:dyDescent="0.25">
      <c r="M676" s="517"/>
      <c r="N676" s="517"/>
      <c r="O676" s="517"/>
      <c r="P676" s="517"/>
    </row>
    <row r="677" spans="13:16" x14ac:dyDescent="0.25">
      <c r="M677" s="517"/>
      <c r="N677" s="517"/>
      <c r="O677" s="517"/>
      <c r="P677" s="517"/>
    </row>
    <row r="678" spans="13:16" x14ac:dyDescent="0.25">
      <c r="M678" s="517"/>
      <c r="N678" s="517"/>
      <c r="O678" s="517"/>
      <c r="P678" s="517"/>
    </row>
    <row r="679" spans="13:16" x14ac:dyDescent="0.25">
      <c r="M679" s="517"/>
      <c r="N679" s="517"/>
      <c r="O679" s="517"/>
      <c r="P679" s="517"/>
    </row>
    <row r="680" spans="13:16" x14ac:dyDescent="0.25">
      <c r="M680" s="517"/>
      <c r="N680" s="517"/>
      <c r="O680" s="517"/>
      <c r="P680" s="517"/>
    </row>
    <row r="681" spans="13:16" x14ac:dyDescent="0.25">
      <c r="M681" s="517"/>
      <c r="N681" s="517"/>
      <c r="O681" s="517"/>
      <c r="P681" s="517"/>
    </row>
    <row r="682" spans="13:16" x14ac:dyDescent="0.25">
      <c r="M682" s="517"/>
      <c r="N682" s="517"/>
      <c r="O682" s="517"/>
      <c r="P682" s="517"/>
    </row>
    <row r="683" spans="13:16" x14ac:dyDescent="0.25">
      <c r="M683" s="517"/>
      <c r="N683" s="517"/>
      <c r="O683" s="517"/>
      <c r="P683" s="517"/>
    </row>
    <row r="684" spans="13:16" x14ac:dyDescent="0.25">
      <c r="M684" s="517"/>
      <c r="N684" s="517"/>
      <c r="O684" s="517"/>
      <c r="P684" s="517"/>
    </row>
    <row r="685" spans="13:16" x14ac:dyDescent="0.25">
      <c r="M685" s="517"/>
      <c r="N685" s="517"/>
      <c r="O685" s="517"/>
      <c r="P685" s="517"/>
    </row>
    <row r="686" spans="13:16" x14ac:dyDescent="0.25">
      <c r="M686" s="517"/>
      <c r="N686" s="517"/>
      <c r="O686" s="517"/>
      <c r="P686" s="517"/>
    </row>
    <row r="687" spans="13:16" x14ac:dyDescent="0.25">
      <c r="M687" s="517"/>
      <c r="N687" s="517"/>
      <c r="O687" s="517"/>
      <c r="P687" s="517"/>
    </row>
    <row r="688" spans="13:16" x14ac:dyDescent="0.25">
      <c r="M688" s="517"/>
      <c r="N688" s="517"/>
      <c r="O688" s="517"/>
      <c r="P688" s="517"/>
    </row>
    <row r="689" spans="13:16" x14ac:dyDescent="0.25">
      <c r="M689" s="517"/>
      <c r="N689" s="517"/>
      <c r="O689" s="517"/>
      <c r="P689" s="517"/>
    </row>
    <row r="690" spans="13:16" x14ac:dyDescent="0.25">
      <c r="M690" s="517"/>
      <c r="N690" s="517"/>
      <c r="O690" s="517"/>
      <c r="P690" s="517"/>
    </row>
    <row r="691" spans="13:16" x14ac:dyDescent="0.25">
      <c r="M691" s="517"/>
      <c r="N691" s="517"/>
      <c r="O691" s="517"/>
      <c r="P691" s="517"/>
    </row>
    <row r="692" spans="13:16" x14ac:dyDescent="0.25">
      <c r="M692" s="517"/>
      <c r="N692" s="517"/>
      <c r="O692" s="517"/>
      <c r="P692" s="517"/>
    </row>
    <row r="693" spans="13:16" x14ac:dyDescent="0.25">
      <c r="M693" s="517"/>
      <c r="N693" s="517"/>
      <c r="O693" s="517"/>
      <c r="P693" s="517"/>
    </row>
    <row r="694" spans="13:16" x14ac:dyDescent="0.25">
      <c r="M694" s="517"/>
      <c r="N694" s="517"/>
      <c r="O694" s="517"/>
      <c r="P694" s="517"/>
    </row>
    <row r="695" spans="13:16" x14ac:dyDescent="0.25">
      <c r="M695" s="517"/>
      <c r="N695" s="517"/>
      <c r="O695" s="517"/>
      <c r="P695" s="517"/>
    </row>
    <row r="696" spans="13:16" x14ac:dyDescent="0.25">
      <c r="M696" s="517"/>
      <c r="N696" s="517"/>
      <c r="O696" s="517"/>
      <c r="P696" s="517"/>
    </row>
    <row r="697" spans="13:16" x14ac:dyDescent="0.25">
      <c r="M697" s="517"/>
      <c r="N697" s="517"/>
      <c r="O697" s="517"/>
      <c r="P697" s="517"/>
    </row>
    <row r="698" spans="13:16" x14ac:dyDescent="0.25">
      <c r="M698" s="517"/>
      <c r="N698" s="517"/>
      <c r="O698" s="517"/>
      <c r="P698" s="517"/>
    </row>
    <row r="699" spans="13:16" x14ac:dyDescent="0.25">
      <c r="M699" s="517"/>
      <c r="N699" s="517"/>
      <c r="O699" s="517"/>
      <c r="P699" s="517"/>
    </row>
  </sheetData>
  <sheetProtection algorithmName="SHA-512" hashValue="mqj/Jd5lVN53icp7y54GepPd6vR62HWMAC652PJFWJP+9x26A1vtpvZduvU6NOtNzfCCdXaFtFXa1vQsRqf3jQ==" saltValue="Q60BGVtuUc0D1zyUdbS6BA==" spinCount="100000" sheet="1" objects="1" scenarios="1"/>
  <mergeCells count="8">
    <mergeCell ref="A235:A237"/>
    <mergeCell ref="M8:P8"/>
    <mergeCell ref="A1:F1"/>
    <mergeCell ref="A2:F2"/>
    <mergeCell ref="A3:F3"/>
    <mergeCell ref="A4:F4"/>
    <mergeCell ref="B5:B7"/>
    <mergeCell ref="C5:C7"/>
  </mergeCells>
  <pageMargins left="0.7" right="0.7" top="0.25" bottom="0.25" header="0" footer="0"/>
  <pageSetup scale="78" fitToHeight="0" orientation="portrait" horizontalDpi="4294967293" r:id="rId1"/>
  <rowBreaks count="3" manualBreakCount="3">
    <brk id="54" max="6" man="1"/>
    <brk id="113" max="6" man="1"/>
    <brk id="233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26</vt:i4>
      </vt:variant>
    </vt:vector>
  </HeadingPairs>
  <TitlesOfParts>
    <vt:vector size="46" baseType="lpstr">
      <vt:lpstr>Constant</vt:lpstr>
      <vt:lpstr>SH</vt:lpstr>
      <vt:lpstr>Custom SH</vt:lpstr>
      <vt:lpstr>SPSH-Arch</vt:lpstr>
      <vt:lpstr>SPSH-RT</vt:lpstr>
      <vt:lpstr>Picture Window</vt:lpstr>
      <vt:lpstr>Transom</vt:lpstr>
      <vt:lpstr>Side-lite</vt:lpstr>
      <vt:lpstr>Case-Awn Sash PW</vt:lpstr>
      <vt:lpstr>Single Slider</vt:lpstr>
      <vt:lpstr>Double Slider</vt:lpstr>
      <vt:lpstr>Casement</vt:lpstr>
      <vt:lpstr>Awning</vt:lpstr>
      <vt:lpstr>Half Round</vt:lpstr>
      <vt:lpstr>Arch</vt:lpstr>
      <vt:lpstr>Ext Half Round</vt:lpstr>
      <vt:lpstr>Full</vt:lpstr>
      <vt:lpstr>Quarter</vt:lpstr>
      <vt:lpstr>Extended Qtr Round</vt:lpstr>
      <vt:lpstr>Quoting</vt:lpstr>
      <vt:lpstr>SH!_VNC9550</vt:lpstr>
      <vt:lpstr>Arch!Print_Area</vt:lpstr>
      <vt:lpstr>Awning!Print_Area</vt:lpstr>
      <vt:lpstr>'Case-Awn Sash PW'!Print_Area</vt:lpstr>
      <vt:lpstr>Casement!Print_Area</vt:lpstr>
      <vt:lpstr>Constant!Print_Area</vt:lpstr>
      <vt:lpstr>'Custom SH'!Print_Area</vt:lpstr>
      <vt:lpstr>'Double Slider'!Print_Area</vt:lpstr>
      <vt:lpstr>'Ext Half Round'!Print_Area</vt:lpstr>
      <vt:lpstr>'Extended Qtr Round'!Print_Area</vt:lpstr>
      <vt:lpstr>Full!Print_Area</vt:lpstr>
      <vt:lpstr>'Half Round'!Print_Area</vt:lpstr>
      <vt:lpstr>'Picture Window'!Print_Area</vt:lpstr>
      <vt:lpstr>Quarter!Print_Area</vt:lpstr>
      <vt:lpstr>Quoting!Print_Area</vt:lpstr>
      <vt:lpstr>SH!Print_Area</vt:lpstr>
      <vt:lpstr>'Side-lite'!Print_Area</vt:lpstr>
      <vt:lpstr>'Single Slider'!Print_Area</vt:lpstr>
      <vt:lpstr>'SPSH-Arch'!Print_Area</vt:lpstr>
      <vt:lpstr>'SPSH-RT'!Print_Area</vt:lpstr>
      <vt:lpstr>Transom!Print_Area</vt:lpstr>
      <vt:lpstr>'Picture Window'!Print_Titles</vt:lpstr>
      <vt:lpstr>Quoting!Print_Titles</vt:lpstr>
      <vt:lpstr>SH!Print_Titles</vt:lpstr>
      <vt:lpstr>'Side-lite'!Print_Titles</vt:lpstr>
      <vt:lpstr>Transom!Print_Titles</vt:lpstr>
    </vt:vector>
  </TitlesOfParts>
  <Manager>Kirby Brosious</Manager>
  <Company>MI Home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Pricing Coordinator</dc:title>
  <dc:subject>9555 pricing</dc:subject>
  <dc:creator>MIWD</dc:creator>
  <cp:lastModifiedBy>Melissa Bingaman</cp:lastModifiedBy>
  <cp:lastPrinted>2021-11-10T20:04:06Z</cp:lastPrinted>
  <dcterms:created xsi:type="dcterms:W3CDTF">2000-02-11T10:31:19Z</dcterms:created>
  <dcterms:modified xsi:type="dcterms:W3CDTF">2023-04-12T19:21:43Z</dcterms:modified>
</cp:coreProperties>
</file>