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organ\Downloads\"/>
    </mc:Choice>
  </mc:AlternateContent>
  <xr:revisionPtr revIDLastSave="0" documentId="13_ncr:1_{72B6A0A0-8F2F-4F76-820D-204DF0E9D1CB}" xr6:coauthVersionLast="47" xr6:coauthVersionMax="47" xr10:uidLastSave="{00000000-0000-0000-0000-000000000000}"/>
  <bookViews>
    <workbookView xWindow="-120" yWindow="-120" windowWidth="29040" windowHeight="15840" xr2:uid="{1D37A2FC-AB1E-47B9-996E-2A44FC949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1" l="1"/>
  <c r="E44" i="1"/>
  <c r="I44" i="1" s="1"/>
  <c r="M43" i="1"/>
  <c r="G43" i="1"/>
  <c r="E43" i="1"/>
  <c r="N43" i="1" s="1"/>
  <c r="G42" i="1"/>
  <c r="E42" i="1"/>
  <c r="G41" i="1"/>
  <c r="E41" i="1"/>
  <c r="I41" i="1" s="1"/>
  <c r="G40" i="1"/>
  <c r="E40" i="1"/>
  <c r="G39" i="1"/>
  <c r="E39" i="1"/>
  <c r="G38" i="1"/>
  <c r="E38" i="1"/>
  <c r="H38" i="1" s="1"/>
  <c r="J37" i="1"/>
  <c r="G37" i="1"/>
  <c r="E37" i="1"/>
  <c r="H37" i="1" s="1"/>
  <c r="M36" i="1"/>
  <c r="G36" i="1"/>
  <c r="E36" i="1"/>
  <c r="I36" i="1" s="1"/>
  <c r="M35" i="1"/>
  <c r="K35" i="1"/>
  <c r="G35" i="1"/>
  <c r="E35" i="1"/>
  <c r="G34" i="1"/>
  <c r="E34" i="1"/>
  <c r="H34" i="1" s="1"/>
  <c r="G33" i="1"/>
  <c r="E33" i="1"/>
  <c r="M32" i="1"/>
  <c r="G32" i="1"/>
  <c r="E32" i="1"/>
  <c r="N32" i="1" s="1"/>
  <c r="L31" i="1"/>
  <c r="K31" i="1"/>
  <c r="G31" i="1"/>
  <c r="H31" i="1" s="1"/>
  <c r="G30" i="1"/>
  <c r="E30" i="1"/>
  <c r="G29" i="1"/>
  <c r="E29" i="1"/>
  <c r="H29" i="1" l="1"/>
  <c r="H30" i="1"/>
  <c r="H33" i="1"/>
  <c r="H42" i="1"/>
  <c r="H39" i="1"/>
  <c r="H41" i="1"/>
  <c r="I30" i="1"/>
  <c r="H35" i="1"/>
  <c r="H40" i="1"/>
  <c r="H43" i="1"/>
  <c r="H32" i="1"/>
  <c r="H36" i="1"/>
  <c r="H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Pamala Martin</author>
    <author>Martin, Pamala</author>
    <author>Microsoft Office User</author>
    <author>Pam Martin</author>
    <author>tc={3BE050B4-0DD2-4078-A6A3-23316988970C}</author>
  </authors>
  <commentList>
    <comment ref="C28" authorId="0" shapeId="0" xr:uid="{85787019-DDB9-4BDD-A3E1-3E2567A6F15D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H &amp; A/Training Grants for their CV</t>
        </r>
      </text>
    </comment>
    <comment ref="G28" authorId="1" shapeId="0" xr:uid="{24301250-2C2B-4829-A633-9C816BC419D5}">
      <text>
        <r>
          <rPr>
            <b/>
            <sz val="9"/>
            <color indexed="81"/>
            <rFont val="Tahoma"/>
            <family val="2"/>
          </rPr>
          <t>Martin, Pamala:</t>
        </r>
        <r>
          <rPr>
            <sz val="9"/>
            <color indexed="81"/>
            <rFont val="Tahoma"/>
            <family val="2"/>
          </rPr>
          <t xml:space="preserve">
$1,000 is 8% fringe on June - August.</t>
        </r>
      </text>
    </comment>
    <comment ref="O28" authorId="1" shapeId="0" xr:uid="{519833FC-59AB-444B-99B8-74F4C3DBD163}">
      <text>
        <r>
          <rPr>
            <b/>
            <sz val="9"/>
            <color rgb="FF000000"/>
            <rFont val="Tahoma"/>
            <family val="2"/>
          </rPr>
          <t>Martin, Pamala: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1607000081
</t>
        </r>
        <r>
          <rPr>
            <sz val="9"/>
            <color rgb="FF000000"/>
            <rFont val="Tahoma"/>
            <family val="2"/>
          </rPr>
          <t>Gift account - use for emergencies</t>
        </r>
      </text>
    </comment>
    <comment ref="P28" authorId="2" shapeId="0" xr:uid="{C670ABE3-2617-4EFB-B473-41EC838E4316}">
      <text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1607000069 Acct is called PFRH Scholarship Discretionary</t>
        </r>
      </text>
    </comment>
    <comment ref="Q28" authorId="0" shapeId="0" xr:uid="{FF372DED-E596-4C2B-B095-FC7DA9DDE9CC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family val="2"/>
            <scheme val="minor"/>
          </rPr>
          <t>public health disparities experienced by children, women, and families living in under-resourced communities</t>
        </r>
        <r>
          <rPr>
            <sz val="10"/>
            <color rgb="FF000000"/>
            <rFont val="Aptos Narrow"/>
            <family val="2"/>
            <scheme val="minor"/>
          </rPr>
          <t xml:space="preserve"> </t>
        </r>
      </text>
    </comment>
    <comment ref="R28" authorId="0" shapeId="0" xr:uid="{AD5E8004-E518-41BE-838A-88C346ACB95B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Focus on population and reproductive health</t>
        </r>
      </text>
    </comment>
    <comment ref="S28" authorId="0" shapeId="0" xr:uid="{0CFA82D9-1716-4407-A7D6-A07CB31CB30E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family val="2"/>
            <scheme val="minor"/>
          </rPr>
          <t>work shows promise for development of all nations and contributions in population</t>
        </r>
        <r>
          <rPr>
            <sz val="10"/>
            <color rgb="FF000000"/>
            <rFont val="Aptos Narrow"/>
            <family val="2"/>
            <scheme val="minor"/>
          </rPr>
          <t xml:space="preserve"> </t>
        </r>
      </text>
    </comment>
    <comment ref="T28" authorId="0" shapeId="0" xr:uid="{0052AEEB-0DC0-40DE-AC38-0BF94FA161DC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family val="2"/>
            <scheme val="minor"/>
          </rPr>
          <t>focus on population studies</t>
        </r>
        <r>
          <rPr>
            <sz val="10"/>
            <color rgb="FF000000"/>
            <rFont val="Aptos Narrow"/>
            <family val="2"/>
            <scheme val="minor"/>
          </rPr>
          <t xml:space="preserve"> </t>
        </r>
      </text>
    </comment>
    <comment ref="U28" authorId="0" shapeId="0" xr:uid="{F60055E6-A6DF-4FBD-A5AC-8C7118EF0B18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family val="2"/>
            <scheme val="minor"/>
          </rPr>
          <t>focus on mch</t>
        </r>
        <r>
          <rPr>
            <sz val="10"/>
            <color rgb="FF000000"/>
            <rFont val="Aptos Narrow"/>
            <family val="2"/>
            <scheme val="minor"/>
          </rPr>
          <t xml:space="preserve"> </t>
        </r>
      </text>
    </comment>
    <comment ref="V28" authorId="0" shapeId="0" xr:uid="{BB60D35C-588D-4265-949C-CB0FBE43E369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family val="2"/>
            <scheme val="minor"/>
          </rPr>
          <t>commitment to national efforts in family planning and reproductive health</t>
        </r>
        <r>
          <rPr>
            <sz val="10"/>
            <color rgb="FF000000"/>
            <rFont val="Aptos Narrow"/>
            <family val="2"/>
            <scheme val="minor"/>
          </rPr>
          <t xml:space="preserve"> </t>
        </r>
      </text>
    </comment>
    <comment ref="W28" authorId="0" shapeId="0" xr:uid="{0F44BA83-A667-46CF-882B-19594B998369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family val="2"/>
            <scheme val="minor"/>
          </rPr>
          <t>focus on midwifery, perinatal, maternal or women's health</t>
        </r>
        <r>
          <rPr>
            <sz val="10"/>
            <color rgb="FF000000"/>
            <rFont val="Aptos Narrow"/>
            <family val="2"/>
            <scheme val="minor"/>
          </rPr>
          <t xml:space="preserve"> </t>
        </r>
      </text>
    </comment>
    <comment ref="X28" authorId="0" shapeId="0" xr:uid="{745F62BE-183C-4935-A432-8312817E1FD9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family val="2"/>
            <scheme val="minor"/>
          </rPr>
          <t>focus on international population issues</t>
        </r>
        <r>
          <rPr>
            <sz val="10"/>
            <color rgb="FF000000"/>
            <rFont val="Aptos Narrow"/>
            <family val="2"/>
            <scheme val="minor"/>
          </rPr>
          <t xml:space="preserve"> </t>
        </r>
      </text>
    </comment>
    <comment ref="Y28" authorId="0" shapeId="0" xr:uid="{1C8B65D4-B6EC-43C3-BAF1-8CF5D63BC07B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family val="2"/>
            <scheme val="minor"/>
          </rPr>
          <t>focus on mch</t>
        </r>
        <r>
          <rPr>
            <sz val="10"/>
            <color rgb="FF000000"/>
            <rFont val="Aptos Narrow"/>
            <family val="2"/>
            <scheme val="minor"/>
          </rPr>
          <t xml:space="preserve"> </t>
        </r>
      </text>
    </comment>
    <comment ref="AA28" authorId="0" shapeId="0" xr:uid="{E7AA657B-0CA1-490D-8BFF-9D655478CE69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CAH student partnering with a CBO</t>
        </r>
      </text>
    </comment>
    <comment ref="AB28" authorId="0" shapeId="0" xr:uid="{81B62E02-0127-457E-951A-947FD5EDBFF6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family val="2"/>
            <scheme val="minor"/>
          </rPr>
          <t>doctoral student in PFRH focusing on family planning either domestic or international</t>
        </r>
        <r>
          <rPr>
            <sz val="10"/>
            <color rgb="FF000000"/>
            <rFont val="Aptos Narrow"/>
            <family val="2"/>
            <scheme val="minor"/>
          </rPr>
          <t xml:space="preserve"> </t>
        </r>
      </text>
    </comment>
    <comment ref="AC28" authorId="0" shapeId="0" xr:uid="{8A450E94-4EF6-46A9-9B41-5BA8A1317501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family val="2"/>
            <scheme val="minor"/>
          </rPr>
          <t>international sudents whose focus is demography and population research</t>
        </r>
        <r>
          <rPr>
            <sz val="10"/>
            <color rgb="FF000000"/>
            <rFont val="Aptos Narrow"/>
            <family val="2"/>
            <scheme val="minor"/>
          </rPr>
          <t xml:space="preserve"> </t>
        </r>
      </text>
    </comment>
    <comment ref="AD28" authorId="0" shapeId="0" xr:uid="{A0C58C8D-D685-42AD-9596-9FA179467B45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student whose focus is adolescent health</t>
        </r>
      </text>
    </comment>
    <comment ref="AE28" authorId="0" shapeId="0" xr:uid="{26C2D743-8724-42DE-8AC7-48727EE1D076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focus on family planning and reproductive health (US student)
</t>
        </r>
      </text>
    </comment>
    <comment ref="AF28" authorId="0" shapeId="0" xr:uid="{ECCA2466-A6E0-461B-B86B-95BBC13FA982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focus on MCH</t>
        </r>
      </text>
    </comment>
    <comment ref="AG28" authorId="0" shapeId="0" xr:uid="{42FEDFF9-0B1C-4BF2-AC65-D7FB2BA93D63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female with focus on mch - physician preferred</t>
        </r>
      </text>
    </comment>
    <comment ref="AH28" authorId="0" shapeId="0" xr:uid="{CAF2C9E9-61C6-4B36-B0EA-BE4B03BBF074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female wishing to pursue opportunities in MCH</t>
        </r>
      </text>
    </comment>
    <comment ref="AI28" authorId="0" shapeId="0" xr:uid="{47966CB4-1E9C-407E-A990-6C1A50D8F52F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related to world population issues and family planning</t>
        </r>
      </text>
    </comment>
    <comment ref="K29" authorId="3" shapeId="0" xr:uid="{3B45A2E0-F1FC-4861-87A2-5997236EE34E}">
      <text>
        <r>
          <rPr>
            <b/>
            <sz val="10"/>
            <color rgb="FF000000"/>
            <rFont val="Tahoma"/>
            <family val="2"/>
          </rPr>
          <t>Pam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Hopefully Ahmed and Liu will fund</t>
        </r>
      </text>
    </comment>
    <comment ref="A30" authorId="0" shapeId="0" xr:uid="{0C764888-8E76-47B1-9CB9-22585C192728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Maternal and perinatal health, health equity, racial disparities, reproductive epidemiology, health programs and policies.</t>
        </r>
      </text>
    </comment>
    <comment ref="K30" authorId="3" shapeId="0" xr:uid="{76963A42-6A68-4310-BDFB-6055426E06DB}">
      <text>
        <r>
          <rPr>
            <b/>
            <sz val="10"/>
            <color rgb="FF000000"/>
            <rFont val="Tahoma"/>
            <family val="2"/>
          </rPr>
          <t>Pam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A. Creeanga in IH to fund</t>
        </r>
      </text>
    </comment>
    <comment ref="A31" authorId="4" shapeId="0" xr:uid="{3BE050B4-0DD2-4078-A6A3-23316988970C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Starting as 2nd year.</t>
      </text>
    </comment>
    <comment ref="A32" authorId="0" shapeId="0" xr:uid="{6E7B111D-84FD-49AE-9489-BE477EA8FFE2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WSRH/PH </t>
        </r>
        <r>
          <rPr>
            <sz val="10"/>
            <color rgb="FF000000"/>
            <rFont val="Calibri"/>
            <family val="2"/>
          </rPr>
          <t xml:space="preserve">SRH: contraceptive dynamics (use longitudinal data to understand contraceptive use over time), child marriage, demographic dividend, women's economic empowerment
</t>
        </r>
        <r>
          <rPr>
            <sz val="10"/>
            <color rgb="FF000000"/>
            <rFont val="Calibri"/>
            <family val="2"/>
          </rPr>
          <t xml:space="preserve">Strong analytic ability, needs WSRH theoretical training, worked for PMA
</t>
        </r>
        <r>
          <rPr>
            <sz val="10"/>
            <color rgb="FF000000"/>
            <rFont val="Calibri"/>
            <family val="2"/>
          </rPr>
          <t xml:space="preserve"> 
</t>
        </r>
      </text>
    </comment>
    <comment ref="K32" authorId="3" shapeId="0" xr:uid="{D9B275C4-FE27-4727-BDFB-4E510620BCAE}">
      <text>
        <r>
          <rPr>
            <b/>
            <sz val="10"/>
            <color rgb="FF000000"/>
            <rFont val="Tahoma"/>
            <family val="2"/>
          </rPr>
          <t>Pam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Wang to fund</t>
        </r>
      </text>
    </comment>
    <comment ref="K34" authorId="3" shapeId="0" xr:uid="{BCFB365E-50B4-4208-BD24-3EB8C78E786B}">
      <text>
        <r>
          <rPr>
            <b/>
            <sz val="10"/>
            <color rgb="FF000000"/>
            <rFont val="Tahoma"/>
            <family val="2"/>
          </rPr>
          <t>Pam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GEAS
</t>
        </r>
      </text>
    </comment>
    <comment ref="A35" authorId="0" shapeId="0" xr:uid="{6828ED3B-700C-497F-9D50-9AB5F2AC43C1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MFP/CHAD </t>
        </r>
        <r>
          <rPr>
            <sz val="10"/>
            <color rgb="FF000000"/>
            <rFont val="Aptos Narrow"/>
            <family val="2"/>
            <scheme val="minor"/>
          </rPr>
          <t>Interrelated effects of air pollution, poor birth outcomes, nutrition, gut microbiome, environmental exposures, gestational weight gain
Impact of maternal factors on infant and child development
International perinatal epi</t>
        </r>
      </text>
    </comment>
    <comment ref="A36" authorId="0" shapeId="0" xr:uid="{9F16FDC2-EE88-4163-9C9C-A25BDF503735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Intergenerational influences on child development, schools, parenting, applied and translational research. CHAD
</t>
        </r>
      </text>
    </comment>
    <comment ref="J37" authorId="3" shapeId="0" xr:uid="{646A71B5-ED9E-4AC0-ACC6-662D51189AA9}">
      <text>
        <r>
          <rPr>
            <b/>
            <sz val="10"/>
            <color rgb="FF000000"/>
            <rFont val="Tahoma"/>
            <family val="2"/>
          </rPr>
          <t>Pam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T32</t>
        </r>
      </text>
    </comment>
    <comment ref="K37" authorId="3" shapeId="0" xr:uid="{688209AC-CEF5-4D7F-9A26-5E2796D90F6E}">
      <text>
        <r>
          <rPr>
            <b/>
            <sz val="10"/>
            <color rgb="FF000000"/>
            <rFont val="Tahoma"/>
            <family val="2"/>
          </rPr>
          <t>Pam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T32 MH 4 years.  Last year.</t>
        </r>
      </text>
    </comment>
    <comment ref="A38" authorId="0" shapeId="0" xr:uid="{FB0A93AB-6B6F-4E79-A624-C6FE6C1CEDFD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family val="2"/>
            <scheme val="minor"/>
          </rPr>
          <t>delivery of sexual and reproductive health services, such as family planning, among adolescent girls and women living in resource-limited settings. My research interests are well-aligned with a primary area of interest in Women's Sexual and Reproductive Health.</t>
        </r>
      </text>
    </comment>
    <comment ref="K39" authorId="3" shapeId="0" xr:uid="{8A2D0810-C953-4D0D-A6A2-D50D23743722}">
      <text>
        <r>
          <rPr>
            <b/>
            <sz val="10"/>
            <color rgb="FF000000"/>
            <rFont val="Tahoma"/>
            <family val="2"/>
          </rPr>
          <t>Pam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WHGI covering 10 hours per week</t>
        </r>
      </text>
    </comment>
    <comment ref="K40" authorId="3" shapeId="0" xr:uid="{E68BFADF-4588-4572-BD17-76FEB90DBBCC}">
      <text>
        <r>
          <rPr>
            <b/>
            <sz val="10"/>
            <color rgb="FF000000"/>
            <rFont val="Tahoma"/>
            <family val="2"/>
          </rPr>
          <t>Pam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Farah hoping to cover for two years on pending AHA starts 7/1</t>
        </r>
      </text>
    </comment>
    <comment ref="K41" authorId="3" shapeId="0" xr:uid="{7FDB7424-4E44-42D6-A897-3674BF452051}">
      <text>
        <r>
          <rPr>
            <b/>
            <sz val="10"/>
            <color rgb="FF000000"/>
            <rFont val="Tahoma"/>
            <family val="2"/>
          </rPr>
          <t>Pam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M. Decker.  On PMA and hopefully refunded.</t>
        </r>
      </text>
    </comment>
    <comment ref="K42" authorId="3" shapeId="0" xr:uid="{A1500B5D-2F8F-4E0C-B7D5-0F4E4948CEDE}">
      <text>
        <r>
          <rPr>
            <b/>
            <sz val="10"/>
            <color rgb="FF000000"/>
            <rFont val="Tahoma"/>
            <family val="2"/>
          </rPr>
          <t>Pam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Decker PMA.  Hopefully refunded.</t>
        </r>
      </text>
    </comment>
    <comment ref="A43" authorId="0" shapeId="0" xr:uid="{A20C4E47-19A7-466A-B2F9-C8B7E2A840FC}">
      <text>
        <r>
          <rPr>
            <b/>
            <sz val="10"/>
            <color rgb="FF000000"/>
            <rFont val="Tahoma"/>
            <family val="2"/>
          </rPr>
          <t>Pamala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family val="2"/>
            <scheme val="minor"/>
          </rPr>
          <t>AH/WSRHAdolescent health, GBV</t>
        </r>
      </text>
    </comment>
    <comment ref="K43" authorId="3" shapeId="0" xr:uid="{8544307B-06E8-4C4D-AFAC-E6AF1E119352}">
      <text>
        <r>
          <rPr>
            <b/>
            <sz val="10"/>
            <color rgb="FF000000"/>
            <rFont val="Tahoma"/>
            <family val="2"/>
          </rPr>
          <t>Pam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Geas funding half.  CAH may fund other half.</t>
        </r>
      </text>
    </comment>
    <comment ref="K44" authorId="3" shapeId="0" xr:uid="{A678CC3B-62FA-42F2-A148-3AC0955FDB2B}">
      <text>
        <r>
          <rPr>
            <b/>
            <sz val="10"/>
            <color rgb="FF000000"/>
            <rFont val="Tahoma"/>
            <family val="2"/>
          </rPr>
          <t>Pam Martin: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Minkovitz funding 50%</t>
        </r>
      </text>
    </comment>
  </commentList>
</comments>
</file>

<file path=xl/sharedStrings.xml><?xml version="1.0" encoding="utf-8"?>
<sst xmlns="http://schemas.openxmlformats.org/spreadsheetml/2006/main" count="257" uniqueCount="92">
  <si>
    <t>Doctoral Students</t>
  </si>
  <si>
    <t>YR</t>
  </si>
  <si>
    <t>#</t>
  </si>
  <si>
    <t>Clinic Fee</t>
  </si>
  <si>
    <t>HI</t>
  </si>
  <si>
    <t>Tuition</t>
  </si>
  <si>
    <t>Stipend</t>
  </si>
  <si>
    <t>Total</t>
  </si>
  <si>
    <t>MCH TG</t>
  </si>
  <si>
    <t>Tuition/HI</t>
  </si>
  <si>
    <t>Stipend Other</t>
  </si>
  <si>
    <t>Central</t>
  </si>
  <si>
    <t>General Funds</t>
  </si>
  <si>
    <t>Bayer</t>
  </si>
  <si>
    <t>Doctoral Fundr</t>
  </si>
  <si>
    <t>Gift Funds</t>
  </si>
  <si>
    <t>Paige Fund</t>
  </si>
  <si>
    <t>Cochran</t>
  </si>
  <si>
    <t>Shultz</t>
  </si>
  <si>
    <t>Dehne</t>
  </si>
  <si>
    <t>Cornely</t>
  </si>
  <si>
    <t>Kann</t>
  </si>
  <si>
    <t>Paine</t>
  </si>
  <si>
    <t xml:space="preserve"> Kohn</t>
  </si>
  <si>
    <t>Willian</t>
  </si>
  <si>
    <t>FFP</t>
  </si>
  <si>
    <t>Silber</t>
  </si>
  <si>
    <t>Zabin</t>
  </si>
  <si>
    <t xml:space="preserve"> Kim</t>
  </si>
  <si>
    <t>Alexander</t>
  </si>
  <si>
    <t>Koenig</t>
  </si>
  <si>
    <t>Guyer</t>
  </si>
  <si>
    <t>ABC</t>
  </si>
  <si>
    <t>Chenoweth</t>
  </si>
  <si>
    <t>Robertson</t>
  </si>
  <si>
    <t>Akande, Morayo</t>
  </si>
  <si>
    <t>Alam, Zakiul</t>
  </si>
  <si>
    <t>Angelson, Jessica</t>
  </si>
  <si>
    <t>Anjur-Dietrich, Selena</t>
  </si>
  <si>
    <t>Calhoun, Breanna</t>
  </si>
  <si>
    <t>Cisse, Safyya</t>
  </si>
  <si>
    <t>Clark, Aja</t>
  </si>
  <si>
    <t>Greenbaum, Charlotte</t>
  </si>
  <si>
    <t>Jabin, Nusrat</t>
  </si>
  <si>
    <t>Klein, Lauren</t>
  </si>
  <si>
    <t>Lu, Stacy</t>
  </si>
  <si>
    <t>Luo, Amy</t>
  </si>
  <si>
    <t>Magalona, Sophia</t>
  </si>
  <si>
    <t>-</t>
  </si>
  <si>
    <t>Mihayo, Kimberly</t>
  </si>
  <si>
    <t>Rockwell, Tori</t>
  </si>
  <si>
    <t>Rodriguez-Villafane, A</t>
  </si>
  <si>
    <t>Rusatira, JC</t>
  </si>
  <si>
    <t>Sarnaik, Shasi</t>
  </si>
  <si>
    <t>Stamas, Nicole</t>
  </si>
  <si>
    <t>Thomas, Haley</t>
  </si>
  <si>
    <t>Wallengren, Emma</t>
  </si>
  <si>
    <t>Williams, Kelsey</t>
  </si>
  <si>
    <t>Woodward, Krista</t>
  </si>
  <si>
    <t>Young, Emily</t>
  </si>
  <si>
    <t>MCH TG Tuition/HI</t>
  </si>
  <si>
    <t>General Funds TA</t>
  </si>
  <si>
    <t>Kahn</t>
  </si>
  <si>
    <t>Che, Xiaoyu</t>
  </si>
  <si>
    <t xml:space="preserve"># H &amp; A </t>
  </si>
  <si>
    <t>Honoraria</t>
  </si>
  <si>
    <t>Total Funding Package</t>
  </si>
  <si>
    <t>Brown</t>
  </si>
  <si>
    <t>Other</t>
  </si>
  <si>
    <t>Meriweather</t>
  </si>
  <si>
    <t>Carl S. Schultz</t>
  </si>
  <si>
    <t>Kann Trowbridge</t>
  </si>
  <si>
    <t>Apgar Bramely Clifford</t>
  </si>
  <si>
    <t>Asghar, Khudejha</t>
  </si>
  <si>
    <t>Beckwith, Sam</t>
  </si>
  <si>
    <t>Chen, Mingxin (Mandy)</t>
  </si>
  <si>
    <t>Dozier, Jessica</t>
  </si>
  <si>
    <t>Kandasamy, Veni</t>
  </si>
  <si>
    <t>0</t>
  </si>
  <si>
    <t>Magalona, Carmela (Sophia)</t>
  </si>
  <si>
    <t>Martinez, Michelle</t>
  </si>
  <si>
    <t>Removed</t>
  </si>
  <si>
    <t>Rodriguez-Villafane, Andrea</t>
  </si>
  <si>
    <t>Rusatira, Jean Christophe</t>
  </si>
  <si>
    <t>Program</t>
  </si>
  <si>
    <t>Other TG</t>
  </si>
  <si>
    <t>PhD</t>
  </si>
  <si>
    <t>Bevilacqua, Kristin</t>
  </si>
  <si>
    <t>Larson, Elizabeth (beth)</t>
  </si>
  <si>
    <t>Lewis, Quiana</t>
  </si>
  <si>
    <t>PhD2</t>
  </si>
  <si>
    <t>Williams, Anaise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</si>
</sst>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Verdana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Aptos Narrow"/>
      <family val="2"/>
      <scheme val="minor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i/>
      <sz val="10"/>
      <name val="Arial Narrow"/>
      <family val="2"/>
    </font>
    <font>
      <u val="singleAccounting"/>
      <sz val="10"/>
      <name val="Arial Narrow"/>
      <family val="2"/>
    </font>
    <font>
      <b/>
      <sz val="10"/>
      <color theme="7" tint="-0.249977111117893"/>
      <name val="Arial Narrow"/>
      <family val="2"/>
    </font>
    <font>
      <sz val="10"/>
      <color theme="7" tint="-0.249977111117893"/>
      <name val="Arial Narrow"/>
      <family val="2"/>
    </font>
    <font>
      <sz val="9"/>
      <color indexed="81"/>
      <name val="Tahoma"/>
      <charset val="1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name val="Arial Narrow"/>
      <family val="2"/>
    </font>
    <font>
      <i/>
      <sz val="11"/>
      <name val="Arial Narrow"/>
      <family val="2"/>
    </font>
    <font>
      <sz val="11"/>
      <color theme="5"/>
      <name val="Arial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3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5" borderId="0" applyNumberFormat="0" applyBorder="0" applyAlignment="0" applyProtection="0"/>
    <xf numFmtId="0" fontId="15" fillId="0" borderId="0"/>
  </cellStyleXfs>
  <cellXfs count="150">
    <xf numFmtId="0" fontId="0" fillId="0" borderId="0" xfId="0"/>
    <xf numFmtId="41" fontId="8" fillId="4" borderId="2" xfId="41" applyNumberFormat="1" applyFont="1" applyFill="1" applyBorder="1" applyAlignment="1">
      <alignment horizontal="center" wrapText="1"/>
    </xf>
    <xf numFmtId="41" fontId="22" fillId="4" borderId="2" xfId="41" applyNumberFormat="1" applyFont="1" applyFill="1" applyBorder="1" applyAlignment="1">
      <alignment horizontal="center" wrapText="1"/>
    </xf>
    <xf numFmtId="0" fontId="4" fillId="0" borderId="0" xfId="41" applyFont="1" applyAlignment="1">
      <alignment horizontal="left"/>
    </xf>
    <xf numFmtId="41" fontId="4" fillId="0" borderId="0" xfId="41" applyNumberFormat="1" applyFont="1" applyAlignment="1">
      <alignment horizontal="left" wrapText="1"/>
    </xf>
    <xf numFmtId="0" fontId="4" fillId="3" borderId="2" xfId="41" applyFont="1" applyFill="1" applyBorder="1" applyAlignment="1">
      <alignment horizontal="center"/>
    </xf>
    <xf numFmtId="0" fontId="4" fillId="0" borderId="0" xfId="41" applyFont="1" applyAlignment="1">
      <alignment horizontal="left" vertical="center"/>
    </xf>
    <xf numFmtId="0" fontId="9" fillId="0" borderId="0" xfId="41" applyFont="1" applyAlignment="1">
      <alignment horizontal="left" vertical="center"/>
    </xf>
    <xf numFmtId="0" fontId="10" fillId="0" borderId="0" xfId="41" applyFont="1" applyAlignment="1">
      <alignment horizontal="left" vertical="center"/>
    </xf>
    <xf numFmtId="0" fontId="4" fillId="2" borderId="0" xfId="41" applyFont="1" applyFill="1" applyAlignment="1">
      <alignment horizontal="center" vertical="center"/>
    </xf>
    <xf numFmtId="0" fontId="4" fillId="3" borderId="2" xfId="41" applyFont="1" applyFill="1" applyBorder="1" applyAlignment="1">
      <alignment horizontal="center" wrapText="1"/>
    </xf>
    <xf numFmtId="41" fontId="4" fillId="3" borderId="2" xfId="41" applyNumberFormat="1" applyFont="1" applyFill="1" applyBorder="1" applyAlignment="1">
      <alignment horizontal="center" wrapText="1"/>
    </xf>
    <xf numFmtId="41" fontId="4" fillId="4" borderId="2" xfId="41" applyNumberFormat="1" applyFont="1" applyFill="1" applyBorder="1" applyAlignment="1">
      <alignment horizontal="center" wrapText="1"/>
    </xf>
    <xf numFmtId="0" fontId="4" fillId="4" borderId="2" xfId="41" applyFont="1" applyFill="1" applyBorder="1" applyAlignment="1">
      <alignment horizontal="center" wrapText="1"/>
    </xf>
    <xf numFmtId="0" fontId="4" fillId="0" borderId="0" xfId="41" applyFont="1" applyAlignment="1">
      <alignment horizontal="center" vertical="center"/>
    </xf>
    <xf numFmtId="0" fontId="4" fillId="0" borderId="0" xfId="50" applyNumberFormat="1" applyFont="1" applyFill="1" applyAlignment="1">
      <alignment horizontal="center" vertical="center" wrapText="1"/>
    </xf>
    <xf numFmtId="165" fontId="4" fillId="0" borderId="0" xfId="50" applyNumberFormat="1" applyFont="1" applyFill="1" applyAlignment="1">
      <alignment vertical="center" wrapText="1"/>
    </xf>
    <xf numFmtId="165" fontId="4" fillId="0" borderId="0" xfId="50" applyNumberFormat="1" applyFont="1" applyFill="1" applyAlignment="1">
      <alignment vertical="center"/>
    </xf>
    <xf numFmtId="41" fontId="4" fillId="0" borderId="0" xfId="41" applyNumberFormat="1" applyFont="1" applyAlignment="1">
      <alignment horizontal="center" vertical="center" wrapText="1"/>
    </xf>
    <xf numFmtId="0" fontId="4" fillId="0" borderId="0" xfId="41" applyFont="1" applyAlignment="1">
      <alignment horizontal="center" vertical="center" wrapText="1"/>
    </xf>
    <xf numFmtId="165" fontId="10" fillId="0" borderId="0" xfId="41" applyNumberFormat="1" applyFont="1" applyAlignment="1">
      <alignment horizontal="center" vertical="center" wrapText="1"/>
    </xf>
    <xf numFmtId="165" fontId="4" fillId="0" borderId="0" xfId="41" applyNumberFormat="1" applyFont="1" applyAlignment="1">
      <alignment horizontal="center" vertical="center" wrapText="1"/>
    </xf>
    <xf numFmtId="165" fontId="9" fillId="0" borderId="0" xfId="50" applyNumberFormat="1" applyFont="1" applyFill="1" applyAlignment="1">
      <alignment vertical="center" wrapText="1"/>
    </xf>
    <xf numFmtId="165" fontId="4" fillId="0" borderId="0" xfId="1" applyNumberFormat="1" applyFont="1" applyFill="1" applyAlignment="1">
      <alignment vertical="center" wrapText="1"/>
    </xf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Alignment="1">
      <alignment horizontal="center" vertical="center" wrapText="1"/>
    </xf>
    <xf numFmtId="0" fontId="20" fillId="6" borderId="0" xfId="41" applyFont="1" applyFill="1" applyAlignment="1">
      <alignment horizontal="center" vertical="center"/>
    </xf>
    <xf numFmtId="0" fontId="4" fillId="0" borderId="0" xfId="41" quotePrefix="1" applyFont="1" applyAlignment="1">
      <alignment horizontal="center" vertical="center"/>
    </xf>
    <xf numFmtId="0" fontId="9" fillId="0" borderId="0" xfId="50" applyNumberFormat="1" applyFont="1" applyFill="1" applyAlignment="1">
      <alignment horizontal="center" vertical="center" wrapText="1"/>
    </xf>
    <xf numFmtId="165" fontId="10" fillId="0" borderId="0" xfId="1" applyNumberFormat="1" applyFont="1" applyFill="1" applyAlignment="1">
      <alignment vertical="center" wrapText="1"/>
    </xf>
    <xf numFmtId="0" fontId="9" fillId="0" borderId="0" xfId="50" quotePrefix="1" applyNumberFormat="1" applyFont="1" applyFill="1" applyAlignment="1">
      <alignment horizontal="center" vertical="center" wrapText="1"/>
    </xf>
    <xf numFmtId="0" fontId="9" fillId="0" borderId="0" xfId="41" applyFont="1" applyAlignment="1">
      <alignment horizontal="center" vertical="center"/>
    </xf>
    <xf numFmtId="165" fontId="9" fillId="0" borderId="0" xfId="1" applyNumberFormat="1" applyFont="1" applyFill="1" applyAlignment="1">
      <alignment vertical="center" wrapText="1"/>
    </xf>
    <xf numFmtId="165" fontId="9" fillId="0" borderId="0" xfId="1" applyNumberFormat="1" applyFont="1" applyFill="1" applyAlignment="1">
      <alignment vertical="center"/>
    </xf>
    <xf numFmtId="165" fontId="21" fillId="0" borderId="0" xfId="1" applyNumberFormat="1" applyFont="1" applyFill="1" applyAlignment="1">
      <alignment vertical="center" wrapText="1"/>
    </xf>
    <xf numFmtId="165" fontId="19" fillId="0" borderId="0" xfId="1" applyNumberFormat="1" applyFont="1"/>
    <xf numFmtId="0" fontId="9" fillId="0" borderId="0" xfId="41" applyFont="1" applyAlignment="1">
      <alignment horizontal="left"/>
    </xf>
    <xf numFmtId="0" fontId="4" fillId="0" borderId="0" xfId="50" applyNumberFormat="1" applyFont="1" applyFill="1" applyAlignment="1">
      <alignment horizontal="left" wrapText="1"/>
    </xf>
    <xf numFmtId="165" fontId="4" fillId="0" borderId="0" xfId="50" applyNumberFormat="1" applyFont="1" applyFill="1" applyAlignment="1">
      <alignment horizontal="left" wrapText="1"/>
    </xf>
    <xf numFmtId="165" fontId="23" fillId="0" borderId="0" xfId="50" applyNumberFormat="1" applyFont="1" applyFill="1" applyAlignment="1">
      <alignment horizontal="left" wrapText="1"/>
    </xf>
    <xf numFmtId="165" fontId="4" fillId="0" borderId="0" xfId="50" applyNumberFormat="1" applyFont="1" applyFill="1" applyAlignment="1">
      <alignment horizontal="left"/>
    </xf>
    <xf numFmtId="0" fontId="4" fillId="0" borderId="0" xfId="41" applyFont="1" applyAlignment="1">
      <alignment horizontal="left" wrapText="1"/>
    </xf>
    <xf numFmtId="41" fontId="23" fillId="0" borderId="0" xfId="41" applyNumberFormat="1" applyFont="1" applyAlignment="1">
      <alignment horizontal="left" wrapText="1"/>
    </xf>
    <xf numFmtId="165" fontId="4" fillId="0" borderId="0" xfId="1" applyNumberFormat="1" applyFont="1" applyFill="1" applyAlignment="1">
      <alignment horizontal="left"/>
    </xf>
    <xf numFmtId="165" fontId="9" fillId="0" borderId="0" xfId="41" applyNumberFormat="1" applyFont="1" applyAlignment="1">
      <alignment horizontal="left" wrapText="1"/>
    </xf>
    <xf numFmtId="165" fontId="4" fillId="0" borderId="0" xfId="1" applyNumberFormat="1" applyFont="1" applyFill="1" applyAlignment="1">
      <alignment horizontal="left" wrapText="1"/>
    </xf>
    <xf numFmtId="165" fontId="23" fillId="0" borderId="0" xfId="1" applyNumberFormat="1" applyFont="1" applyFill="1" applyAlignment="1">
      <alignment horizontal="left" wrapText="1"/>
    </xf>
    <xf numFmtId="165" fontId="4" fillId="0" borderId="0" xfId="1" applyNumberFormat="1" applyFont="1" applyAlignment="1">
      <alignment horizontal="left" wrapText="1"/>
    </xf>
    <xf numFmtId="165" fontId="23" fillId="0" borderId="0" xfId="1" applyNumberFormat="1" applyFont="1" applyAlignment="1">
      <alignment horizontal="left" wrapText="1"/>
    </xf>
    <xf numFmtId="0" fontId="20" fillId="6" borderId="0" xfId="41" applyFont="1" applyFill="1" applyAlignment="1">
      <alignment horizontal="left"/>
    </xf>
    <xf numFmtId="0" fontId="9" fillId="0" borderId="0" xfId="50" quotePrefix="1" applyNumberFormat="1" applyFont="1" applyFill="1" applyAlignment="1">
      <alignment horizontal="left" wrapText="1"/>
    </xf>
    <xf numFmtId="165" fontId="21" fillId="0" borderId="0" xfId="1" applyNumberFormat="1" applyFont="1" applyFill="1" applyAlignment="1">
      <alignment horizontal="left" wrapText="1"/>
    </xf>
    <xf numFmtId="165" fontId="4" fillId="0" borderId="1" xfId="50" applyNumberFormat="1" applyFont="1" applyFill="1" applyBorder="1" applyAlignment="1">
      <alignment horizontal="left" wrapText="1"/>
    </xf>
    <xf numFmtId="165" fontId="19" fillId="0" borderId="0" xfId="1" applyNumberFormat="1" applyFont="1" applyAlignment="1">
      <alignment horizontal="left"/>
    </xf>
    <xf numFmtId="0" fontId="0" fillId="2" borderId="0" xfId="0" applyFill="1"/>
    <xf numFmtId="0" fontId="4" fillId="2" borderId="0" xfId="50" applyNumberFormat="1" applyFont="1" applyFill="1" applyAlignment="1">
      <alignment horizontal="center" vertical="center" wrapText="1"/>
    </xf>
    <xf numFmtId="165" fontId="4" fillId="2" borderId="0" xfId="50" applyNumberFormat="1" applyFont="1" applyFill="1" applyAlignment="1">
      <alignment vertical="center" wrapText="1"/>
    </xf>
    <xf numFmtId="165" fontId="4" fillId="2" borderId="0" xfId="1" applyNumberFormat="1" applyFont="1" applyFill="1" applyAlignment="1">
      <alignment vertical="center" wrapText="1"/>
    </xf>
    <xf numFmtId="41" fontId="4" fillId="2" borderId="0" xfId="41" applyNumberFormat="1" applyFont="1" applyFill="1" applyAlignment="1">
      <alignment horizontal="center" vertical="center" wrapText="1"/>
    </xf>
    <xf numFmtId="165" fontId="4" fillId="2" borderId="0" xfId="1" applyNumberFormat="1" applyFont="1" applyFill="1" applyAlignment="1">
      <alignment vertical="center"/>
    </xf>
    <xf numFmtId="0" fontId="4" fillId="2" borderId="0" xfId="41" applyFont="1" applyFill="1" applyAlignment="1">
      <alignment horizontal="left"/>
    </xf>
    <xf numFmtId="0" fontId="4" fillId="2" borderId="0" xfId="41" applyFont="1" applyFill="1" applyAlignment="1">
      <alignment horizontal="left" wrapText="1"/>
    </xf>
    <xf numFmtId="165" fontId="4" fillId="2" borderId="0" xfId="50" applyNumberFormat="1" applyFont="1" applyFill="1" applyAlignment="1">
      <alignment horizontal="left" wrapText="1"/>
    </xf>
    <xf numFmtId="165" fontId="4" fillId="2" borderId="0" xfId="50" applyNumberFormat="1" applyFont="1" applyFill="1" applyBorder="1" applyAlignment="1">
      <alignment horizontal="left" wrapText="1"/>
    </xf>
    <xf numFmtId="41" fontId="4" fillId="2" borderId="0" xfId="41" applyNumberFormat="1" applyFont="1" applyFill="1" applyAlignment="1">
      <alignment horizontal="left" wrapText="1"/>
    </xf>
    <xf numFmtId="165" fontId="4" fillId="2" borderId="0" xfId="1" applyNumberFormat="1" applyFont="1" applyFill="1" applyAlignment="1">
      <alignment horizontal="left" wrapText="1"/>
    </xf>
    <xf numFmtId="165" fontId="19" fillId="2" borderId="0" xfId="1" applyNumberFormat="1" applyFont="1" applyFill="1" applyAlignment="1">
      <alignment horizontal="left"/>
    </xf>
    <xf numFmtId="165" fontId="23" fillId="2" borderId="0" xfId="1" applyNumberFormat="1" applyFont="1" applyFill="1" applyAlignment="1">
      <alignment horizontal="left" wrapText="1"/>
    </xf>
    <xf numFmtId="165" fontId="4" fillId="2" borderId="0" xfId="1" applyNumberFormat="1" applyFont="1" applyFill="1" applyAlignment="1">
      <alignment horizontal="left"/>
    </xf>
    <xf numFmtId="0" fontId="27" fillId="2" borderId="0" xfId="41" applyFont="1" applyFill="1" applyAlignment="1">
      <alignment horizontal="left" vertical="center"/>
    </xf>
    <xf numFmtId="165" fontId="27" fillId="2" borderId="0" xfId="50" applyNumberFormat="1" applyFont="1" applyFill="1" applyAlignment="1">
      <alignment horizontal="right" vertical="center" wrapText="1"/>
    </xf>
    <xf numFmtId="165" fontId="27" fillId="2" borderId="0" xfId="50" applyNumberFormat="1" applyFont="1" applyFill="1" applyAlignment="1">
      <alignment vertical="center" wrapText="1"/>
    </xf>
    <xf numFmtId="165" fontId="27" fillId="2" borderId="0" xfId="50" applyNumberFormat="1" applyFont="1" applyFill="1" applyAlignment="1">
      <alignment vertical="center"/>
    </xf>
    <xf numFmtId="0" fontId="4" fillId="2" borderId="0" xfId="41" applyFont="1" applyFill="1" applyAlignment="1">
      <alignment horizontal="left" vertical="center"/>
    </xf>
    <xf numFmtId="0" fontId="0" fillId="0" borderId="0" xfId="0"/>
    <xf numFmtId="41" fontId="27" fillId="0" borderId="0" xfId="41" applyNumberFormat="1" applyFont="1" applyAlignment="1">
      <alignment horizontal="center" vertical="center" wrapText="1"/>
    </xf>
    <xf numFmtId="165" fontId="27" fillId="0" borderId="0" xfId="50" applyNumberFormat="1" applyFont="1" applyFill="1" applyAlignment="1">
      <alignment vertical="center"/>
    </xf>
    <xf numFmtId="165" fontId="27" fillId="0" borderId="0" xfId="50" applyNumberFormat="1" applyFont="1" applyFill="1" applyAlignment="1">
      <alignment vertical="center" wrapText="1"/>
    </xf>
    <xf numFmtId="165" fontId="27" fillId="0" borderId="0" xfId="50" applyNumberFormat="1" applyFont="1" applyFill="1" applyAlignment="1">
      <alignment horizontal="right" vertical="center" wrapText="1"/>
    </xf>
    <xf numFmtId="0" fontId="27" fillId="0" borderId="0" xfId="41" applyFont="1" applyAlignment="1">
      <alignment horizontal="center" vertical="center"/>
    </xf>
    <xf numFmtId="0" fontId="27" fillId="0" borderId="0" xfId="41" applyFont="1" applyAlignment="1">
      <alignment horizontal="left" vertical="center"/>
    </xf>
    <xf numFmtId="0" fontId="27" fillId="0" borderId="0" xfId="41" applyFont="1" applyAlignment="1">
      <alignment horizontal="center" vertical="center" wrapText="1"/>
    </xf>
    <xf numFmtId="0" fontId="27" fillId="0" borderId="0" xfId="41" applyFont="1" applyAlignment="1">
      <alignment horizontal="right" vertical="center" wrapText="1"/>
    </xf>
    <xf numFmtId="0" fontId="25" fillId="0" borderId="0" xfId="41" applyFont="1" applyAlignment="1">
      <alignment horizontal="left" vertical="center"/>
    </xf>
    <xf numFmtId="0" fontId="27" fillId="0" borderId="0" xfId="41" quotePrefix="1" applyFont="1" applyAlignment="1">
      <alignment horizontal="center" vertical="center"/>
    </xf>
    <xf numFmtId="0" fontId="27" fillId="0" borderId="0" xfId="41" applyFont="1" applyAlignment="1">
      <alignment horizontal="left" vertical="center" wrapText="1"/>
    </xf>
    <xf numFmtId="165" fontId="25" fillId="0" borderId="0" xfId="50" quotePrefix="1" applyNumberFormat="1" applyFont="1" applyFill="1" applyAlignment="1">
      <alignment horizontal="right" vertical="center" wrapText="1"/>
    </xf>
    <xf numFmtId="165" fontId="25" fillId="0" borderId="0" xfId="50" applyNumberFormat="1" applyFont="1" applyFill="1" applyAlignment="1">
      <alignment horizontal="right" vertical="center" wrapText="1"/>
    </xf>
    <xf numFmtId="165" fontId="27" fillId="0" borderId="0" xfId="41" applyNumberFormat="1" applyFont="1" applyAlignment="1">
      <alignment horizontal="center" vertical="center" wrapText="1"/>
    </xf>
    <xf numFmtId="165" fontId="25" fillId="0" borderId="0" xfId="50" applyNumberFormat="1" applyFont="1" applyFill="1" applyAlignment="1">
      <alignment vertical="center" wrapText="1"/>
    </xf>
    <xf numFmtId="0" fontId="27" fillId="3" borderId="2" xfId="41" applyFont="1" applyFill="1" applyBorder="1" applyAlignment="1">
      <alignment horizontal="center" wrapText="1"/>
    </xf>
    <xf numFmtId="0" fontId="27" fillId="4" borderId="2" xfId="41" applyFont="1" applyFill="1" applyBorder="1" applyAlignment="1">
      <alignment horizontal="center" wrapText="1"/>
    </xf>
    <xf numFmtId="41" fontId="27" fillId="4" borderId="2" xfId="41" applyNumberFormat="1" applyFont="1" applyFill="1" applyBorder="1" applyAlignment="1">
      <alignment horizontal="center" wrapText="1"/>
    </xf>
    <xf numFmtId="41" fontId="27" fillId="3" borderId="2" xfId="41" applyNumberFormat="1" applyFont="1" applyFill="1" applyBorder="1" applyAlignment="1">
      <alignment horizontal="center" wrapText="1"/>
    </xf>
    <xf numFmtId="0" fontId="27" fillId="3" borderId="2" xfId="41" applyFont="1" applyFill="1" applyBorder="1" applyAlignment="1">
      <alignment horizontal="right" wrapText="1"/>
    </xf>
    <xf numFmtId="0" fontId="27" fillId="3" borderId="2" xfId="41" applyFont="1" applyFill="1" applyBorder="1" applyAlignment="1">
      <alignment horizontal="center"/>
    </xf>
    <xf numFmtId="165" fontId="28" fillId="0" borderId="0" xfId="50" applyNumberFormat="1" applyFont="1" applyFill="1" applyAlignment="1">
      <alignment vertical="center" wrapText="1"/>
    </xf>
    <xf numFmtId="165" fontId="27" fillId="7" borderId="0" xfId="50" applyNumberFormat="1" applyFont="1" applyFill="1" applyAlignment="1">
      <alignment vertical="center" wrapText="1"/>
    </xf>
    <xf numFmtId="0" fontId="27" fillId="7" borderId="0" xfId="41" applyFont="1" applyFill="1" applyAlignment="1">
      <alignment horizontal="center" vertical="center" wrapText="1"/>
    </xf>
    <xf numFmtId="41" fontId="27" fillId="7" borderId="0" xfId="41" applyNumberFormat="1" applyFont="1" applyFill="1" applyAlignment="1">
      <alignment horizontal="center" vertical="center" wrapText="1"/>
    </xf>
    <xf numFmtId="165" fontId="27" fillId="7" borderId="0" xfId="50" applyNumberFormat="1" applyFont="1" applyFill="1" applyAlignment="1">
      <alignment vertical="center"/>
    </xf>
    <xf numFmtId="165" fontId="27" fillId="8" borderId="0" xfId="50" applyNumberFormat="1" applyFont="1" applyFill="1" applyAlignment="1">
      <alignment vertical="center" wrapText="1"/>
    </xf>
    <xf numFmtId="165" fontId="27" fillId="9" borderId="0" xfId="50" applyNumberFormat="1" applyFont="1" applyFill="1" applyAlignment="1">
      <alignment vertical="center" wrapText="1"/>
    </xf>
    <xf numFmtId="41" fontId="27" fillId="8" borderId="0" xfId="41" applyNumberFormat="1" applyFont="1" applyFill="1" applyAlignment="1">
      <alignment horizontal="center" vertical="center" wrapText="1"/>
    </xf>
    <xf numFmtId="165" fontId="27" fillId="10" borderId="0" xfId="50" applyNumberFormat="1" applyFont="1" applyFill="1" applyAlignment="1">
      <alignment vertical="center" wrapText="1"/>
    </xf>
    <xf numFmtId="165" fontId="27" fillId="10" borderId="0" xfId="50" applyNumberFormat="1" applyFont="1" applyFill="1" applyAlignment="1">
      <alignment vertical="center"/>
    </xf>
    <xf numFmtId="165" fontId="27" fillId="8" borderId="0" xfId="41" applyNumberFormat="1" applyFont="1" applyFill="1" applyAlignment="1">
      <alignment horizontal="center" vertical="center" wrapText="1"/>
    </xf>
    <xf numFmtId="165" fontId="27" fillId="8" borderId="0" xfId="50" applyNumberFormat="1" applyFont="1" applyFill="1" applyAlignment="1">
      <alignment vertical="center"/>
    </xf>
    <xf numFmtId="0" fontId="26" fillId="0" borderId="0" xfId="41" applyFont="1" applyAlignment="1">
      <alignment horizontal="left" vertical="center"/>
    </xf>
    <xf numFmtId="0" fontId="26" fillId="0" borderId="0" xfId="41" applyFont="1" applyAlignment="1">
      <alignment horizontal="center" vertical="center"/>
    </xf>
    <xf numFmtId="165" fontId="26" fillId="0" borderId="0" xfId="50" applyNumberFormat="1" applyFont="1" applyFill="1" applyAlignment="1">
      <alignment horizontal="right" vertical="center" wrapText="1"/>
    </xf>
    <xf numFmtId="165" fontId="26" fillId="0" borderId="0" xfId="50" applyNumberFormat="1" applyFont="1" applyFill="1" applyAlignment="1">
      <alignment vertical="center" wrapText="1"/>
    </xf>
    <xf numFmtId="165" fontId="26" fillId="7" borderId="0" xfId="50" applyNumberFormat="1" applyFont="1" applyFill="1" applyAlignment="1">
      <alignment vertical="center" wrapText="1"/>
    </xf>
    <xf numFmtId="165" fontId="26" fillId="11" borderId="0" xfId="50" applyNumberFormat="1" applyFont="1" applyFill="1" applyAlignment="1">
      <alignment vertical="center" wrapText="1"/>
    </xf>
    <xf numFmtId="165" fontId="26" fillId="9" borderId="0" xfId="50" applyNumberFormat="1" applyFont="1" applyFill="1" applyAlignment="1">
      <alignment vertical="center" wrapText="1"/>
    </xf>
    <xf numFmtId="165" fontId="26" fillId="0" borderId="0" xfId="50" applyNumberFormat="1" applyFont="1" applyFill="1" applyAlignment="1">
      <alignment vertical="center"/>
    </xf>
    <xf numFmtId="165" fontId="26" fillId="4" borderId="0" xfId="50" applyNumberFormat="1" applyFont="1" applyFill="1" applyAlignment="1">
      <alignment vertical="center"/>
    </xf>
    <xf numFmtId="0" fontId="27" fillId="2" borderId="0" xfId="41" applyFont="1" applyFill="1" applyAlignment="1">
      <alignment horizontal="center" vertical="center"/>
    </xf>
    <xf numFmtId="0" fontId="27" fillId="3" borderId="2" xfId="41" applyFont="1" applyFill="1" applyBorder="1" applyAlignment="1">
      <alignment horizontal="center"/>
    </xf>
    <xf numFmtId="0" fontId="27" fillId="3" borderId="2" xfId="41" applyFont="1" applyFill="1" applyBorder="1" applyAlignment="1">
      <alignment horizontal="center" wrapText="1"/>
    </xf>
    <xf numFmtId="41" fontId="27" fillId="3" borderId="2" xfId="41" applyNumberFormat="1" applyFont="1" applyFill="1" applyBorder="1" applyAlignment="1">
      <alignment horizontal="center" wrapText="1"/>
    </xf>
    <xf numFmtId="0" fontId="27" fillId="0" borderId="0" xfId="41" applyFont="1" applyAlignment="1">
      <alignment horizontal="left" vertical="center"/>
    </xf>
    <xf numFmtId="0" fontId="27" fillId="0" borderId="0" xfId="41" applyFont="1" applyAlignment="1">
      <alignment horizontal="center" vertical="center"/>
    </xf>
    <xf numFmtId="165" fontId="27" fillId="0" borderId="0" xfId="50" applyNumberFormat="1" applyFont="1" applyAlignment="1">
      <alignment vertical="center" wrapText="1"/>
    </xf>
    <xf numFmtId="165" fontId="27" fillId="0" borderId="0" xfId="50" applyNumberFormat="1" applyFont="1" applyAlignment="1">
      <alignment vertical="center"/>
    </xf>
    <xf numFmtId="41" fontId="27" fillId="0" borderId="0" xfId="41" applyNumberFormat="1" applyFont="1" applyAlignment="1">
      <alignment horizontal="center" vertical="center" wrapText="1"/>
    </xf>
    <xf numFmtId="0" fontId="27" fillId="12" borderId="0" xfId="41" applyFont="1" applyFill="1" applyAlignment="1">
      <alignment horizontal="left" vertical="center"/>
    </xf>
    <xf numFmtId="0" fontId="27" fillId="12" borderId="0" xfId="41" applyFont="1" applyFill="1" applyAlignment="1">
      <alignment horizontal="center" vertical="center"/>
    </xf>
    <xf numFmtId="0" fontId="27" fillId="12" borderId="0" xfId="41" applyFont="1" applyFill="1" applyAlignment="1">
      <alignment horizontal="center" vertical="center" wrapText="1"/>
    </xf>
    <xf numFmtId="165" fontId="27" fillId="12" borderId="0" xfId="50" applyNumberFormat="1" applyFont="1" applyFill="1" applyAlignment="1">
      <alignment vertical="center" wrapText="1"/>
    </xf>
    <xf numFmtId="41" fontId="27" fillId="12" borderId="0" xfId="41" applyNumberFormat="1" applyFont="1" applyFill="1" applyAlignment="1">
      <alignment horizontal="center" vertical="center" wrapText="1"/>
    </xf>
    <xf numFmtId="0" fontId="27" fillId="0" borderId="0" xfId="41" applyFont="1" applyAlignment="1">
      <alignment horizontal="center" vertical="center" wrapText="1"/>
    </xf>
    <xf numFmtId="165" fontId="27" fillId="0" borderId="0" xfId="50" applyNumberFormat="1" applyFont="1" applyFill="1" applyAlignment="1">
      <alignment vertical="center"/>
    </xf>
    <xf numFmtId="165" fontId="27" fillId="0" borderId="0" xfId="50" applyNumberFormat="1" applyFont="1" applyFill="1" applyAlignment="1">
      <alignment vertical="center" wrapText="1"/>
    </xf>
    <xf numFmtId="165" fontId="29" fillId="0" borderId="0" xfId="50" applyNumberFormat="1" applyFont="1" applyFill="1" applyAlignment="1">
      <alignment vertical="center" wrapText="1"/>
    </xf>
    <xf numFmtId="165" fontId="25" fillId="0" borderId="0" xfId="50" applyNumberFormat="1" applyFont="1" applyFill="1" applyAlignment="1">
      <alignment vertical="center" wrapText="1"/>
    </xf>
    <xf numFmtId="0" fontId="27" fillId="13" borderId="0" xfId="41" applyFont="1" applyFill="1" applyAlignment="1">
      <alignment horizontal="left" vertical="center"/>
    </xf>
    <xf numFmtId="0" fontId="27" fillId="13" borderId="0" xfId="41" applyFont="1" applyFill="1" applyAlignment="1">
      <alignment horizontal="center" vertical="center"/>
    </xf>
    <xf numFmtId="0" fontId="27" fillId="13" borderId="0" xfId="41" applyFont="1" applyFill="1" applyAlignment="1">
      <alignment horizontal="center" vertical="center" wrapText="1"/>
    </xf>
    <xf numFmtId="165" fontId="27" fillId="13" borderId="0" xfId="50" applyNumberFormat="1" applyFont="1" applyFill="1" applyAlignment="1">
      <alignment vertical="center" wrapText="1"/>
    </xf>
    <xf numFmtId="165" fontId="27" fillId="13" borderId="0" xfId="50" applyNumberFormat="1" applyFont="1" applyFill="1" applyAlignment="1">
      <alignment vertical="center"/>
    </xf>
    <xf numFmtId="0" fontId="26" fillId="0" borderId="0" xfId="41" applyFont="1" applyAlignment="1">
      <alignment horizontal="left" vertical="center"/>
    </xf>
    <xf numFmtId="0" fontId="27" fillId="13" borderId="0" xfId="41" quotePrefix="1" applyFont="1" applyFill="1" applyAlignment="1">
      <alignment horizontal="center" vertical="center"/>
    </xf>
    <xf numFmtId="0" fontId="27" fillId="0" borderId="0" xfId="41" applyFont="1" applyAlignment="1">
      <alignment horizontal="left" vertical="center" wrapText="1"/>
    </xf>
    <xf numFmtId="0" fontId="27" fillId="0" borderId="0" xfId="41" quotePrefix="1" applyFont="1" applyAlignment="1">
      <alignment horizontal="center" vertical="center"/>
    </xf>
    <xf numFmtId="0" fontId="27" fillId="12" borderId="0" xfId="41" applyFont="1" applyFill="1" applyAlignment="1">
      <alignment horizontal="right" vertical="center" wrapText="1"/>
    </xf>
    <xf numFmtId="0" fontId="27" fillId="3" borderId="2" xfId="41" applyFont="1" applyFill="1" applyBorder="1" applyAlignment="1">
      <alignment horizontal="right" wrapText="1"/>
    </xf>
    <xf numFmtId="165" fontId="27" fillId="0" borderId="0" xfId="50" applyNumberFormat="1" applyFont="1" applyAlignment="1">
      <alignment horizontal="right" vertical="center" wrapText="1"/>
    </xf>
    <xf numFmtId="165" fontId="27" fillId="0" borderId="0" xfId="50" applyNumberFormat="1" applyFont="1" applyFill="1" applyAlignment="1">
      <alignment horizontal="right" vertical="center" wrapText="1"/>
    </xf>
    <xf numFmtId="165" fontId="27" fillId="13" borderId="0" xfId="50" applyNumberFormat="1" applyFont="1" applyFill="1" applyAlignment="1">
      <alignment horizontal="right" vertical="center" wrapText="1"/>
    </xf>
  </cellXfs>
  <cellStyles count="53">
    <cellStyle name="20% - Accent1 2" xfId="51" xr:uid="{1181078F-61D5-4209-9827-EDC73B925958}"/>
    <cellStyle name="Comma" xfId="1" builtinId="3"/>
    <cellStyle name="Comma 2" xfId="2" xr:uid="{B2B3ABB3-91F2-416F-AFD1-8826BA7BF557}"/>
    <cellStyle name="Comma 3" xfId="3" xr:uid="{3FC0AB17-604D-45CB-B82C-DF142C11D921}"/>
    <cellStyle name="Comma 4" xfId="50" xr:uid="{54CBA344-46E2-4B50-98D7-3A1C505945E3}"/>
    <cellStyle name="Currency 10" xfId="5" xr:uid="{494FEEF3-4560-41BE-9599-D6F2625D23C1}"/>
    <cellStyle name="Currency 11" xfId="6" xr:uid="{EC5F0E70-DFA1-4C50-BD4E-9C9BE9E4C03E}"/>
    <cellStyle name="Currency 12" xfId="7" xr:uid="{3345B986-1CEA-4976-88AC-100631FBC665}"/>
    <cellStyle name="Currency 13" xfId="8" xr:uid="{547D2A7A-1998-4720-B3D4-B7E2EEF2F8B2}"/>
    <cellStyle name="Currency 14" xfId="9" xr:uid="{0C777C77-4AF7-4D0F-A9DB-A2D8904A87D6}"/>
    <cellStyle name="Currency 15" xfId="10" xr:uid="{D15BB23F-33B1-4238-9FF1-27A802540623}"/>
    <cellStyle name="Currency 16" xfId="11" xr:uid="{A43605DA-B158-4F7D-9D55-3E2029D2EF6C}"/>
    <cellStyle name="Currency 17" xfId="12" xr:uid="{596EE134-8197-44C2-A522-7EED252A14BE}"/>
    <cellStyle name="Currency 18" xfId="4" xr:uid="{FC529156-1022-4D83-9365-A2B6F0AB8E24}"/>
    <cellStyle name="Currency 2" xfId="13" xr:uid="{D7F7F7B8-BB0A-4001-98F2-251FCC18DD3D}"/>
    <cellStyle name="Currency 2 2" xfId="14" xr:uid="{52DE4843-D18E-45F0-8291-2C3229949444}"/>
    <cellStyle name="Currency 3" xfId="15" xr:uid="{D7108504-5B02-4A0B-8606-D8665C2F0798}"/>
    <cellStyle name="Currency 3 2" xfId="16" xr:uid="{B4E9AD21-CC89-4A63-B7B6-119F212AE5DA}"/>
    <cellStyle name="Currency 3 3" xfId="17" xr:uid="{58210FF2-9B88-458B-8501-F840FC12DCC6}"/>
    <cellStyle name="Currency 4" xfId="18" xr:uid="{092EF376-B398-4BCF-AC93-E7CE7E6CBF78}"/>
    <cellStyle name="Currency 5" xfId="19" xr:uid="{98D86E33-EC78-401F-84BD-ABE712CBA703}"/>
    <cellStyle name="Currency 6" xfId="20" xr:uid="{F24A1DBE-62EC-407E-8973-C85E858868C9}"/>
    <cellStyle name="Currency 7" xfId="21" xr:uid="{8596B17E-AC9D-4282-A947-0A4F5945E80F}"/>
    <cellStyle name="Currency 8" xfId="22" xr:uid="{455E5EA1-1A49-4832-A3C3-EB81B8B6607E}"/>
    <cellStyle name="Currency 8 2" xfId="23" xr:uid="{95D2799E-FDDC-410B-805E-4B0F4D95D5D6}"/>
    <cellStyle name="Currency 9" xfId="24" xr:uid="{DDF1EEBC-E4F4-40D2-8662-B2E2220C3431}"/>
    <cellStyle name="Currency 9 2" xfId="25" xr:uid="{ED393467-5160-4E86-BA0F-052FEBB1A816}"/>
    <cellStyle name="Normal" xfId="0" builtinId="0"/>
    <cellStyle name="Normal 10" xfId="26" xr:uid="{8667780A-A125-4B76-A1C6-2A8523AC8B42}"/>
    <cellStyle name="Normal 11" xfId="27" xr:uid="{17243E5A-37B1-4362-9044-24E06ECE332A}"/>
    <cellStyle name="Normal 12" xfId="28" xr:uid="{8D03646A-54C0-4666-8F0B-C6CA079CCA46}"/>
    <cellStyle name="Normal 13" xfId="29" xr:uid="{7A7EBB18-510F-4EFC-BE2F-F379B5D1274D}"/>
    <cellStyle name="Normal 14" xfId="30" xr:uid="{B21E89F6-811B-4BBF-B81E-F360A2DD3191}"/>
    <cellStyle name="Normal 15" xfId="31" xr:uid="{4F137627-583C-45CA-BBFC-94BE5EE3A794}"/>
    <cellStyle name="Normal 16" xfId="32" xr:uid="{0306B783-A1FC-4275-86B7-9CC56B00C7C3}"/>
    <cellStyle name="Normal 17" xfId="52" xr:uid="{C606BF07-9F26-477A-BF16-9C1B343CE537}"/>
    <cellStyle name="Normal 2" xfId="33" xr:uid="{DD855F66-E7A7-4CBA-A641-9E006A18780B}"/>
    <cellStyle name="Normal 2 2" xfId="34" xr:uid="{093841C0-C04A-4948-8572-8FD0E4E92EB0}"/>
    <cellStyle name="Normal 2 3" xfId="35" xr:uid="{EFE06D95-38BF-4611-8E71-E042FF703C9C}"/>
    <cellStyle name="Normal 2 3 2" xfId="36" xr:uid="{2BEE7819-13F2-4C45-B291-0F58B01D10E1}"/>
    <cellStyle name="Normal 2 4" xfId="37" xr:uid="{DE124EE9-9CDE-4176-987B-053A20E27F26}"/>
    <cellStyle name="Normal 3" xfId="38" xr:uid="{5F2035FC-EDCE-4EB6-A861-CAF5163D1E0F}"/>
    <cellStyle name="Normal 4" xfId="39" xr:uid="{69308D0C-92AB-4146-9254-A58D13688E9D}"/>
    <cellStyle name="Normal 5" xfId="40" xr:uid="{FD6BC04C-87CB-472A-AE26-27DFA983298C}"/>
    <cellStyle name="Normal 6" xfId="41" xr:uid="{D0061E69-24C6-4738-A23E-13D4627928DB}"/>
    <cellStyle name="Normal 6 2" xfId="42" xr:uid="{8A3F7614-F845-47C5-B10D-11984F1D97B3}"/>
    <cellStyle name="Normal 7" xfId="43" xr:uid="{9A147CA3-907C-4DCA-B622-D7DC949C0639}"/>
    <cellStyle name="Normal 7 2" xfId="44" xr:uid="{90C935E8-C936-4C79-A194-90C5F814930E}"/>
    <cellStyle name="Normal 8" xfId="45" xr:uid="{86E37303-688B-460D-8666-CCAD9E2D3C9B}"/>
    <cellStyle name="Normal 8 2" xfId="46" xr:uid="{0EDE6555-D588-409C-884C-F6B6B8EDD8E9}"/>
    <cellStyle name="Normal 9" xfId="47" xr:uid="{4B716245-ABB1-4AAB-BF75-3A756FFC7F55}"/>
    <cellStyle name="Percent 2" xfId="48" xr:uid="{6D0D51E7-2496-47C4-AB82-F49E25E2CA10}"/>
    <cellStyle name="Percent 3" xfId="49" xr:uid="{B03EF659-F706-4E1E-B1F5-239618D0B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, Pam" id="{B166ACC2-762B-4E96-AC4E-C7E6232676ED}" userId="S::pmartin@jhsph.edu::a6fae2e8-f6f2-4986-9ee3-81e3d551ca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1" dT="2025-03-25T17:59:38.68" personId="{B166ACC2-762B-4E96-AC4E-C7E6232676ED}" id="{3BE050B4-0DD2-4078-A6A3-23316988970C}">
    <text>Starting as 2nd year.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5C61-3F87-44AD-9599-370A907B6E26}">
  <dimension ref="A1:AI99"/>
  <sheetViews>
    <sheetView tabSelected="1" topLeftCell="A90" workbookViewId="0">
      <selection activeCell="A73" sqref="A73:XFD73"/>
    </sheetView>
  </sheetViews>
  <sheetFormatPr defaultRowHeight="15" x14ac:dyDescent="0.25"/>
  <sheetData>
    <row r="1" spans="1:35" s="54" customFormat="1" x14ac:dyDescent="0.25"/>
    <row r="2" spans="1:35" ht="27" thickBot="1" x14ac:dyDescent="0.3">
      <c r="A2" s="5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2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3" t="s">
        <v>32</v>
      </c>
      <c r="AH2" s="13" t="s">
        <v>33</v>
      </c>
      <c r="AI2" s="13" t="s">
        <v>34</v>
      </c>
    </row>
    <row r="3" spans="1:35" ht="15.75" thickTop="1" x14ac:dyDescent="0.25">
      <c r="A3" s="6" t="s">
        <v>35</v>
      </c>
      <c r="B3" s="14">
        <v>4</v>
      </c>
      <c r="C3" s="15">
        <v>4</v>
      </c>
      <c r="D3" s="16">
        <v>850</v>
      </c>
      <c r="E3" s="16">
        <v>3506</v>
      </c>
      <c r="F3" s="16">
        <v>16000</v>
      </c>
      <c r="G3" s="16">
        <v>47000</v>
      </c>
      <c r="H3" s="16">
        <v>67356</v>
      </c>
      <c r="I3" s="16"/>
      <c r="J3" s="16">
        <v>19620</v>
      </c>
      <c r="K3" s="16">
        <v>27437</v>
      </c>
      <c r="L3" s="16">
        <v>5000</v>
      </c>
      <c r="M3" s="16"/>
      <c r="N3" s="16"/>
      <c r="O3" s="16">
        <v>4800</v>
      </c>
      <c r="P3" s="16"/>
      <c r="Q3" s="16"/>
      <c r="R3" s="16">
        <v>10500</v>
      </c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7"/>
      <c r="AH3" s="17"/>
      <c r="AI3" s="17"/>
    </row>
    <row r="4" spans="1:35" x14ac:dyDescent="0.25">
      <c r="A4" s="7" t="s">
        <v>36</v>
      </c>
      <c r="B4" s="14">
        <v>2</v>
      </c>
      <c r="C4" s="15">
        <v>2</v>
      </c>
      <c r="D4" s="16">
        <v>850</v>
      </c>
      <c r="E4" s="16">
        <v>3505.5</v>
      </c>
      <c r="F4" s="16">
        <v>16000</v>
      </c>
      <c r="G4" s="16">
        <v>47000</v>
      </c>
      <c r="H4" s="16">
        <v>67355.5</v>
      </c>
      <c r="I4" s="16"/>
      <c r="J4" s="16"/>
      <c r="K4" s="16">
        <v>19584</v>
      </c>
      <c r="L4" s="16">
        <v>5000</v>
      </c>
      <c r="M4" s="16">
        <v>3917</v>
      </c>
      <c r="N4" s="16">
        <v>30531.5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17"/>
      <c r="AI4" s="17">
        <v>8323</v>
      </c>
    </row>
    <row r="5" spans="1:35" x14ac:dyDescent="0.25">
      <c r="A5" s="7" t="s">
        <v>37</v>
      </c>
      <c r="B5" s="19">
        <v>3</v>
      </c>
      <c r="C5" s="19">
        <v>4</v>
      </c>
      <c r="D5" s="16">
        <v>850</v>
      </c>
      <c r="E5" s="16">
        <v>3505.5</v>
      </c>
      <c r="F5" s="16">
        <v>16000</v>
      </c>
      <c r="G5" s="16">
        <v>47000</v>
      </c>
      <c r="H5" s="16">
        <v>67355.5</v>
      </c>
      <c r="I5" s="18">
        <v>20355.5</v>
      </c>
      <c r="J5" s="18"/>
      <c r="K5" s="18">
        <v>17625</v>
      </c>
      <c r="L5" s="18">
        <v>5000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  <c r="AH5" s="19"/>
      <c r="AI5" s="20">
        <v>24375</v>
      </c>
    </row>
    <row r="6" spans="1:35" x14ac:dyDescent="0.25">
      <c r="A6" s="8" t="s">
        <v>38</v>
      </c>
      <c r="B6" s="19">
        <v>5</v>
      </c>
      <c r="C6" s="19"/>
      <c r="D6" s="16">
        <v>213</v>
      </c>
      <c r="E6" s="16">
        <v>1039</v>
      </c>
      <c r="F6" s="16">
        <v>4000</v>
      </c>
      <c r="G6" s="16">
        <v>7833.333333333333</v>
      </c>
      <c r="H6" s="16">
        <v>13085.333333333332</v>
      </c>
      <c r="I6" s="18"/>
      <c r="J6" s="18"/>
      <c r="K6" s="18">
        <v>3053.51</v>
      </c>
      <c r="L6" s="18">
        <v>688.41000000000008</v>
      </c>
      <c r="M6" s="18"/>
      <c r="N6" s="18"/>
      <c r="O6" s="18"/>
      <c r="P6" s="18"/>
      <c r="Q6" s="18"/>
      <c r="R6" s="18"/>
      <c r="S6" s="18"/>
      <c r="T6" s="18"/>
      <c r="U6" s="18"/>
      <c r="V6" s="18">
        <v>9343</v>
      </c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  <c r="AH6" s="19"/>
      <c r="AI6" s="21"/>
    </row>
    <row r="7" spans="1:35" x14ac:dyDescent="0.25">
      <c r="A7" s="7" t="s">
        <v>39</v>
      </c>
      <c r="B7" s="14">
        <v>4</v>
      </c>
      <c r="C7" s="15">
        <v>5</v>
      </c>
      <c r="D7" s="16">
        <v>850</v>
      </c>
      <c r="E7" s="16">
        <v>3505.5</v>
      </c>
      <c r="F7" s="16">
        <v>16000</v>
      </c>
      <c r="G7" s="16">
        <v>47000</v>
      </c>
      <c r="H7" s="16">
        <v>67355.5</v>
      </c>
      <c r="I7" s="18">
        <v>20355.5</v>
      </c>
      <c r="J7" s="18"/>
      <c r="K7" s="16">
        <v>27471</v>
      </c>
      <c r="L7" s="18">
        <v>5000</v>
      </c>
      <c r="M7" s="18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22">
        <v>14529</v>
      </c>
      <c r="AC7" s="16"/>
      <c r="AD7" s="16"/>
      <c r="AE7" s="16"/>
      <c r="AF7" s="16"/>
      <c r="AG7" s="17"/>
      <c r="AH7" s="17"/>
      <c r="AI7" s="17"/>
    </row>
    <row r="8" spans="1:35" x14ac:dyDescent="0.25">
      <c r="A8" s="6" t="s">
        <v>40</v>
      </c>
      <c r="B8" s="14">
        <v>1</v>
      </c>
      <c r="C8" s="15">
        <v>1</v>
      </c>
      <c r="D8" s="16">
        <v>850</v>
      </c>
      <c r="E8" s="16">
        <v>3116</v>
      </c>
      <c r="F8" s="16">
        <v>16000</v>
      </c>
      <c r="G8" s="16">
        <v>39166.666666666664</v>
      </c>
      <c r="H8" s="16">
        <v>59132.666666666664</v>
      </c>
      <c r="I8" s="23"/>
      <c r="J8" s="23"/>
      <c r="K8" s="23"/>
      <c r="L8" s="18">
        <v>4166.666666666667</v>
      </c>
      <c r="M8" s="18"/>
      <c r="N8" s="23">
        <v>48122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4"/>
      <c r="AH8" s="24"/>
      <c r="AI8" s="24">
        <v>6844</v>
      </c>
    </row>
    <row r="9" spans="1:35" x14ac:dyDescent="0.25">
      <c r="A9" s="6" t="s">
        <v>41</v>
      </c>
      <c r="B9" s="14">
        <v>2</v>
      </c>
      <c r="C9" s="15">
        <v>2</v>
      </c>
      <c r="D9" s="16">
        <v>850</v>
      </c>
      <c r="E9" s="16">
        <v>3505.5</v>
      </c>
      <c r="F9" s="16">
        <v>16000</v>
      </c>
      <c r="G9" s="16">
        <v>47000</v>
      </c>
      <c r="H9" s="16">
        <v>67355.5</v>
      </c>
      <c r="I9" s="16"/>
      <c r="J9" s="16"/>
      <c r="K9" s="16">
        <v>47500</v>
      </c>
      <c r="L9" s="18">
        <v>5000</v>
      </c>
      <c r="M9" s="18">
        <v>1958</v>
      </c>
      <c r="N9" s="16"/>
      <c r="O9" s="16"/>
      <c r="P9" s="16">
        <v>1958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7">
        <v>10939</v>
      </c>
      <c r="AH9" s="17"/>
      <c r="AI9" s="17"/>
    </row>
    <row r="10" spans="1:35" x14ac:dyDescent="0.25">
      <c r="A10" s="7" t="s">
        <v>42</v>
      </c>
      <c r="B10" s="19">
        <v>3</v>
      </c>
      <c r="C10" s="19">
        <v>3</v>
      </c>
      <c r="D10" s="16">
        <v>850</v>
      </c>
      <c r="E10" s="16">
        <v>3505.5</v>
      </c>
      <c r="F10" s="16">
        <v>16000</v>
      </c>
      <c r="G10" s="16">
        <v>47000</v>
      </c>
      <c r="H10" s="16">
        <v>67355.5</v>
      </c>
      <c r="I10" s="25"/>
      <c r="J10" s="25"/>
      <c r="K10" s="25">
        <v>23500</v>
      </c>
      <c r="L10" s="18">
        <v>5000</v>
      </c>
      <c r="M10" s="18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>
        <v>19500</v>
      </c>
      <c r="AA10" s="25"/>
      <c r="AB10" s="25"/>
      <c r="AC10" s="25"/>
      <c r="AD10" s="25"/>
      <c r="AE10" s="25"/>
      <c r="AF10" s="25"/>
      <c r="AG10" s="25"/>
      <c r="AH10" s="25"/>
      <c r="AI10" s="25">
        <v>19356</v>
      </c>
    </row>
    <row r="11" spans="1:35" x14ac:dyDescent="0.25">
      <c r="A11" s="6" t="s">
        <v>43</v>
      </c>
      <c r="B11" s="14">
        <v>1</v>
      </c>
      <c r="C11" s="15">
        <v>1</v>
      </c>
      <c r="D11" s="16">
        <v>850</v>
      </c>
      <c r="E11" s="16">
        <v>3116</v>
      </c>
      <c r="F11" s="16">
        <v>16000</v>
      </c>
      <c r="G11" s="16">
        <v>39166.666666666664</v>
      </c>
      <c r="H11" s="16">
        <v>59132.666666666664</v>
      </c>
      <c r="I11" s="23"/>
      <c r="J11" s="23"/>
      <c r="K11" s="23"/>
      <c r="L11" s="18">
        <v>4166.666666666667</v>
      </c>
      <c r="M11" s="18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4"/>
      <c r="AH11" s="24"/>
      <c r="AI11" s="24">
        <v>54966</v>
      </c>
    </row>
    <row r="12" spans="1:35" x14ac:dyDescent="0.25">
      <c r="A12" s="6" t="s">
        <v>44</v>
      </c>
      <c r="B12" s="26">
        <v>2</v>
      </c>
      <c r="C12" s="15">
        <v>1</v>
      </c>
      <c r="D12" s="16">
        <v>850</v>
      </c>
      <c r="E12" s="16">
        <v>3116</v>
      </c>
      <c r="F12" s="16">
        <v>16000</v>
      </c>
      <c r="G12" s="16">
        <v>39166.666666666664</v>
      </c>
      <c r="H12" s="16">
        <v>59132.666666666664</v>
      </c>
      <c r="I12" s="25">
        <v>33133</v>
      </c>
      <c r="J12" s="25"/>
      <c r="K12" s="23">
        <v>15666</v>
      </c>
      <c r="L12" s="18">
        <v>4166.666666666667</v>
      </c>
      <c r="M12" s="18"/>
      <c r="N12" s="23"/>
      <c r="O12" s="23"/>
      <c r="P12" s="23">
        <v>6167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4"/>
      <c r="AH12" s="24"/>
      <c r="AI12" s="24"/>
    </row>
    <row r="13" spans="1:35" x14ac:dyDescent="0.25">
      <c r="A13" s="7" t="s">
        <v>45</v>
      </c>
      <c r="B13" s="27">
        <v>4</v>
      </c>
      <c r="C13" s="28">
        <v>3</v>
      </c>
      <c r="D13" s="16">
        <v>850</v>
      </c>
      <c r="E13" s="16">
        <v>3505.5</v>
      </c>
      <c r="F13" s="16">
        <v>16000</v>
      </c>
      <c r="G13" s="16">
        <v>47000</v>
      </c>
      <c r="H13" s="16">
        <v>67355.5</v>
      </c>
      <c r="I13" s="25">
        <v>20355.5</v>
      </c>
      <c r="J13" s="25"/>
      <c r="K13" s="23">
        <v>23500</v>
      </c>
      <c r="L13" s="18">
        <v>5000</v>
      </c>
      <c r="M13" s="18"/>
      <c r="N13" s="23"/>
      <c r="O13" s="23"/>
      <c r="P13" s="23">
        <v>11400</v>
      </c>
      <c r="Q13" s="23"/>
      <c r="R13" s="23"/>
      <c r="S13" s="23"/>
      <c r="T13" s="23"/>
      <c r="U13" s="23"/>
      <c r="V13" s="23"/>
      <c r="W13" s="23">
        <v>2500</v>
      </c>
      <c r="X13" s="29"/>
      <c r="Y13" s="23">
        <v>1100</v>
      </c>
      <c r="Z13" s="23"/>
      <c r="AA13" s="23"/>
      <c r="AB13" s="23"/>
      <c r="AC13" s="23"/>
      <c r="AD13" s="23"/>
      <c r="AE13" s="23"/>
      <c r="AF13" s="23"/>
      <c r="AG13" s="24"/>
      <c r="AH13" s="24">
        <v>3500</v>
      </c>
      <c r="AI13" s="24"/>
    </row>
    <row r="14" spans="1:35" x14ac:dyDescent="0.25">
      <c r="A14" s="7" t="s">
        <v>46</v>
      </c>
      <c r="B14" s="19">
        <v>3</v>
      </c>
      <c r="C14" s="30">
        <v>3</v>
      </c>
      <c r="D14" s="16">
        <v>850</v>
      </c>
      <c r="E14" s="16">
        <v>3505.5</v>
      </c>
      <c r="F14" s="16">
        <v>16000</v>
      </c>
      <c r="G14" s="16">
        <v>47000</v>
      </c>
      <c r="H14" s="16">
        <v>67355.5</v>
      </c>
      <c r="I14" s="25"/>
      <c r="J14" s="25"/>
      <c r="K14" s="25">
        <v>47766.5</v>
      </c>
      <c r="L14" s="18">
        <v>5000</v>
      </c>
      <c r="M14" s="18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>
        <v>14589</v>
      </c>
    </row>
    <row r="15" spans="1:35" x14ac:dyDescent="0.25">
      <c r="A15" s="8" t="s">
        <v>47</v>
      </c>
      <c r="B15" s="19">
        <v>5</v>
      </c>
      <c r="C15" s="30" t="s">
        <v>48</v>
      </c>
      <c r="D15" s="16">
        <v>213</v>
      </c>
      <c r="E15" s="16">
        <v>1039</v>
      </c>
      <c r="F15" s="16">
        <v>4000</v>
      </c>
      <c r="G15" s="16">
        <v>7833.333333333333</v>
      </c>
      <c r="H15" s="16">
        <v>13085.333333333332</v>
      </c>
      <c r="I15" s="25"/>
      <c r="J15" s="25"/>
      <c r="K15" s="25">
        <v>3916</v>
      </c>
      <c r="L15" s="18">
        <v>833.33333333333337</v>
      </c>
      <c r="M15" s="18"/>
      <c r="N15" s="25"/>
      <c r="O15" s="25"/>
      <c r="P15" s="25"/>
      <c r="Q15" s="25"/>
      <c r="R15" s="25"/>
      <c r="S15" s="25"/>
      <c r="T15" s="25"/>
      <c r="U15" s="25"/>
      <c r="V15" s="25">
        <v>4163</v>
      </c>
      <c r="W15" s="25"/>
      <c r="X15" s="25"/>
      <c r="Y15" s="25"/>
      <c r="Z15" s="25">
        <v>4173</v>
      </c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x14ac:dyDescent="0.25">
      <c r="A16" s="6" t="s">
        <v>49</v>
      </c>
      <c r="B16" s="19">
        <v>3</v>
      </c>
      <c r="C16" s="19">
        <v>3</v>
      </c>
      <c r="D16" s="16">
        <v>850</v>
      </c>
      <c r="E16" s="16">
        <v>3505.5</v>
      </c>
      <c r="F16" s="16">
        <v>16000</v>
      </c>
      <c r="G16" s="16">
        <v>47000</v>
      </c>
      <c r="H16" s="16">
        <v>67355.5</v>
      </c>
      <c r="I16" s="25"/>
      <c r="J16" s="25"/>
      <c r="K16" s="25">
        <v>23500</v>
      </c>
      <c r="L16" s="18">
        <v>5000</v>
      </c>
      <c r="M16" s="18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>
        <v>38856</v>
      </c>
    </row>
    <row r="17" spans="1:35" x14ac:dyDescent="0.25">
      <c r="A17" s="7" t="s">
        <v>50</v>
      </c>
      <c r="B17" s="31">
        <v>4</v>
      </c>
      <c r="C17" s="28">
        <v>4</v>
      </c>
      <c r="D17" s="22">
        <v>850</v>
      </c>
      <c r="E17" s="22">
        <v>3505.5</v>
      </c>
      <c r="F17" s="22">
        <v>16000</v>
      </c>
      <c r="G17" s="16">
        <v>47000</v>
      </c>
      <c r="H17" s="22">
        <v>67355.5</v>
      </c>
      <c r="I17" s="32"/>
      <c r="J17" s="32"/>
      <c r="K17" s="32">
        <v>23500</v>
      </c>
      <c r="L17" s="18">
        <v>5000</v>
      </c>
      <c r="M17" s="18"/>
      <c r="N17" s="32"/>
      <c r="O17" s="32"/>
      <c r="P17" s="32">
        <v>12856</v>
      </c>
      <c r="Q17" s="32"/>
      <c r="R17" s="32"/>
      <c r="S17" s="32"/>
      <c r="T17" s="32"/>
      <c r="U17" s="32">
        <v>4500</v>
      </c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3"/>
      <c r="AH17" s="33">
        <v>21500</v>
      </c>
      <c r="AI17" s="33"/>
    </row>
    <row r="18" spans="1:35" x14ac:dyDescent="0.25">
      <c r="A18" s="7" t="s">
        <v>51</v>
      </c>
      <c r="B18" s="26">
        <v>3</v>
      </c>
      <c r="C18" s="15">
        <v>3</v>
      </c>
      <c r="D18" s="16">
        <v>850</v>
      </c>
      <c r="E18" s="16">
        <v>3505.5</v>
      </c>
      <c r="F18" s="16">
        <v>16000</v>
      </c>
      <c r="G18" s="16">
        <v>47000</v>
      </c>
      <c r="H18" s="16">
        <v>67355.5</v>
      </c>
      <c r="I18" s="23"/>
      <c r="J18" s="23"/>
      <c r="K18" s="23"/>
      <c r="L18" s="18">
        <v>5000</v>
      </c>
      <c r="M18" s="18">
        <v>9792</v>
      </c>
      <c r="N18" s="23">
        <v>30531.5</v>
      </c>
      <c r="O18" s="23"/>
      <c r="P18" s="23"/>
      <c r="Q18" s="23"/>
      <c r="R18" s="23"/>
      <c r="S18" s="23"/>
      <c r="T18" s="23"/>
      <c r="U18" s="23"/>
      <c r="V18" s="34"/>
      <c r="W18" s="23"/>
      <c r="X18" s="23"/>
      <c r="Y18" s="23"/>
      <c r="Z18" s="23"/>
      <c r="AA18" s="23"/>
      <c r="AB18" s="23"/>
      <c r="AC18" s="23"/>
      <c r="AD18" s="23"/>
      <c r="AE18" s="23">
        <v>8300</v>
      </c>
      <c r="AF18" s="23"/>
      <c r="AG18" s="24"/>
      <c r="AH18" s="24"/>
      <c r="AI18" s="24">
        <v>13732</v>
      </c>
    </row>
    <row r="19" spans="1:35" x14ac:dyDescent="0.25">
      <c r="A19" s="6" t="s">
        <v>52</v>
      </c>
      <c r="B19" s="27">
        <v>4</v>
      </c>
      <c r="C19" s="15">
        <v>4</v>
      </c>
      <c r="D19" s="16">
        <v>213</v>
      </c>
      <c r="E19" s="16">
        <v>876</v>
      </c>
      <c r="F19" s="16">
        <v>4000</v>
      </c>
      <c r="G19" s="16">
        <v>15666.666666666666</v>
      </c>
      <c r="H19" s="16">
        <v>20755.666666666664</v>
      </c>
      <c r="I19" s="23"/>
      <c r="J19" s="23"/>
      <c r="K19" s="23">
        <v>7833.333333333333</v>
      </c>
      <c r="L19" s="18">
        <v>1666.6666666666667</v>
      </c>
      <c r="M19" s="18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>
        <v>11256</v>
      </c>
      <c r="AA19" s="23"/>
      <c r="AB19" s="23"/>
      <c r="AC19" s="23"/>
      <c r="AD19" s="23"/>
      <c r="AE19" s="23"/>
      <c r="AF19" s="23"/>
      <c r="AG19" s="24"/>
      <c r="AH19" s="24"/>
      <c r="AI19" s="24"/>
    </row>
    <row r="20" spans="1:35" x14ac:dyDescent="0.25">
      <c r="A20" s="6" t="s">
        <v>53</v>
      </c>
      <c r="B20" s="14">
        <v>2</v>
      </c>
      <c r="C20" s="15">
        <v>3</v>
      </c>
      <c r="D20" s="16">
        <v>850</v>
      </c>
      <c r="E20" s="16">
        <v>3505.5</v>
      </c>
      <c r="F20" s="16">
        <v>16000</v>
      </c>
      <c r="G20" s="16">
        <v>47000</v>
      </c>
      <c r="H20" s="16">
        <v>67355.5</v>
      </c>
      <c r="I20" s="23"/>
      <c r="J20" s="23"/>
      <c r="K20" s="23">
        <v>19583</v>
      </c>
      <c r="L20" s="18">
        <v>5000</v>
      </c>
      <c r="M20" s="18">
        <v>3917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>
        <v>10000</v>
      </c>
      <c r="AA20" s="23"/>
      <c r="AB20" s="23"/>
      <c r="AC20" s="23"/>
      <c r="AD20" s="23"/>
      <c r="AE20" s="23"/>
      <c r="AF20" s="23"/>
      <c r="AG20" s="24"/>
      <c r="AH20" s="24"/>
      <c r="AI20" s="24">
        <v>28856</v>
      </c>
    </row>
    <row r="21" spans="1:35" x14ac:dyDescent="0.25">
      <c r="A21" s="6" t="s">
        <v>54</v>
      </c>
      <c r="B21" s="14">
        <v>2</v>
      </c>
      <c r="C21" s="15">
        <v>4</v>
      </c>
      <c r="D21" s="16">
        <v>850</v>
      </c>
      <c r="E21" s="16">
        <v>3505.5</v>
      </c>
      <c r="F21" s="16">
        <v>16000</v>
      </c>
      <c r="G21" s="16">
        <v>47000</v>
      </c>
      <c r="H21" s="16">
        <v>67355.5</v>
      </c>
      <c r="I21" s="25">
        <v>20355.5</v>
      </c>
      <c r="J21" s="25"/>
      <c r="K21" s="23">
        <v>19583</v>
      </c>
      <c r="L21" s="18">
        <v>5000</v>
      </c>
      <c r="M21" s="18">
        <v>3917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>
        <v>8500</v>
      </c>
      <c r="AA21" s="23"/>
      <c r="AB21" s="23"/>
      <c r="AC21" s="23"/>
      <c r="AD21" s="23"/>
      <c r="AE21" s="23">
        <v>10000</v>
      </c>
      <c r="AF21" s="23"/>
      <c r="AG21" s="24"/>
      <c r="AH21" s="24"/>
      <c r="AI21" s="24"/>
    </row>
    <row r="22" spans="1:35" x14ac:dyDescent="0.25">
      <c r="A22" s="7" t="s">
        <v>55</v>
      </c>
      <c r="B22" s="19">
        <v>3</v>
      </c>
      <c r="C22" s="19">
        <v>4</v>
      </c>
      <c r="D22" s="16">
        <v>850</v>
      </c>
      <c r="E22" s="16">
        <v>3505.5</v>
      </c>
      <c r="F22" s="16">
        <v>16000</v>
      </c>
      <c r="G22" s="16">
        <v>47000</v>
      </c>
      <c r="H22" s="16">
        <v>67355.5</v>
      </c>
      <c r="I22" s="25"/>
      <c r="J22" s="25"/>
      <c r="K22" s="25">
        <v>23500</v>
      </c>
      <c r="L22" s="18">
        <v>5000</v>
      </c>
      <c r="M22" s="18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>
        <v>38856</v>
      </c>
    </row>
    <row r="23" spans="1:35" x14ac:dyDescent="0.25">
      <c r="A23" s="6" t="s">
        <v>56</v>
      </c>
      <c r="B23" s="14">
        <v>1</v>
      </c>
      <c r="C23" s="15">
        <v>1</v>
      </c>
      <c r="D23" s="16">
        <v>850</v>
      </c>
      <c r="E23" s="16">
        <v>3116</v>
      </c>
      <c r="F23" s="16">
        <v>16000</v>
      </c>
      <c r="G23" s="16">
        <v>39166.666666666664</v>
      </c>
      <c r="H23" s="16">
        <v>59132.666666666664</v>
      </c>
      <c r="I23" s="23"/>
      <c r="J23" s="23"/>
      <c r="K23" s="23"/>
      <c r="L23" s="18">
        <v>4166.666666666667</v>
      </c>
      <c r="M23" s="18"/>
      <c r="N23" s="23">
        <v>48122</v>
      </c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/>
      <c r="AH23" s="24"/>
      <c r="AI23" s="24">
        <v>6844</v>
      </c>
    </row>
    <row r="24" spans="1:35" x14ac:dyDescent="0.25">
      <c r="A24" s="6" t="s">
        <v>57</v>
      </c>
      <c r="B24" s="19">
        <v>3</v>
      </c>
      <c r="C24" s="19">
        <v>4</v>
      </c>
      <c r="D24" s="16">
        <v>850</v>
      </c>
      <c r="E24" s="16">
        <v>3505.5</v>
      </c>
      <c r="F24" s="16">
        <v>16000</v>
      </c>
      <c r="G24" s="16">
        <v>47000</v>
      </c>
      <c r="H24" s="16">
        <v>67355.5</v>
      </c>
      <c r="I24" s="25">
        <v>20355.5</v>
      </c>
      <c r="J24" s="25"/>
      <c r="K24" s="25">
        <v>26000</v>
      </c>
      <c r="L24" s="18">
        <v>5000</v>
      </c>
      <c r="M24" s="18"/>
      <c r="N24" s="25"/>
      <c r="O24" s="25"/>
      <c r="P24" s="25"/>
      <c r="Q24" s="25">
        <v>15000</v>
      </c>
      <c r="R24" s="35"/>
      <c r="S24" s="25"/>
      <c r="T24" s="25"/>
      <c r="U24" s="25">
        <v>1000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4"/>
      <c r="AI24" s="25"/>
    </row>
    <row r="25" spans="1:35" x14ac:dyDescent="0.25">
      <c r="A25" s="6" t="s">
        <v>58</v>
      </c>
      <c r="B25" s="14">
        <v>4</v>
      </c>
      <c r="C25" s="15">
        <v>4</v>
      </c>
      <c r="D25" s="16">
        <v>850</v>
      </c>
      <c r="E25" s="16">
        <v>3505.5</v>
      </c>
      <c r="F25" s="16">
        <v>16000</v>
      </c>
      <c r="G25" s="16">
        <v>47000</v>
      </c>
      <c r="H25" s="16">
        <v>67355.5</v>
      </c>
      <c r="I25" s="23"/>
      <c r="J25" s="23"/>
      <c r="K25" s="23">
        <v>19583</v>
      </c>
      <c r="L25" s="18">
        <v>5000</v>
      </c>
      <c r="M25" s="18">
        <v>3917</v>
      </c>
      <c r="N25" s="23"/>
      <c r="O25" s="23"/>
      <c r="P25" s="23"/>
      <c r="Q25" s="23">
        <v>32356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>
        <v>6500</v>
      </c>
      <c r="AG25" s="24"/>
      <c r="AH25" s="24"/>
      <c r="AI25" s="24"/>
    </row>
    <row r="26" spans="1:35" x14ac:dyDescent="0.25">
      <c r="A26" s="6" t="s">
        <v>59</v>
      </c>
      <c r="B26" s="14">
        <v>4</v>
      </c>
      <c r="C26" s="15">
        <v>4</v>
      </c>
      <c r="D26" s="16">
        <v>850</v>
      </c>
      <c r="E26" s="16">
        <v>3505.5</v>
      </c>
      <c r="F26" s="16">
        <v>16000</v>
      </c>
      <c r="G26" s="16">
        <v>47000</v>
      </c>
      <c r="H26" s="16">
        <v>67355.5</v>
      </c>
      <c r="I26" s="23"/>
      <c r="J26" s="23"/>
      <c r="K26" s="23">
        <v>19583</v>
      </c>
      <c r="L26" s="18">
        <v>5000</v>
      </c>
      <c r="M26" s="18">
        <v>3917</v>
      </c>
      <c r="N26" s="23"/>
      <c r="O26" s="23"/>
      <c r="P26" s="23">
        <v>20106</v>
      </c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>
        <v>18750</v>
      </c>
      <c r="AE26" s="23"/>
      <c r="AF26" s="23"/>
      <c r="AG26" s="24"/>
      <c r="AH26" s="24"/>
      <c r="AI26" s="24"/>
    </row>
    <row r="27" spans="1:35" s="54" customFormat="1" x14ac:dyDescent="0.25">
      <c r="A27" s="73"/>
      <c r="B27" s="9"/>
      <c r="C27" s="55"/>
      <c r="D27" s="56"/>
      <c r="E27" s="56"/>
      <c r="F27" s="56"/>
      <c r="G27" s="56"/>
      <c r="H27" s="56"/>
      <c r="I27" s="57"/>
      <c r="J27" s="57"/>
      <c r="K27" s="57"/>
      <c r="L27" s="58"/>
      <c r="M27" s="58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9"/>
      <c r="AH27" s="59"/>
      <c r="AI27" s="59"/>
    </row>
    <row r="28" spans="1:35" ht="27" thickBot="1" x14ac:dyDescent="0.3">
      <c r="A28" s="5" t="s">
        <v>0</v>
      </c>
      <c r="B28" s="10" t="s">
        <v>1</v>
      </c>
      <c r="C28" s="10" t="s">
        <v>2</v>
      </c>
      <c r="D28" s="10" t="s">
        <v>3</v>
      </c>
      <c r="E28" s="10" t="s">
        <v>4</v>
      </c>
      <c r="F28" s="11" t="s">
        <v>5</v>
      </c>
      <c r="G28" s="11" t="s">
        <v>6</v>
      </c>
      <c r="H28" s="11" t="s">
        <v>7</v>
      </c>
      <c r="I28" s="11" t="s">
        <v>60</v>
      </c>
      <c r="J28" s="11" t="s">
        <v>9</v>
      </c>
      <c r="K28" s="11" t="s">
        <v>10</v>
      </c>
      <c r="L28" s="12" t="s">
        <v>11</v>
      </c>
      <c r="M28" s="12" t="s">
        <v>61</v>
      </c>
      <c r="N28" s="12" t="s">
        <v>13</v>
      </c>
      <c r="O28" s="12" t="s">
        <v>14</v>
      </c>
      <c r="P28" s="12" t="s">
        <v>15</v>
      </c>
      <c r="Q28" s="12" t="s">
        <v>16</v>
      </c>
      <c r="R28" s="12" t="s">
        <v>17</v>
      </c>
      <c r="S28" s="1" t="s">
        <v>18</v>
      </c>
      <c r="T28" s="1" t="s">
        <v>19</v>
      </c>
      <c r="U28" s="12" t="s">
        <v>20</v>
      </c>
      <c r="V28" s="12" t="s">
        <v>62</v>
      </c>
      <c r="W28" s="12" t="s">
        <v>22</v>
      </c>
      <c r="X28" s="1" t="s">
        <v>23</v>
      </c>
      <c r="Y28" s="12" t="s">
        <v>24</v>
      </c>
      <c r="Z28" s="12" t="s">
        <v>25</v>
      </c>
      <c r="AA28" s="1" t="s">
        <v>26</v>
      </c>
      <c r="AB28" s="12" t="s">
        <v>27</v>
      </c>
      <c r="AC28" s="2" t="s">
        <v>28</v>
      </c>
      <c r="AD28" s="12" t="s">
        <v>29</v>
      </c>
      <c r="AE28" s="12" t="s">
        <v>30</v>
      </c>
      <c r="AF28" s="12" t="s">
        <v>31</v>
      </c>
      <c r="AG28" s="13" t="s">
        <v>32</v>
      </c>
      <c r="AH28" s="13" t="s">
        <v>33</v>
      </c>
      <c r="AI28" s="13" t="s">
        <v>34</v>
      </c>
    </row>
    <row r="29" spans="1:35" ht="15.75" thickTop="1" x14ac:dyDescent="0.25">
      <c r="A29" s="36" t="s">
        <v>36</v>
      </c>
      <c r="B29" s="3">
        <v>3</v>
      </c>
      <c r="C29" s="37">
        <v>3</v>
      </c>
      <c r="D29" s="38">
        <v>850</v>
      </c>
      <c r="E29" s="38">
        <f>1558+1947.5</f>
        <v>3505.5</v>
      </c>
      <c r="F29" s="38">
        <v>16000</v>
      </c>
      <c r="G29" s="38">
        <f>(50000/12)*9+(50000/12)*3*1.08</f>
        <v>51000</v>
      </c>
      <c r="H29" s="38">
        <f t="shared" ref="H29:H44" si="0">SUM(D29:G29)</f>
        <v>71355.5</v>
      </c>
      <c r="I29" s="38"/>
      <c r="J29" s="38"/>
      <c r="K29" s="38">
        <v>25000</v>
      </c>
      <c r="L29" s="38">
        <v>5000</v>
      </c>
      <c r="M29" s="38"/>
      <c r="N29" s="38"/>
      <c r="O29" s="38"/>
      <c r="P29" s="38"/>
      <c r="Q29" s="38"/>
      <c r="R29" s="38"/>
      <c r="S29" s="38"/>
      <c r="T29" s="38">
        <v>5500</v>
      </c>
      <c r="U29" s="38"/>
      <c r="V29" s="38"/>
      <c r="W29" s="38"/>
      <c r="X29" s="38"/>
      <c r="Y29" s="38"/>
      <c r="Z29" s="38"/>
      <c r="AA29" s="38"/>
      <c r="AB29" s="38"/>
      <c r="AC29" s="39"/>
      <c r="AD29" s="38"/>
      <c r="AE29" s="38"/>
      <c r="AF29" s="38"/>
      <c r="AG29" s="40"/>
      <c r="AH29" s="40"/>
      <c r="AI29" s="40">
        <v>35856</v>
      </c>
    </row>
    <row r="30" spans="1:35" x14ac:dyDescent="0.25">
      <c r="A30" s="36" t="s">
        <v>37</v>
      </c>
      <c r="B30" s="41">
        <v>4</v>
      </c>
      <c r="C30" s="41">
        <v>4</v>
      </c>
      <c r="D30" s="38">
        <v>850</v>
      </c>
      <c r="E30" s="38">
        <f>1558+1947.5</f>
        <v>3505.5</v>
      </c>
      <c r="F30" s="38">
        <v>16000</v>
      </c>
      <c r="G30" s="38">
        <f t="shared" ref="G30:G44" si="1">(50000/12)*9+(50000/12)*3*1.08</f>
        <v>51000</v>
      </c>
      <c r="H30" s="38">
        <f t="shared" si="0"/>
        <v>71355.5</v>
      </c>
      <c r="I30" s="4">
        <f>F30+E30+D30</f>
        <v>20355.5</v>
      </c>
      <c r="J30" s="4"/>
      <c r="K30" s="4">
        <v>25000</v>
      </c>
      <c r="L30" s="4">
        <v>5000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>
        <v>2000</v>
      </c>
      <c r="X30" s="4"/>
      <c r="Y30" s="4"/>
      <c r="Z30" s="4"/>
      <c r="AA30" s="4"/>
      <c r="AB30" s="4"/>
      <c r="AC30" s="42"/>
      <c r="AD30" s="4"/>
      <c r="AE30" s="4"/>
      <c r="AF30" s="4">
        <v>5750</v>
      </c>
      <c r="AG30" s="41"/>
      <c r="AH30" s="43">
        <v>13250</v>
      </c>
      <c r="AI30" s="44"/>
    </row>
    <row r="31" spans="1:35" x14ac:dyDescent="0.25">
      <c r="A31" s="3" t="s">
        <v>63</v>
      </c>
      <c r="B31" s="41">
        <v>2</v>
      </c>
      <c r="C31" s="41"/>
      <c r="D31" s="38">
        <v>850</v>
      </c>
      <c r="E31" s="38">
        <v>3116</v>
      </c>
      <c r="F31" s="38">
        <v>16000</v>
      </c>
      <c r="G31" s="4">
        <f t="shared" ref="G31" si="2">50000/12*9+(50000/12*1)*1.08</f>
        <v>42000</v>
      </c>
      <c r="H31" s="38">
        <f t="shared" ref="H31" si="3">SUM(D31:G31)</f>
        <v>61966</v>
      </c>
      <c r="I31" s="4"/>
      <c r="J31" s="4"/>
      <c r="K31" s="4">
        <f>25000/12*10</f>
        <v>20833.333333333336</v>
      </c>
      <c r="L31" s="38">
        <f>5000/12*10</f>
        <v>4166.666666666667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9"/>
      <c r="AD31" s="4"/>
      <c r="AE31" s="4"/>
      <c r="AF31" s="4"/>
      <c r="AG31" s="41"/>
      <c r="AH31" s="41"/>
      <c r="AI31" s="40">
        <v>36966</v>
      </c>
    </row>
    <row r="32" spans="1:35" x14ac:dyDescent="0.25">
      <c r="A32" s="3" t="s">
        <v>40</v>
      </c>
      <c r="B32" s="3">
        <v>2</v>
      </c>
      <c r="C32" s="37">
        <v>3</v>
      </c>
      <c r="D32" s="38">
        <v>850</v>
      </c>
      <c r="E32" s="38">
        <f t="shared" ref="E32:E43" si="4">1558+1947.5</f>
        <v>3505.5</v>
      </c>
      <c r="F32" s="38">
        <v>16000</v>
      </c>
      <c r="G32" s="38">
        <f t="shared" si="1"/>
        <v>51000</v>
      </c>
      <c r="H32" s="38">
        <f t="shared" si="0"/>
        <v>71355.5</v>
      </c>
      <c r="I32" s="45"/>
      <c r="J32" s="45"/>
      <c r="K32" s="45">
        <v>20833</v>
      </c>
      <c r="L32" s="4">
        <v>5000</v>
      </c>
      <c r="M32" s="4">
        <f>50000/12*0.5*2</f>
        <v>4166.666666666667</v>
      </c>
      <c r="N32" s="45">
        <f>D32+E32+F32+10000</f>
        <v>30355.5</v>
      </c>
      <c r="O32" s="45"/>
      <c r="P32" s="45"/>
      <c r="Q32" s="45"/>
      <c r="R32" s="45"/>
      <c r="S32" s="45">
        <v>11000</v>
      </c>
      <c r="T32" s="45"/>
      <c r="U32" s="45"/>
      <c r="V32" s="45"/>
      <c r="W32" s="45"/>
      <c r="X32" s="45"/>
      <c r="Y32" s="45"/>
      <c r="Z32" s="45"/>
      <c r="AA32" s="45"/>
      <c r="AB32" s="45"/>
      <c r="AC32" s="46"/>
      <c r="AD32" s="45"/>
      <c r="AE32" s="45"/>
      <c r="AF32" s="45"/>
      <c r="AG32" s="43"/>
      <c r="AH32" s="43"/>
      <c r="AI32" s="43"/>
    </row>
    <row r="33" spans="1:35" x14ac:dyDescent="0.25">
      <c r="A33" s="3" t="s">
        <v>41</v>
      </c>
      <c r="B33" s="3">
        <v>3</v>
      </c>
      <c r="C33" s="37">
        <v>4</v>
      </c>
      <c r="D33" s="38">
        <v>850</v>
      </c>
      <c r="E33" s="38">
        <f t="shared" si="4"/>
        <v>3505.5</v>
      </c>
      <c r="F33" s="38">
        <v>16000</v>
      </c>
      <c r="G33" s="38">
        <f t="shared" si="1"/>
        <v>51000</v>
      </c>
      <c r="H33" s="38">
        <f t="shared" si="0"/>
        <v>71355.5</v>
      </c>
      <c r="I33" s="38"/>
      <c r="J33" s="38"/>
      <c r="K33" s="38">
        <v>25000</v>
      </c>
      <c r="L33" s="4">
        <v>5000</v>
      </c>
      <c r="M33" s="4"/>
      <c r="N33" s="38"/>
      <c r="O33" s="38"/>
      <c r="P33" s="38">
        <v>25456</v>
      </c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>
        <v>5000</v>
      </c>
      <c r="AB33" s="38"/>
      <c r="AC33" s="39"/>
      <c r="AD33" s="38">
        <v>6900</v>
      </c>
      <c r="AE33" s="38"/>
      <c r="AF33" s="38"/>
      <c r="AG33" s="40">
        <v>4000</v>
      </c>
      <c r="AH33" s="40"/>
      <c r="AI33" s="40"/>
    </row>
    <row r="34" spans="1:35" x14ac:dyDescent="0.25">
      <c r="A34" s="36" t="s">
        <v>42</v>
      </c>
      <c r="B34" s="41">
        <v>4</v>
      </c>
      <c r="C34" s="41">
        <v>3</v>
      </c>
      <c r="D34" s="38">
        <v>850</v>
      </c>
      <c r="E34" s="38">
        <f t="shared" si="4"/>
        <v>3505.5</v>
      </c>
      <c r="F34" s="38">
        <v>16000</v>
      </c>
      <c r="G34" s="38">
        <f t="shared" si="1"/>
        <v>51000</v>
      </c>
      <c r="H34" s="38">
        <f t="shared" si="0"/>
        <v>71355.5</v>
      </c>
      <c r="I34" s="47"/>
      <c r="J34" s="47"/>
      <c r="K34" s="47">
        <v>25000</v>
      </c>
      <c r="L34" s="4">
        <v>5000</v>
      </c>
      <c r="M34" s="4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8"/>
      <c r="AD34" s="47"/>
      <c r="AE34" s="47">
        <v>14000</v>
      </c>
      <c r="AF34" s="47"/>
      <c r="AG34" s="47"/>
      <c r="AH34" s="47"/>
      <c r="AI34" s="47">
        <v>27356</v>
      </c>
    </row>
    <row r="35" spans="1:35" x14ac:dyDescent="0.25">
      <c r="A35" s="3" t="s">
        <v>43</v>
      </c>
      <c r="B35" s="3">
        <v>2</v>
      </c>
      <c r="C35" s="37">
        <v>2</v>
      </c>
      <c r="D35" s="38">
        <v>850</v>
      </c>
      <c r="E35" s="38">
        <f t="shared" si="4"/>
        <v>3505.5</v>
      </c>
      <c r="F35" s="38">
        <v>16000</v>
      </c>
      <c r="G35" s="38">
        <f t="shared" si="1"/>
        <v>51000</v>
      </c>
      <c r="H35" s="38">
        <f t="shared" si="0"/>
        <v>71355.5</v>
      </c>
      <c r="I35" s="45"/>
      <c r="J35" s="45"/>
      <c r="K35" s="45">
        <f>25000-4167</f>
        <v>20833</v>
      </c>
      <c r="L35" s="4">
        <v>5000</v>
      </c>
      <c r="M35" s="4">
        <f>50000/12*0.5*2</f>
        <v>4166.666666666667</v>
      </c>
      <c r="N35" s="45"/>
      <c r="O35" s="45"/>
      <c r="P35" s="45"/>
      <c r="Q35" s="45">
        <v>13000</v>
      </c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6"/>
      <c r="AD35" s="45"/>
      <c r="AE35" s="45"/>
      <c r="AF35" s="45"/>
      <c r="AG35" s="43"/>
      <c r="AH35" s="43"/>
      <c r="AI35" s="43">
        <v>28356</v>
      </c>
    </row>
    <row r="36" spans="1:35" x14ac:dyDescent="0.25">
      <c r="A36" s="3" t="s">
        <v>44</v>
      </c>
      <c r="B36" s="49">
        <v>3</v>
      </c>
      <c r="C36" s="37">
        <v>4</v>
      </c>
      <c r="D36" s="38">
        <v>850</v>
      </c>
      <c r="E36" s="38">
        <f t="shared" si="4"/>
        <v>3505.5</v>
      </c>
      <c r="F36" s="38">
        <v>16000</v>
      </c>
      <c r="G36" s="38">
        <f t="shared" si="1"/>
        <v>51000</v>
      </c>
      <c r="H36" s="38">
        <f t="shared" si="0"/>
        <v>71355.5</v>
      </c>
      <c r="I36" s="4">
        <f>F36+E36+D36</f>
        <v>20355.5</v>
      </c>
      <c r="J36" s="47"/>
      <c r="K36" s="45">
        <v>20833</v>
      </c>
      <c r="L36" s="4">
        <v>5000</v>
      </c>
      <c r="M36" s="4">
        <f>50000/12*0.5*2</f>
        <v>4166.666666666667</v>
      </c>
      <c r="N36" s="45"/>
      <c r="O36" s="45"/>
      <c r="P36" s="45">
        <v>15900</v>
      </c>
      <c r="Q36" s="45"/>
      <c r="R36" s="45"/>
      <c r="S36" s="45"/>
      <c r="T36" s="45"/>
      <c r="U36" s="45">
        <v>2250</v>
      </c>
      <c r="V36" s="45"/>
      <c r="W36" s="45"/>
      <c r="X36" s="45"/>
      <c r="Y36" s="45">
        <v>1100</v>
      </c>
      <c r="Z36" s="45"/>
      <c r="AA36" s="45"/>
      <c r="AB36" s="45"/>
      <c r="AC36" s="46"/>
      <c r="AD36" s="45"/>
      <c r="AE36" s="45"/>
      <c r="AF36" s="45">
        <v>1750</v>
      </c>
      <c r="AG36" s="43"/>
      <c r="AH36" s="43"/>
      <c r="AI36" s="43"/>
    </row>
    <row r="37" spans="1:35" x14ac:dyDescent="0.25">
      <c r="A37" s="36" t="s">
        <v>46</v>
      </c>
      <c r="B37" s="41">
        <v>4</v>
      </c>
      <c r="C37" s="50">
        <v>4</v>
      </c>
      <c r="D37" s="38">
        <v>850</v>
      </c>
      <c r="E37" s="38">
        <f t="shared" si="4"/>
        <v>3505.5</v>
      </c>
      <c r="F37" s="38">
        <v>16000</v>
      </c>
      <c r="G37" s="38">
        <f t="shared" si="1"/>
        <v>51000</v>
      </c>
      <c r="H37" s="38">
        <f t="shared" si="0"/>
        <v>71355.5</v>
      </c>
      <c r="I37" s="47"/>
      <c r="J37" s="47">
        <f>F37+E37+D37</f>
        <v>20355.5</v>
      </c>
      <c r="K37" s="47">
        <v>27144</v>
      </c>
      <c r="L37" s="4">
        <v>5000</v>
      </c>
      <c r="M37" s="4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>
        <v>5000</v>
      </c>
      <c r="Y37" s="47"/>
      <c r="Z37" s="47"/>
      <c r="AA37" s="47"/>
      <c r="AB37" s="47">
        <v>13856</v>
      </c>
      <c r="AC37" s="48"/>
      <c r="AD37" s="47"/>
      <c r="AE37" s="47"/>
      <c r="AF37" s="47"/>
      <c r="AG37" s="47"/>
      <c r="AH37" s="47"/>
      <c r="AI37" s="47"/>
    </row>
    <row r="38" spans="1:35" x14ac:dyDescent="0.25">
      <c r="A38" s="3" t="s">
        <v>49</v>
      </c>
      <c r="B38" s="41">
        <v>4</v>
      </c>
      <c r="C38" s="41">
        <v>4</v>
      </c>
      <c r="D38" s="38">
        <v>850</v>
      </c>
      <c r="E38" s="38">
        <f t="shared" si="4"/>
        <v>3505.5</v>
      </c>
      <c r="F38" s="38">
        <v>16000</v>
      </c>
      <c r="G38" s="38">
        <f t="shared" si="1"/>
        <v>51000</v>
      </c>
      <c r="H38" s="38">
        <f t="shared" si="0"/>
        <v>71355.5</v>
      </c>
      <c r="I38" s="47"/>
      <c r="J38" s="47"/>
      <c r="K38" s="47">
        <v>25000</v>
      </c>
      <c r="L38" s="4">
        <v>5000</v>
      </c>
      <c r="M38" s="4"/>
      <c r="N38" s="47"/>
      <c r="O38" s="47"/>
      <c r="P38" s="47"/>
      <c r="Q38" s="47"/>
      <c r="R38" s="47"/>
      <c r="S38" s="47"/>
      <c r="T38" s="47"/>
      <c r="U38" s="47"/>
      <c r="V38" s="47">
        <v>41356</v>
      </c>
      <c r="W38" s="47"/>
      <c r="X38" s="47"/>
      <c r="Y38" s="47"/>
      <c r="Z38" s="47"/>
      <c r="AA38" s="47"/>
      <c r="AB38" s="47"/>
      <c r="AC38" s="48"/>
      <c r="AD38" s="47"/>
      <c r="AE38" s="47"/>
      <c r="AF38" s="47"/>
      <c r="AG38" s="47"/>
      <c r="AH38" s="47"/>
      <c r="AI38" s="47"/>
    </row>
    <row r="39" spans="1:35" ht="16.5" x14ac:dyDescent="0.35">
      <c r="A39" s="36" t="s">
        <v>51</v>
      </c>
      <c r="B39" s="49">
        <v>4</v>
      </c>
      <c r="C39" s="37">
        <v>4</v>
      </c>
      <c r="D39" s="38">
        <v>850</v>
      </c>
      <c r="E39" s="38">
        <f t="shared" si="4"/>
        <v>3505.5</v>
      </c>
      <c r="F39" s="38">
        <v>16000</v>
      </c>
      <c r="G39" s="38">
        <f t="shared" si="1"/>
        <v>51000</v>
      </c>
      <c r="H39" s="38">
        <f t="shared" si="0"/>
        <v>71355.5</v>
      </c>
      <c r="I39" s="45"/>
      <c r="J39" s="45"/>
      <c r="K39" s="45">
        <v>25000</v>
      </c>
      <c r="L39" s="4">
        <v>5000</v>
      </c>
      <c r="M39" s="4"/>
      <c r="N39" s="45"/>
      <c r="O39" s="45"/>
      <c r="P39" s="45"/>
      <c r="Q39" s="45"/>
      <c r="R39" s="45">
        <v>10000</v>
      </c>
      <c r="S39" s="45"/>
      <c r="T39" s="45"/>
      <c r="U39" s="45"/>
      <c r="V39" s="51"/>
      <c r="W39" s="45"/>
      <c r="X39" s="45"/>
      <c r="Y39" s="45"/>
      <c r="Z39" s="45"/>
      <c r="AA39" s="45"/>
      <c r="AB39" s="45"/>
      <c r="AC39" s="46"/>
      <c r="AD39" s="45"/>
      <c r="AE39" s="45"/>
      <c r="AF39" s="45"/>
      <c r="AG39" s="43"/>
      <c r="AH39" s="43"/>
      <c r="AI39" s="43">
        <v>31356</v>
      </c>
    </row>
    <row r="40" spans="1:35" x14ac:dyDescent="0.25">
      <c r="A40" s="3" t="s">
        <v>53</v>
      </c>
      <c r="B40" s="3">
        <v>3</v>
      </c>
      <c r="C40" s="37">
        <v>3</v>
      </c>
      <c r="D40" s="38">
        <v>850</v>
      </c>
      <c r="E40" s="38">
        <f t="shared" si="4"/>
        <v>3505.5</v>
      </c>
      <c r="F40" s="38">
        <v>16000</v>
      </c>
      <c r="G40" s="38">
        <f t="shared" si="1"/>
        <v>51000</v>
      </c>
      <c r="H40" s="38">
        <f t="shared" si="0"/>
        <v>71355.5</v>
      </c>
      <c r="I40" s="45"/>
      <c r="J40" s="45"/>
      <c r="K40" s="45">
        <v>25000</v>
      </c>
      <c r="L40" s="4">
        <v>5000</v>
      </c>
      <c r="M40" s="4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>
        <v>41356</v>
      </c>
      <c r="AA40" s="45"/>
      <c r="AB40" s="45"/>
      <c r="AC40" s="46"/>
      <c r="AD40" s="45"/>
      <c r="AE40" s="45"/>
      <c r="AF40" s="45"/>
      <c r="AG40" s="43"/>
      <c r="AH40" s="43"/>
      <c r="AI40" s="43"/>
    </row>
    <row r="41" spans="1:35" x14ac:dyDescent="0.25">
      <c r="A41" s="3" t="s">
        <v>54</v>
      </c>
      <c r="B41" s="3">
        <v>3</v>
      </c>
      <c r="C41" s="37">
        <v>4</v>
      </c>
      <c r="D41" s="38">
        <v>850</v>
      </c>
      <c r="E41" s="38">
        <f t="shared" si="4"/>
        <v>3505.5</v>
      </c>
      <c r="F41" s="38">
        <v>16000</v>
      </c>
      <c r="G41" s="38">
        <f t="shared" si="1"/>
        <v>51000</v>
      </c>
      <c r="H41" s="38">
        <f t="shared" si="0"/>
        <v>71355.5</v>
      </c>
      <c r="I41" s="4">
        <f>F41+E41+D41</f>
        <v>20355.5</v>
      </c>
      <c r="J41" s="47"/>
      <c r="K41" s="45">
        <v>25000</v>
      </c>
      <c r="L41" s="4">
        <v>5000</v>
      </c>
      <c r="M41" s="4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6"/>
      <c r="AD41" s="45"/>
      <c r="AE41" s="45"/>
      <c r="AF41" s="45"/>
      <c r="AG41" s="43"/>
      <c r="AH41" s="43"/>
      <c r="AI41" s="43">
        <v>21000</v>
      </c>
    </row>
    <row r="42" spans="1:35" x14ac:dyDescent="0.25">
      <c r="A42" s="36" t="s">
        <v>55</v>
      </c>
      <c r="B42" s="41">
        <v>4</v>
      </c>
      <c r="C42" s="41">
        <v>4</v>
      </c>
      <c r="D42" s="38">
        <v>850</v>
      </c>
      <c r="E42" s="38">
        <f t="shared" si="4"/>
        <v>3505.5</v>
      </c>
      <c r="F42" s="38">
        <v>16000</v>
      </c>
      <c r="G42" s="38">
        <f t="shared" si="1"/>
        <v>51000</v>
      </c>
      <c r="H42" s="38">
        <f t="shared" si="0"/>
        <v>71355.5</v>
      </c>
      <c r="I42" s="47"/>
      <c r="J42" s="47"/>
      <c r="K42" s="47">
        <v>25000</v>
      </c>
      <c r="L42" s="4">
        <v>5000</v>
      </c>
      <c r="M42" s="4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>
        <v>41356</v>
      </c>
      <c r="Y42" s="47"/>
      <c r="Z42" s="47"/>
      <c r="AA42" s="47"/>
      <c r="AB42" s="47"/>
      <c r="AC42" s="48"/>
      <c r="AD42" s="47"/>
      <c r="AE42" s="47"/>
      <c r="AF42" s="47"/>
      <c r="AG42" s="47"/>
      <c r="AH42" s="47"/>
      <c r="AI42" s="47"/>
    </row>
    <row r="43" spans="1:35" x14ac:dyDescent="0.25">
      <c r="A43" s="3" t="s">
        <v>56</v>
      </c>
      <c r="B43" s="3">
        <v>2</v>
      </c>
      <c r="C43" s="37">
        <v>3</v>
      </c>
      <c r="D43" s="38">
        <v>850</v>
      </c>
      <c r="E43" s="38">
        <f t="shared" si="4"/>
        <v>3505.5</v>
      </c>
      <c r="F43" s="38">
        <v>16000</v>
      </c>
      <c r="G43" s="38">
        <f t="shared" si="1"/>
        <v>51000</v>
      </c>
      <c r="H43" s="38">
        <f t="shared" si="0"/>
        <v>71355.5</v>
      </c>
      <c r="I43" s="45"/>
      <c r="J43" s="45"/>
      <c r="K43" s="45">
        <v>20833</v>
      </c>
      <c r="L43" s="4">
        <v>5000</v>
      </c>
      <c r="M43" s="4">
        <f>50000/12*0.5*2</f>
        <v>4166.666666666667</v>
      </c>
      <c r="N43" s="45">
        <f>D43+E43+F43+10000</f>
        <v>30355.5</v>
      </c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>
        <v>11000</v>
      </c>
      <c r="AA43" s="45"/>
      <c r="AB43" s="45"/>
      <c r="AC43" s="46"/>
      <c r="AD43" s="45"/>
      <c r="AE43" s="45"/>
      <c r="AF43" s="45"/>
      <c r="AG43" s="43"/>
      <c r="AH43" s="43"/>
      <c r="AI43" s="43"/>
    </row>
    <row r="44" spans="1:35" x14ac:dyDescent="0.25">
      <c r="A44" s="3" t="s">
        <v>57</v>
      </c>
      <c r="B44" s="41">
        <v>4</v>
      </c>
      <c r="C44" s="41">
        <v>4</v>
      </c>
      <c r="D44" s="38">
        <v>850</v>
      </c>
      <c r="E44" s="38">
        <f>1558+1947.5</f>
        <v>3505.5</v>
      </c>
      <c r="F44" s="38">
        <v>16000</v>
      </c>
      <c r="G44" s="52">
        <f t="shared" si="1"/>
        <v>51000</v>
      </c>
      <c r="H44" s="38">
        <f t="shared" si="0"/>
        <v>71355.5</v>
      </c>
      <c r="I44" s="4">
        <f>F44+E44+D44</f>
        <v>20355.5</v>
      </c>
      <c r="J44" s="47"/>
      <c r="K44" s="47">
        <v>25000</v>
      </c>
      <c r="L44" s="4">
        <v>5000</v>
      </c>
      <c r="M44" s="4"/>
      <c r="N44" s="47"/>
      <c r="O44" s="47"/>
      <c r="P44" s="47"/>
      <c r="Q44" s="47"/>
      <c r="R44" s="53"/>
      <c r="S44" s="47"/>
      <c r="T44" s="47"/>
      <c r="U44" s="47">
        <v>7750</v>
      </c>
      <c r="V44" s="47"/>
      <c r="W44" s="47"/>
      <c r="X44" s="47"/>
      <c r="Y44" s="47"/>
      <c r="Z44" s="47"/>
      <c r="AA44" s="47"/>
      <c r="AB44" s="47"/>
      <c r="AC44" s="48"/>
      <c r="AD44" s="47"/>
      <c r="AE44" s="47"/>
      <c r="AF44" s="47"/>
      <c r="AG44" s="47"/>
      <c r="AH44" s="43">
        <v>13250</v>
      </c>
      <c r="AI44" s="47"/>
    </row>
    <row r="45" spans="1:35" s="54" customFormat="1" x14ac:dyDescent="0.25">
      <c r="A45" s="60"/>
      <c r="B45" s="61"/>
      <c r="C45" s="61"/>
      <c r="D45" s="62"/>
      <c r="E45" s="62"/>
      <c r="F45" s="62"/>
      <c r="G45" s="63"/>
      <c r="H45" s="62"/>
      <c r="I45" s="64"/>
      <c r="J45" s="65"/>
      <c r="K45" s="65"/>
      <c r="L45" s="64"/>
      <c r="M45" s="64"/>
      <c r="N45" s="65"/>
      <c r="O45" s="65"/>
      <c r="P45" s="65"/>
      <c r="Q45" s="65"/>
      <c r="R45" s="66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7"/>
      <c r="AD45" s="65"/>
      <c r="AE45" s="65"/>
      <c r="AF45" s="65"/>
      <c r="AG45" s="65"/>
      <c r="AH45" s="68"/>
      <c r="AI45" s="65"/>
    </row>
    <row r="46" spans="1:35" ht="50.25" thickBot="1" x14ac:dyDescent="0.35">
      <c r="A46" s="95" t="s">
        <v>0</v>
      </c>
      <c r="B46" s="90" t="s">
        <v>1</v>
      </c>
      <c r="C46" s="94" t="s">
        <v>64</v>
      </c>
      <c r="D46" s="90" t="s">
        <v>3</v>
      </c>
      <c r="E46" s="90" t="s">
        <v>4</v>
      </c>
      <c r="F46" s="93" t="s">
        <v>5</v>
      </c>
      <c r="G46" s="93" t="s">
        <v>6</v>
      </c>
      <c r="H46" s="90" t="s">
        <v>65</v>
      </c>
      <c r="I46" s="93" t="s">
        <v>66</v>
      </c>
      <c r="J46" s="93" t="s">
        <v>67</v>
      </c>
      <c r="K46" s="93" t="s">
        <v>8</v>
      </c>
      <c r="L46" s="93" t="s">
        <v>68</v>
      </c>
      <c r="M46" s="93" t="s">
        <v>69</v>
      </c>
      <c r="N46" s="92" t="s">
        <v>13</v>
      </c>
      <c r="O46" s="92" t="s">
        <v>15</v>
      </c>
      <c r="P46" s="92" t="s">
        <v>16</v>
      </c>
      <c r="Q46" s="92" t="s">
        <v>17</v>
      </c>
      <c r="R46" s="92" t="s">
        <v>70</v>
      </c>
      <c r="S46" s="92" t="s">
        <v>19</v>
      </c>
      <c r="T46" s="92" t="s">
        <v>20</v>
      </c>
      <c r="U46" s="92" t="s">
        <v>71</v>
      </c>
      <c r="V46" s="92" t="s">
        <v>22</v>
      </c>
      <c r="W46" s="92" t="s">
        <v>23</v>
      </c>
      <c r="X46" s="92" t="s">
        <v>24</v>
      </c>
      <c r="Y46" s="92" t="s">
        <v>25</v>
      </c>
      <c r="Z46" s="92" t="s">
        <v>26</v>
      </c>
      <c r="AA46" s="92" t="s">
        <v>27</v>
      </c>
      <c r="AB46" s="92" t="s">
        <v>28</v>
      </c>
      <c r="AC46" s="92" t="s">
        <v>29</v>
      </c>
      <c r="AD46" s="92" t="s">
        <v>30</v>
      </c>
      <c r="AE46" s="92" t="s">
        <v>31</v>
      </c>
      <c r="AF46" s="91" t="s">
        <v>72</v>
      </c>
      <c r="AG46" s="91" t="s">
        <v>33</v>
      </c>
      <c r="AH46" s="91" t="s">
        <v>34</v>
      </c>
    </row>
    <row r="47" spans="1:35" ht="17.25" thickTop="1" x14ac:dyDescent="0.25">
      <c r="A47" s="80" t="s">
        <v>35</v>
      </c>
      <c r="B47" s="79">
        <v>3</v>
      </c>
      <c r="C47" s="78">
        <v>3</v>
      </c>
      <c r="D47" s="77">
        <v>850</v>
      </c>
      <c r="E47" s="77">
        <v>3505.5</v>
      </c>
      <c r="F47" s="77">
        <v>16000</v>
      </c>
      <c r="G47" s="77">
        <v>0</v>
      </c>
      <c r="H47" s="97">
        <v>500</v>
      </c>
      <c r="I47" s="101">
        <v>20855.5</v>
      </c>
      <c r="J47" s="77"/>
      <c r="K47" s="77"/>
      <c r="L47" s="77"/>
      <c r="M47" s="77"/>
      <c r="N47" s="77"/>
      <c r="O47" s="77"/>
      <c r="P47" s="77"/>
      <c r="Q47" s="101">
        <v>20856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6"/>
      <c r="AG47" s="76"/>
      <c r="AH47" s="76"/>
    </row>
    <row r="48" spans="1:35" ht="16.5" x14ac:dyDescent="0.25">
      <c r="A48" s="83" t="s">
        <v>36</v>
      </c>
      <c r="B48" s="79">
        <v>1</v>
      </c>
      <c r="C48" s="78">
        <v>1</v>
      </c>
      <c r="D48" s="77">
        <v>850</v>
      </c>
      <c r="E48" s="77">
        <v>3116</v>
      </c>
      <c r="F48" s="77">
        <v>16000</v>
      </c>
      <c r="G48" s="77">
        <v>27144</v>
      </c>
      <c r="H48" s="96"/>
      <c r="I48" s="101">
        <v>47110</v>
      </c>
      <c r="J48" s="77"/>
      <c r="K48" s="77"/>
      <c r="L48" s="77"/>
      <c r="M48" s="77"/>
      <c r="N48" s="101">
        <v>47110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6"/>
      <c r="AG48" s="76"/>
      <c r="AH48" s="76"/>
    </row>
    <row r="49" spans="1:34" ht="16.5" x14ac:dyDescent="0.25">
      <c r="A49" s="83" t="s">
        <v>37</v>
      </c>
      <c r="B49" s="81">
        <v>2</v>
      </c>
      <c r="C49" s="82">
        <v>2</v>
      </c>
      <c r="D49" s="77">
        <v>850</v>
      </c>
      <c r="E49" s="77">
        <v>3505.5</v>
      </c>
      <c r="F49" s="77">
        <v>16000</v>
      </c>
      <c r="G49" s="77">
        <v>10000</v>
      </c>
      <c r="H49" s="97">
        <v>500</v>
      </c>
      <c r="I49" s="77">
        <v>30855.5</v>
      </c>
      <c r="J49" s="75"/>
      <c r="K49" s="103">
        <v>20356</v>
      </c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>
        <v>2200</v>
      </c>
      <c r="W49" s="75"/>
      <c r="X49" s="75"/>
      <c r="Y49" s="75"/>
      <c r="Z49" s="75"/>
      <c r="AA49" s="75"/>
      <c r="AB49" s="75"/>
      <c r="AC49" s="75"/>
      <c r="AD49" s="75"/>
      <c r="AE49" s="75"/>
      <c r="AF49" s="81"/>
      <c r="AG49" s="98">
        <v>8300</v>
      </c>
      <c r="AH49" s="88"/>
    </row>
    <row r="50" spans="1:34" ht="16.5" x14ac:dyDescent="0.25">
      <c r="A50" s="83" t="s">
        <v>38</v>
      </c>
      <c r="B50" s="81">
        <v>4</v>
      </c>
      <c r="C50" s="78">
        <v>3</v>
      </c>
      <c r="D50" s="77">
        <v>850</v>
      </c>
      <c r="E50" s="77">
        <v>3505.5</v>
      </c>
      <c r="F50" s="77">
        <v>16000</v>
      </c>
      <c r="G50" s="77">
        <v>0</v>
      </c>
      <c r="H50" s="77"/>
      <c r="I50" s="101">
        <v>20355.5</v>
      </c>
      <c r="J50" s="77"/>
      <c r="K50" s="77"/>
      <c r="L50" s="77"/>
      <c r="M50" s="77"/>
      <c r="N50" s="77"/>
      <c r="O50" s="75"/>
      <c r="P50" s="75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6"/>
      <c r="AG50" s="76"/>
      <c r="AH50" s="107">
        <v>20355.5</v>
      </c>
    </row>
    <row r="51" spans="1:34" ht="16.5" x14ac:dyDescent="0.25">
      <c r="A51" s="83" t="s">
        <v>73</v>
      </c>
      <c r="B51" s="81">
        <v>6</v>
      </c>
      <c r="C51" s="78">
        <v>2</v>
      </c>
      <c r="D51" s="77"/>
      <c r="E51" s="77"/>
      <c r="F51" s="77">
        <v>47556</v>
      </c>
      <c r="G51" s="77">
        <v>0</v>
      </c>
      <c r="H51" s="77"/>
      <c r="I51" s="77">
        <v>47556</v>
      </c>
      <c r="J51" s="77"/>
      <c r="K51" s="77"/>
      <c r="L51" s="89">
        <v>47556</v>
      </c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76"/>
      <c r="AG51" s="76"/>
      <c r="AH51" s="76"/>
    </row>
    <row r="52" spans="1:34" ht="16.5" x14ac:dyDescent="0.25">
      <c r="A52" s="83" t="s">
        <v>74</v>
      </c>
      <c r="B52" s="81">
        <v>5</v>
      </c>
      <c r="C52" s="78">
        <v>3</v>
      </c>
      <c r="D52" s="77"/>
      <c r="E52" s="77"/>
      <c r="F52" s="77">
        <v>16000</v>
      </c>
      <c r="G52" s="77">
        <v>0</v>
      </c>
      <c r="H52" s="77"/>
      <c r="I52" s="101">
        <v>16000</v>
      </c>
      <c r="J52" s="77"/>
      <c r="K52" s="89">
        <v>16000</v>
      </c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6"/>
      <c r="AG52" s="76"/>
      <c r="AH52" s="76"/>
    </row>
    <row r="53" spans="1:34" ht="16.5" x14ac:dyDescent="0.25">
      <c r="A53" s="83" t="s">
        <v>39</v>
      </c>
      <c r="B53" s="79">
        <v>3</v>
      </c>
      <c r="C53" s="78">
        <v>3</v>
      </c>
      <c r="D53" s="77">
        <v>850</v>
      </c>
      <c r="E53" s="77">
        <v>3505.5</v>
      </c>
      <c r="F53" s="77">
        <v>16000</v>
      </c>
      <c r="G53" s="77"/>
      <c r="H53" s="97">
        <v>500</v>
      </c>
      <c r="I53" s="77">
        <v>20855.5</v>
      </c>
      <c r="J53" s="77"/>
      <c r="K53" s="102">
        <v>8000</v>
      </c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101">
        <v>12855.5</v>
      </c>
      <c r="AB53" s="77"/>
      <c r="AC53" s="77"/>
      <c r="AD53" s="77"/>
      <c r="AE53" s="77"/>
      <c r="AF53" s="76"/>
      <c r="AG53" s="76"/>
      <c r="AH53" s="76"/>
    </row>
    <row r="54" spans="1:34" ht="16.5" x14ac:dyDescent="0.25">
      <c r="A54" s="83" t="s">
        <v>75</v>
      </c>
      <c r="B54" s="81">
        <v>5</v>
      </c>
      <c r="C54" s="78">
        <v>3</v>
      </c>
      <c r="D54" s="77"/>
      <c r="E54" s="77"/>
      <c r="F54" s="77">
        <v>8000</v>
      </c>
      <c r="G54" s="77"/>
      <c r="H54" s="77"/>
      <c r="I54" s="104">
        <v>8000</v>
      </c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6"/>
      <c r="AG54" s="76"/>
      <c r="AH54" s="105">
        <v>8000</v>
      </c>
    </row>
    <row r="55" spans="1:34" ht="16.5" x14ac:dyDescent="0.25">
      <c r="A55" s="80" t="s">
        <v>41</v>
      </c>
      <c r="B55" s="79">
        <v>1</v>
      </c>
      <c r="C55" s="78"/>
      <c r="D55" s="77">
        <v>850</v>
      </c>
      <c r="E55" s="77">
        <v>3116</v>
      </c>
      <c r="F55" s="77">
        <v>16000</v>
      </c>
      <c r="G55" s="77">
        <v>27144</v>
      </c>
      <c r="H55" s="77"/>
      <c r="I55" s="101">
        <v>47110</v>
      </c>
      <c r="J55" s="77"/>
      <c r="K55" s="77"/>
      <c r="L55" s="77">
        <v>47110</v>
      </c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6"/>
      <c r="AG55" s="76"/>
      <c r="AH55" s="76"/>
    </row>
    <row r="56" spans="1:34" ht="16.5" x14ac:dyDescent="0.25">
      <c r="A56" s="83" t="s">
        <v>76</v>
      </c>
      <c r="B56" s="81">
        <v>5</v>
      </c>
      <c r="C56" s="78">
        <v>3</v>
      </c>
      <c r="D56" s="77">
        <v>850</v>
      </c>
      <c r="E56" s="77">
        <v>3505.5</v>
      </c>
      <c r="F56" s="77">
        <v>16000</v>
      </c>
      <c r="G56" s="77">
        <v>27144</v>
      </c>
      <c r="H56" s="77"/>
      <c r="I56" s="101">
        <v>47499.5</v>
      </c>
      <c r="J56" s="77">
        <v>47499.5</v>
      </c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6"/>
      <c r="AG56" s="76"/>
      <c r="AH56" s="76"/>
    </row>
    <row r="57" spans="1:34" ht="16.5" x14ac:dyDescent="0.25">
      <c r="A57" s="83" t="s">
        <v>42</v>
      </c>
      <c r="B57" s="81">
        <v>2</v>
      </c>
      <c r="C57" s="82">
        <v>0</v>
      </c>
      <c r="D57" s="77">
        <v>850</v>
      </c>
      <c r="E57" s="77">
        <v>3505.5</v>
      </c>
      <c r="F57" s="77">
        <v>16000</v>
      </c>
      <c r="G57" s="77">
        <v>10000</v>
      </c>
      <c r="H57" s="77"/>
      <c r="I57" s="101">
        <v>30355.5</v>
      </c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81"/>
      <c r="AG57" s="81"/>
      <c r="AH57" s="106">
        <v>30355.5</v>
      </c>
    </row>
    <row r="58" spans="1:34" ht="16.5" x14ac:dyDescent="0.25">
      <c r="A58" s="83" t="s">
        <v>77</v>
      </c>
      <c r="B58" s="81">
        <v>6</v>
      </c>
      <c r="C58" s="78">
        <v>3</v>
      </c>
      <c r="D58" s="77"/>
      <c r="E58" s="77"/>
      <c r="F58" s="77">
        <v>16000</v>
      </c>
      <c r="G58" s="77"/>
      <c r="H58" s="97">
        <v>500</v>
      </c>
      <c r="I58" s="102">
        <v>16500</v>
      </c>
      <c r="J58" s="76"/>
      <c r="K58" s="102">
        <v>4000</v>
      </c>
      <c r="L58" s="77"/>
      <c r="M58" s="77"/>
      <c r="N58" s="77"/>
      <c r="O58" s="77">
        <v>500</v>
      </c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102">
        <v>12000</v>
      </c>
      <c r="AF58" s="76"/>
      <c r="AG58" s="76"/>
      <c r="AH58" s="76"/>
    </row>
    <row r="59" spans="1:34" ht="16.5" x14ac:dyDescent="0.25">
      <c r="A59" s="83" t="s">
        <v>45</v>
      </c>
      <c r="B59" s="84">
        <v>3</v>
      </c>
      <c r="C59" s="87">
        <v>2</v>
      </c>
      <c r="D59" s="77">
        <v>850</v>
      </c>
      <c r="E59" s="77">
        <v>3505.5</v>
      </c>
      <c r="F59" s="77">
        <v>16000</v>
      </c>
      <c r="G59" s="77"/>
      <c r="H59" s="77"/>
      <c r="I59" s="101">
        <v>20355.5</v>
      </c>
      <c r="J59" s="77"/>
      <c r="K59" s="101">
        <v>20355.5</v>
      </c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6"/>
      <c r="AG59" s="76"/>
      <c r="AH59" s="76"/>
    </row>
    <row r="60" spans="1:34" ht="16.5" x14ac:dyDescent="0.25">
      <c r="A60" s="83" t="s">
        <v>46</v>
      </c>
      <c r="B60" s="81">
        <v>2</v>
      </c>
      <c r="C60" s="86" t="s">
        <v>78</v>
      </c>
      <c r="D60" s="77">
        <v>850</v>
      </c>
      <c r="E60" s="77">
        <v>3505.5</v>
      </c>
      <c r="F60" s="77">
        <v>16000</v>
      </c>
      <c r="G60" s="77">
        <v>27144</v>
      </c>
      <c r="H60" s="77"/>
      <c r="I60" s="101">
        <v>47499.5</v>
      </c>
      <c r="J60" s="75"/>
      <c r="K60" s="75"/>
      <c r="L60" s="103">
        <v>47499.5</v>
      </c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81"/>
      <c r="AG60" s="81"/>
      <c r="AH60" s="81"/>
    </row>
    <row r="61" spans="1:34" ht="49.5" x14ac:dyDescent="0.25">
      <c r="A61" s="85" t="s">
        <v>79</v>
      </c>
      <c r="B61" s="81">
        <v>4</v>
      </c>
      <c r="C61" s="78">
        <v>4</v>
      </c>
      <c r="D61" s="77">
        <v>850</v>
      </c>
      <c r="E61" s="77">
        <v>3505.5</v>
      </c>
      <c r="F61" s="77">
        <v>16000</v>
      </c>
      <c r="G61" s="77">
        <v>0</v>
      </c>
      <c r="H61" s="97">
        <v>500</v>
      </c>
      <c r="I61" s="77">
        <v>20855.5</v>
      </c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102">
        <v>6761.5</v>
      </c>
      <c r="Z61" s="77"/>
      <c r="AA61" s="77"/>
      <c r="AB61" s="101">
        <v>14094</v>
      </c>
      <c r="AC61" s="77"/>
      <c r="AD61" s="77"/>
      <c r="AE61" s="77"/>
      <c r="AF61" s="76"/>
      <c r="AG61" s="76"/>
      <c r="AH61" s="76"/>
    </row>
    <row r="62" spans="1:34" ht="16.5" x14ac:dyDescent="0.25">
      <c r="A62" s="80" t="s">
        <v>80</v>
      </c>
      <c r="B62" s="81">
        <v>4</v>
      </c>
      <c r="C62" s="78">
        <v>3</v>
      </c>
      <c r="D62" s="77">
        <v>850</v>
      </c>
      <c r="E62" s="77">
        <v>3505.5</v>
      </c>
      <c r="F62" s="77">
        <v>16000</v>
      </c>
      <c r="G62" s="77"/>
      <c r="H62" s="77"/>
      <c r="I62" s="101">
        <v>20355.5</v>
      </c>
      <c r="J62" s="77"/>
      <c r="K62" s="101">
        <v>20355.5</v>
      </c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6"/>
      <c r="AG62" s="76"/>
      <c r="AH62" s="76"/>
    </row>
    <row r="63" spans="1:34" ht="16.5" x14ac:dyDescent="0.25">
      <c r="A63" s="80" t="s">
        <v>49</v>
      </c>
      <c r="B63" s="81">
        <v>2</v>
      </c>
      <c r="C63" s="82">
        <v>2</v>
      </c>
      <c r="D63" s="77">
        <v>850</v>
      </c>
      <c r="E63" s="77">
        <v>3505.5</v>
      </c>
      <c r="F63" s="77">
        <v>16000</v>
      </c>
      <c r="G63" s="77">
        <v>10000</v>
      </c>
      <c r="H63" s="97">
        <v>500</v>
      </c>
      <c r="I63" s="77">
        <v>30855.5</v>
      </c>
      <c r="J63" s="75"/>
      <c r="K63" s="75"/>
      <c r="L63" s="75"/>
      <c r="M63" s="75"/>
      <c r="N63" s="103">
        <v>20356</v>
      </c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99">
        <v>10500</v>
      </c>
      <c r="Z63" s="75"/>
      <c r="AA63" s="75"/>
      <c r="AB63" s="75"/>
      <c r="AC63" s="75"/>
      <c r="AD63" s="75"/>
      <c r="AE63" s="75"/>
      <c r="AF63" s="81"/>
      <c r="AG63" s="81"/>
      <c r="AH63" s="81"/>
    </row>
    <row r="64" spans="1:34" ht="16.5" x14ac:dyDescent="0.25">
      <c r="A64" s="108" t="s">
        <v>50</v>
      </c>
      <c r="B64" s="109">
        <v>3</v>
      </c>
      <c r="C64" s="110">
        <v>3</v>
      </c>
      <c r="D64" s="111">
        <v>850</v>
      </c>
      <c r="E64" s="111">
        <v>3505.5</v>
      </c>
      <c r="F64" s="111">
        <v>16000</v>
      </c>
      <c r="G64" s="111"/>
      <c r="H64" s="112">
        <v>500</v>
      </c>
      <c r="I64" s="111">
        <v>20855.5</v>
      </c>
      <c r="J64" s="111"/>
      <c r="K64" s="111"/>
      <c r="L64" s="111"/>
      <c r="M64" s="111"/>
      <c r="N64" s="111"/>
      <c r="O64" s="113">
        <v>2856</v>
      </c>
      <c r="P64" s="111"/>
      <c r="Q64" s="111"/>
      <c r="R64" s="111"/>
      <c r="S64" s="111"/>
      <c r="T64" s="114">
        <v>13500</v>
      </c>
      <c r="U64" s="111"/>
      <c r="V64" s="111"/>
      <c r="W64" s="111"/>
      <c r="X64" s="114">
        <v>1400</v>
      </c>
      <c r="Y64" s="111"/>
      <c r="Z64" s="111"/>
      <c r="AA64" s="111"/>
      <c r="AB64" s="111"/>
      <c r="AC64" s="111"/>
      <c r="AD64" s="111"/>
      <c r="AE64" s="111">
        <v>3100</v>
      </c>
      <c r="AF64" s="115"/>
      <c r="AG64" s="116" t="s">
        <v>81</v>
      </c>
      <c r="AH64" s="115"/>
    </row>
    <row r="65" spans="1:34" ht="16.5" x14ac:dyDescent="0.25">
      <c r="A65" s="83" t="s">
        <v>82</v>
      </c>
      <c r="B65" s="79">
        <v>1</v>
      </c>
      <c r="C65" s="78"/>
      <c r="D65" s="77">
        <v>850</v>
      </c>
      <c r="E65" s="77">
        <v>3116</v>
      </c>
      <c r="F65" s="77">
        <v>16000</v>
      </c>
      <c r="G65" s="77">
        <v>27144</v>
      </c>
      <c r="H65" s="77"/>
      <c r="I65" s="77">
        <v>47110</v>
      </c>
      <c r="J65" s="77"/>
      <c r="K65" s="77"/>
      <c r="L65" s="77"/>
      <c r="M65" s="77"/>
      <c r="N65" s="77">
        <v>47110</v>
      </c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6"/>
      <c r="AG65" s="76"/>
      <c r="AH65" s="76"/>
    </row>
    <row r="66" spans="1:34" ht="16.5" x14ac:dyDescent="0.25">
      <c r="A66" s="80" t="s">
        <v>83</v>
      </c>
      <c r="B66" s="84">
        <v>3</v>
      </c>
      <c r="C66" s="78">
        <v>2</v>
      </c>
      <c r="D66" s="77">
        <v>850</v>
      </c>
      <c r="E66" s="77">
        <v>3505.5</v>
      </c>
      <c r="F66" s="77">
        <v>16000</v>
      </c>
      <c r="G66" s="77"/>
      <c r="H66" s="97">
        <v>500</v>
      </c>
      <c r="I66" s="77">
        <v>20855.5</v>
      </c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97">
        <v>20855.5</v>
      </c>
      <c r="Z66" s="77"/>
      <c r="AA66" s="77"/>
      <c r="AB66" s="77"/>
      <c r="AC66" s="77"/>
      <c r="AD66" s="77"/>
      <c r="AE66" s="77"/>
      <c r="AF66" s="76"/>
      <c r="AG66" s="76"/>
      <c r="AH66" s="76"/>
    </row>
    <row r="67" spans="1:34" ht="16.5" x14ac:dyDescent="0.25">
      <c r="A67" s="80" t="s">
        <v>53</v>
      </c>
      <c r="B67" s="79">
        <v>1</v>
      </c>
      <c r="C67" s="78"/>
      <c r="D67" s="77">
        <v>850</v>
      </c>
      <c r="E67" s="77">
        <v>3116</v>
      </c>
      <c r="F67" s="77">
        <v>16000</v>
      </c>
      <c r="G67" s="77">
        <v>27144</v>
      </c>
      <c r="H67" s="77"/>
      <c r="I67" s="77">
        <v>47110</v>
      </c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6"/>
      <c r="AG67" s="76"/>
      <c r="AH67" s="76">
        <v>47080</v>
      </c>
    </row>
    <row r="68" spans="1:34" ht="16.5" x14ac:dyDescent="0.25">
      <c r="A68" s="80" t="s">
        <v>54</v>
      </c>
      <c r="B68" s="79">
        <v>1</v>
      </c>
      <c r="C68" s="78"/>
      <c r="D68" s="77">
        <v>850</v>
      </c>
      <c r="E68" s="77">
        <v>3116</v>
      </c>
      <c r="F68" s="77">
        <v>16000</v>
      </c>
      <c r="G68" s="77">
        <v>27144</v>
      </c>
      <c r="H68" s="77"/>
      <c r="I68" s="77">
        <v>47110</v>
      </c>
      <c r="J68" s="77"/>
      <c r="K68" s="77">
        <v>24700</v>
      </c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>
        <v>22380</v>
      </c>
      <c r="AE68" s="77"/>
      <c r="AF68" s="76"/>
      <c r="AG68" s="76"/>
      <c r="AH68" s="76"/>
    </row>
    <row r="69" spans="1:34" ht="16.5" x14ac:dyDescent="0.25">
      <c r="A69" s="80" t="s">
        <v>55</v>
      </c>
      <c r="B69" s="81">
        <v>2</v>
      </c>
      <c r="C69" s="82">
        <v>2</v>
      </c>
      <c r="D69" s="77">
        <v>850</v>
      </c>
      <c r="E69" s="77">
        <v>3505.5</v>
      </c>
      <c r="F69" s="77">
        <v>16000</v>
      </c>
      <c r="G69" s="77">
        <v>10000</v>
      </c>
      <c r="H69" s="97">
        <v>500</v>
      </c>
      <c r="I69" s="77">
        <v>30855.5</v>
      </c>
      <c r="J69" s="75"/>
      <c r="K69" s="75"/>
      <c r="L69" s="75">
        <v>4000</v>
      </c>
      <c r="M69" s="75"/>
      <c r="N69" s="75">
        <v>16356</v>
      </c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99">
        <v>10500</v>
      </c>
      <c r="Z69" s="75"/>
      <c r="AA69" s="75"/>
      <c r="AB69" s="75"/>
      <c r="AC69" s="75"/>
      <c r="AD69" s="75"/>
      <c r="AE69" s="75"/>
      <c r="AF69" s="81"/>
      <c r="AG69" s="81"/>
      <c r="AH69" s="81"/>
    </row>
    <row r="70" spans="1:34" ht="16.5" x14ac:dyDescent="0.25">
      <c r="A70" s="80" t="s">
        <v>57</v>
      </c>
      <c r="B70" s="81">
        <v>2</v>
      </c>
      <c r="C70" s="82">
        <v>1</v>
      </c>
      <c r="D70" s="77">
        <v>850</v>
      </c>
      <c r="E70" s="77">
        <v>3505.5</v>
      </c>
      <c r="F70" s="77">
        <v>16000</v>
      </c>
      <c r="G70" s="77">
        <v>10000</v>
      </c>
      <c r="H70" s="97">
        <v>500</v>
      </c>
      <c r="I70" s="77">
        <v>30855.5</v>
      </c>
      <c r="J70" s="75"/>
      <c r="K70" s="75">
        <v>12356</v>
      </c>
      <c r="L70" s="75"/>
      <c r="M70" s="75"/>
      <c r="N70" s="75"/>
      <c r="O70" s="75"/>
      <c r="P70" s="99">
        <v>18500</v>
      </c>
      <c r="Q70" s="74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81"/>
      <c r="AG70" s="76"/>
      <c r="AH70" s="81"/>
    </row>
    <row r="71" spans="1:34" ht="16.5" x14ac:dyDescent="0.25">
      <c r="A71" s="80" t="s">
        <v>58</v>
      </c>
      <c r="B71" s="79">
        <v>3</v>
      </c>
      <c r="C71" s="78">
        <v>2</v>
      </c>
      <c r="D71" s="77">
        <v>850</v>
      </c>
      <c r="E71" s="77">
        <v>3505.5</v>
      </c>
      <c r="F71" s="77">
        <v>16000</v>
      </c>
      <c r="G71" s="77"/>
      <c r="H71" s="97">
        <v>500</v>
      </c>
      <c r="I71" s="77">
        <v>20855.5</v>
      </c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6"/>
      <c r="AG71" s="100">
        <v>20855.5</v>
      </c>
      <c r="AH71" s="76"/>
    </row>
    <row r="72" spans="1:34" ht="16.5" x14ac:dyDescent="0.25">
      <c r="A72" s="80" t="s">
        <v>59</v>
      </c>
      <c r="B72" s="79">
        <v>3</v>
      </c>
      <c r="C72" s="78">
        <v>4</v>
      </c>
      <c r="D72" s="77">
        <v>850</v>
      </c>
      <c r="E72" s="77">
        <v>3505.5</v>
      </c>
      <c r="F72" s="77">
        <v>16000</v>
      </c>
      <c r="G72" s="77"/>
      <c r="H72" s="97">
        <v>500</v>
      </c>
      <c r="I72" s="77">
        <v>20855.5</v>
      </c>
      <c r="J72" s="77"/>
      <c r="K72" s="77"/>
      <c r="L72" s="77"/>
      <c r="M72" s="77">
        <v>0</v>
      </c>
      <c r="N72" s="77"/>
      <c r="O72" s="77">
        <v>7500</v>
      </c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6"/>
      <c r="AG72" s="100">
        <v>13355.5</v>
      </c>
      <c r="AH72" s="76"/>
    </row>
    <row r="73" spans="1:34" s="54" customFormat="1" ht="16.5" x14ac:dyDescent="0.25">
      <c r="A73" s="69"/>
      <c r="B73" s="117"/>
      <c r="C73" s="70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2"/>
      <c r="AG73" s="72"/>
      <c r="AH73" s="72"/>
    </row>
    <row r="74" spans="1:34" ht="50.25" thickBot="1" x14ac:dyDescent="0.35">
      <c r="A74" s="118" t="s">
        <v>0</v>
      </c>
      <c r="B74" s="118" t="s">
        <v>84</v>
      </c>
      <c r="C74" s="119" t="s">
        <v>1</v>
      </c>
      <c r="D74" s="146" t="s">
        <v>64</v>
      </c>
      <c r="E74" s="119" t="s">
        <v>3</v>
      </c>
      <c r="F74" s="119" t="s">
        <v>4</v>
      </c>
      <c r="G74" s="120" t="s">
        <v>5</v>
      </c>
      <c r="H74" s="120" t="s">
        <v>6</v>
      </c>
      <c r="I74" s="119" t="s">
        <v>65</v>
      </c>
      <c r="J74" s="120" t="s">
        <v>66</v>
      </c>
      <c r="K74" s="120" t="s">
        <v>67</v>
      </c>
      <c r="L74" s="120" t="s">
        <v>8</v>
      </c>
      <c r="M74" s="120" t="s">
        <v>85</v>
      </c>
      <c r="N74" s="120" t="s">
        <v>34</v>
      </c>
      <c r="O74" s="120" t="s">
        <v>69</v>
      </c>
      <c r="P74" s="120" t="s">
        <v>13</v>
      </c>
      <c r="Q74" s="120" t="s">
        <v>15</v>
      </c>
      <c r="R74" s="120" t="s">
        <v>17</v>
      </c>
      <c r="S74" s="120" t="s">
        <v>18</v>
      </c>
      <c r="T74" s="120" t="s">
        <v>19</v>
      </c>
      <c r="U74" s="120" t="s">
        <v>20</v>
      </c>
      <c r="V74" s="120" t="s">
        <v>71</v>
      </c>
      <c r="W74" s="120" t="s">
        <v>22</v>
      </c>
      <c r="X74" s="120" t="s">
        <v>23</v>
      </c>
      <c r="Y74" s="120" t="s">
        <v>24</v>
      </c>
      <c r="Z74" s="120" t="s">
        <v>25</v>
      </c>
      <c r="AA74" s="120" t="s">
        <v>26</v>
      </c>
      <c r="AB74" s="120" t="s">
        <v>27</v>
      </c>
      <c r="AC74" s="120" t="s">
        <v>28</v>
      </c>
      <c r="AD74" s="120" t="s">
        <v>29</v>
      </c>
      <c r="AE74" s="120" t="s">
        <v>30</v>
      </c>
      <c r="AF74" s="120" t="s">
        <v>31</v>
      </c>
      <c r="AG74" s="119" t="s">
        <v>72</v>
      </c>
      <c r="AH74" s="119" t="s">
        <v>33</v>
      </c>
    </row>
    <row r="75" spans="1:34" ht="17.25" thickTop="1" x14ac:dyDescent="0.25">
      <c r="A75" s="121" t="s">
        <v>35</v>
      </c>
      <c r="B75" s="122" t="s">
        <v>86</v>
      </c>
      <c r="C75" s="122">
        <v>2</v>
      </c>
      <c r="D75" s="147">
        <v>2</v>
      </c>
      <c r="E75" s="123">
        <v>850</v>
      </c>
      <c r="F75" s="123">
        <v>4536</v>
      </c>
      <c r="G75" s="123">
        <v>16000</v>
      </c>
      <c r="H75" s="123">
        <v>0</v>
      </c>
      <c r="I75" s="123">
        <v>500</v>
      </c>
      <c r="J75" s="123">
        <v>21886</v>
      </c>
      <c r="K75" s="123"/>
      <c r="L75" s="123"/>
      <c r="M75" s="123">
        <v>21386</v>
      </c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>
        <v>500</v>
      </c>
      <c r="AF75" s="123"/>
      <c r="AG75" s="124"/>
      <c r="AH75" s="124"/>
    </row>
    <row r="76" spans="1:34" ht="16.5" x14ac:dyDescent="0.25">
      <c r="A76" s="126" t="s">
        <v>37</v>
      </c>
      <c r="B76" s="127" t="s">
        <v>86</v>
      </c>
      <c r="C76" s="128">
        <v>1</v>
      </c>
      <c r="D76" s="145">
        <v>0</v>
      </c>
      <c r="E76" s="129">
        <v>850</v>
      </c>
      <c r="F76" s="129">
        <v>3780</v>
      </c>
      <c r="G76" s="129">
        <v>16000</v>
      </c>
      <c r="H76" s="129">
        <v>20000</v>
      </c>
      <c r="I76" s="129"/>
      <c r="J76" s="129">
        <v>40630</v>
      </c>
      <c r="K76" s="130"/>
      <c r="L76" s="130">
        <v>15315</v>
      </c>
      <c r="M76" s="130"/>
      <c r="N76" s="130">
        <v>25315</v>
      </c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28"/>
      <c r="AH76" s="128"/>
    </row>
    <row r="77" spans="1:34" ht="16.5" x14ac:dyDescent="0.25">
      <c r="A77" s="121" t="s">
        <v>38</v>
      </c>
      <c r="B77" s="122" t="s">
        <v>86</v>
      </c>
      <c r="C77" s="131">
        <v>3</v>
      </c>
      <c r="D77" s="147">
        <v>3</v>
      </c>
      <c r="E77" s="123">
        <v>850</v>
      </c>
      <c r="F77" s="123">
        <v>4536</v>
      </c>
      <c r="G77" s="123">
        <v>16000</v>
      </c>
      <c r="H77" s="123">
        <v>0</v>
      </c>
      <c r="I77" s="123">
        <v>500</v>
      </c>
      <c r="J77" s="123">
        <v>21886</v>
      </c>
      <c r="K77" s="123"/>
      <c r="L77" s="123"/>
      <c r="M77" s="123"/>
      <c r="N77" s="123">
        <v>16386</v>
      </c>
      <c r="O77" s="123"/>
      <c r="P77" s="123"/>
      <c r="Q77" s="125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>
        <v>5500</v>
      </c>
      <c r="AF77" s="123"/>
      <c r="AG77" s="132"/>
      <c r="AH77" s="132"/>
    </row>
    <row r="78" spans="1:34" ht="16.5" x14ac:dyDescent="0.25">
      <c r="A78" s="121" t="s">
        <v>73</v>
      </c>
      <c r="B78" s="122" t="s">
        <v>86</v>
      </c>
      <c r="C78" s="131">
        <v>4</v>
      </c>
      <c r="D78" s="148">
        <v>2</v>
      </c>
      <c r="E78" s="133">
        <v>850</v>
      </c>
      <c r="F78" s="133">
        <v>4536</v>
      </c>
      <c r="G78" s="133">
        <v>16000</v>
      </c>
      <c r="H78" s="133">
        <v>0</v>
      </c>
      <c r="I78" s="133">
        <v>500</v>
      </c>
      <c r="J78" s="123">
        <v>21886</v>
      </c>
      <c r="K78" s="133"/>
      <c r="L78" s="133"/>
      <c r="M78" s="134"/>
      <c r="N78" s="135">
        <v>16886</v>
      </c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5"/>
      <c r="AB78" s="135"/>
      <c r="AC78" s="135"/>
      <c r="AD78" s="135">
        <v>5000</v>
      </c>
      <c r="AE78" s="135"/>
      <c r="AF78" s="135"/>
      <c r="AG78" s="132"/>
      <c r="AH78" s="132"/>
    </row>
    <row r="79" spans="1:34" ht="16.5" x14ac:dyDescent="0.25">
      <c r="A79" s="136" t="s">
        <v>74</v>
      </c>
      <c r="B79" s="137" t="s">
        <v>86</v>
      </c>
      <c r="C79" s="138">
        <v>4</v>
      </c>
      <c r="D79" s="149">
        <v>3</v>
      </c>
      <c r="E79" s="139">
        <v>850</v>
      </c>
      <c r="F79" s="139">
        <v>4536</v>
      </c>
      <c r="G79" s="139">
        <v>16000</v>
      </c>
      <c r="H79" s="139">
        <v>0</v>
      </c>
      <c r="I79" s="139">
        <v>500</v>
      </c>
      <c r="J79" s="139">
        <v>21886</v>
      </c>
      <c r="K79" s="139"/>
      <c r="L79" s="139">
        <v>21386</v>
      </c>
      <c r="M79" s="139"/>
      <c r="N79" s="139"/>
      <c r="O79" s="139"/>
      <c r="P79" s="139"/>
      <c r="Q79" s="139"/>
      <c r="R79" s="139"/>
      <c r="S79" s="139"/>
      <c r="T79" s="139"/>
      <c r="U79" s="139"/>
      <c r="V79" s="139">
        <v>250</v>
      </c>
      <c r="W79" s="139"/>
      <c r="X79" s="139"/>
      <c r="Y79" s="139"/>
      <c r="Z79" s="139"/>
      <c r="AA79" s="139"/>
      <c r="AB79" s="139">
        <v>250</v>
      </c>
      <c r="AC79" s="139"/>
      <c r="AD79" s="139"/>
      <c r="AE79" s="139"/>
      <c r="AF79" s="139"/>
      <c r="AG79" s="140"/>
      <c r="AH79" s="140"/>
    </row>
    <row r="80" spans="1:34" ht="16.5" x14ac:dyDescent="0.25">
      <c r="A80" s="121" t="s">
        <v>87</v>
      </c>
      <c r="B80" s="122" t="s">
        <v>86</v>
      </c>
      <c r="C80" s="131">
        <v>4</v>
      </c>
      <c r="D80" s="147">
        <v>3</v>
      </c>
      <c r="E80" s="123">
        <v>850</v>
      </c>
      <c r="F80" s="123">
        <v>4536</v>
      </c>
      <c r="G80" s="123">
        <v>16000</v>
      </c>
      <c r="H80" s="123">
        <v>0</v>
      </c>
      <c r="I80" s="123">
        <v>500</v>
      </c>
      <c r="J80" s="123">
        <v>21886</v>
      </c>
      <c r="K80" s="133"/>
      <c r="L80" s="133"/>
      <c r="M80" s="133"/>
      <c r="N80" s="123">
        <v>21886</v>
      </c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32"/>
      <c r="AH80" s="132"/>
    </row>
    <row r="81" spans="1:34" ht="16.5" x14ac:dyDescent="0.25">
      <c r="A81" s="136" t="s">
        <v>39</v>
      </c>
      <c r="B81" s="137" t="s">
        <v>86</v>
      </c>
      <c r="C81" s="137">
        <v>2</v>
      </c>
      <c r="D81" s="149">
        <v>2</v>
      </c>
      <c r="E81" s="139">
        <v>850</v>
      </c>
      <c r="F81" s="139">
        <v>4536</v>
      </c>
      <c r="G81" s="139">
        <v>16000</v>
      </c>
      <c r="H81" s="139">
        <v>25836</v>
      </c>
      <c r="I81" s="139">
        <v>500</v>
      </c>
      <c r="J81" s="139">
        <v>47722</v>
      </c>
      <c r="K81" s="139"/>
      <c r="L81" s="139"/>
      <c r="M81" s="139">
        <v>47222</v>
      </c>
      <c r="N81" s="139"/>
      <c r="O81" s="139"/>
      <c r="P81" s="139"/>
      <c r="Q81" s="139">
        <v>0</v>
      </c>
      <c r="R81" s="139"/>
      <c r="S81" s="139"/>
      <c r="T81" s="139"/>
      <c r="U81" s="139">
        <v>250</v>
      </c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>
        <v>250</v>
      </c>
      <c r="AG81" s="140"/>
      <c r="AH81" s="140"/>
    </row>
    <row r="82" spans="1:34" ht="16.5" x14ac:dyDescent="0.25">
      <c r="A82" s="121" t="s">
        <v>75</v>
      </c>
      <c r="B82" s="122" t="s">
        <v>86</v>
      </c>
      <c r="C82" s="131">
        <v>4</v>
      </c>
      <c r="D82" s="147">
        <v>4</v>
      </c>
      <c r="E82" s="123">
        <v>850</v>
      </c>
      <c r="F82" s="123">
        <v>4536</v>
      </c>
      <c r="G82" s="123">
        <v>16000</v>
      </c>
      <c r="H82" s="123">
        <v>0</v>
      </c>
      <c r="I82" s="123">
        <v>500</v>
      </c>
      <c r="J82" s="123">
        <v>21886</v>
      </c>
      <c r="K82" s="133"/>
      <c r="L82" s="133"/>
      <c r="M82" s="133"/>
      <c r="N82" s="123">
        <v>15386</v>
      </c>
      <c r="O82" s="123"/>
      <c r="P82" s="123"/>
      <c r="Q82" s="123"/>
      <c r="R82" s="123"/>
      <c r="S82" s="123">
        <v>5500</v>
      </c>
      <c r="T82" s="123"/>
      <c r="U82" s="123"/>
      <c r="V82" s="123"/>
      <c r="W82" s="123"/>
      <c r="X82" s="123"/>
      <c r="Y82" s="123"/>
      <c r="Z82" s="123"/>
      <c r="AA82" s="123"/>
      <c r="AB82" s="123"/>
      <c r="AC82" s="123">
        <v>1000</v>
      </c>
      <c r="AD82" s="123"/>
      <c r="AE82" s="123"/>
      <c r="AF82" s="123"/>
      <c r="AG82" s="124"/>
      <c r="AH82" s="124"/>
    </row>
    <row r="83" spans="1:34" ht="16.5" x14ac:dyDescent="0.25">
      <c r="A83" s="121" t="s">
        <v>76</v>
      </c>
      <c r="B83" s="122" t="s">
        <v>86</v>
      </c>
      <c r="C83" s="131">
        <v>4</v>
      </c>
      <c r="D83" s="147">
        <v>3</v>
      </c>
      <c r="E83" s="123">
        <v>850</v>
      </c>
      <c r="F83" s="123">
        <v>4536</v>
      </c>
      <c r="G83" s="123">
        <v>16000</v>
      </c>
      <c r="H83" s="123">
        <v>25836</v>
      </c>
      <c r="I83" s="123">
        <v>500</v>
      </c>
      <c r="J83" s="123">
        <v>47722</v>
      </c>
      <c r="K83" s="133">
        <v>47222</v>
      </c>
      <c r="L83" s="133"/>
      <c r="M83" s="13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>
        <v>500</v>
      </c>
      <c r="AC83" s="123"/>
      <c r="AD83" s="123"/>
      <c r="AE83" s="123"/>
      <c r="AF83" s="123"/>
      <c r="AG83" s="124"/>
      <c r="AH83" s="124"/>
    </row>
    <row r="84" spans="1:34" ht="16.5" x14ac:dyDescent="0.25">
      <c r="A84" s="126" t="s">
        <v>42</v>
      </c>
      <c r="B84" s="127" t="s">
        <v>86</v>
      </c>
      <c r="C84" s="128">
        <v>1</v>
      </c>
      <c r="D84" s="145">
        <v>0</v>
      </c>
      <c r="E84" s="129">
        <v>850</v>
      </c>
      <c r="F84" s="129">
        <v>3780</v>
      </c>
      <c r="G84" s="129">
        <v>16000</v>
      </c>
      <c r="H84" s="129">
        <v>20000</v>
      </c>
      <c r="I84" s="129"/>
      <c r="J84" s="129">
        <v>40630</v>
      </c>
      <c r="K84" s="130"/>
      <c r="L84" s="130"/>
      <c r="M84" s="130"/>
      <c r="N84" s="130">
        <v>40630</v>
      </c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28"/>
      <c r="AH84" s="128"/>
    </row>
    <row r="85" spans="1:34" ht="16.5" x14ac:dyDescent="0.25">
      <c r="A85" s="136" t="s">
        <v>77</v>
      </c>
      <c r="B85" s="137" t="s">
        <v>86</v>
      </c>
      <c r="C85" s="138">
        <v>4</v>
      </c>
      <c r="D85" s="149">
        <v>2</v>
      </c>
      <c r="E85" s="139">
        <v>850</v>
      </c>
      <c r="F85" s="139">
        <v>4536</v>
      </c>
      <c r="G85" s="139">
        <v>16000</v>
      </c>
      <c r="H85" s="139">
        <v>0</v>
      </c>
      <c r="I85" s="139">
        <v>500</v>
      </c>
      <c r="J85" s="139">
        <v>21886</v>
      </c>
      <c r="K85" s="140"/>
      <c r="L85" s="139">
        <v>16000</v>
      </c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>
        <v>5836</v>
      </c>
      <c r="X85" s="139"/>
      <c r="Y85" s="139"/>
      <c r="Z85" s="139"/>
      <c r="AA85" s="139"/>
      <c r="AB85" s="139"/>
      <c r="AC85" s="139"/>
      <c r="AD85" s="139"/>
      <c r="AE85" s="139"/>
      <c r="AF85" s="139"/>
      <c r="AG85" s="140"/>
      <c r="AH85" s="140"/>
    </row>
    <row r="86" spans="1:34" ht="16.5" x14ac:dyDescent="0.25">
      <c r="A86" s="121" t="s">
        <v>88</v>
      </c>
      <c r="B86" s="122" t="s">
        <v>86</v>
      </c>
      <c r="C86" s="131">
        <v>4</v>
      </c>
      <c r="D86" s="147">
        <v>3</v>
      </c>
      <c r="E86" s="123">
        <v>850</v>
      </c>
      <c r="F86" s="123">
        <v>4536</v>
      </c>
      <c r="G86" s="123">
        <v>16000</v>
      </c>
      <c r="H86" s="123">
        <v>0</v>
      </c>
      <c r="I86" s="123">
        <v>500</v>
      </c>
      <c r="J86" s="123">
        <v>21886</v>
      </c>
      <c r="K86" s="133"/>
      <c r="L86" s="133"/>
      <c r="M86" s="133"/>
      <c r="N86" s="123"/>
      <c r="O86" s="123"/>
      <c r="P86" s="123"/>
      <c r="Q86" s="123"/>
      <c r="R86" s="123"/>
      <c r="S86" s="123"/>
      <c r="T86" s="123"/>
      <c r="U86" s="123"/>
      <c r="V86" s="123">
        <v>2000</v>
      </c>
      <c r="W86" s="123"/>
      <c r="X86" s="123"/>
      <c r="Y86" s="123"/>
      <c r="Z86" s="123">
        <v>19886</v>
      </c>
      <c r="AA86" s="123"/>
      <c r="AB86" s="123"/>
      <c r="AC86" s="123"/>
      <c r="AD86" s="123"/>
      <c r="AE86" s="123"/>
      <c r="AF86" s="123"/>
      <c r="AG86" s="124"/>
      <c r="AH86" s="124"/>
    </row>
    <row r="87" spans="1:34" ht="16.5" x14ac:dyDescent="0.25">
      <c r="A87" s="141" t="s">
        <v>89</v>
      </c>
      <c r="B87" s="122" t="s">
        <v>86</v>
      </c>
      <c r="C87" s="131">
        <v>5</v>
      </c>
      <c r="D87" s="147">
        <v>3</v>
      </c>
      <c r="E87" s="123">
        <v>850</v>
      </c>
      <c r="F87" s="123">
        <v>4536</v>
      </c>
      <c r="G87" s="123">
        <v>16000</v>
      </c>
      <c r="H87" s="123">
        <v>25836</v>
      </c>
      <c r="I87" s="123">
        <v>500</v>
      </c>
      <c r="J87" s="123">
        <v>47722</v>
      </c>
      <c r="K87" s="133">
        <v>47222</v>
      </c>
      <c r="L87" s="133"/>
      <c r="M87" s="13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>
        <v>500</v>
      </c>
      <c r="Z87" s="123"/>
      <c r="AA87" s="123"/>
      <c r="AB87" s="123"/>
      <c r="AC87" s="123"/>
      <c r="AD87" s="123"/>
      <c r="AE87" s="123"/>
      <c r="AF87" s="123"/>
      <c r="AG87" s="124"/>
      <c r="AH87" s="124"/>
    </row>
    <row r="88" spans="1:34" ht="16.5" x14ac:dyDescent="0.25">
      <c r="A88" s="136" t="s">
        <v>45</v>
      </c>
      <c r="B88" s="137" t="s">
        <v>90</v>
      </c>
      <c r="C88" s="142">
        <v>2</v>
      </c>
      <c r="D88" s="149">
        <v>2</v>
      </c>
      <c r="E88" s="139">
        <v>850</v>
      </c>
      <c r="F88" s="139">
        <v>4536</v>
      </c>
      <c r="G88" s="139">
        <v>16000</v>
      </c>
      <c r="H88" s="139">
        <v>10000</v>
      </c>
      <c r="I88" s="139">
        <v>500</v>
      </c>
      <c r="J88" s="139">
        <v>31886</v>
      </c>
      <c r="K88" s="139"/>
      <c r="L88" s="139">
        <v>21386</v>
      </c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>
        <v>5250</v>
      </c>
      <c r="Y88" s="139"/>
      <c r="Z88" s="139"/>
      <c r="AA88" s="139"/>
      <c r="AB88" s="139"/>
      <c r="AC88" s="139"/>
      <c r="AD88" s="139"/>
      <c r="AE88" s="139"/>
      <c r="AF88" s="139"/>
      <c r="AG88" s="140">
        <v>5250</v>
      </c>
      <c r="AH88" s="140"/>
    </row>
    <row r="89" spans="1:34" ht="16.5" x14ac:dyDescent="0.25">
      <c r="A89" s="126" t="s">
        <v>46</v>
      </c>
      <c r="B89" s="127" t="s">
        <v>86</v>
      </c>
      <c r="C89" s="128">
        <v>1</v>
      </c>
      <c r="D89" s="145">
        <v>0</v>
      </c>
      <c r="E89" s="129">
        <v>850</v>
      </c>
      <c r="F89" s="129">
        <v>3780</v>
      </c>
      <c r="G89" s="129">
        <v>16000</v>
      </c>
      <c r="H89" s="129">
        <v>25836</v>
      </c>
      <c r="I89" s="129"/>
      <c r="J89" s="129">
        <v>46466</v>
      </c>
      <c r="K89" s="130"/>
      <c r="L89" s="130"/>
      <c r="M89" s="130">
        <v>46466</v>
      </c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28"/>
      <c r="AH89" s="128"/>
    </row>
    <row r="90" spans="1:34" ht="49.5" x14ac:dyDescent="0.25">
      <c r="A90" s="143" t="s">
        <v>79</v>
      </c>
      <c r="B90" s="122" t="s">
        <v>86</v>
      </c>
      <c r="C90" s="131">
        <v>3</v>
      </c>
      <c r="D90" s="147">
        <v>3</v>
      </c>
      <c r="E90" s="123">
        <v>850</v>
      </c>
      <c r="F90" s="123">
        <v>4536</v>
      </c>
      <c r="G90" s="123">
        <v>16000</v>
      </c>
      <c r="H90" s="123">
        <v>0</v>
      </c>
      <c r="I90" s="123">
        <v>500</v>
      </c>
      <c r="J90" s="123">
        <v>21886</v>
      </c>
      <c r="K90" s="133"/>
      <c r="L90" s="133"/>
      <c r="M90" s="13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>
        <v>19636</v>
      </c>
      <c r="AA90" s="123"/>
      <c r="AB90" s="123">
        <v>2250</v>
      </c>
      <c r="AC90" s="123"/>
      <c r="AD90" s="123"/>
      <c r="AE90" s="123"/>
      <c r="AF90" s="123"/>
      <c r="AG90" s="124"/>
      <c r="AH90" s="124"/>
    </row>
    <row r="91" spans="1:34" ht="16.5" x14ac:dyDescent="0.25">
      <c r="A91" s="136" t="s">
        <v>80</v>
      </c>
      <c r="B91" s="137" t="s">
        <v>86</v>
      </c>
      <c r="C91" s="138">
        <v>4</v>
      </c>
      <c r="D91" s="149">
        <v>3</v>
      </c>
      <c r="E91" s="139">
        <v>850</v>
      </c>
      <c r="F91" s="139">
        <v>4536</v>
      </c>
      <c r="G91" s="139">
        <v>16000</v>
      </c>
      <c r="H91" s="139">
        <v>0</v>
      </c>
      <c r="I91" s="139">
        <v>500</v>
      </c>
      <c r="J91" s="139">
        <v>21886</v>
      </c>
      <c r="K91" s="139"/>
      <c r="L91" s="139">
        <v>21386</v>
      </c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>
        <v>250</v>
      </c>
      <c r="Z91" s="139"/>
      <c r="AA91" s="139"/>
      <c r="AB91" s="139">
        <v>250</v>
      </c>
      <c r="AC91" s="139"/>
      <c r="AD91" s="139"/>
      <c r="AE91" s="139"/>
      <c r="AF91" s="139"/>
      <c r="AG91" s="140"/>
      <c r="AH91" s="140"/>
    </row>
    <row r="92" spans="1:34" ht="16.5" x14ac:dyDescent="0.25">
      <c r="A92" s="126" t="s">
        <v>49</v>
      </c>
      <c r="B92" s="127" t="s">
        <v>86</v>
      </c>
      <c r="C92" s="128">
        <v>1</v>
      </c>
      <c r="D92" s="145">
        <v>1</v>
      </c>
      <c r="E92" s="129">
        <v>850</v>
      </c>
      <c r="F92" s="129">
        <v>3780</v>
      </c>
      <c r="G92" s="129">
        <v>16000</v>
      </c>
      <c r="H92" s="129">
        <v>20000</v>
      </c>
      <c r="I92" s="129"/>
      <c r="J92" s="129">
        <v>40630</v>
      </c>
      <c r="K92" s="130"/>
      <c r="L92" s="130"/>
      <c r="M92" s="130"/>
      <c r="N92" s="130"/>
      <c r="O92" s="130"/>
      <c r="P92" s="130">
        <v>40630</v>
      </c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28"/>
      <c r="AH92" s="128"/>
    </row>
    <row r="93" spans="1:34" ht="16.5" x14ac:dyDescent="0.25">
      <c r="A93" s="136" t="s">
        <v>50</v>
      </c>
      <c r="B93" s="137" t="s">
        <v>86</v>
      </c>
      <c r="C93" s="137">
        <v>2</v>
      </c>
      <c r="D93" s="149">
        <v>2</v>
      </c>
      <c r="E93" s="139">
        <v>850</v>
      </c>
      <c r="F93" s="139">
        <v>4536</v>
      </c>
      <c r="G93" s="139">
        <v>16000</v>
      </c>
      <c r="H93" s="139">
        <v>10000</v>
      </c>
      <c r="I93" s="139">
        <v>500</v>
      </c>
      <c r="J93" s="139">
        <v>31886</v>
      </c>
      <c r="K93" s="139"/>
      <c r="L93" s="139">
        <v>15693</v>
      </c>
      <c r="M93" s="139"/>
      <c r="N93" s="139"/>
      <c r="O93" s="139"/>
      <c r="P93" s="139"/>
      <c r="Q93" s="139">
        <v>15693</v>
      </c>
      <c r="R93" s="139"/>
      <c r="S93" s="139"/>
      <c r="T93" s="139"/>
      <c r="U93" s="139">
        <v>250</v>
      </c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>
        <v>250</v>
      </c>
      <c r="AG93" s="140"/>
      <c r="AH93" s="140"/>
    </row>
    <row r="94" spans="1:34" ht="16.5" x14ac:dyDescent="0.25">
      <c r="A94" s="121" t="s">
        <v>83</v>
      </c>
      <c r="B94" s="122" t="s">
        <v>90</v>
      </c>
      <c r="C94" s="144">
        <v>2</v>
      </c>
      <c r="D94" s="147">
        <v>2</v>
      </c>
      <c r="E94" s="123">
        <v>850</v>
      </c>
      <c r="F94" s="123">
        <v>4536</v>
      </c>
      <c r="G94" s="123">
        <v>16000</v>
      </c>
      <c r="H94" s="123">
        <v>0</v>
      </c>
      <c r="I94" s="123">
        <v>500</v>
      </c>
      <c r="J94" s="123">
        <v>21886</v>
      </c>
      <c r="K94" s="123"/>
      <c r="L94" s="123"/>
      <c r="M94" s="123"/>
      <c r="N94" s="123"/>
      <c r="O94" s="123"/>
      <c r="P94" s="123">
        <v>21386</v>
      </c>
      <c r="Q94" s="123"/>
      <c r="R94" s="123"/>
      <c r="S94" s="123"/>
      <c r="T94" s="123"/>
      <c r="U94" s="123"/>
      <c r="V94" s="123"/>
      <c r="W94" s="123"/>
      <c r="X94" s="123"/>
      <c r="Y94" s="123"/>
      <c r="Z94" s="123">
        <v>500</v>
      </c>
      <c r="AA94" s="123"/>
      <c r="AB94" s="123"/>
      <c r="AC94" s="123"/>
      <c r="AD94" s="123"/>
      <c r="AE94" s="123"/>
      <c r="AF94" s="123"/>
      <c r="AG94" s="124"/>
      <c r="AH94" s="124"/>
    </row>
    <row r="95" spans="1:34" ht="16.5" x14ac:dyDescent="0.25">
      <c r="A95" s="126" t="s">
        <v>55</v>
      </c>
      <c r="B95" s="127" t="s">
        <v>86</v>
      </c>
      <c r="C95" s="128">
        <v>1</v>
      </c>
      <c r="D95" s="145">
        <v>1</v>
      </c>
      <c r="E95" s="129">
        <v>850</v>
      </c>
      <c r="F95" s="129">
        <v>3780</v>
      </c>
      <c r="G95" s="129">
        <v>16000</v>
      </c>
      <c r="H95" s="129">
        <v>20000</v>
      </c>
      <c r="I95" s="129"/>
      <c r="J95" s="129">
        <v>40630</v>
      </c>
      <c r="K95" s="130"/>
      <c r="L95" s="130"/>
      <c r="M95" s="130"/>
      <c r="N95" s="130"/>
      <c r="O95" s="130"/>
      <c r="P95" s="130">
        <v>40630</v>
      </c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28"/>
      <c r="AH95" s="128"/>
    </row>
    <row r="96" spans="1:34" ht="16.5" x14ac:dyDescent="0.25">
      <c r="A96" s="121" t="s">
        <v>91</v>
      </c>
      <c r="B96" s="122" t="s">
        <v>86</v>
      </c>
      <c r="C96" s="131">
        <v>4</v>
      </c>
      <c r="D96" s="147">
        <v>3</v>
      </c>
      <c r="E96" s="123">
        <v>850</v>
      </c>
      <c r="F96" s="123">
        <v>4536</v>
      </c>
      <c r="G96" s="123">
        <v>16000</v>
      </c>
      <c r="H96" s="123">
        <v>0</v>
      </c>
      <c r="I96" s="123">
        <v>500</v>
      </c>
      <c r="J96" s="123">
        <v>21886</v>
      </c>
      <c r="K96" s="123"/>
      <c r="L96" s="123"/>
      <c r="M96" s="123"/>
      <c r="N96" s="123">
        <v>21386</v>
      </c>
      <c r="O96" s="123"/>
      <c r="P96" s="123"/>
      <c r="Q96" s="123"/>
      <c r="R96" s="123"/>
      <c r="S96" s="123"/>
      <c r="T96" s="123">
        <v>500</v>
      </c>
      <c r="U96" s="123"/>
      <c r="V96" s="123"/>
      <c r="W96" s="123"/>
      <c r="X96" s="123"/>
      <c r="Y96" s="123"/>
      <c r="Z96" s="123"/>
      <c r="AA96" s="123"/>
      <c r="AB96" s="123"/>
      <c r="AC96" s="123"/>
      <c r="AD96" s="123"/>
      <c r="AE96" s="123"/>
      <c r="AF96" s="123"/>
      <c r="AG96" s="124"/>
      <c r="AH96" s="124"/>
    </row>
    <row r="97" spans="1:34" ht="16.5" x14ac:dyDescent="0.25">
      <c r="A97" s="126" t="s">
        <v>57</v>
      </c>
      <c r="B97" s="127" t="s">
        <v>86</v>
      </c>
      <c r="C97" s="128">
        <v>1</v>
      </c>
      <c r="D97" s="145">
        <v>0</v>
      </c>
      <c r="E97" s="129">
        <v>850</v>
      </c>
      <c r="F97" s="129">
        <v>3780</v>
      </c>
      <c r="G97" s="129">
        <v>16000</v>
      </c>
      <c r="H97" s="129">
        <v>20000</v>
      </c>
      <c r="I97" s="129"/>
      <c r="J97" s="129">
        <v>40630</v>
      </c>
      <c r="K97" s="130"/>
      <c r="L97" s="130">
        <v>40630</v>
      </c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28"/>
      <c r="AH97" s="128"/>
    </row>
    <row r="98" spans="1:34" ht="16.5" x14ac:dyDescent="0.25">
      <c r="A98" s="121" t="s">
        <v>58</v>
      </c>
      <c r="B98" s="122" t="s">
        <v>86</v>
      </c>
      <c r="C98" s="122">
        <v>2</v>
      </c>
      <c r="D98" s="147">
        <v>3</v>
      </c>
      <c r="E98" s="123">
        <v>850</v>
      </c>
      <c r="F98" s="123">
        <v>4536</v>
      </c>
      <c r="G98" s="123">
        <v>16000</v>
      </c>
      <c r="H98" s="123">
        <v>10000</v>
      </c>
      <c r="I98" s="123">
        <v>500</v>
      </c>
      <c r="J98" s="123">
        <v>31886</v>
      </c>
      <c r="K98" s="123"/>
      <c r="L98" s="123"/>
      <c r="M98" s="123"/>
      <c r="N98" s="123"/>
      <c r="O98" s="123"/>
      <c r="P98" s="123"/>
      <c r="Q98" s="123">
        <v>12136</v>
      </c>
      <c r="R98" s="123"/>
      <c r="S98" s="123"/>
      <c r="T98" s="123"/>
      <c r="U98" s="123">
        <v>5000</v>
      </c>
      <c r="V98" s="123"/>
      <c r="W98" s="123"/>
      <c r="X98" s="123"/>
      <c r="Y98" s="123"/>
      <c r="Z98" s="123"/>
      <c r="AA98" s="123"/>
      <c r="AB98" s="123"/>
      <c r="AC98" s="123"/>
      <c r="AD98" s="123"/>
      <c r="AE98" s="123"/>
      <c r="AF98" s="123"/>
      <c r="AG98" s="124"/>
      <c r="AH98" s="124">
        <v>14750</v>
      </c>
    </row>
    <row r="99" spans="1:34" ht="16.5" x14ac:dyDescent="0.25">
      <c r="A99" s="121" t="s">
        <v>59</v>
      </c>
      <c r="B99" s="122" t="s">
        <v>86</v>
      </c>
      <c r="C99" s="122">
        <v>2</v>
      </c>
      <c r="D99" s="147">
        <v>3</v>
      </c>
      <c r="E99" s="123">
        <v>850</v>
      </c>
      <c r="F99" s="123">
        <v>4536</v>
      </c>
      <c r="G99" s="123">
        <v>16000</v>
      </c>
      <c r="H99" s="123">
        <v>10000</v>
      </c>
      <c r="I99" s="123">
        <v>500</v>
      </c>
      <c r="J99" s="123">
        <v>31886</v>
      </c>
      <c r="K99" s="123"/>
      <c r="L99" s="123"/>
      <c r="M99" s="123"/>
      <c r="N99" s="123"/>
      <c r="O99" s="123">
        <v>4708</v>
      </c>
      <c r="P99" s="123"/>
      <c r="Q99" s="123">
        <v>8578</v>
      </c>
      <c r="R99" s="123"/>
      <c r="S99" s="123"/>
      <c r="T99" s="123"/>
      <c r="U99" s="123"/>
      <c r="V99" s="123"/>
      <c r="W99" s="123"/>
      <c r="X99" s="123"/>
      <c r="Y99" s="123"/>
      <c r="Z99" s="123"/>
      <c r="AA99" s="123">
        <v>1350</v>
      </c>
      <c r="AB99" s="123"/>
      <c r="AC99" s="123"/>
      <c r="AD99" s="123">
        <v>2500</v>
      </c>
      <c r="AE99" s="123"/>
      <c r="AF99" s="123"/>
      <c r="AG99" s="124"/>
      <c r="AH99" s="124">
        <v>14750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Morgan</dc:creator>
  <cp:lastModifiedBy>Gilbert Morgan</cp:lastModifiedBy>
  <dcterms:created xsi:type="dcterms:W3CDTF">2025-05-01T15:18:05Z</dcterms:created>
  <dcterms:modified xsi:type="dcterms:W3CDTF">2025-05-01T15:32:55Z</dcterms:modified>
</cp:coreProperties>
</file>