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uasar/Downloads/IIT delhi Economics/Semester II/Assignment/Macro Economics Assignment/"/>
    </mc:Choice>
  </mc:AlternateContent>
  <xr:revisionPtr revIDLastSave="0" documentId="13_ncr:1_{709F163A-B9AE-4747-AC21-5A40215D8193}" xr6:coauthVersionLast="45" xr6:coauthVersionMax="45" xr10:uidLastSave="{00000000-0000-0000-0000-000000000000}"/>
  <bookViews>
    <workbookView xWindow="12320" yWindow="500" windowWidth="28800" windowHeight="15940" activeTab="7" xr2:uid="{6CE19125-686F-3B4B-B180-81719AE7D5D9}"/>
  </bookViews>
  <sheets>
    <sheet name="1960-69" sheetId="2" r:id="rId1"/>
    <sheet name="1969-78" sheetId="3" r:id="rId2"/>
    <sheet name="1978-87" sheetId="4" r:id="rId3"/>
    <sheet name="1980-2020 Part I" sheetId="5" r:id="rId4"/>
    <sheet name="1980-2020 Part II" sheetId="7" r:id="rId5"/>
    <sheet name="1980-2020 Part III" sheetId="6" r:id="rId6"/>
    <sheet name="per capita - deflator " sheetId="10" r:id="rId7"/>
    <sheet name="R_data" sheetId="11" r:id="rId8"/>
    <sheet name="NSDP Calc" sheetId="8" r:id="rId9"/>
    <sheet name="NSDP calc 1980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8" i="11" l="1"/>
  <c r="M7" i="11"/>
  <c r="M6" i="11"/>
  <c r="M5" i="11"/>
  <c r="M4" i="11"/>
  <c r="M3" i="11"/>
  <c r="M2" i="11"/>
  <c r="L8" i="11"/>
  <c r="L7" i="11"/>
  <c r="L6" i="11"/>
  <c r="L5" i="11"/>
  <c r="L4" i="11"/>
  <c r="L3" i="11"/>
  <c r="L2" i="11"/>
  <c r="K8" i="11"/>
  <c r="K7" i="11"/>
  <c r="K6" i="11"/>
  <c r="K5" i="11"/>
  <c r="K4" i="11"/>
  <c r="K3" i="11"/>
  <c r="K2" i="11"/>
  <c r="J8" i="11"/>
  <c r="J7" i="11"/>
  <c r="J6" i="11"/>
  <c r="J5" i="11"/>
  <c r="J4" i="11"/>
  <c r="J3" i="11"/>
  <c r="J2" i="11"/>
  <c r="I8" i="11"/>
  <c r="I7" i="11"/>
  <c r="I6" i="11"/>
  <c r="I5" i="11"/>
  <c r="I4" i="11"/>
  <c r="I3" i="11"/>
  <c r="I2" i="11"/>
  <c r="H8" i="11"/>
  <c r="H7" i="11"/>
  <c r="H6" i="11"/>
  <c r="H5" i="11"/>
  <c r="H4" i="11"/>
  <c r="H3" i="11"/>
  <c r="H2" i="11"/>
  <c r="G8" i="11"/>
  <c r="G7" i="11"/>
  <c r="G6" i="11"/>
  <c r="G5" i="11"/>
  <c r="G4" i="11"/>
  <c r="G3" i="11"/>
  <c r="G2" i="11"/>
  <c r="F8" i="11"/>
  <c r="F7" i="11"/>
  <c r="F6" i="11"/>
  <c r="F5" i="11"/>
  <c r="F4" i="11"/>
  <c r="F3" i="11"/>
  <c r="F2" i="11"/>
  <c r="E8" i="11"/>
  <c r="E7" i="11"/>
  <c r="E6" i="11"/>
  <c r="E5" i="11"/>
  <c r="E4" i="11"/>
  <c r="E3" i="11"/>
  <c r="E2" i="11"/>
  <c r="D8" i="11"/>
  <c r="D7" i="11"/>
  <c r="D6" i="11"/>
  <c r="D5" i="11"/>
  <c r="D4" i="11"/>
  <c r="D3" i="11"/>
  <c r="D2" i="11"/>
  <c r="C8" i="11"/>
  <c r="C7" i="11"/>
  <c r="C6" i="11"/>
  <c r="C5" i="11"/>
  <c r="C4" i="11"/>
  <c r="C3" i="11"/>
  <c r="C2" i="11"/>
  <c r="B8" i="11"/>
  <c r="B7" i="11"/>
  <c r="B6" i="11"/>
  <c r="B5" i="11"/>
  <c r="B4" i="11"/>
  <c r="B3" i="11"/>
  <c r="B2" i="11"/>
  <c r="L18" i="10"/>
  <c r="L17" i="10"/>
  <c r="L16" i="10"/>
  <c r="L15" i="10"/>
  <c r="L14" i="10"/>
  <c r="L13" i="10"/>
  <c r="L9" i="10"/>
  <c r="L12" i="10"/>
  <c r="L11" i="10"/>
  <c r="L10" i="10"/>
  <c r="L8" i="10"/>
  <c r="L7" i="10"/>
  <c r="K24" i="10"/>
  <c r="K23" i="10"/>
  <c r="K22" i="10"/>
  <c r="D21" i="10"/>
  <c r="E21" i="10"/>
  <c r="F21" i="10"/>
  <c r="G21" i="10"/>
  <c r="H21" i="10"/>
  <c r="I21" i="10"/>
  <c r="C21" i="10"/>
  <c r="D20" i="10"/>
  <c r="E20" i="10"/>
  <c r="F20" i="10"/>
  <c r="G20" i="10"/>
  <c r="H20" i="10"/>
  <c r="I20" i="10"/>
  <c r="C20" i="10"/>
  <c r="I18" i="10"/>
  <c r="I17" i="10"/>
  <c r="I16" i="10"/>
  <c r="I15" i="10"/>
  <c r="I14" i="10"/>
  <c r="I13" i="10"/>
  <c r="I12" i="10"/>
  <c r="I11" i="10"/>
  <c r="I10" i="10"/>
  <c r="I9" i="10"/>
  <c r="I8" i="10"/>
  <c r="F18" i="10"/>
  <c r="F17" i="10"/>
  <c r="F16" i="10"/>
  <c r="F15" i="10"/>
  <c r="F14" i="10"/>
  <c r="F13" i="10"/>
  <c r="F12" i="10"/>
  <c r="F11" i="10"/>
  <c r="F10" i="10"/>
  <c r="F9" i="10"/>
  <c r="F8" i="10"/>
  <c r="H18" i="10"/>
  <c r="H17" i="10"/>
  <c r="H16" i="10"/>
  <c r="H15" i="10"/>
  <c r="H14" i="10"/>
  <c r="H13" i="10"/>
  <c r="H12" i="10"/>
  <c r="H11" i="10"/>
  <c r="H10" i="10"/>
  <c r="H9" i="10"/>
  <c r="H8" i="10"/>
  <c r="G18" i="10"/>
  <c r="G17" i="10"/>
  <c r="G16" i="10"/>
  <c r="G15" i="10"/>
  <c r="G14" i="10"/>
  <c r="G13" i="10"/>
  <c r="G12" i="10"/>
  <c r="G11" i="10"/>
  <c r="G10" i="10"/>
  <c r="G9" i="10"/>
  <c r="G8" i="10"/>
  <c r="E18" i="10"/>
  <c r="E17" i="10"/>
  <c r="E16" i="10"/>
  <c r="C15" i="10"/>
  <c r="C16" i="10"/>
  <c r="C17" i="10"/>
  <c r="C18" i="10"/>
  <c r="E14" i="10"/>
  <c r="E15" i="10"/>
  <c r="E13" i="10"/>
  <c r="E12" i="10"/>
  <c r="E11" i="10"/>
  <c r="E10" i="10"/>
  <c r="E9" i="10"/>
  <c r="E8" i="10"/>
  <c r="D18" i="10"/>
  <c r="D17" i="10"/>
  <c r="D16" i="10"/>
  <c r="D15" i="10"/>
  <c r="D14" i="10"/>
  <c r="D13" i="10"/>
  <c r="D12" i="10"/>
  <c r="D11" i="10"/>
  <c r="D10" i="10"/>
  <c r="D9" i="10"/>
  <c r="D8" i="10"/>
  <c r="C14" i="10"/>
  <c r="C13" i="10"/>
  <c r="C12" i="10"/>
  <c r="C11" i="10"/>
  <c r="C10" i="10"/>
  <c r="C9" i="10"/>
  <c r="C8" i="10"/>
  <c r="C7" i="10"/>
  <c r="D3" i="10"/>
  <c r="D7" i="10" s="1"/>
  <c r="E3" i="10"/>
  <c r="E7" i="10" s="1"/>
  <c r="F3" i="10"/>
  <c r="G3" i="10"/>
  <c r="G7" i="10" s="1"/>
  <c r="H3" i="10"/>
  <c r="H7" i="10" s="1"/>
  <c r="I3" i="10"/>
  <c r="I7" i="10" s="1"/>
  <c r="C3" i="10"/>
  <c r="F7" i="10" l="1"/>
  <c r="G37" i="8"/>
  <c r="D50" i="8"/>
  <c r="D49" i="8"/>
  <c r="C50" i="8"/>
  <c r="C49" i="8"/>
  <c r="B50" i="8"/>
  <c r="B49" i="8"/>
  <c r="D38" i="8"/>
  <c r="D39" i="8"/>
  <c r="D40" i="8"/>
  <c r="D41" i="8"/>
  <c r="D42" i="8"/>
  <c r="D43" i="8"/>
  <c r="D44" i="8"/>
  <c r="D45" i="8"/>
  <c r="D46" i="8"/>
  <c r="D47" i="8"/>
  <c r="D48" i="8"/>
  <c r="D37" i="8"/>
  <c r="C38" i="8"/>
  <c r="C39" i="8"/>
  <c r="C40" i="8"/>
  <c r="C41" i="8"/>
  <c r="C42" i="8"/>
  <c r="C43" i="8"/>
  <c r="C44" i="8"/>
  <c r="C45" i="8"/>
  <c r="C46" i="8"/>
  <c r="C47" i="8"/>
  <c r="C48" i="8"/>
  <c r="C37" i="8"/>
  <c r="B38" i="8"/>
  <c r="B39" i="8"/>
  <c r="B40" i="8"/>
  <c r="B41" i="8"/>
  <c r="B42" i="8"/>
  <c r="B43" i="8"/>
  <c r="B44" i="8"/>
  <c r="B45" i="8"/>
  <c r="B46" i="8"/>
  <c r="B47" i="8"/>
  <c r="B48" i="8"/>
  <c r="B37" i="8"/>
  <c r="M20" i="8"/>
  <c r="M21" i="8"/>
  <c r="M22" i="8"/>
  <c r="M23" i="8"/>
  <c r="M24" i="8"/>
  <c r="M25" i="8"/>
  <c r="M26" i="8"/>
  <c r="M27" i="8"/>
  <c r="M28" i="8"/>
  <c r="M29" i="8"/>
  <c r="M30" i="8"/>
  <c r="M19" i="8"/>
  <c r="N15" i="5" l="1"/>
  <c r="N16" i="5"/>
  <c r="N17" i="5"/>
  <c r="N18" i="5"/>
  <c r="N19" i="5"/>
  <c r="N20" i="5"/>
  <c r="N21" i="5"/>
  <c r="U16" i="8"/>
  <c r="V16" i="8"/>
  <c r="W16" i="8"/>
  <c r="X16" i="8"/>
  <c r="Y16" i="8"/>
  <c r="Z16" i="8"/>
  <c r="AA16" i="8"/>
  <c r="AB16" i="8"/>
  <c r="T16" i="8"/>
  <c r="D30" i="8" s="1"/>
  <c r="U15" i="8"/>
  <c r="V15" i="8"/>
  <c r="W15" i="8"/>
  <c r="X15" i="8"/>
  <c r="Y15" i="8"/>
  <c r="Z15" i="8"/>
  <c r="AA15" i="8"/>
  <c r="AB15" i="8"/>
  <c r="T15" i="8"/>
  <c r="D29" i="8" s="1"/>
  <c r="U14" i="8"/>
  <c r="V14" i="8"/>
  <c r="W14" i="8"/>
  <c r="X14" i="8"/>
  <c r="Y14" i="8"/>
  <c r="Z14" i="8"/>
  <c r="AA14" i="8"/>
  <c r="AB14" i="8"/>
  <c r="T14" i="8"/>
  <c r="D28" i="8" s="1"/>
  <c r="AB13" i="8"/>
  <c r="U13" i="8"/>
  <c r="D27" i="8" s="1"/>
  <c r="V13" i="8"/>
  <c r="W13" i="8"/>
  <c r="X13" i="8"/>
  <c r="Y13" i="8"/>
  <c r="Z13" i="8"/>
  <c r="AA13" i="8"/>
  <c r="T13" i="8"/>
  <c r="U12" i="8"/>
  <c r="V12" i="8"/>
  <c r="W12" i="8"/>
  <c r="X12" i="8"/>
  <c r="Y12" i="8"/>
  <c r="Z12" i="8"/>
  <c r="AA12" i="8"/>
  <c r="AB12" i="8"/>
  <c r="T12" i="8"/>
  <c r="D26" i="8" s="1"/>
  <c r="U11" i="8"/>
  <c r="V11" i="8"/>
  <c r="W11" i="8"/>
  <c r="X11" i="8"/>
  <c r="Y11" i="8"/>
  <c r="Z11" i="8"/>
  <c r="AA11" i="8"/>
  <c r="AB11" i="8"/>
  <c r="T11" i="8"/>
  <c r="D25" i="8" s="1"/>
  <c r="U10" i="8"/>
  <c r="V10" i="8"/>
  <c r="W10" i="8"/>
  <c r="D24" i="8" s="1"/>
  <c r="X10" i="8"/>
  <c r="Y10" i="8"/>
  <c r="Z10" i="8"/>
  <c r="AA10" i="8"/>
  <c r="AB10" i="8"/>
  <c r="T10" i="8"/>
  <c r="U9" i="8"/>
  <c r="V9" i="8"/>
  <c r="W9" i="8"/>
  <c r="X9" i="8"/>
  <c r="Y9" i="8"/>
  <c r="Z9" i="8"/>
  <c r="AA9" i="8"/>
  <c r="AB9" i="8"/>
  <c r="T9" i="8"/>
  <c r="D23" i="8" s="1"/>
  <c r="U8" i="8"/>
  <c r="V8" i="8"/>
  <c r="W8" i="8"/>
  <c r="X8" i="8"/>
  <c r="Y8" i="8"/>
  <c r="Z8" i="8"/>
  <c r="AA8" i="8"/>
  <c r="AB8" i="8"/>
  <c r="T8" i="8"/>
  <c r="D22" i="8" s="1"/>
  <c r="U7" i="8"/>
  <c r="V7" i="8"/>
  <c r="W7" i="8"/>
  <c r="X7" i="8"/>
  <c r="Y7" i="8"/>
  <c r="Z7" i="8"/>
  <c r="AA7" i="8"/>
  <c r="AB7" i="8"/>
  <c r="T7" i="8"/>
  <c r="D21" i="8" s="1"/>
  <c r="U6" i="8"/>
  <c r="V6" i="8"/>
  <c r="W6" i="8"/>
  <c r="D20" i="8" s="1"/>
  <c r="X6" i="8"/>
  <c r="Y6" i="8"/>
  <c r="Z6" i="8"/>
  <c r="AA6" i="8"/>
  <c r="AB6" i="8"/>
  <c r="T6" i="8"/>
  <c r="U5" i="8"/>
  <c r="V5" i="8"/>
  <c r="D19" i="8" s="1"/>
  <c r="W5" i="8"/>
  <c r="X5" i="8"/>
  <c r="Y5" i="8"/>
  <c r="Z5" i="8"/>
  <c r="AA5" i="8"/>
  <c r="AB5" i="8"/>
  <c r="T5" i="8"/>
  <c r="U4" i="8"/>
  <c r="V4" i="8"/>
  <c r="W4" i="8"/>
  <c r="X4" i="8"/>
  <c r="Y4" i="8"/>
  <c r="Z4" i="8"/>
  <c r="AA4" i="8"/>
  <c r="AB4" i="8"/>
  <c r="T4" i="8"/>
  <c r="L16" i="8"/>
  <c r="M16" i="8"/>
  <c r="N16" i="8"/>
  <c r="O16" i="8"/>
  <c r="P16" i="8"/>
  <c r="Q16" i="8"/>
  <c r="R16" i="8"/>
  <c r="S16" i="8"/>
  <c r="K16" i="8"/>
  <c r="C30" i="8" s="1"/>
  <c r="L15" i="8"/>
  <c r="M15" i="8"/>
  <c r="N15" i="8"/>
  <c r="C29" i="8" s="1"/>
  <c r="O15" i="8"/>
  <c r="P15" i="8"/>
  <c r="Q15" i="8"/>
  <c r="R15" i="8"/>
  <c r="S15" i="8"/>
  <c r="K15" i="8"/>
  <c r="L14" i="8"/>
  <c r="M14" i="8"/>
  <c r="N14" i="8"/>
  <c r="O14" i="8"/>
  <c r="P14" i="8"/>
  <c r="Q14" i="8"/>
  <c r="R14" i="8"/>
  <c r="S14" i="8"/>
  <c r="K14" i="8"/>
  <c r="C28" i="8" s="1"/>
  <c r="L13" i="8"/>
  <c r="M13" i="8"/>
  <c r="N13" i="8"/>
  <c r="O13" i="8"/>
  <c r="P13" i="8"/>
  <c r="Q13" i="8"/>
  <c r="R13" i="8"/>
  <c r="S13" i="8"/>
  <c r="K13" i="8"/>
  <c r="C27" i="8" s="1"/>
  <c r="L12" i="8"/>
  <c r="M12" i="8"/>
  <c r="N12" i="8"/>
  <c r="O12" i="8"/>
  <c r="P12" i="8"/>
  <c r="Q12" i="8"/>
  <c r="R12" i="8"/>
  <c r="S12" i="8"/>
  <c r="K12" i="8"/>
  <c r="C26" i="8" s="1"/>
  <c r="L11" i="8"/>
  <c r="M11" i="8"/>
  <c r="N11" i="8"/>
  <c r="O11" i="8"/>
  <c r="P11" i="8"/>
  <c r="Q11" i="8"/>
  <c r="R11" i="8"/>
  <c r="S11" i="8"/>
  <c r="K11" i="8"/>
  <c r="C25" i="8" s="1"/>
  <c r="L10" i="8"/>
  <c r="M10" i="8"/>
  <c r="C24" i="8" s="1"/>
  <c r="N10" i="8"/>
  <c r="O10" i="8"/>
  <c r="P10" i="8"/>
  <c r="Q10" i="8"/>
  <c r="R10" i="8"/>
  <c r="S10" i="8"/>
  <c r="K10" i="8"/>
  <c r="L9" i="8"/>
  <c r="M9" i="8"/>
  <c r="N9" i="8"/>
  <c r="O9" i="8"/>
  <c r="P9" i="8"/>
  <c r="Q9" i="8"/>
  <c r="R9" i="8"/>
  <c r="S9" i="8"/>
  <c r="K9" i="8"/>
  <c r="C23" i="8" s="1"/>
  <c r="S8" i="8"/>
  <c r="L8" i="8"/>
  <c r="M8" i="8"/>
  <c r="N8" i="8"/>
  <c r="O8" i="8"/>
  <c r="P8" i="8"/>
  <c r="Q8" i="8"/>
  <c r="R8" i="8"/>
  <c r="K8" i="8"/>
  <c r="C22" i="8" s="1"/>
  <c r="L7" i="8"/>
  <c r="M7" i="8"/>
  <c r="N7" i="8"/>
  <c r="O7" i="8"/>
  <c r="P7" i="8"/>
  <c r="Q7" i="8"/>
  <c r="R7" i="8"/>
  <c r="S7" i="8"/>
  <c r="K7" i="8"/>
  <c r="C21" i="8" s="1"/>
  <c r="L6" i="8"/>
  <c r="M6" i="8"/>
  <c r="N6" i="8"/>
  <c r="O6" i="8"/>
  <c r="P6" i="8"/>
  <c r="Q6" i="8"/>
  <c r="R6" i="8"/>
  <c r="S6" i="8"/>
  <c r="K6" i="8"/>
  <c r="C20" i="8" s="1"/>
  <c r="L4" i="8"/>
  <c r="M4" i="8"/>
  <c r="N4" i="8"/>
  <c r="O4" i="8"/>
  <c r="P4" i="8"/>
  <c r="Q4" i="8"/>
  <c r="R4" i="8"/>
  <c r="S4" i="8"/>
  <c r="K4" i="8"/>
  <c r="C4" i="8"/>
  <c r="D4" i="8"/>
  <c r="E4" i="8"/>
  <c r="F4" i="8"/>
  <c r="G4" i="8"/>
  <c r="H4" i="8"/>
  <c r="I4" i="8"/>
  <c r="J4" i="8"/>
  <c r="B4" i="8"/>
  <c r="L5" i="8"/>
  <c r="M5" i="8"/>
  <c r="N5" i="8"/>
  <c r="O5" i="8"/>
  <c r="P5" i="8"/>
  <c r="Q5" i="8"/>
  <c r="R5" i="8"/>
  <c r="S5" i="8"/>
  <c r="K5" i="8"/>
  <c r="C19" i="8" s="1"/>
  <c r="C16" i="8"/>
  <c r="D16" i="8"/>
  <c r="E16" i="8"/>
  <c r="F16" i="8"/>
  <c r="G16" i="8"/>
  <c r="H16" i="8"/>
  <c r="I16" i="8"/>
  <c r="J16" i="8"/>
  <c r="B16" i="8"/>
  <c r="B30" i="8" s="1"/>
  <c r="C15" i="8"/>
  <c r="D15" i="8"/>
  <c r="E15" i="8"/>
  <c r="F15" i="8"/>
  <c r="G15" i="8"/>
  <c r="H15" i="8"/>
  <c r="I15" i="8"/>
  <c r="J15" i="8"/>
  <c r="B15" i="8"/>
  <c r="B29" i="8" s="1"/>
  <c r="C14" i="8"/>
  <c r="D14" i="8"/>
  <c r="E14" i="8"/>
  <c r="F14" i="8"/>
  <c r="G14" i="8"/>
  <c r="H14" i="8"/>
  <c r="I14" i="8"/>
  <c r="J14" i="8"/>
  <c r="B14" i="8"/>
  <c r="B28" i="8" s="1"/>
  <c r="C13" i="8"/>
  <c r="D13" i="8"/>
  <c r="E13" i="8"/>
  <c r="F13" i="8"/>
  <c r="G13" i="8"/>
  <c r="H13" i="8"/>
  <c r="I13" i="8"/>
  <c r="J13" i="8"/>
  <c r="B13" i="8"/>
  <c r="B27" i="8" s="1"/>
  <c r="C12" i="8"/>
  <c r="D12" i="8"/>
  <c r="E12" i="8"/>
  <c r="F12" i="8"/>
  <c r="G12" i="8"/>
  <c r="H12" i="8"/>
  <c r="I12" i="8"/>
  <c r="J12" i="8"/>
  <c r="B12" i="8"/>
  <c r="B26" i="8" s="1"/>
  <c r="C11" i="8"/>
  <c r="D11" i="8"/>
  <c r="E11" i="8"/>
  <c r="F11" i="8"/>
  <c r="G11" i="8"/>
  <c r="H11" i="8"/>
  <c r="I11" i="8"/>
  <c r="J11" i="8"/>
  <c r="B11" i="8"/>
  <c r="B25" i="8" s="1"/>
  <c r="C10" i="8"/>
  <c r="D10" i="8"/>
  <c r="E10" i="8"/>
  <c r="F10" i="8"/>
  <c r="G10" i="8"/>
  <c r="H10" i="8"/>
  <c r="I10" i="8"/>
  <c r="J10" i="8"/>
  <c r="B10" i="8"/>
  <c r="B24" i="8" s="1"/>
  <c r="C9" i="8"/>
  <c r="D9" i="8"/>
  <c r="E9" i="8"/>
  <c r="F9" i="8"/>
  <c r="G9" i="8"/>
  <c r="H9" i="8"/>
  <c r="I9" i="8"/>
  <c r="J9" i="8"/>
  <c r="B9" i="8"/>
  <c r="B23" i="8" s="1"/>
  <c r="C8" i="8"/>
  <c r="D8" i="8"/>
  <c r="E8" i="8"/>
  <c r="F8" i="8"/>
  <c r="G8" i="8"/>
  <c r="H8" i="8"/>
  <c r="I8" i="8"/>
  <c r="J8" i="8"/>
  <c r="B8" i="8"/>
  <c r="B22" i="8" s="1"/>
  <c r="C7" i="8"/>
  <c r="D7" i="8"/>
  <c r="E7" i="8"/>
  <c r="F7" i="8"/>
  <c r="G7" i="8"/>
  <c r="H7" i="8"/>
  <c r="I7" i="8"/>
  <c r="J7" i="8"/>
  <c r="B7" i="8"/>
  <c r="B21" i="8" s="1"/>
  <c r="C6" i="8"/>
  <c r="D6" i="8"/>
  <c r="E6" i="8"/>
  <c r="F6" i="8"/>
  <c r="G6" i="8"/>
  <c r="H6" i="8"/>
  <c r="I6" i="8"/>
  <c r="J6" i="8"/>
  <c r="B6" i="8"/>
  <c r="B20" i="8" s="1"/>
  <c r="D5" i="8"/>
  <c r="E5" i="8"/>
  <c r="F5" i="8"/>
  <c r="G5" i="8"/>
  <c r="H5" i="8"/>
  <c r="I5" i="8"/>
  <c r="J5" i="8"/>
  <c r="C5" i="8"/>
  <c r="B5" i="8"/>
  <c r="B19" i="8" s="1"/>
  <c r="C32" i="8" l="1"/>
  <c r="B33" i="8"/>
  <c r="B32" i="8"/>
  <c r="C33" i="8"/>
  <c r="D33" i="8"/>
  <c r="D32" i="8"/>
  <c r="F28" i="8" l="1"/>
  <c r="I21" i="8"/>
  <c r="I25" i="8"/>
  <c r="I29" i="8"/>
  <c r="I27" i="8"/>
  <c r="I20" i="8"/>
  <c r="I22" i="8"/>
  <c r="I26" i="8"/>
  <c r="I30" i="8"/>
  <c r="I23" i="8"/>
  <c r="I19" i="8"/>
  <c r="I24" i="8"/>
  <c r="I28" i="8"/>
  <c r="K20" i="8"/>
  <c r="K21" i="8"/>
  <c r="K25" i="8"/>
  <c r="K29" i="8"/>
  <c r="K19" i="8"/>
  <c r="K24" i="8"/>
  <c r="K22" i="8"/>
  <c r="K26" i="8"/>
  <c r="K30" i="8"/>
  <c r="K23" i="8"/>
  <c r="K28" i="8"/>
  <c r="K27" i="8"/>
  <c r="F29" i="8"/>
  <c r="F24" i="8"/>
  <c r="F23" i="8"/>
  <c r="F22" i="8"/>
  <c r="F25" i="8"/>
  <c r="F19" i="8"/>
  <c r="F26" i="8"/>
  <c r="F21" i="8"/>
  <c r="F27" i="8"/>
  <c r="F30" i="8"/>
  <c r="F20" i="8"/>
</calcChain>
</file>

<file path=xl/sharedStrings.xml><?xml version="1.0" encoding="utf-8"?>
<sst xmlns="http://schemas.openxmlformats.org/spreadsheetml/2006/main" count="1191" uniqueCount="480">
  <si>
    <t> Source : Central Statistical Organisation, Govt. of India.</t>
  </si>
  <si>
    <t>Note : ** : At 1982 Prices.</t>
  </si>
  <si>
    <t>-</t>
  </si>
  <si>
    <t>Pondicherry</t>
  </si>
  <si>
    <t>Goa, Daman &amp; Diu</t>
  </si>
  <si>
    <t>Delhi</t>
  </si>
  <si>
    <t>Arunachal Pradesh</t>
  </si>
  <si>
    <t>West Bengal</t>
  </si>
  <si>
    <t>Uttar Pradesh</t>
  </si>
  <si>
    <t>Tripura</t>
  </si>
  <si>
    <t>Tamil Nadu</t>
  </si>
  <si>
    <t>Sikkim **</t>
  </si>
  <si>
    <t>Rajasthan</t>
  </si>
  <si>
    <t>Punjab</t>
  </si>
  <si>
    <t>Orissa</t>
  </si>
  <si>
    <t>Nagaland</t>
  </si>
  <si>
    <t>Meghalaya</t>
  </si>
  <si>
    <t>Manipur</t>
  </si>
  <si>
    <t>Maharashtra</t>
  </si>
  <si>
    <t>Madhya Pradesh</t>
  </si>
  <si>
    <t>Kerala</t>
  </si>
  <si>
    <t>Karnataka</t>
  </si>
  <si>
    <t>Jammu &amp; Kashmir</t>
  </si>
  <si>
    <t>Himachal Pradesh</t>
  </si>
  <si>
    <t>Haryana</t>
  </si>
  <si>
    <t>Gujarat</t>
  </si>
  <si>
    <t>Bihar</t>
  </si>
  <si>
    <t>Assam</t>
  </si>
  <si>
    <t>Andhra Pradesh</t>
  </si>
  <si>
    <t>India</t>
  </si>
  <si>
    <t>1968-69</t>
  </si>
  <si>
    <t>1967-68</t>
  </si>
  <si>
    <t>1966-67</t>
  </si>
  <si>
    <t>1965-66</t>
  </si>
  <si>
    <t>1964-65</t>
  </si>
  <si>
    <t>1963-64</t>
  </si>
  <si>
    <t>1962-63</t>
  </si>
  <si>
    <t>1961-62</t>
  </si>
  <si>
    <t>1960-61</t>
  </si>
  <si>
    <t>States/UTs</t>
  </si>
  <si>
    <t>(Figure in Rupees)</t>
  </si>
  <si>
    <t>(1960-61 to 1968-69)</t>
  </si>
  <si>
    <t>(At Constant 1970-71 Prices)</t>
  </si>
  <si>
    <t>State-wise Per Capita Net Domestic Product in India</t>
  </si>
  <si>
    <t>1977-78</t>
  </si>
  <si>
    <t>1976-77</t>
  </si>
  <si>
    <t>1975-76</t>
  </si>
  <si>
    <t>1974-75</t>
  </si>
  <si>
    <t>1973-74</t>
  </si>
  <si>
    <t>1972-73</t>
  </si>
  <si>
    <t>1971-72</t>
  </si>
  <si>
    <t>1970-71</t>
  </si>
  <si>
    <t>1969-70</t>
  </si>
  <si>
    <t>(1969-70 to 1977-78)</t>
  </si>
  <si>
    <t>1986-87</t>
  </si>
  <si>
    <t>1985-86</t>
  </si>
  <si>
    <t>1984-85</t>
  </si>
  <si>
    <t>1983-84</t>
  </si>
  <si>
    <t>1982-83</t>
  </si>
  <si>
    <t>1981-82</t>
  </si>
  <si>
    <t>1980-81</t>
  </si>
  <si>
    <t>1979-80</t>
  </si>
  <si>
    <t>1978-79</t>
  </si>
  <si>
    <t>(1978-79 to 1986-87)</t>
  </si>
  <si>
    <t>  </t>
  </si>
  <si>
    <t>Source : Reserve Bank of India. (ON848) &amp; (ON2120) </t>
  </si>
  <si>
    <t>2019-20</t>
  </si>
  <si>
    <t>2018-19</t>
  </si>
  <si>
    <t>2017-18   </t>
  </si>
  <si>
    <t>2016-17   </t>
  </si>
  <si>
    <t>2015-16   </t>
  </si>
  <si>
    <t>2014-15   </t>
  </si>
  <si>
    <t>2013-14   </t>
  </si>
  <si>
    <t>2012-13   </t>
  </si>
  <si>
    <t>2011-12   </t>
  </si>
  <si>
    <t>Base : 2011-12</t>
  </si>
  <si>
    <t>2010-11</t>
  </si>
  <si>
    <t>2009-10</t>
  </si>
  <si>
    <t>2008-09</t>
  </si>
  <si>
    <t>2007-08</t>
  </si>
  <si>
    <t>2006-07</t>
  </si>
  <si>
    <t>2005-06</t>
  </si>
  <si>
    <t>2004-05</t>
  </si>
  <si>
    <t>Base : 2004-05</t>
  </si>
  <si>
    <t>2003-04</t>
  </si>
  <si>
    <t>2002-03</t>
  </si>
  <si>
    <t>2001-02</t>
  </si>
  <si>
    <t>2000-01</t>
  </si>
  <si>
    <t>1999-00</t>
  </si>
  <si>
    <t>Base : 1999-00</t>
  </si>
  <si>
    <t>1998-99</t>
  </si>
  <si>
    <t>1997-98</t>
  </si>
  <si>
    <t>1996-97</t>
  </si>
  <si>
    <t>1995-96</t>
  </si>
  <si>
    <t>1994-95</t>
  </si>
  <si>
    <t>1993-94</t>
  </si>
  <si>
    <t>Base : 1993-94</t>
  </si>
  <si>
    <t>1992-93</t>
  </si>
  <si>
    <t>1991-92</t>
  </si>
  <si>
    <t>1990-91</t>
  </si>
  <si>
    <t>1989-90</t>
  </si>
  <si>
    <t>1988-89</t>
  </si>
  <si>
    <t>1987-88</t>
  </si>
  <si>
    <t>Base : 1980-81</t>
  </si>
  <si>
    <t>Kashmir</t>
  </si>
  <si>
    <t>Pradesh</t>
  </si>
  <si>
    <t>Jharkhand</t>
  </si>
  <si>
    <t>Jammu and</t>
  </si>
  <si>
    <t>Himachal</t>
  </si>
  <si>
    <t>Goa</t>
  </si>
  <si>
    <t>Chhattisgarh </t>
  </si>
  <si>
    <t>Arunachal</t>
  </si>
  <si>
    <t>Andhra</t>
  </si>
  <si>
    <t>Year</t>
  </si>
  <si>
    <t>(In Rs.)</t>
  </si>
  <si>
    <t>(1980-1981 to 2019-2020)</t>
  </si>
  <si>
    <t>State-wise Per Capita Net State Domestic Product at Factor Cost (At Constant Prices) in India - Part I</t>
  </si>
  <si>
    <t>36202 </t>
  </si>
  <si>
    <t>84142 </t>
  </si>
  <si>
    <t>103619 </t>
  </si>
  <si>
    <t>83319 </t>
  </si>
  <si>
    <t>64712 </t>
  </si>
  <si>
    <t>31314 </t>
  </si>
  <si>
    <t>48525 </t>
  </si>
  <si>
    <t>17388 </t>
  </si>
  <si>
    <t>36718 </t>
  </si>
  <si>
    <t>33901 </t>
  </si>
  <si>
    <t>80363 </t>
  </si>
  <si>
    <t>97525 </t>
  </si>
  <si>
    <t>87751 </t>
  </si>
  <si>
    <t>61411 </t>
  </si>
  <si>
    <t>29799 </t>
  </si>
  <si>
    <t>44557 </t>
  </si>
  <si>
    <t>16390 </t>
  </si>
  <si>
    <t>34544 </t>
  </si>
  <si>
    <t>31754 </t>
  </si>
  <si>
    <t>69374 </t>
  </si>
  <si>
    <t>91845 </t>
  </si>
  <si>
    <t>88298 </t>
  </si>
  <si>
    <t>56304 </t>
  </si>
  <si>
    <t>27914 </t>
  </si>
  <si>
    <t>38621 </t>
  </si>
  <si>
    <t>15713 </t>
  </si>
  <si>
    <t>31711 </t>
  </si>
  <si>
    <t>30332 </t>
  </si>
  <si>
    <t>64749 </t>
  </si>
  <si>
    <t>83243 </t>
  </si>
  <si>
    <t>86923 </t>
  </si>
  <si>
    <t>50629 </t>
  </si>
  <si>
    <t>27094 </t>
  </si>
  <si>
    <t>35444 </t>
  </si>
  <si>
    <t>14875 </t>
  </si>
  <si>
    <t>29022 </t>
  </si>
  <si>
    <t>28067 </t>
  </si>
  <si>
    <t>61142 </t>
  </si>
  <si>
    <t>76243 </t>
  </si>
  <si>
    <t>85372 </t>
  </si>
  <si>
    <t>47522 </t>
  </si>
  <si>
    <t>25400 </t>
  </si>
  <si>
    <t>30644 </t>
  </si>
  <si>
    <t>14241 </t>
  </si>
  <si>
    <t>27558 </t>
  </si>
  <si>
    <t>26015 </t>
  </si>
  <si>
    <t>60046 </t>
  </si>
  <si>
    <t>69128 </t>
  </si>
  <si>
    <t>78167 </t>
  </si>
  <si>
    <t>41645 </t>
  </si>
  <si>
    <t>23808 </t>
  </si>
  <si>
    <t>27781 </t>
  </si>
  <si>
    <t>13445 </t>
  </si>
  <si>
    <t>25688 </t>
  </si>
  <si>
    <t>24143 </t>
  </si>
  <si>
    <t>48302 </t>
  </si>
  <si>
    <t>63877 </t>
  </si>
  <si>
    <t>74173 </t>
  </si>
  <si>
    <t>40921 </t>
  </si>
  <si>
    <t>22649 </t>
  </si>
  <si>
    <t>24726 </t>
  </si>
  <si>
    <t>12950 </t>
  </si>
  <si>
    <t>24394 </t>
  </si>
  <si>
    <t>19331 </t>
  </si>
  <si>
    <t>33585 </t>
  </si>
  <si>
    <t>45157 </t>
  </si>
  <si>
    <t>62352 </t>
  </si>
  <si>
    <t>27267 </t>
  </si>
  <si>
    <t>19367 </t>
  </si>
  <si>
    <t>19524 </t>
  </si>
  <si>
    <t>10421 </t>
  </si>
  <si>
    <t>19825 </t>
  </si>
  <si>
    <t>22975 </t>
  </si>
  <si>
    <t>19332 </t>
  </si>
  <si>
    <t>18301 </t>
  </si>
  <si>
    <t>39633 </t>
  </si>
  <si>
    <t>41930 </t>
  </si>
  <si>
    <t>59406 </t>
  </si>
  <si>
    <t>27229 </t>
  </si>
  <si>
    <t>18374 </t>
  </si>
  <si>
    <t>17542 </t>
  </si>
  <si>
    <t>10120 </t>
  </si>
  <si>
    <t>18554 </t>
  </si>
  <si>
    <t>20707 </t>
  </si>
  <si>
    <t>18159 </t>
  </si>
  <si>
    <t>17101 </t>
  </si>
  <si>
    <t>38648 </t>
  </si>
  <si>
    <t>40929 </t>
  </si>
  <si>
    <t>55991 </t>
  </si>
  <si>
    <t>25487 </t>
  </si>
  <si>
    <t>17568 </t>
  </si>
  <si>
    <t>16530 </t>
  </si>
  <si>
    <t>9806 </t>
  </si>
  <si>
    <t>17752 </t>
  </si>
  <si>
    <t>19662 </t>
  </si>
  <si>
    <t>17065 </t>
  </si>
  <si>
    <t>16764 </t>
  </si>
  <si>
    <t>35831 </t>
  </si>
  <si>
    <t>39026 </t>
  </si>
  <si>
    <t>50476 </t>
  </si>
  <si>
    <t>23869 </t>
  </si>
  <si>
    <t>17225 </t>
  </si>
  <si>
    <t>15364 </t>
  </si>
  <si>
    <t>9672 </t>
  </si>
  <si>
    <t>16947 </t>
  </si>
  <si>
    <t>19748 </t>
  </si>
  <si>
    <t>15953 </t>
  </si>
  <si>
    <t>16172 </t>
  </si>
  <si>
    <t>34190 </t>
  </si>
  <si>
    <t>38975 </t>
  </si>
  <si>
    <t>48292 </t>
  </si>
  <si>
    <t>23658 </t>
  </si>
  <si>
    <t>16244 </t>
  </si>
  <si>
    <t>14932 </t>
  </si>
  <si>
    <t>9721 </t>
  </si>
  <si>
    <t>14933 </t>
  </si>
  <si>
    <t>20319 </t>
  </si>
  <si>
    <t>15305 </t>
  </si>
  <si>
    <t>15881 </t>
  </si>
  <si>
    <t>30486 </t>
  </si>
  <si>
    <t>38913 </t>
  </si>
  <si>
    <t>44502 </t>
  </si>
  <si>
    <t>24005 </t>
  </si>
  <si>
    <t>15888 </t>
  </si>
  <si>
    <t>13516 </t>
  </si>
  <si>
    <t>9749 </t>
  </si>
  <si>
    <t>14119 </t>
  </si>
  <si>
    <t>19432 </t>
  </si>
  <si>
    <t>14890 </t>
  </si>
  <si>
    <t>10071 </t>
  </si>
  <si>
    <t>19374 </t>
  </si>
  <si>
    <t>24003 </t>
  </si>
  <si>
    <t>27494 </t>
  </si>
  <si>
    <t>15293 </t>
  </si>
  <si>
    <t>9320 </t>
  </si>
  <si>
    <t>7256 </t>
  </si>
  <si>
    <t>5675 </t>
  </si>
  <si>
    <t>7968 </t>
  </si>
  <si>
    <t>12167 </t>
  </si>
  <si>
    <t>9874 </t>
  </si>
  <si>
    <t>9650 </t>
  </si>
  <si>
    <t>19279 </t>
  </si>
  <si>
    <t>23762 </t>
  </si>
  <si>
    <t>26718 </t>
  </si>
  <si>
    <t>14502 </t>
  </si>
  <si>
    <t>8814 </t>
  </si>
  <si>
    <t>7385 </t>
  </si>
  <si>
    <t>5432 </t>
  </si>
  <si>
    <t>7396 </t>
  </si>
  <si>
    <t>11592 </t>
  </si>
  <si>
    <t>9914 </t>
  </si>
  <si>
    <t>9244 </t>
  </si>
  <si>
    <t>17402 </t>
  </si>
  <si>
    <t>23482 </t>
  </si>
  <si>
    <t>25470 </t>
  </si>
  <si>
    <t>16350 </t>
  </si>
  <si>
    <t>8408 </t>
  </si>
  <si>
    <t>7429 </t>
  </si>
  <si>
    <t>5518 </t>
  </si>
  <si>
    <t>6828 </t>
  </si>
  <si>
    <t>11260 </t>
  </si>
  <si>
    <t>9539 </t>
  </si>
  <si>
    <t>9007 </t>
  </si>
  <si>
    <t>13512 </t>
  </si>
  <si>
    <t>20983 </t>
  </si>
  <si>
    <t>24855 </t>
  </si>
  <si>
    <t>15896 </t>
  </si>
  <si>
    <t>7880 </t>
  </si>
  <si>
    <t>7476 </t>
  </si>
  <si>
    <t>5706 </t>
  </si>
  <si>
    <t>6239 </t>
  </si>
  <si>
    <t>10451 </t>
  </si>
  <si>
    <t>9146 </t>
  </si>
  <si>
    <t>8489 </t>
  </si>
  <si>
    <t>9889 </t>
  </si>
  <si>
    <t>19162 </t>
  </si>
  <si>
    <t>22524 </t>
  </si>
  <si>
    <t>15354 </t>
  </si>
  <si>
    <t>7492 </t>
  </si>
  <si>
    <t>7163 </t>
  </si>
  <si>
    <t>5256 </t>
  </si>
  <si>
    <t>5707 </t>
  </si>
  <si>
    <t>10147 </t>
  </si>
  <si>
    <t>8822 </t>
  </si>
  <si>
    <t>8070 </t>
  </si>
  <si>
    <t>9661 </t>
  </si>
  <si>
    <t>19575 </t>
  </si>
  <si>
    <t>21021 </t>
  </si>
  <si>
    <t>16191 </t>
  </si>
  <si>
    <t>7094 </t>
  </si>
  <si>
    <t>7369 </t>
  </si>
  <si>
    <t>5209 </t>
  </si>
  <si>
    <t>5364 </t>
  </si>
  <si>
    <t>9932 </t>
  </si>
  <si>
    <t>8277 </t>
  </si>
  <si>
    <t>7690 </t>
  </si>
  <si>
    <t>9781 </t>
  </si>
  <si>
    <t>18166 </t>
  </si>
  <si>
    <t>19761 </t>
  </si>
  <si>
    <t>15192 </t>
  </si>
  <si>
    <t>6756 </t>
  </si>
  <si>
    <t>6896 </t>
  </si>
  <si>
    <t>5066 </t>
  </si>
  <si>
    <t>5534 </t>
  </si>
  <si>
    <t>8955 </t>
  </si>
  <si>
    <t>8402 </t>
  </si>
  <si>
    <t>2766 </t>
  </si>
  <si>
    <t>6238 </t>
  </si>
  <si>
    <t>3094 </t>
  </si>
  <si>
    <t>2419 </t>
  </si>
  <si>
    <t>1626 </t>
  </si>
  <si>
    <t>1808 </t>
  </si>
  <si>
    <t>2544 </t>
  </si>
  <si>
    <t>2434 </t>
  </si>
  <si>
    <t>6042 </t>
  </si>
  <si>
    <t>2884 </t>
  </si>
  <si>
    <t>2295 </t>
  </si>
  <si>
    <t>1615 </t>
  </si>
  <si>
    <t>1666 </t>
  </si>
  <si>
    <t>2363 </t>
  </si>
  <si>
    <t>2883 </t>
  </si>
  <si>
    <t>6046 </t>
  </si>
  <si>
    <t>2302 </t>
  </si>
  <si>
    <t>2267 </t>
  </si>
  <si>
    <t>1627 </t>
  </si>
  <si>
    <t>1643 </t>
  </si>
  <si>
    <t>2270 </t>
  </si>
  <si>
    <t>3492 </t>
  </si>
  <si>
    <t>3183 </t>
  </si>
  <si>
    <t>5447 </t>
  </si>
  <si>
    <t>2580 </t>
  </si>
  <si>
    <t>2145 </t>
  </si>
  <si>
    <t>1652 </t>
  </si>
  <si>
    <t>1642 </t>
  </si>
  <si>
    <t>2237 </t>
  </si>
  <si>
    <t>3369 </t>
  </si>
  <si>
    <t>3100 </t>
  </si>
  <si>
    <t>5438 </t>
  </si>
  <si>
    <t>2715 </t>
  </si>
  <si>
    <t>2086 </t>
  </si>
  <si>
    <t>1593 </t>
  </si>
  <si>
    <t>1575 </t>
  </si>
  <si>
    <t>2094 </t>
  </si>
  <si>
    <t>3118 </t>
  </si>
  <si>
    <t>3055 </t>
  </si>
  <si>
    <t>5185 </t>
  </si>
  <si>
    <t>2817 </t>
  </si>
  <si>
    <t>2061 </t>
  </si>
  <si>
    <t>1584 </t>
  </si>
  <si>
    <t>1523 </t>
  </si>
  <si>
    <t>1987 </t>
  </si>
  <si>
    <t>2924 </t>
  </si>
  <si>
    <t>3003 </t>
  </si>
  <si>
    <t>4975 </t>
  </si>
  <si>
    <t>2695 </t>
  </si>
  <si>
    <t>2022 </t>
  </si>
  <si>
    <t>1433 </t>
  </si>
  <si>
    <t>1398 </t>
  </si>
  <si>
    <t>1837 </t>
  </si>
  <si>
    <t>2678 </t>
  </si>
  <si>
    <t>3067 </t>
  </si>
  <si>
    <t>4765 </t>
  </si>
  <si>
    <t>2644 </t>
  </si>
  <si>
    <t>1962 </t>
  </si>
  <si>
    <t>1402 </t>
  </si>
  <si>
    <t>1274 </t>
  </si>
  <si>
    <t>1755 </t>
  </si>
  <si>
    <t>2297 </t>
  </si>
  <si>
    <t>2976 </t>
  </si>
  <si>
    <t>4665 </t>
  </si>
  <si>
    <t>2639 </t>
  </si>
  <si>
    <t>1929 </t>
  </si>
  <si>
    <t>1375 </t>
  </si>
  <si>
    <t>1240 </t>
  </si>
  <si>
    <t>1798 </t>
  </si>
  <si>
    <t>2017 </t>
  </si>
  <si>
    <t>2923 </t>
  </si>
  <si>
    <t>4201 </t>
  </si>
  <si>
    <t>2445 </t>
  </si>
  <si>
    <t>1892 </t>
  </si>
  <si>
    <t>1354 </t>
  </si>
  <si>
    <t>1262 </t>
  </si>
  <si>
    <t>1758 </t>
  </si>
  <si>
    <t>1919 </t>
  </si>
  <si>
    <t>2847 </t>
  </si>
  <si>
    <t>4206 </t>
  </si>
  <si>
    <t>2660 </t>
  </si>
  <si>
    <t>1883 </t>
  </si>
  <si>
    <t>1364 </t>
  </si>
  <si>
    <t>1261 </t>
  </si>
  <si>
    <t>1582 </t>
  </si>
  <si>
    <t>2898 </t>
  </si>
  <si>
    <t>4495 </t>
  </si>
  <si>
    <t>2414 </t>
  </si>
  <si>
    <t>1719 </t>
  </si>
  <si>
    <t>1344 </t>
  </si>
  <si>
    <t>1339 </t>
  </si>
  <si>
    <t>1527 </t>
  </si>
  <si>
    <t>1750 </t>
  </si>
  <si>
    <t>2758 </t>
  </si>
  <si>
    <t>4163 </t>
  </si>
  <si>
    <t>2604 </t>
  </si>
  <si>
    <t>1689 </t>
  </si>
  <si>
    <t>1276 </t>
  </si>
  <si>
    <t>1248 </t>
  </si>
  <si>
    <t>1640 </t>
  </si>
  <si>
    <t>1611 </t>
  </si>
  <si>
    <t>2794 </t>
  </si>
  <si>
    <t>4030 </t>
  </si>
  <si>
    <t>2613 </t>
  </si>
  <si>
    <t>1773 </t>
  </si>
  <si>
    <t>1278 </t>
  </si>
  <si>
    <t>1307 </t>
  </si>
  <si>
    <t>1498 </t>
  </si>
  <si>
    <t>1571 </t>
  </si>
  <si>
    <t>Islands</t>
  </si>
  <si>
    <t>garh</t>
  </si>
  <si>
    <t>and Nicobar</t>
  </si>
  <si>
    <t>Bengal</t>
  </si>
  <si>
    <t>Nadu</t>
  </si>
  <si>
    <t>All India</t>
  </si>
  <si>
    <t>Puducherry</t>
  </si>
  <si>
    <t>Chandi-</t>
  </si>
  <si>
    <t>Andaman</t>
  </si>
  <si>
    <t>West</t>
  </si>
  <si>
    <t>Uttara-khand</t>
  </si>
  <si>
    <t>Uttar</t>
  </si>
  <si>
    <t>Telangana</t>
  </si>
  <si>
    <t>Tamil</t>
  </si>
  <si>
    <t>Sikkim</t>
  </si>
  <si>
    <t>(In Rs.) </t>
  </si>
  <si>
    <t>State-wise Per Capita Net State Domestic Product at Factor Cost (At Constant Prices) in India - Part III</t>
  </si>
  <si>
    <t>Source : Reserve Bank of India. (ON848) &amp; (ON2120)</t>
  </si>
  <si>
    <t>.</t>
  </si>
  <si>
    <t>Odisha</t>
  </si>
  <si>
    <t>Mizoram</t>
  </si>
  <si>
    <t> Madhya</t>
  </si>
  <si>
    <t>(1980-1981 to  2019-2020)</t>
  </si>
  <si>
    <t>State-wise Per Capita Net State Domestic Product at Factor Cost (At Constant Prices) in India - Part II</t>
  </si>
  <si>
    <t>States</t>
  </si>
  <si>
    <t xml:space="preserve">Gujarat </t>
  </si>
  <si>
    <t xml:space="preserve">Kerala </t>
  </si>
  <si>
    <t xml:space="preserve">Maharasthra </t>
  </si>
  <si>
    <t xml:space="preserve">Uttar Pradesh </t>
  </si>
  <si>
    <t xml:space="preserve">Period I </t>
  </si>
  <si>
    <t>Period II</t>
  </si>
  <si>
    <t>Period III</t>
  </si>
  <si>
    <t>states</t>
  </si>
  <si>
    <t xml:space="preserve">mean </t>
  </si>
  <si>
    <t xml:space="preserve">std </t>
  </si>
  <si>
    <t xml:space="preserve">Rajasthan </t>
  </si>
  <si>
    <t>Mean</t>
  </si>
  <si>
    <t>Std deviation</t>
  </si>
  <si>
    <t>Base year 2004-05</t>
  </si>
  <si>
    <t xml:space="preserve">deflator </t>
  </si>
  <si>
    <t xml:space="preserve">Mean </t>
  </si>
  <si>
    <t xml:space="preserve">Std </t>
  </si>
  <si>
    <t xml:space="preserve">Karnataka </t>
  </si>
  <si>
    <t>Andhra_Pradesh</t>
  </si>
  <si>
    <t>Madhya_Pradesh</t>
  </si>
  <si>
    <t>Tamil_Nadu</t>
  </si>
  <si>
    <t>Uttar_Pradesh</t>
  </si>
  <si>
    <t>West_Bengal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</si>
</sst>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"/>
    <numFmt numFmtId="166" formatCode="0.0000000000"/>
  </numFmts>
  <fonts count="7" x14ac:knownFonts="1">
    <font>
      <sz val="12"/>
      <color theme="1"/>
      <name val="Calibri"/>
      <family val="2"/>
      <scheme val="minor"/>
    </font>
    <font>
      <sz val="7.5"/>
      <color rgb="FF808080"/>
      <name val="Verdana"/>
      <family val="2"/>
    </font>
    <font>
      <sz val="11"/>
      <color rgb="FF000000"/>
      <name val="Verdana"/>
      <family val="2"/>
    </font>
    <font>
      <b/>
      <sz val="11"/>
      <color rgb="FF000000"/>
      <name val="Verdana"/>
      <family val="2"/>
    </font>
    <font>
      <b/>
      <sz val="12"/>
      <color rgb="FFFFFFFF"/>
      <name val="Verdan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E3E0E0"/>
        <bgColor indexed="64"/>
      </patternFill>
    </fill>
    <fill>
      <patternFill patternType="solid">
        <fgColor rgb="FF000000"/>
        <bgColor indexed="64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2" borderId="0" xfId="0" applyFont="1" applyFill="1" applyAlignment="1">
      <alignment wrapText="1"/>
    </xf>
    <xf numFmtId="0" fontId="2" fillId="3" borderId="1" xfId="0" applyFont="1" applyFill="1" applyBorder="1" applyAlignment="1">
      <alignment horizontal="right" wrapText="1"/>
    </xf>
    <xf numFmtId="0" fontId="2" fillId="2" borderId="1" xfId="0" applyFont="1" applyFill="1" applyBorder="1" applyAlignment="1">
      <alignment horizontal="right" wrapText="1"/>
    </xf>
    <xf numFmtId="0" fontId="2" fillId="2" borderId="1" xfId="0" applyFont="1" applyFill="1" applyBorder="1" applyAlignment="1">
      <alignment horizontal="left" wrapText="1"/>
    </xf>
    <xf numFmtId="0" fontId="3" fillId="3" borderId="1" xfId="0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left" wrapText="1"/>
    </xf>
    <xf numFmtId="0" fontId="3" fillId="4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left" wrapText="1"/>
    </xf>
    <xf numFmtId="0" fontId="3" fillId="4" borderId="13" xfId="0" applyFont="1" applyFill="1" applyBorder="1" applyAlignment="1">
      <alignment horizontal="right" wrapText="1"/>
    </xf>
    <xf numFmtId="0" fontId="3" fillId="4" borderId="14" xfId="0" applyFont="1" applyFill="1" applyBorder="1" applyAlignment="1">
      <alignment horizontal="right" wrapText="1"/>
    </xf>
    <xf numFmtId="0" fontId="3" fillId="4" borderId="15" xfId="0" applyFont="1" applyFill="1" applyBorder="1" applyAlignment="1">
      <alignment horizontal="right" wrapText="1"/>
    </xf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27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30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2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5" fontId="0" fillId="0" borderId="0" xfId="0" applyNumberFormat="1"/>
    <xf numFmtId="164" fontId="0" fillId="0" borderId="0" xfId="0" applyNumberFormat="1"/>
    <xf numFmtId="0" fontId="4" fillId="5" borderId="12" xfId="0" applyFont="1" applyFill="1" applyBorder="1" applyAlignment="1">
      <alignment horizontal="center" wrapText="1"/>
    </xf>
    <xf numFmtId="0" fontId="4" fillId="5" borderId="11" xfId="0" applyFont="1" applyFill="1" applyBorder="1" applyAlignment="1">
      <alignment horizontal="center" wrapText="1"/>
    </xf>
    <xf numFmtId="0" fontId="4" fillId="5" borderId="10" xfId="0" applyFont="1" applyFill="1" applyBorder="1" applyAlignment="1">
      <alignment horizontal="center" wrapText="1"/>
    </xf>
    <xf numFmtId="0" fontId="4" fillId="5" borderId="9" xfId="0" applyFont="1" applyFill="1" applyBorder="1" applyAlignment="1">
      <alignment horizontal="center" wrapText="1"/>
    </xf>
    <xf numFmtId="0" fontId="4" fillId="5" borderId="0" xfId="0" applyFont="1" applyFill="1" applyAlignment="1">
      <alignment horizontal="center" wrapText="1"/>
    </xf>
    <xf numFmtId="0" fontId="4" fillId="5" borderId="8" xfId="0" applyFont="1" applyFill="1" applyBorder="1" applyAlignment="1">
      <alignment horizontal="center" wrapText="1"/>
    </xf>
    <xf numFmtId="0" fontId="4" fillId="5" borderId="7" xfId="0" applyFont="1" applyFill="1" applyBorder="1" applyAlignment="1">
      <alignment horizontal="center" wrapText="1"/>
    </xf>
    <xf numFmtId="0" fontId="4" fillId="5" borderId="6" xfId="0" applyFont="1" applyFill="1" applyBorder="1" applyAlignment="1">
      <alignment horizontal="center" wrapText="1"/>
    </xf>
    <xf numFmtId="0" fontId="4" fillId="5" borderId="5" xfId="0" applyFont="1" applyFill="1" applyBorder="1" applyAlignment="1">
      <alignment horizontal="center" wrapText="1"/>
    </xf>
    <xf numFmtId="0" fontId="3" fillId="4" borderId="4" xfId="0" applyFont="1" applyFill="1" applyBorder="1" applyAlignment="1">
      <alignment horizontal="right" wrapText="1"/>
    </xf>
    <xf numFmtId="0" fontId="3" fillId="4" borderId="3" xfId="0" applyFont="1" applyFill="1" applyBorder="1" applyAlignment="1">
      <alignment horizontal="right" wrapText="1"/>
    </xf>
    <xf numFmtId="0" fontId="3" fillId="4" borderId="2" xfId="0" applyFont="1" applyFill="1" applyBorder="1" applyAlignment="1">
      <alignment horizontal="right" wrapText="1"/>
    </xf>
    <xf numFmtId="0" fontId="3" fillId="4" borderId="14" xfId="0" applyFont="1" applyFill="1" applyBorder="1" applyAlignment="1">
      <alignment horizontal="right" wrapText="1"/>
    </xf>
    <xf numFmtId="0" fontId="3" fillId="4" borderId="13" xfId="0" applyFont="1" applyFill="1" applyBorder="1" applyAlignment="1">
      <alignment horizontal="right" wrapText="1"/>
    </xf>
    <xf numFmtId="0" fontId="3" fillId="4" borderId="14" xfId="0" applyFont="1" applyFill="1" applyBorder="1" applyAlignment="1">
      <alignment horizontal="left" wrapText="1"/>
    </xf>
    <xf numFmtId="0" fontId="3" fillId="4" borderId="13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3" fillId="4" borderId="15" xfId="0" applyFont="1" applyFill="1" applyBorder="1" applyAlignment="1">
      <alignment horizontal="right" wrapText="1"/>
    </xf>
    <xf numFmtId="0" fontId="3" fillId="4" borderId="15" xfId="0" applyFont="1" applyFill="1" applyBorder="1" applyAlignment="1">
      <alignment horizontal="left" wrapText="1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2" fontId="0" fillId="0" borderId="0" xfId="0" applyNumberFormat="1" applyAlignment="1">
      <alignment horizontal="center"/>
    </xf>
    <xf numFmtId="2" fontId="6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'per capita - deflator '!$K$7:$K$18</c:f>
              <c:numCache>
                <c:formatCode>0.00</c:formatCode>
                <c:ptCount val="12"/>
                <c:pt idx="0">
                  <c:v>249.16596710746114</c:v>
                </c:pt>
                <c:pt idx="1">
                  <c:v>410.70153052882364</c:v>
                </c:pt>
                <c:pt idx="2">
                  <c:v>478.27196228677923</c:v>
                </c:pt>
                <c:pt idx="3">
                  <c:v>536.34030207877231</c:v>
                </c:pt>
                <c:pt idx="4">
                  <c:v>537.3960900749903</c:v>
                </c:pt>
                <c:pt idx="5">
                  <c:v>547.95397003717085</c:v>
                </c:pt>
                <c:pt idx="6">
                  <c:v>555.34448601069721</c:v>
                </c:pt>
                <c:pt idx="7">
                  <c:v>559.5676379955695</c:v>
                </c:pt>
                <c:pt idx="8">
                  <c:v>589.12970188967506</c:v>
                </c:pt>
                <c:pt idx="9">
                  <c:v>725.32635340180423</c:v>
                </c:pt>
                <c:pt idx="10">
                  <c:v>778.11575321270698</c:v>
                </c:pt>
                <c:pt idx="11">
                  <c:v>786.56205718245144</c:v>
                </c:pt>
              </c:numCache>
            </c:numRef>
          </c:xVal>
          <c:yVal>
            <c:numRef>
              <c:f>'per capita - deflator '!$L$7:$L$18</c:f>
              <c:numCache>
                <c:formatCode>General</c:formatCode>
                <c:ptCount val="12"/>
                <c:pt idx="0">
                  <c:v>2.6805731306495003E-4</c:v>
                </c:pt>
                <c:pt idx="1">
                  <c:v>1.5873325627078225E-3</c:v>
                </c:pt>
                <c:pt idx="2">
                  <c:v>2.3165864268160012E-3</c:v>
                </c:pt>
                <c:pt idx="3">
                  <c:v>2.6979968216696245E-3</c:v>
                </c:pt>
                <c:pt idx="4">
                  <c:v>2.7014945013030633E-3</c:v>
                </c:pt>
                <c:pt idx="5">
                  <c:v>2.7288006519989301E-3</c:v>
                </c:pt>
                <c:pt idx="6">
                  <c:v>2.7394753811337881E-3</c:v>
                </c:pt>
                <c:pt idx="7">
                  <c:v>2.7424125246037997E-3</c:v>
                </c:pt>
                <c:pt idx="8">
                  <c:v>2.6985893298387639E-3</c:v>
                </c:pt>
                <c:pt idx="9">
                  <c:v>1.4693786879061924E-3</c:v>
                </c:pt>
                <c:pt idx="10">
                  <c:v>9.1703272623209055E-4</c:v>
                </c:pt>
                <c:pt idx="11">
                  <c:v>8.400692359388154E-4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F3-3D4E-92ED-841A36712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26240"/>
        <c:axId val="49489040"/>
      </c:scatterChart>
      <c:valAx>
        <c:axId val="4332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9040"/>
        <c:crosses val="autoZero"/>
        <c:crossBetween val="midCat"/>
      </c:valAx>
      <c:valAx>
        <c:axId val="4948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1960-69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47630330628154"/>
          <c:y val="0.19483814523184603"/>
          <c:w val="0.82462858767610459"/>
          <c:h val="0.7209488918051910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'NSDP Calc'!$H$19:$H$30</c:f>
              <c:numCache>
                <c:formatCode>0</c:formatCode>
                <c:ptCount val="12"/>
                <c:pt idx="0">
                  <c:v>337.13744696868309</c:v>
                </c:pt>
                <c:pt idx="1">
                  <c:v>384.86858524295087</c:v>
                </c:pt>
                <c:pt idx="2">
                  <c:v>438.72451875694975</c:v>
                </c:pt>
                <c:pt idx="3">
                  <c:v>463.04253445288725</c:v>
                </c:pt>
                <c:pt idx="4">
                  <c:v>515.1678120284846</c:v>
                </c:pt>
                <c:pt idx="5">
                  <c:v>522.53551675100186</c:v>
                </c:pt>
                <c:pt idx="6">
                  <c:v>545.16000099054247</c:v>
                </c:pt>
                <c:pt idx="7">
                  <c:v>557.38192704017399</c:v>
                </c:pt>
                <c:pt idx="8">
                  <c:v>559.36509259317063</c:v>
                </c:pt>
                <c:pt idx="9">
                  <c:v>725.4702353837946</c:v>
                </c:pt>
                <c:pt idx="10">
                  <c:v>736.34376326216602</c:v>
                </c:pt>
                <c:pt idx="11">
                  <c:v>738.11862403219027</c:v>
                </c:pt>
              </c:numCache>
            </c:numRef>
          </c:xVal>
          <c:yVal>
            <c:numRef>
              <c:f>'NSDP Calc'!$I$19:$I$30</c:f>
              <c:numCache>
                <c:formatCode>0.000000</c:formatCode>
                <c:ptCount val="12"/>
                <c:pt idx="0">
                  <c:v>8.4320970765891924E-4</c:v>
                </c:pt>
                <c:pt idx="1">
                  <c:v>1.4414410927676789E-3</c:v>
                </c:pt>
                <c:pt idx="2">
                  <c:v>2.230770432629444E-3</c:v>
                </c:pt>
                <c:pt idx="3">
                  <c:v>2.5627028417593792E-3</c:v>
                </c:pt>
                <c:pt idx="4">
                  <c:v>3.0521183839884291E-3</c:v>
                </c:pt>
                <c:pt idx="5">
                  <c:v>3.0865599455307596E-3</c:v>
                </c:pt>
                <c:pt idx="6">
                  <c:v>3.1287817265071138E-3</c:v>
                </c:pt>
                <c:pt idx="7">
                  <c:v>3.1108111763792109E-3</c:v>
                </c:pt>
                <c:pt idx="8">
                  <c:v>3.1052131433221344E-3</c:v>
                </c:pt>
                <c:pt idx="9">
                  <c:v>1.1313763143719199E-3</c:v>
                </c:pt>
                <c:pt idx="10">
                  <c:v>9.9815227292647892E-4</c:v>
                </c:pt>
                <c:pt idx="11">
                  <c:v>9.7727244814017965E-4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A1-7849-948C-DC5D1718B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412112"/>
        <c:axId val="1392319952"/>
      </c:scatterChart>
      <c:valAx>
        <c:axId val="137841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319952"/>
        <c:crosses val="autoZero"/>
        <c:crossBetween val="midCat"/>
      </c:valAx>
      <c:valAx>
        <c:axId val="139231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41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1969-78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'NSDP Calc'!$J$19:$J$30</c:f>
              <c:numCache>
                <c:formatCode>0</c:formatCode>
                <c:ptCount val="12"/>
                <c:pt idx="0">
                  <c:v>400.63928080108843</c:v>
                </c:pt>
                <c:pt idx="1">
                  <c:v>457.901011854432</c:v>
                </c:pt>
                <c:pt idx="2">
                  <c:v>466.89251803974025</c:v>
                </c:pt>
                <c:pt idx="3">
                  <c:v>481.65165523605845</c:v>
                </c:pt>
                <c:pt idx="4">
                  <c:v>564.46064792435141</c:v>
                </c:pt>
                <c:pt idx="5">
                  <c:v>587.19186096648309</c:v>
                </c:pt>
                <c:pt idx="6">
                  <c:v>588.00590575713215</c:v>
                </c:pt>
                <c:pt idx="7">
                  <c:v>597.98394216028225</c:v>
                </c:pt>
                <c:pt idx="8">
                  <c:v>642.11128584418987</c:v>
                </c:pt>
                <c:pt idx="9">
                  <c:v>741.72980927250933</c:v>
                </c:pt>
                <c:pt idx="10">
                  <c:v>776.54607522006938</c:v>
                </c:pt>
                <c:pt idx="11">
                  <c:v>827.01215037966494</c:v>
                </c:pt>
              </c:numCache>
            </c:numRef>
          </c:xVal>
          <c:yVal>
            <c:numRef>
              <c:f>'NSDP Calc'!$K$19:$K$30</c:f>
              <c:numCache>
                <c:formatCode>0.000000</c:formatCode>
                <c:ptCount val="12"/>
                <c:pt idx="0">
                  <c:v>9.9437299552450342E-4</c:v>
                </c:pt>
                <c:pt idx="1">
                  <c:v>1.7663690277460377E-3</c:v>
                </c:pt>
                <c:pt idx="2">
                  <c:v>1.8984582466911603E-3</c:v>
                </c:pt>
                <c:pt idx="3">
                  <c:v>2.1143837915336694E-3</c:v>
                </c:pt>
                <c:pt idx="4">
                  <c:v>3.0270725211045241E-3</c:v>
                </c:pt>
                <c:pt idx="5">
                  <c:v>3.1055233511879826E-3</c:v>
                </c:pt>
                <c:pt idx="6">
                  <c:v>3.1065600076693924E-3</c:v>
                </c:pt>
                <c:pt idx="7">
                  <c:v>3.1091026713037993E-3</c:v>
                </c:pt>
                <c:pt idx="8">
                  <c:v>2.9019673399502633E-3</c:v>
                </c:pt>
                <c:pt idx="9">
                  <c:v>1.6072537030256209E-3</c:v>
                </c:pt>
                <c:pt idx="10">
                  <c:v>1.1340206196314929E-3</c:v>
                </c:pt>
                <c:pt idx="11">
                  <c:v>6.0015945433527184E-4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4C-064B-B59B-8CB5BD272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378896"/>
        <c:axId val="1387351952"/>
      </c:scatterChart>
      <c:valAx>
        <c:axId val="144537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351952"/>
        <c:crosses val="autoZero"/>
        <c:crossBetween val="midCat"/>
      </c:valAx>
      <c:valAx>
        <c:axId val="138735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37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1978-87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'NSDP Calc'!$L$19:$L$30</c:f>
              <c:numCache>
                <c:formatCode>0</c:formatCode>
                <c:ptCount val="12"/>
                <c:pt idx="0">
                  <c:v>447.40302670482532</c:v>
                </c:pt>
                <c:pt idx="1">
                  <c:v>496.027122588081</c:v>
                </c:pt>
                <c:pt idx="2">
                  <c:v>536.1649001950268</c:v>
                </c:pt>
                <c:pt idx="3">
                  <c:v>542.42579696317989</c:v>
                </c:pt>
                <c:pt idx="4">
                  <c:v>619.73688201658376</c:v>
                </c:pt>
                <c:pt idx="5">
                  <c:v>620.04133520901416</c:v>
                </c:pt>
                <c:pt idx="6">
                  <c:v>692.61857348544754</c:v>
                </c:pt>
                <c:pt idx="7">
                  <c:v>706.59476514526614</c:v>
                </c:pt>
                <c:pt idx="8">
                  <c:v>734.59780227579245</c:v>
                </c:pt>
                <c:pt idx="9">
                  <c:v>789.66887880334446</c:v>
                </c:pt>
                <c:pt idx="10">
                  <c:v>908.72625369514753</c:v>
                </c:pt>
                <c:pt idx="11">
                  <c:v>1006.6733091728975</c:v>
                </c:pt>
              </c:numCache>
            </c:numRef>
          </c:xVal>
          <c:yVal>
            <c:numRef>
              <c:f>'NSDP Calc'!$M$19:$M$30</c:f>
              <c:numCache>
                <c:formatCode>General</c:formatCode>
                <c:ptCount val="12"/>
                <c:pt idx="0">
                  <c:v>9.0941512523102586E-4</c:v>
                </c:pt>
                <c:pt idx="1">
                  <c:v>1.3344514952981434E-3</c:v>
                </c:pt>
                <c:pt idx="2">
                  <c:v>1.7091190488081854E-3</c:v>
                </c:pt>
                <c:pt idx="3">
                  <c:v>1.7664014352305904E-3</c:v>
                </c:pt>
                <c:pt idx="4">
                  <c:v>2.3413472585066199E-3</c:v>
                </c:pt>
                <c:pt idx="5">
                  <c:v>2.3428729581517933E-3</c:v>
                </c:pt>
                <c:pt idx="6">
                  <c:v>2.4696857926831532E-3</c:v>
                </c:pt>
                <c:pt idx="7">
                  <c:v>2.4370378419401348E-3</c:v>
                </c:pt>
                <c:pt idx="8">
                  <c:v>2.3194343074300116E-3</c:v>
                </c:pt>
                <c:pt idx="9">
                  <c:v>1.9257886786829559E-3</c:v>
                </c:pt>
                <c:pt idx="10">
                  <c:v>8.617630942330467E-4</c:v>
                </c:pt>
                <c:pt idx="11">
                  <c:v>2.9449650711149174E-4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EB-4044-95FB-940FA518E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0272560"/>
        <c:axId val="1443756944"/>
      </c:scatterChart>
      <c:valAx>
        <c:axId val="148027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756944"/>
        <c:crosses val="autoZero"/>
        <c:crossBetween val="midCat"/>
      </c:valAx>
      <c:valAx>
        <c:axId val="144375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27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541867</xdr:colOff>
      <xdr:row>4</xdr:row>
      <xdr:rowOff>122766</xdr:rowOff>
    </xdr:from>
    <xdr:to>
      <xdr:col>15</xdr:col>
      <xdr:colOff>135467</xdr:colOff>
      <xdr:row>18</xdr:row>
      <xdr:rowOff>21166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58D250E-EEC1-ED4E-908E-82255DFD70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0</xdr:row>
      <xdr:rowOff>148165</xdr:rowOff>
    </xdr:from>
    <xdr:to>
      <xdr:col>4</xdr:col>
      <xdr:colOff>685800</xdr:colOff>
      <xdr:row>14</xdr:row>
      <xdr:rowOff>12698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928504-2A16-3C4E-9925-4A580EAF1D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182035</xdr:colOff>
      <xdr:row>12</xdr:row>
      <xdr:rowOff>194733</xdr:rowOff>
    </xdr:from>
    <xdr:to>
      <xdr:col>15</xdr:col>
      <xdr:colOff>258235</xdr:colOff>
      <xdr:row>26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936A4AC-D3F9-1344-8289-4C109FEA1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800099</xdr:colOff>
      <xdr:row>1</xdr:row>
      <xdr:rowOff>173567</xdr:rowOff>
    </xdr:from>
    <xdr:to>
      <xdr:col>9</xdr:col>
      <xdr:colOff>1028699</xdr:colOff>
      <xdr:row>15</xdr:row>
      <xdr:rowOff>55033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87CA250-765C-7F47-A973-7EC2E0071E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13820-834C-1841-BD8E-BF9D288E0AAD}">
  <dimension ref="A1:J37"/>
  <sheetViews>
    <sheetView showGridLines="0" zoomScale="125" zoomScaleNormal="12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2" sqref="A2:J2"/>
    </sheetView>
  </sheetViews>
  <sheetFormatPr baseColWidth="10" defaultRowHeight="16" x14ac:dyDescent="0.2"/>
  <cols>
    <col min="1" max="1" width="40.1640625" bestFit="1" customWidth="1"/>
    <col min="2" max="10" width="10" bestFit="1" customWidth="1"/>
  </cols>
  <sheetData>
    <row r="1" spans="1:10" ht="16" customHeight="1" x14ac:dyDescent="0.2">
      <c r="A1" s="40" t="s">
        <v>43</v>
      </c>
      <c r="B1" s="41"/>
      <c r="C1" s="41"/>
      <c r="D1" s="41"/>
      <c r="E1" s="41"/>
      <c r="F1" s="41"/>
      <c r="G1" s="41"/>
      <c r="H1" s="41"/>
      <c r="I1" s="41"/>
      <c r="J1" s="42"/>
    </row>
    <row r="2" spans="1:10" ht="16" customHeight="1" x14ac:dyDescent="0.2">
      <c r="A2" s="43" t="s">
        <v>42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ht="16" customHeight="1" x14ac:dyDescent="0.2">
      <c r="A3" s="46" t="s">
        <v>41</v>
      </c>
      <c r="B3" s="47"/>
      <c r="C3" s="47"/>
      <c r="D3" s="47"/>
      <c r="E3" s="47"/>
      <c r="F3" s="47"/>
      <c r="G3" s="47"/>
      <c r="H3" s="47"/>
      <c r="I3" s="47"/>
      <c r="J3" s="48"/>
    </row>
    <row r="4" spans="1:10" x14ac:dyDescent="0.2">
      <c r="A4" s="49" t="s">
        <v>40</v>
      </c>
      <c r="B4" s="50"/>
      <c r="C4" s="50"/>
      <c r="D4" s="50"/>
      <c r="E4" s="50"/>
      <c r="F4" s="50"/>
      <c r="G4" s="50"/>
      <c r="H4" s="50"/>
      <c r="I4" s="50"/>
      <c r="J4" s="51"/>
    </row>
    <row r="5" spans="1:10" x14ac:dyDescent="0.2">
      <c r="A5" s="9" t="s">
        <v>39</v>
      </c>
      <c r="B5" s="8" t="s">
        <v>38</v>
      </c>
      <c r="C5" s="8" t="s">
        <v>37</v>
      </c>
      <c r="D5" s="8" t="s">
        <v>36</v>
      </c>
      <c r="E5" s="8" t="s">
        <v>35</v>
      </c>
      <c r="F5" s="8" t="s">
        <v>34</v>
      </c>
      <c r="G5" s="8" t="s">
        <v>33</v>
      </c>
      <c r="H5" s="8" t="s">
        <v>32</v>
      </c>
      <c r="I5" s="8" t="s">
        <v>31</v>
      </c>
      <c r="J5" s="8" t="s">
        <v>30</v>
      </c>
    </row>
    <row r="6" spans="1:10" x14ac:dyDescent="0.2">
      <c r="A6" s="7" t="s">
        <v>29</v>
      </c>
      <c r="B6" s="5">
        <v>559</v>
      </c>
      <c r="C6" s="6">
        <v>564</v>
      </c>
      <c r="D6" s="5">
        <v>560</v>
      </c>
      <c r="E6" s="6">
        <v>576</v>
      </c>
      <c r="F6" s="5">
        <v>608</v>
      </c>
      <c r="G6" s="6">
        <v>559</v>
      </c>
      <c r="H6" s="5">
        <v>552</v>
      </c>
      <c r="I6" s="6">
        <v>587</v>
      </c>
      <c r="J6" s="5">
        <v>589</v>
      </c>
    </row>
    <row r="7" spans="1:10" x14ac:dyDescent="0.2">
      <c r="A7" s="4" t="s">
        <v>28</v>
      </c>
      <c r="B7" s="2">
        <v>530</v>
      </c>
      <c r="C7" s="3">
        <v>561</v>
      </c>
      <c r="D7" s="2">
        <v>549</v>
      </c>
      <c r="E7" s="3">
        <v>568</v>
      </c>
      <c r="F7" s="2">
        <v>595</v>
      </c>
      <c r="G7" s="3">
        <v>527</v>
      </c>
      <c r="H7" s="2">
        <v>539</v>
      </c>
      <c r="I7" s="3">
        <v>563</v>
      </c>
      <c r="J7" s="2">
        <v>522</v>
      </c>
    </row>
    <row r="8" spans="1:10" x14ac:dyDescent="0.2">
      <c r="A8" s="4" t="s">
        <v>27</v>
      </c>
      <c r="B8" s="2" t="s">
        <v>2</v>
      </c>
      <c r="C8" s="3" t="s">
        <v>2</v>
      </c>
      <c r="D8" s="2" t="s">
        <v>2</v>
      </c>
      <c r="E8" s="3" t="s">
        <v>2</v>
      </c>
      <c r="F8" s="2" t="s">
        <v>2</v>
      </c>
      <c r="G8" s="3" t="s">
        <v>2</v>
      </c>
      <c r="H8" s="2" t="s">
        <v>2</v>
      </c>
      <c r="I8" s="3" t="s">
        <v>2</v>
      </c>
      <c r="J8" s="2" t="s">
        <v>2</v>
      </c>
    </row>
    <row r="9" spans="1:10" x14ac:dyDescent="0.2">
      <c r="A9" s="4" t="s">
        <v>26</v>
      </c>
      <c r="B9" s="2">
        <v>389</v>
      </c>
      <c r="C9" s="3">
        <v>402</v>
      </c>
      <c r="D9" s="2">
        <v>402</v>
      </c>
      <c r="E9" s="3">
        <v>402</v>
      </c>
      <c r="F9" s="2">
        <v>397</v>
      </c>
      <c r="G9" s="3">
        <v>400</v>
      </c>
      <c r="H9" s="2">
        <v>340</v>
      </c>
      <c r="I9" s="3">
        <v>366</v>
      </c>
      <c r="J9" s="2">
        <v>371</v>
      </c>
    </row>
    <row r="10" spans="1:10" x14ac:dyDescent="0.2">
      <c r="A10" s="4" t="s">
        <v>25</v>
      </c>
      <c r="B10" s="2">
        <v>687</v>
      </c>
      <c r="C10" s="3">
        <v>738</v>
      </c>
      <c r="D10" s="2">
        <v>713</v>
      </c>
      <c r="E10" s="3">
        <v>742</v>
      </c>
      <c r="F10" s="2">
        <v>785</v>
      </c>
      <c r="G10" s="3">
        <v>711</v>
      </c>
      <c r="H10" s="2">
        <v>711</v>
      </c>
      <c r="I10" s="3">
        <v>759</v>
      </c>
      <c r="J10" s="2">
        <v>689</v>
      </c>
    </row>
    <row r="11" spans="1:10" x14ac:dyDescent="0.2">
      <c r="A11" s="4" t="s">
        <v>24</v>
      </c>
      <c r="B11" s="2">
        <v>650</v>
      </c>
      <c r="C11" s="3" t="s">
        <v>2</v>
      </c>
      <c r="D11" s="2" t="s">
        <v>2</v>
      </c>
      <c r="E11" s="3" t="s">
        <v>2</v>
      </c>
      <c r="F11" s="2" t="s">
        <v>2</v>
      </c>
      <c r="G11" s="3">
        <v>634</v>
      </c>
      <c r="H11" s="2">
        <v>682</v>
      </c>
      <c r="I11" s="3">
        <v>793</v>
      </c>
      <c r="J11" s="2">
        <v>704</v>
      </c>
    </row>
    <row r="12" spans="1:10" x14ac:dyDescent="0.2">
      <c r="A12" s="4" t="s">
        <v>23</v>
      </c>
      <c r="B12" s="2" t="s">
        <v>2</v>
      </c>
      <c r="C12" s="3" t="s">
        <v>2</v>
      </c>
      <c r="D12" s="2" t="s">
        <v>2</v>
      </c>
      <c r="E12" s="3" t="s">
        <v>2</v>
      </c>
      <c r="F12" s="2" t="s">
        <v>2</v>
      </c>
      <c r="G12" s="3" t="s">
        <v>2</v>
      </c>
      <c r="H12" s="2" t="s">
        <v>2</v>
      </c>
      <c r="I12" s="3">
        <v>630</v>
      </c>
      <c r="J12" s="2">
        <v>664</v>
      </c>
    </row>
    <row r="13" spans="1:10" x14ac:dyDescent="0.2">
      <c r="A13" s="4" t="s">
        <v>22</v>
      </c>
      <c r="B13" s="2">
        <v>485</v>
      </c>
      <c r="C13" s="3">
        <v>483</v>
      </c>
      <c r="D13" s="2">
        <v>481</v>
      </c>
      <c r="E13" s="3">
        <v>485</v>
      </c>
      <c r="F13" s="2">
        <v>507</v>
      </c>
      <c r="G13" s="3">
        <v>418</v>
      </c>
      <c r="H13" s="2">
        <v>478</v>
      </c>
      <c r="I13" s="3">
        <v>499</v>
      </c>
      <c r="J13" s="2">
        <v>498</v>
      </c>
    </row>
    <row r="14" spans="1:10" x14ac:dyDescent="0.2">
      <c r="A14" s="4" t="s">
        <v>21</v>
      </c>
      <c r="B14" s="2">
        <v>526</v>
      </c>
      <c r="C14" s="3">
        <v>550</v>
      </c>
      <c r="D14" s="2">
        <v>568</v>
      </c>
      <c r="E14" s="3">
        <v>579</v>
      </c>
      <c r="F14" s="2">
        <v>566</v>
      </c>
      <c r="G14" s="3">
        <v>517</v>
      </c>
      <c r="H14" s="2">
        <v>574</v>
      </c>
      <c r="I14" s="3">
        <v>561</v>
      </c>
      <c r="J14" s="2">
        <v>598</v>
      </c>
    </row>
    <row r="15" spans="1:10" x14ac:dyDescent="0.2">
      <c r="A15" s="4" t="s">
        <v>20</v>
      </c>
      <c r="B15" s="2">
        <v>509</v>
      </c>
      <c r="C15" s="3">
        <v>504</v>
      </c>
      <c r="D15" s="2">
        <v>511</v>
      </c>
      <c r="E15" s="3">
        <v>509</v>
      </c>
      <c r="F15" s="2">
        <v>519</v>
      </c>
      <c r="G15" s="3">
        <v>513</v>
      </c>
      <c r="H15" s="2">
        <v>527</v>
      </c>
      <c r="I15" s="3">
        <v>551</v>
      </c>
      <c r="J15" s="2">
        <v>563</v>
      </c>
    </row>
    <row r="16" spans="1:10" x14ac:dyDescent="0.2">
      <c r="A16" s="4" t="s">
        <v>19</v>
      </c>
      <c r="B16" s="2">
        <v>508</v>
      </c>
      <c r="C16" s="3">
        <v>485</v>
      </c>
      <c r="D16" s="2">
        <v>460</v>
      </c>
      <c r="E16" s="3">
        <v>492</v>
      </c>
      <c r="F16" s="2">
        <v>508</v>
      </c>
      <c r="G16" s="3">
        <v>394</v>
      </c>
      <c r="H16" s="2">
        <v>389</v>
      </c>
      <c r="I16" s="3">
        <v>502</v>
      </c>
      <c r="J16" s="2">
        <v>449</v>
      </c>
    </row>
    <row r="17" spans="1:10" x14ac:dyDescent="0.2">
      <c r="A17" s="4" t="s">
        <v>18</v>
      </c>
      <c r="B17" s="2">
        <v>745</v>
      </c>
      <c r="C17" s="3">
        <v>727</v>
      </c>
      <c r="D17" s="2">
        <v>730</v>
      </c>
      <c r="E17" s="3">
        <v>741</v>
      </c>
      <c r="F17" s="2">
        <v>747</v>
      </c>
      <c r="G17" s="3">
        <v>703</v>
      </c>
      <c r="H17" s="2">
        <v>723</v>
      </c>
      <c r="I17" s="3">
        <v>743</v>
      </c>
      <c r="J17" s="2">
        <v>770</v>
      </c>
    </row>
    <row r="18" spans="1:10" x14ac:dyDescent="0.2">
      <c r="A18" s="4" t="s">
        <v>17</v>
      </c>
      <c r="B18" s="2">
        <v>339</v>
      </c>
      <c r="C18" s="3">
        <v>322</v>
      </c>
      <c r="D18" s="2">
        <v>313</v>
      </c>
      <c r="E18" s="3">
        <v>330</v>
      </c>
      <c r="F18" s="2">
        <v>337</v>
      </c>
      <c r="G18" s="3">
        <v>352</v>
      </c>
      <c r="H18" s="2">
        <v>429</v>
      </c>
      <c r="I18" s="3">
        <v>410</v>
      </c>
      <c r="J18" s="2">
        <v>451</v>
      </c>
    </row>
    <row r="19" spans="1:10" x14ac:dyDescent="0.2">
      <c r="A19" s="4" t="s">
        <v>16</v>
      </c>
      <c r="B19" s="2" t="s">
        <v>2</v>
      </c>
      <c r="C19" s="3" t="s">
        <v>2</v>
      </c>
      <c r="D19" s="2" t="s">
        <v>2</v>
      </c>
      <c r="E19" s="3" t="s">
        <v>2</v>
      </c>
      <c r="F19" s="2" t="s">
        <v>2</v>
      </c>
      <c r="G19" s="3" t="s">
        <v>2</v>
      </c>
      <c r="H19" s="2" t="s">
        <v>2</v>
      </c>
      <c r="I19" s="3" t="s">
        <v>2</v>
      </c>
      <c r="J19" s="2" t="s">
        <v>2</v>
      </c>
    </row>
    <row r="20" spans="1:10" x14ac:dyDescent="0.2">
      <c r="A20" s="4" t="s">
        <v>15</v>
      </c>
      <c r="B20" s="2" t="s">
        <v>2</v>
      </c>
      <c r="C20" s="3" t="s">
        <v>2</v>
      </c>
      <c r="D20" s="2" t="s">
        <v>2</v>
      </c>
      <c r="E20" s="3" t="s">
        <v>2</v>
      </c>
      <c r="F20" s="2" t="s">
        <v>2</v>
      </c>
      <c r="G20" s="3" t="s">
        <v>2</v>
      </c>
      <c r="H20" s="2" t="s">
        <v>2</v>
      </c>
      <c r="I20" s="3" t="s">
        <v>2</v>
      </c>
      <c r="J20" s="2" t="s">
        <v>2</v>
      </c>
    </row>
    <row r="21" spans="1:10" x14ac:dyDescent="0.2">
      <c r="A21" s="4" t="s">
        <v>14</v>
      </c>
      <c r="B21" s="2">
        <v>236</v>
      </c>
      <c r="C21" s="3">
        <v>260</v>
      </c>
      <c r="D21" s="2">
        <v>295</v>
      </c>
      <c r="E21" s="3">
        <v>338</v>
      </c>
      <c r="F21" s="2">
        <v>374</v>
      </c>
      <c r="G21" s="3">
        <v>358</v>
      </c>
      <c r="H21" s="2">
        <v>391</v>
      </c>
      <c r="I21" s="3">
        <v>402</v>
      </c>
      <c r="J21" s="2">
        <v>437</v>
      </c>
    </row>
    <row r="22" spans="1:10" x14ac:dyDescent="0.2">
      <c r="A22" s="4" t="s">
        <v>13</v>
      </c>
      <c r="B22" s="2">
        <v>790</v>
      </c>
      <c r="C22" s="3" t="s">
        <v>2</v>
      </c>
      <c r="D22" s="2" t="s">
        <v>2</v>
      </c>
      <c r="E22" s="3" t="s">
        <v>2</v>
      </c>
      <c r="F22" s="2" t="s">
        <v>2</v>
      </c>
      <c r="G22" s="3">
        <v>854</v>
      </c>
      <c r="H22" s="2">
        <v>900</v>
      </c>
      <c r="I22" s="3">
        <v>992</v>
      </c>
      <c r="J22" s="2">
        <v>1027</v>
      </c>
    </row>
    <row r="23" spans="1:10" x14ac:dyDescent="0.2">
      <c r="A23" s="4" t="s">
        <v>12</v>
      </c>
      <c r="B23" s="2">
        <v>519</v>
      </c>
      <c r="C23" s="3">
        <v>565</v>
      </c>
      <c r="D23" s="2">
        <v>534</v>
      </c>
      <c r="E23" s="3">
        <v>485</v>
      </c>
      <c r="F23" s="2">
        <v>543</v>
      </c>
      <c r="G23" s="3">
        <v>479</v>
      </c>
      <c r="H23" s="2">
        <v>492</v>
      </c>
      <c r="I23" s="3">
        <v>578</v>
      </c>
      <c r="J23" s="2">
        <v>455</v>
      </c>
    </row>
    <row r="24" spans="1:10" x14ac:dyDescent="0.2">
      <c r="A24" s="4" t="s">
        <v>11</v>
      </c>
      <c r="B24" s="2" t="s">
        <v>2</v>
      </c>
      <c r="C24" s="3" t="s">
        <v>2</v>
      </c>
      <c r="D24" s="2" t="s">
        <v>2</v>
      </c>
      <c r="E24" s="3" t="s">
        <v>2</v>
      </c>
      <c r="F24" s="2" t="s">
        <v>2</v>
      </c>
      <c r="G24" s="3" t="s">
        <v>2</v>
      </c>
      <c r="H24" s="2" t="s">
        <v>2</v>
      </c>
      <c r="I24" s="3" t="s">
        <v>2</v>
      </c>
      <c r="J24" s="2" t="s">
        <v>2</v>
      </c>
    </row>
    <row r="25" spans="1:10" x14ac:dyDescent="0.2">
      <c r="A25" s="4" t="s">
        <v>10</v>
      </c>
      <c r="B25" s="2">
        <v>558</v>
      </c>
      <c r="C25" s="3">
        <v>543</v>
      </c>
      <c r="D25" s="2">
        <v>546</v>
      </c>
      <c r="E25" s="3">
        <v>544</v>
      </c>
      <c r="F25" s="2">
        <v>553</v>
      </c>
      <c r="G25" s="3">
        <v>529</v>
      </c>
      <c r="H25" s="2">
        <v>536</v>
      </c>
      <c r="I25" s="3">
        <v>549</v>
      </c>
      <c r="J25" s="2">
        <v>549</v>
      </c>
    </row>
    <row r="26" spans="1:10" x14ac:dyDescent="0.2">
      <c r="A26" s="4" t="s">
        <v>9</v>
      </c>
      <c r="B26" s="2">
        <v>517</v>
      </c>
      <c r="C26" s="3">
        <v>569</v>
      </c>
      <c r="D26" s="2">
        <v>552</v>
      </c>
      <c r="E26" s="3">
        <v>514</v>
      </c>
      <c r="F26" s="2">
        <v>517</v>
      </c>
      <c r="G26" s="3">
        <v>527</v>
      </c>
      <c r="H26" s="2">
        <v>523</v>
      </c>
      <c r="I26" s="3">
        <v>510</v>
      </c>
      <c r="J26" s="2">
        <v>498</v>
      </c>
    </row>
    <row r="27" spans="1:10" x14ac:dyDescent="0.2">
      <c r="A27" s="4" t="s">
        <v>8</v>
      </c>
      <c r="B27" s="2">
        <v>453</v>
      </c>
      <c r="C27" s="3">
        <v>452</v>
      </c>
      <c r="D27" s="2">
        <v>437</v>
      </c>
      <c r="E27" s="3">
        <v>419</v>
      </c>
      <c r="F27" s="2">
        <v>474</v>
      </c>
      <c r="G27" s="3">
        <v>450</v>
      </c>
      <c r="H27" s="2">
        <v>398</v>
      </c>
      <c r="I27" s="3">
        <v>440</v>
      </c>
      <c r="J27" s="2">
        <v>430</v>
      </c>
    </row>
    <row r="28" spans="1:10" x14ac:dyDescent="0.2">
      <c r="A28" s="4" t="s">
        <v>7</v>
      </c>
      <c r="B28" s="2">
        <v>737</v>
      </c>
      <c r="C28" s="3">
        <v>714</v>
      </c>
      <c r="D28" s="2">
        <v>718</v>
      </c>
      <c r="E28" s="3">
        <v>765</v>
      </c>
      <c r="F28" s="2">
        <v>784</v>
      </c>
      <c r="G28" s="3">
        <v>750</v>
      </c>
      <c r="H28" s="2">
        <v>724</v>
      </c>
      <c r="I28" s="3">
        <v>726</v>
      </c>
      <c r="J28" s="2">
        <v>728</v>
      </c>
    </row>
    <row r="29" spans="1:10" x14ac:dyDescent="0.2">
      <c r="A29" s="4" t="s">
        <v>6</v>
      </c>
      <c r="B29" s="2" t="s">
        <v>2</v>
      </c>
      <c r="C29" s="3" t="s">
        <v>2</v>
      </c>
      <c r="D29" s="2" t="s">
        <v>2</v>
      </c>
      <c r="E29" s="3" t="s">
        <v>2</v>
      </c>
      <c r="F29" s="2" t="s">
        <v>2</v>
      </c>
      <c r="G29" s="3" t="s">
        <v>2</v>
      </c>
      <c r="H29" s="2" t="s">
        <v>2</v>
      </c>
      <c r="I29" s="3" t="s">
        <v>2</v>
      </c>
      <c r="J29" s="2" t="s">
        <v>2</v>
      </c>
    </row>
    <row r="30" spans="1:10" x14ac:dyDescent="0.2">
      <c r="A30" s="4" t="s">
        <v>5</v>
      </c>
      <c r="B30" s="2">
        <v>1047</v>
      </c>
      <c r="C30" s="3">
        <v>1074</v>
      </c>
      <c r="D30" s="2">
        <v>1058</v>
      </c>
      <c r="E30" s="3">
        <v>1050</v>
      </c>
      <c r="F30" s="2">
        <v>1099</v>
      </c>
      <c r="G30" s="3">
        <v>1080</v>
      </c>
      <c r="H30" s="2">
        <v>1078</v>
      </c>
      <c r="I30" s="3">
        <v>1094</v>
      </c>
      <c r="J30" s="2">
        <v>1113</v>
      </c>
    </row>
    <row r="31" spans="1:10" x14ac:dyDescent="0.2">
      <c r="A31" s="4" t="s">
        <v>4</v>
      </c>
      <c r="B31" s="2" t="s">
        <v>2</v>
      </c>
      <c r="C31" s="3" t="s">
        <v>2</v>
      </c>
      <c r="D31" s="2" t="s">
        <v>2</v>
      </c>
      <c r="E31" s="3" t="s">
        <v>2</v>
      </c>
      <c r="F31" s="2" t="s">
        <v>2</v>
      </c>
      <c r="G31" s="3" t="s">
        <v>2</v>
      </c>
      <c r="H31" s="2" t="s">
        <v>2</v>
      </c>
      <c r="I31" s="3" t="s">
        <v>2</v>
      </c>
      <c r="J31" s="2" t="s">
        <v>2</v>
      </c>
    </row>
    <row r="32" spans="1:10" x14ac:dyDescent="0.2">
      <c r="A32" s="4" t="s">
        <v>3</v>
      </c>
      <c r="B32" s="2" t="s">
        <v>2</v>
      </c>
      <c r="C32" s="3" t="s">
        <v>2</v>
      </c>
      <c r="D32" s="2" t="s">
        <v>2</v>
      </c>
      <c r="E32" s="3" t="s">
        <v>2</v>
      </c>
      <c r="F32" s="2" t="s">
        <v>2</v>
      </c>
      <c r="G32" s="3" t="s">
        <v>2</v>
      </c>
      <c r="H32" s="2" t="s">
        <v>2</v>
      </c>
      <c r="I32" s="3" t="s">
        <v>2</v>
      </c>
      <c r="J32" s="2" t="s">
        <v>2</v>
      </c>
    </row>
    <row r="34" spans="1:1" x14ac:dyDescent="0.2">
      <c r="A34" s="1" t="s">
        <v>1</v>
      </c>
    </row>
    <row r="35" spans="1:1" x14ac:dyDescent="0.2">
      <c r="A35" s="1" t="s">
        <v>0</v>
      </c>
    </row>
    <row r="36" spans="1:1" x14ac:dyDescent="0.2">
      <c r="A36" s="1"/>
    </row>
    <row r="37" spans="1:1" x14ac:dyDescent="0.2">
      <c r="A37" s="1"/>
    </row>
  </sheetData>
  <mergeCells count="4">
    <mergeCell ref="A1:J1"/>
    <mergeCell ref="A2:J2"/>
    <mergeCell ref="A3:J3"/>
    <mergeCell ref="A4:J4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44F36-71DC-E34F-8687-CCA9898080EC}">
  <dimension ref="A2:N50"/>
  <sheetViews>
    <sheetView zoomScale="150" zoomScaleNormal="150" workbookViewId="0">
      <pane xSplit="1" ySplit="2" topLeftCell="B31" activePane="bottomRight" state="frozen"/>
      <selection pane="topRight" activeCell="B1" sqref="B1"/>
      <selection pane="bottomLeft" activeCell="A3" sqref="A3"/>
      <selection pane="bottomRight" activeCell="F55" sqref="F55"/>
    </sheetView>
  </sheetViews>
  <sheetFormatPr baseColWidth="10" defaultRowHeight="16" x14ac:dyDescent="0.2"/>
  <cols>
    <col min="1" max="1" width="24.5" customWidth="1"/>
    <col min="3" max="3" width="14.1640625" customWidth="1"/>
    <col min="8" max="8" width="14.33203125" customWidth="1"/>
  </cols>
  <sheetData>
    <row r="2" spans="1:14" x14ac:dyDescent="0.2">
      <c r="C2" t="s">
        <v>28</v>
      </c>
      <c r="D2" t="s">
        <v>26</v>
      </c>
      <c r="E2" t="s">
        <v>25</v>
      </c>
      <c r="F2" t="s">
        <v>21</v>
      </c>
      <c r="G2" t="s">
        <v>20</v>
      </c>
      <c r="H2" t="s">
        <v>19</v>
      </c>
      <c r="I2" t="s">
        <v>18</v>
      </c>
      <c r="J2" t="s">
        <v>14</v>
      </c>
      <c r="K2" t="s">
        <v>467</v>
      </c>
      <c r="L2" t="s">
        <v>10</v>
      </c>
      <c r="M2" t="s">
        <v>8</v>
      </c>
      <c r="N2" t="s">
        <v>7</v>
      </c>
    </row>
    <row r="3" spans="1:14" x14ac:dyDescent="0.2">
      <c r="A3" s="7" t="s">
        <v>103</v>
      </c>
      <c r="C3" s="2"/>
      <c r="D3" s="3"/>
      <c r="E3" s="2"/>
      <c r="F3" s="2"/>
      <c r="G3" s="3"/>
      <c r="H3" s="2"/>
      <c r="I3" s="3"/>
      <c r="J3" s="2"/>
      <c r="K3" s="2"/>
      <c r="L3" s="3"/>
      <c r="M3" s="2"/>
      <c r="N3" s="2"/>
    </row>
    <row r="4" spans="1:14" x14ac:dyDescent="0.2">
      <c r="A4" s="4" t="s">
        <v>60</v>
      </c>
      <c r="C4" s="2">
        <v>1380</v>
      </c>
      <c r="D4" s="3">
        <v>917</v>
      </c>
      <c r="E4" s="2">
        <v>1940</v>
      </c>
      <c r="F4" s="2">
        <v>1520</v>
      </c>
      <c r="G4" s="3">
        <v>1508</v>
      </c>
      <c r="H4" s="2">
        <v>1358</v>
      </c>
      <c r="I4" s="3">
        <v>2435</v>
      </c>
      <c r="J4" s="2">
        <v>1314</v>
      </c>
      <c r="K4" s="2">
        <v>1222</v>
      </c>
      <c r="L4" s="3" t="s">
        <v>430</v>
      </c>
      <c r="M4" s="2" t="s">
        <v>428</v>
      </c>
      <c r="N4" s="2" t="s">
        <v>427</v>
      </c>
    </row>
    <row r="5" spans="1:14" x14ac:dyDescent="0.2">
      <c r="A5" s="4" t="s">
        <v>59</v>
      </c>
      <c r="C5" s="2">
        <v>1569</v>
      </c>
      <c r="D5" s="3">
        <v>947</v>
      </c>
      <c r="E5" s="2">
        <v>2084</v>
      </c>
      <c r="F5" s="2">
        <v>1583</v>
      </c>
      <c r="G5" s="3">
        <v>1469</v>
      </c>
      <c r="H5" s="2">
        <v>1360</v>
      </c>
      <c r="I5" s="3">
        <v>2441</v>
      </c>
      <c r="J5" s="2">
        <v>1290</v>
      </c>
      <c r="K5" s="2">
        <v>1285</v>
      </c>
      <c r="L5" s="3" t="s">
        <v>422</v>
      </c>
      <c r="M5" s="2" t="s">
        <v>420</v>
      </c>
      <c r="N5" s="2" t="s">
        <v>419</v>
      </c>
    </row>
    <row r="6" spans="1:14" x14ac:dyDescent="0.2">
      <c r="A6" s="4" t="s">
        <v>58</v>
      </c>
      <c r="C6" s="2">
        <v>1563</v>
      </c>
      <c r="D6" s="3">
        <v>935</v>
      </c>
      <c r="E6" s="2">
        <v>2008</v>
      </c>
      <c r="F6" s="2">
        <v>1586</v>
      </c>
      <c r="G6" s="3">
        <v>1485</v>
      </c>
      <c r="H6" s="2">
        <v>1388</v>
      </c>
      <c r="I6" s="3">
        <v>2480</v>
      </c>
      <c r="J6" s="2">
        <v>1191</v>
      </c>
      <c r="K6" s="2">
        <v>1276</v>
      </c>
      <c r="L6" s="3" t="s">
        <v>414</v>
      </c>
      <c r="M6" s="2" t="s">
        <v>412</v>
      </c>
      <c r="N6" s="2" t="s">
        <v>411</v>
      </c>
    </row>
    <row r="7" spans="1:14" x14ac:dyDescent="0.2">
      <c r="A7" s="4" t="s">
        <v>57</v>
      </c>
      <c r="C7" s="2">
        <v>1593</v>
      </c>
      <c r="D7" s="3">
        <v>1003</v>
      </c>
      <c r="E7" s="2">
        <v>2343</v>
      </c>
      <c r="F7" s="2">
        <v>1663</v>
      </c>
      <c r="G7" s="3">
        <v>1406</v>
      </c>
      <c r="H7" s="2">
        <v>1427</v>
      </c>
      <c r="I7" s="3">
        <v>2579</v>
      </c>
      <c r="J7" s="2">
        <v>1407</v>
      </c>
      <c r="K7" s="2">
        <v>1525</v>
      </c>
      <c r="L7" s="3" t="s">
        <v>407</v>
      </c>
      <c r="M7" s="2" t="s">
        <v>405</v>
      </c>
      <c r="N7" s="2" t="s">
        <v>404</v>
      </c>
    </row>
    <row r="8" spans="1:14" x14ac:dyDescent="0.2">
      <c r="A8" s="4" t="s">
        <v>56</v>
      </c>
      <c r="C8" s="2">
        <v>1512</v>
      </c>
      <c r="D8" s="3">
        <v>1074</v>
      </c>
      <c r="E8" s="2">
        <v>2293</v>
      </c>
      <c r="F8" s="2">
        <v>1750</v>
      </c>
      <c r="G8" s="3">
        <v>1473</v>
      </c>
      <c r="H8" s="2">
        <v>1327</v>
      </c>
      <c r="I8" s="3">
        <v>2558</v>
      </c>
      <c r="J8" s="2">
        <v>1316</v>
      </c>
      <c r="K8" s="2">
        <v>1379</v>
      </c>
      <c r="L8" s="3" t="s">
        <v>399</v>
      </c>
      <c r="M8" s="2" t="s">
        <v>397</v>
      </c>
      <c r="N8" s="2" t="s">
        <v>396</v>
      </c>
    </row>
    <row r="9" spans="1:14" x14ac:dyDescent="0.2">
      <c r="A9" s="4" t="s">
        <v>55</v>
      </c>
      <c r="C9" s="2">
        <v>1573</v>
      </c>
      <c r="D9" s="3">
        <v>1074</v>
      </c>
      <c r="E9" s="2">
        <v>2186</v>
      </c>
      <c r="F9" s="2">
        <v>1644</v>
      </c>
      <c r="G9" s="3">
        <v>1507</v>
      </c>
      <c r="H9" s="2">
        <v>1409</v>
      </c>
      <c r="I9" s="3">
        <v>2705</v>
      </c>
      <c r="J9" s="2">
        <v>1442</v>
      </c>
      <c r="K9" s="2">
        <v>1338</v>
      </c>
      <c r="L9" s="3" t="s">
        <v>391</v>
      </c>
      <c r="M9" s="2" t="s">
        <v>389</v>
      </c>
      <c r="N9" s="2" t="s">
        <v>388</v>
      </c>
    </row>
    <row r="10" spans="1:14" x14ac:dyDescent="0.2">
      <c r="A10" s="4" t="s">
        <v>54</v>
      </c>
      <c r="C10" s="2">
        <v>1497</v>
      </c>
      <c r="D10" s="3">
        <v>1135</v>
      </c>
      <c r="E10" s="2">
        <v>2276</v>
      </c>
      <c r="F10" s="2">
        <v>1764</v>
      </c>
      <c r="G10" s="3">
        <v>1453</v>
      </c>
      <c r="H10" s="2">
        <v>1315</v>
      </c>
      <c r="I10" s="3">
        <v>2666</v>
      </c>
      <c r="J10" s="2">
        <v>1436</v>
      </c>
      <c r="K10" s="2">
        <v>1428</v>
      </c>
      <c r="L10" s="3" t="s">
        <v>383</v>
      </c>
      <c r="M10" s="2" t="s">
        <v>381</v>
      </c>
      <c r="N10" s="2" t="s">
        <v>380</v>
      </c>
    </row>
    <row r="11" spans="1:14" x14ac:dyDescent="0.2">
      <c r="A11" s="4" t="s">
        <v>102</v>
      </c>
      <c r="C11" s="2">
        <v>1663</v>
      </c>
      <c r="D11" s="3">
        <v>1050</v>
      </c>
      <c r="E11" s="2">
        <v>1986</v>
      </c>
      <c r="F11" s="2">
        <v>1853</v>
      </c>
      <c r="G11" s="3">
        <v>1482</v>
      </c>
      <c r="H11" s="2">
        <v>1459</v>
      </c>
      <c r="I11" s="3">
        <v>2781</v>
      </c>
      <c r="J11" s="2">
        <v>1365</v>
      </c>
      <c r="K11" s="2">
        <v>1295</v>
      </c>
      <c r="L11" s="3" t="s">
        <v>375</v>
      </c>
      <c r="M11" s="2" t="s">
        <v>373</v>
      </c>
      <c r="N11" s="2" t="s">
        <v>372</v>
      </c>
    </row>
    <row r="12" spans="1:14" x14ac:dyDescent="0.2">
      <c r="A12" s="4" t="s">
        <v>101</v>
      </c>
      <c r="C12" s="2">
        <v>1906</v>
      </c>
      <c r="D12" s="3">
        <v>1158</v>
      </c>
      <c r="E12" s="2">
        <v>2737</v>
      </c>
      <c r="F12" s="2">
        <v>1978</v>
      </c>
      <c r="G12" s="3">
        <v>1614</v>
      </c>
      <c r="H12" s="2">
        <v>1529</v>
      </c>
      <c r="I12" s="3">
        <v>3000</v>
      </c>
      <c r="J12" s="2">
        <v>1623</v>
      </c>
      <c r="K12" s="2">
        <v>1791</v>
      </c>
      <c r="L12" s="3" t="s">
        <v>367</v>
      </c>
      <c r="M12" s="2" t="s">
        <v>365</v>
      </c>
      <c r="N12" s="2" t="s">
        <v>364</v>
      </c>
    </row>
    <row r="13" spans="1:14" x14ac:dyDescent="0.2">
      <c r="A13" s="4" t="s">
        <v>100</v>
      </c>
      <c r="C13" s="2">
        <v>2013</v>
      </c>
      <c r="D13" s="3">
        <v>1116</v>
      </c>
      <c r="E13" s="2">
        <v>2644</v>
      </c>
      <c r="F13" s="2">
        <v>2055</v>
      </c>
      <c r="G13" s="3">
        <v>1705</v>
      </c>
      <c r="H13" s="2">
        <v>1523</v>
      </c>
      <c r="I13" s="3">
        <v>3414</v>
      </c>
      <c r="J13" s="2">
        <v>1699</v>
      </c>
      <c r="K13" s="2">
        <v>1716</v>
      </c>
      <c r="L13" s="3" t="s">
        <v>359</v>
      </c>
      <c r="M13" s="2" t="s">
        <v>357</v>
      </c>
      <c r="N13" s="2" t="s">
        <v>356</v>
      </c>
    </row>
    <row r="14" spans="1:14" x14ac:dyDescent="0.2">
      <c r="A14" s="4" t="s">
        <v>99</v>
      </c>
      <c r="C14" s="2">
        <v>2060</v>
      </c>
      <c r="D14" s="3">
        <v>1197</v>
      </c>
      <c r="E14" s="2">
        <v>2641</v>
      </c>
      <c r="F14" s="2">
        <v>2039</v>
      </c>
      <c r="G14" s="3">
        <v>1815</v>
      </c>
      <c r="H14" s="2">
        <v>1696</v>
      </c>
      <c r="I14" s="3">
        <v>3483</v>
      </c>
      <c r="J14" s="2">
        <v>1383</v>
      </c>
      <c r="K14" s="2">
        <v>1942</v>
      </c>
      <c r="L14" s="3" t="s">
        <v>351</v>
      </c>
      <c r="M14" s="2" t="s">
        <v>349</v>
      </c>
      <c r="N14" s="2" t="s">
        <v>348</v>
      </c>
    </row>
    <row r="15" spans="1:14" x14ac:dyDescent="0.2">
      <c r="A15" s="4" t="s">
        <v>98</v>
      </c>
      <c r="C15" s="2">
        <v>2134</v>
      </c>
      <c r="D15" s="3">
        <v>1105</v>
      </c>
      <c r="E15" s="2">
        <v>2381</v>
      </c>
      <c r="F15" s="2">
        <v>2262</v>
      </c>
      <c r="G15" s="3">
        <v>1826</v>
      </c>
      <c r="H15" s="2">
        <v>1538</v>
      </c>
      <c r="I15" s="3">
        <v>3399</v>
      </c>
      <c r="J15" s="2">
        <v>1530</v>
      </c>
      <c r="K15" s="2">
        <v>1755</v>
      </c>
      <c r="L15" s="3" t="s">
        <v>343</v>
      </c>
      <c r="M15" s="2" t="s">
        <v>341</v>
      </c>
      <c r="N15" s="2" t="s">
        <v>340</v>
      </c>
    </row>
    <row r="16" spans="1:14" x14ac:dyDescent="0.2">
      <c r="A16" s="4" t="s">
        <v>97</v>
      </c>
      <c r="C16" s="2">
        <v>2039</v>
      </c>
      <c r="D16" s="3">
        <v>1017</v>
      </c>
      <c r="E16" s="2">
        <v>3091</v>
      </c>
      <c r="F16" s="2">
        <v>2278</v>
      </c>
      <c r="G16" s="3">
        <v>1932</v>
      </c>
      <c r="H16" s="2">
        <v>1618</v>
      </c>
      <c r="I16" s="3">
        <v>3837</v>
      </c>
      <c r="J16" s="2">
        <v>1476</v>
      </c>
      <c r="K16" s="2">
        <v>1975</v>
      </c>
      <c r="L16" s="3" t="s">
        <v>336</v>
      </c>
      <c r="M16" s="2" t="s">
        <v>334</v>
      </c>
      <c r="N16" s="2" t="s">
        <v>333</v>
      </c>
    </row>
    <row r="17" spans="1:14" x14ac:dyDescent="0.2">
      <c r="A17" s="4" t="s">
        <v>95</v>
      </c>
      <c r="C17" s="2">
        <v>2232</v>
      </c>
      <c r="D17" s="3">
        <v>1019</v>
      </c>
      <c r="E17" s="2">
        <v>2944</v>
      </c>
      <c r="F17" s="2">
        <v>2410</v>
      </c>
      <c r="G17" s="3">
        <v>2103</v>
      </c>
      <c r="H17" s="2">
        <v>1754</v>
      </c>
      <c r="I17" s="3">
        <v>4177</v>
      </c>
      <c r="J17" s="2">
        <v>1543</v>
      </c>
      <c r="K17" s="2">
        <v>1776</v>
      </c>
      <c r="L17" s="3" t="s">
        <v>329</v>
      </c>
      <c r="M17" s="2" t="s">
        <v>327</v>
      </c>
      <c r="N17" s="2" t="s">
        <v>326</v>
      </c>
    </row>
    <row r="18" spans="1:14" ht="18" customHeight="1" x14ac:dyDescent="0.2">
      <c r="A18" s="7" t="s">
        <v>96</v>
      </c>
      <c r="C18" s="2"/>
      <c r="D18" s="3"/>
      <c r="E18" s="2"/>
      <c r="F18" s="2"/>
      <c r="G18" s="3"/>
      <c r="H18" s="2"/>
      <c r="I18" s="3"/>
      <c r="J18" s="2"/>
      <c r="K18" s="2"/>
      <c r="L18" s="3"/>
      <c r="M18" s="2"/>
      <c r="N18" s="2"/>
    </row>
    <row r="19" spans="1:14" x14ac:dyDescent="0.2">
      <c r="A19" s="4" t="s">
        <v>95</v>
      </c>
      <c r="C19" s="2">
        <v>7416</v>
      </c>
      <c r="D19" s="3">
        <v>3037</v>
      </c>
      <c r="E19" s="2">
        <v>9796</v>
      </c>
      <c r="F19" s="2">
        <v>7838</v>
      </c>
      <c r="G19" s="3">
        <v>7983</v>
      </c>
      <c r="H19" s="2">
        <v>6584</v>
      </c>
      <c r="I19" s="3">
        <v>12183</v>
      </c>
      <c r="J19" s="2">
        <v>4896</v>
      </c>
      <c r="K19" s="2">
        <v>6182</v>
      </c>
      <c r="L19" s="3" t="s">
        <v>321</v>
      </c>
      <c r="M19" s="2" t="s">
        <v>319</v>
      </c>
      <c r="N19" s="2" t="s">
        <v>317</v>
      </c>
    </row>
    <row r="20" spans="1:14" x14ac:dyDescent="0.2">
      <c r="A20" s="4" t="s">
        <v>94</v>
      </c>
      <c r="C20" s="2">
        <v>7711</v>
      </c>
      <c r="D20" s="3">
        <v>3306</v>
      </c>
      <c r="E20" s="2">
        <v>11535</v>
      </c>
      <c r="F20" s="2">
        <v>8097</v>
      </c>
      <c r="G20" s="3">
        <v>8598</v>
      </c>
      <c r="H20" s="2">
        <v>6550</v>
      </c>
      <c r="I20" s="3">
        <v>12158</v>
      </c>
      <c r="J20" s="2">
        <v>5054</v>
      </c>
      <c r="K20" s="2">
        <v>7134</v>
      </c>
      <c r="L20" s="3" t="s">
        <v>310</v>
      </c>
      <c r="M20" s="2" t="s">
        <v>308</v>
      </c>
      <c r="N20" s="2" t="s">
        <v>306</v>
      </c>
    </row>
    <row r="21" spans="1:14" x14ac:dyDescent="0.2">
      <c r="A21" s="4" t="s">
        <v>93</v>
      </c>
      <c r="C21" s="2">
        <v>8071</v>
      </c>
      <c r="D21" s="3">
        <v>2728</v>
      </c>
      <c r="E21" s="2">
        <v>11649</v>
      </c>
      <c r="F21" s="2">
        <v>8368</v>
      </c>
      <c r="G21" s="3">
        <v>8868</v>
      </c>
      <c r="H21" s="2">
        <v>6790</v>
      </c>
      <c r="I21" s="3">
        <v>13221</v>
      </c>
      <c r="J21" s="2">
        <v>5204</v>
      </c>
      <c r="K21" s="2">
        <v>7216</v>
      </c>
      <c r="L21" s="3" t="s">
        <v>299</v>
      </c>
      <c r="M21" s="2" t="s">
        <v>297</v>
      </c>
      <c r="N21" s="2" t="s">
        <v>295</v>
      </c>
    </row>
    <row r="22" spans="1:14" x14ac:dyDescent="0.2">
      <c r="A22" s="4" t="s">
        <v>92</v>
      </c>
      <c r="C22" s="2">
        <v>8514</v>
      </c>
      <c r="D22" s="3">
        <v>3338</v>
      </c>
      <c r="E22" s="2">
        <v>13206</v>
      </c>
      <c r="F22" s="2">
        <v>8990</v>
      </c>
      <c r="G22" s="3">
        <v>9145</v>
      </c>
      <c r="H22" s="2">
        <v>7089</v>
      </c>
      <c r="I22" s="3">
        <v>13464</v>
      </c>
      <c r="J22" s="2">
        <v>4773</v>
      </c>
      <c r="K22" s="2">
        <v>7862</v>
      </c>
      <c r="L22" s="3" t="s">
        <v>288</v>
      </c>
      <c r="M22" s="2" t="s">
        <v>286</v>
      </c>
      <c r="N22" s="2" t="s">
        <v>284</v>
      </c>
    </row>
    <row r="23" spans="1:14" x14ac:dyDescent="0.2">
      <c r="A23" s="4" t="s">
        <v>91</v>
      </c>
      <c r="C23" s="2">
        <v>8191</v>
      </c>
      <c r="D23" s="3">
        <v>3100</v>
      </c>
      <c r="E23" s="2">
        <v>13018</v>
      </c>
      <c r="F23" s="2">
        <v>9416</v>
      </c>
      <c r="G23" s="3">
        <v>9265</v>
      </c>
      <c r="H23" s="2">
        <v>7301</v>
      </c>
      <c r="I23" s="3">
        <v>13925</v>
      </c>
      <c r="J23" s="2">
        <v>5382</v>
      </c>
      <c r="K23" s="2">
        <v>8601</v>
      </c>
      <c r="L23" s="3" t="s">
        <v>277</v>
      </c>
      <c r="M23" s="2" t="s">
        <v>275</v>
      </c>
      <c r="N23" s="2" t="s">
        <v>273</v>
      </c>
    </row>
    <row r="24" spans="1:14" x14ac:dyDescent="0.2">
      <c r="A24" s="4" t="s">
        <v>90</v>
      </c>
      <c r="C24" s="2">
        <v>9144</v>
      </c>
      <c r="D24" s="3">
        <v>3210</v>
      </c>
      <c r="E24" s="2">
        <v>13735</v>
      </c>
      <c r="F24" s="2">
        <v>10549</v>
      </c>
      <c r="G24" s="3">
        <v>9819</v>
      </c>
      <c r="H24" s="2">
        <v>7621</v>
      </c>
      <c r="I24" s="3">
        <v>14199</v>
      </c>
      <c r="J24" s="2">
        <v>5471</v>
      </c>
      <c r="K24" s="2">
        <v>8754</v>
      </c>
      <c r="L24" s="3" t="s">
        <v>266</v>
      </c>
      <c r="M24" s="2" t="s">
        <v>264</v>
      </c>
      <c r="N24" s="2" t="s">
        <v>262</v>
      </c>
    </row>
    <row r="25" spans="1:14" x14ac:dyDescent="0.2">
      <c r="A25" s="4" t="s">
        <v>88</v>
      </c>
      <c r="C25" s="2">
        <v>9445</v>
      </c>
      <c r="D25" s="3">
        <v>3282</v>
      </c>
      <c r="E25" s="2">
        <v>13298</v>
      </c>
      <c r="F25" s="2">
        <v>10912</v>
      </c>
      <c r="G25" s="3">
        <v>10430</v>
      </c>
      <c r="H25" s="2">
        <v>8248</v>
      </c>
      <c r="I25" s="3">
        <v>15257</v>
      </c>
      <c r="J25" s="2">
        <v>5742</v>
      </c>
      <c r="K25" s="2">
        <v>8555</v>
      </c>
      <c r="L25" s="3" t="s">
        <v>255</v>
      </c>
      <c r="M25" s="2" t="s">
        <v>253</v>
      </c>
      <c r="N25" s="2" t="s">
        <v>251</v>
      </c>
    </row>
    <row r="26" spans="1:14" ht="19" customHeight="1" x14ac:dyDescent="0.2">
      <c r="A26" s="7" t="s">
        <v>89</v>
      </c>
      <c r="C26" s="2"/>
      <c r="D26" s="3"/>
      <c r="E26" s="2"/>
      <c r="F26" s="2"/>
      <c r="G26" s="3"/>
      <c r="H26" s="2"/>
      <c r="I26" s="3"/>
      <c r="J26" s="2"/>
      <c r="K26" s="2"/>
      <c r="L26" s="3"/>
      <c r="M26" s="2"/>
      <c r="N26" s="2"/>
    </row>
    <row r="27" spans="1:14" x14ac:dyDescent="0.2">
      <c r="A27" s="4" t="s">
        <v>88</v>
      </c>
      <c r="C27" s="2">
        <v>15427</v>
      </c>
      <c r="D27" s="3">
        <v>5786</v>
      </c>
      <c r="E27" s="2">
        <v>18864</v>
      </c>
      <c r="F27" s="2">
        <v>17502</v>
      </c>
      <c r="G27" s="3">
        <v>19461</v>
      </c>
      <c r="H27" s="2">
        <v>12384</v>
      </c>
      <c r="I27" s="3">
        <v>23011</v>
      </c>
      <c r="J27" s="2">
        <v>10622</v>
      </c>
      <c r="K27" s="2">
        <v>13619</v>
      </c>
      <c r="L27" s="3" t="s">
        <v>244</v>
      </c>
      <c r="M27" s="2" t="s">
        <v>242</v>
      </c>
      <c r="N27" s="2" t="s">
        <v>240</v>
      </c>
    </row>
    <row r="28" spans="1:14" x14ac:dyDescent="0.2">
      <c r="A28" s="4" t="s">
        <v>87</v>
      </c>
      <c r="C28" s="2">
        <v>16574</v>
      </c>
      <c r="D28" s="3">
        <v>6554</v>
      </c>
      <c r="E28" s="2">
        <v>17227</v>
      </c>
      <c r="F28" s="2">
        <v>17352</v>
      </c>
      <c r="G28" s="3">
        <v>19809</v>
      </c>
      <c r="H28" s="2">
        <v>11150</v>
      </c>
      <c r="I28" s="3">
        <v>21892</v>
      </c>
      <c r="J28" s="2">
        <v>10208</v>
      </c>
      <c r="K28" s="2">
        <v>12840</v>
      </c>
      <c r="L28" s="3" t="s">
        <v>233</v>
      </c>
      <c r="M28" s="2" t="s">
        <v>231</v>
      </c>
      <c r="N28" s="2" t="s">
        <v>229</v>
      </c>
    </row>
    <row r="29" spans="1:14" x14ac:dyDescent="0.2">
      <c r="A29" s="4" t="s">
        <v>86</v>
      </c>
      <c r="C29" s="2">
        <v>17213</v>
      </c>
      <c r="D29" s="3">
        <v>5994</v>
      </c>
      <c r="E29" s="2">
        <v>18200</v>
      </c>
      <c r="F29" s="2">
        <v>17402</v>
      </c>
      <c r="G29" s="3">
        <v>20659</v>
      </c>
      <c r="H29" s="2">
        <v>11715</v>
      </c>
      <c r="I29" s="3">
        <v>22258</v>
      </c>
      <c r="J29" s="2">
        <v>10697</v>
      </c>
      <c r="K29" s="2">
        <v>13933</v>
      </c>
      <c r="L29" s="3" t="s">
        <v>222</v>
      </c>
      <c r="M29" s="2" t="s">
        <v>220</v>
      </c>
      <c r="N29" s="2" t="s">
        <v>218</v>
      </c>
    </row>
    <row r="30" spans="1:14" x14ac:dyDescent="0.2">
      <c r="A30" s="4" t="s">
        <v>85</v>
      </c>
      <c r="C30" s="2">
        <v>17340</v>
      </c>
      <c r="D30" s="3">
        <v>6658</v>
      </c>
      <c r="E30" s="2">
        <v>19509</v>
      </c>
      <c r="F30" s="2">
        <v>18115</v>
      </c>
      <c r="G30" s="3">
        <v>21944</v>
      </c>
      <c r="H30" s="2">
        <v>10880</v>
      </c>
      <c r="I30" s="3">
        <v>23447</v>
      </c>
      <c r="J30" s="2">
        <v>10500</v>
      </c>
      <c r="K30" s="2">
        <v>12054</v>
      </c>
      <c r="L30" s="3" t="s">
        <v>211</v>
      </c>
      <c r="M30" s="2" t="s">
        <v>209</v>
      </c>
      <c r="N30" s="2" t="s">
        <v>207</v>
      </c>
    </row>
    <row r="31" spans="1:14" x14ac:dyDescent="0.2">
      <c r="A31" s="4" t="s">
        <v>84</v>
      </c>
      <c r="C31" s="2">
        <v>18819</v>
      </c>
      <c r="D31" s="3">
        <v>6117</v>
      </c>
      <c r="E31" s="2">
        <v>22387</v>
      </c>
      <c r="F31" s="2">
        <v>18236</v>
      </c>
      <c r="G31" s="3">
        <v>23159</v>
      </c>
      <c r="H31" s="2">
        <v>11870</v>
      </c>
      <c r="I31" s="3">
        <v>24859</v>
      </c>
      <c r="J31" s="2">
        <v>11900</v>
      </c>
      <c r="K31" s="2">
        <v>15579</v>
      </c>
      <c r="L31" s="3" t="s">
        <v>200</v>
      </c>
      <c r="M31" s="2" t="s">
        <v>198</v>
      </c>
      <c r="N31" s="2" t="s">
        <v>196</v>
      </c>
    </row>
    <row r="32" spans="1:14" x14ac:dyDescent="0.2">
      <c r="A32" s="4" t="s">
        <v>82</v>
      </c>
      <c r="C32" s="2">
        <v>19963</v>
      </c>
      <c r="D32" s="3">
        <v>6772</v>
      </c>
      <c r="E32" s="2">
        <v>23346</v>
      </c>
      <c r="F32" s="2">
        <v>19841</v>
      </c>
      <c r="G32" s="3">
        <v>25122</v>
      </c>
      <c r="H32" s="2">
        <v>12032</v>
      </c>
      <c r="I32" s="3">
        <v>26603</v>
      </c>
      <c r="J32" s="2">
        <v>13311</v>
      </c>
      <c r="K32" s="2">
        <v>14908</v>
      </c>
      <c r="L32" s="3" t="s">
        <v>189</v>
      </c>
      <c r="M32" s="2" t="s">
        <v>187</v>
      </c>
      <c r="N32" s="2" t="s">
        <v>185</v>
      </c>
    </row>
    <row r="33" spans="1:14" x14ac:dyDescent="0.2">
      <c r="A33" s="7" t="s">
        <v>83</v>
      </c>
      <c r="C33" s="2"/>
      <c r="D33" s="3"/>
      <c r="E33" s="2"/>
      <c r="F33" s="2"/>
      <c r="G33" s="3"/>
      <c r="H33" s="2"/>
      <c r="I33" s="3"/>
      <c r="J33" s="2"/>
      <c r="K33" s="2"/>
      <c r="L33" s="3"/>
      <c r="M33" s="2"/>
      <c r="N33" s="2"/>
    </row>
    <row r="34" spans="1:14" x14ac:dyDescent="0.2">
      <c r="A34" s="4" t="s">
        <v>82</v>
      </c>
      <c r="C34" s="2">
        <v>25959</v>
      </c>
      <c r="D34" s="3">
        <v>7914</v>
      </c>
      <c r="E34" s="2">
        <v>32021</v>
      </c>
      <c r="F34" s="2">
        <v>26882</v>
      </c>
      <c r="G34" s="3">
        <v>32351</v>
      </c>
      <c r="H34" s="2">
        <v>15442</v>
      </c>
      <c r="I34" s="3">
        <v>36077</v>
      </c>
      <c r="J34" s="2">
        <v>17650</v>
      </c>
      <c r="K34" s="2">
        <v>18565</v>
      </c>
      <c r="L34" s="3">
        <v>30062</v>
      </c>
      <c r="M34" s="2" t="s">
        <v>178</v>
      </c>
      <c r="N34" s="2" t="s">
        <v>176</v>
      </c>
    </row>
    <row r="35" spans="1:14" x14ac:dyDescent="0.2">
      <c r="A35" s="4" t="s">
        <v>81</v>
      </c>
      <c r="C35" s="2">
        <v>27179</v>
      </c>
      <c r="D35" s="3">
        <v>7588</v>
      </c>
      <c r="E35" s="2">
        <v>36102</v>
      </c>
      <c r="F35" s="2">
        <v>29295</v>
      </c>
      <c r="G35" s="3">
        <v>35492</v>
      </c>
      <c r="H35" s="2">
        <v>15927</v>
      </c>
      <c r="I35" s="3">
        <v>40671</v>
      </c>
      <c r="J35" s="2">
        <v>18194</v>
      </c>
      <c r="K35" s="2">
        <v>19445</v>
      </c>
      <c r="L35" s="3">
        <v>34126</v>
      </c>
      <c r="M35" s="2" t="s">
        <v>169</v>
      </c>
      <c r="N35" s="2" t="s">
        <v>167</v>
      </c>
    </row>
    <row r="36" spans="1:14" x14ac:dyDescent="0.2">
      <c r="A36" s="4" t="s">
        <v>80</v>
      </c>
      <c r="C36" s="2">
        <v>29797</v>
      </c>
      <c r="D36" s="3">
        <v>8759</v>
      </c>
      <c r="E36" s="2">
        <v>38568</v>
      </c>
      <c r="F36" s="2">
        <v>31967</v>
      </c>
      <c r="G36" s="3">
        <v>38113</v>
      </c>
      <c r="H36" s="2">
        <v>17073</v>
      </c>
      <c r="I36" s="3">
        <v>45582</v>
      </c>
      <c r="J36" s="2">
        <v>20194</v>
      </c>
      <c r="K36" s="2">
        <v>21342</v>
      </c>
      <c r="L36" s="3">
        <v>39166</v>
      </c>
      <c r="M36" s="2" t="s">
        <v>160</v>
      </c>
      <c r="N36" s="2" t="s">
        <v>158</v>
      </c>
    </row>
    <row r="37" spans="1:14" x14ac:dyDescent="0.2">
      <c r="A37" s="4" t="s">
        <v>79</v>
      </c>
      <c r="C37" s="2">
        <v>33217</v>
      </c>
      <c r="D37" s="3">
        <v>9070</v>
      </c>
      <c r="E37" s="2">
        <v>42498</v>
      </c>
      <c r="F37" s="2">
        <v>35574</v>
      </c>
      <c r="G37" s="3">
        <v>41315</v>
      </c>
      <c r="H37" s="2">
        <v>17572</v>
      </c>
      <c r="I37" s="3">
        <v>50138</v>
      </c>
      <c r="J37" s="2">
        <v>21640</v>
      </c>
      <c r="K37" s="2">
        <v>21922</v>
      </c>
      <c r="L37" s="3">
        <v>41314</v>
      </c>
      <c r="M37" s="2" t="s">
        <v>151</v>
      </c>
      <c r="N37" s="2" t="s">
        <v>149</v>
      </c>
    </row>
    <row r="38" spans="1:14" x14ac:dyDescent="0.2">
      <c r="A38" s="4" t="s">
        <v>78</v>
      </c>
      <c r="C38" s="2">
        <v>33733</v>
      </c>
      <c r="D38" s="3">
        <v>10297</v>
      </c>
      <c r="E38" s="2">
        <v>43685</v>
      </c>
      <c r="F38" s="2">
        <v>37687</v>
      </c>
      <c r="G38" s="3">
        <v>43644</v>
      </c>
      <c r="H38" s="2">
        <v>19462</v>
      </c>
      <c r="I38" s="3">
        <v>50183</v>
      </c>
      <c r="J38" s="2">
        <v>22963</v>
      </c>
      <c r="K38" s="2">
        <v>23356</v>
      </c>
      <c r="L38" s="3">
        <v>43193</v>
      </c>
      <c r="M38" s="2" t="s">
        <v>142</v>
      </c>
      <c r="N38" s="2" t="s">
        <v>140</v>
      </c>
    </row>
    <row r="39" spans="1:14" x14ac:dyDescent="0.2">
      <c r="A39" s="4" t="s">
        <v>77</v>
      </c>
      <c r="C39" s="2">
        <v>35677</v>
      </c>
      <c r="D39" s="3">
        <v>10635</v>
      </c>
      <c r="E39" s="2">
        <v>49168</v>
      </c>
      <c r="F39" s="2">
        <v>37294</v>
      </c>
      <c r="G39" s="3">
        <v>47360</v>
      </c>
      <c r="H39" s="2">
        <v>20959</v>
      </c>
      <c r="I39" s="3">
        <v>54246</v>
      </c>
      <c r="J39" s="2">
        <v>22846</v>
      </c>
      <c r="K39" s="2">
        <v>24304</v>
      </c>
      <c r="L39" s="3">
        <v>47394</v>
      </c>
      <c r="M39" s="2" t="s">
        <v>133</v>
      </c>
      <c r="N39" s="2" t="s">
        <v>131</v>
      </c>
    </row>
    <row r="40" spans="1:14" x14ac:dyDescent="0.2">
      <c r="A40" s="4" t="s">
        <v>76</v>
      </c>
      <c r="C40" s="2">
        <v>37708</v>
      </c>
      <c r="D40" s="3">
        <v>12090</v>
      </c>
      <c r="E40" s="2">
        <v>53813</v>
      </c>
      <c r="F40" s="2">
        <v>40699</v>
      </c>
      <c r="G40" s="3">
        <v>50146</v>
      </c>
      <c r="H40" s="2">
        <v>21706</v>
      </c>
      <c r="I40" s="3">
        <v>59587</v>
      </c>
      <c r="J40" s="2">
        <v>23968</v>
      </c>
      <c r="K40" s="2">
        <v>27502</v>
      </c>
      <c r="L40" s="3">
        <v>53507</v>
      </c>
      <c r="M40" s="2" t="s">
        <v>124</v>
      </c>
      <c r="N40" s="2" t="s">
        <v>122</v>
      </c>
    </row>
    <row r="41" spans="1:14" ht="19" customHeight="1" x14ac:dyDescent="0.2">
      <c r="A41" s="7" t="s">
        <v>75</v>
      </c>
      <c r="C41" s="2"/>
      <c r="D41" s="3"/>
      <c r="E41" s="2"/>
      <c r="F41" s="2"/>
      <c r="G41" s="3"/>
      <c r="H41" s="2"/>
      <c r="I41" s="3"/>
      <c r="J41" s="2"/>
      <c r="K41" s="2"/>
      <c r="L41" s="3"/>
      <c r="M41" s="2"/>
      <c r="N41" s="2"/>
    </row>
    <row r="42" spans="1:14" ht="20" customHeight="1" x14ac:dyDescent="0.2">
      <c r="A42" s="4" t="s">
        <v>74</v>
      </c>
      <c r="C42" s="2">
        <v>69000</v>
      </c>
      <c r="D42" s="3">
        <v>21750</v>
      </c>
      <c r="E42" s="2">
        <v>87481</v>
      </c>
      <c r="F42" s="2">
        <v>90263</v>
      </c>
      <c r="G42" s="3">
        <v>97912</v>
      </c>
      <c r="H42" s="2">
        <v>38497</v>
      </c>
      <c r="I42" s="3">
        <v>99597</v>
      </c>
      <c r="J42" s="2">
        <v>48499</v>
      </c>
      <c r="K42" s="2">
        <v>57192</v>
      </c>
      <c r="L42" s="3">
        <v>93112</v>
      </c>
      <c r="M42" s="2">
        <v>32002</v>
      </c>
      <c r="N42" s="2">
        <v>51543</v>
      </c>
    </row>
    <row r="43" spans="1:14" ht="19" customHeight="1" x14ac:dyDescent="0.2">
      <c r="A43" s="4" t="s">
        <v>73</v>
      </c>
      <c r="C43" s="2">
        <v>68865</v>
      </c>
      <c r="D43" s="3">
        <v>22201</v>
      </c>
      <c r="E43" s="2">
        <v>96683</v>
      </c>
      <c r="F43" s="2">
        <v>94375</v>
      </c>
      <c r="G43" s="3">
        <v>103551</v>
      </c>
      <c r="H43" s="2">
        <v>41142</v>
      </c>
      <c r="I43" s="3">
        <v>104008</v>
      </c>
      <c r="J43" s="2">
        <v>51087</v>
      </c>
      <c r="K43" s="2">
        <v>58441</v>
      </c>
      <c r="L43" s="3">
        <v>97257</v>
      </c>
      <c r="M43" s="2">
        <v>32908</v>
      </c>
      <c r="N43" s="2">
        <v>53157</v>
      </c>
    </row>
    <row r="44" spans="1:14" ht="20" customHeight="1" x14ac:dyDescent="0.2">
      <c r="A44" s="4" t="s">
        <v>72</v>
      </c>
      <c r="C44" s="2">
        <v>72254</v>
      </c>
      <c r="D44" s="3">
        <v>22776</v>
      </c>
      <c r="E44" s="2">
        <v>102589</v>
      </c>
      <c r="F44" s="2">
        <v>101858</v>
      </c>
      <c r="G44" s="3">
        <v>107846</v>
      </c>
      <c r="H44" s="2">
        <v>42548</v>
      </c>
      <c r="I44" s="3">
        <v>109597</v>
      </c>
      <c r="J44" s="2">
        <v>54762</v>
      </c>
      <c r="K44" s="2">
        <v>61053</v>
      </c>
      <c r="L44" s="3">
        <v>102191</v>
      </c>
      <c r="M44" s="2">
        <v>34044</v>
      </c>
      <c r="N44" s="2">
        <v>53811</v>
      </c>
    </row>
    <row r="45" spans="1:14" ht="20" customHeight="1" x14ac:dyDescent="0.2">
      <c r="A45" s="4" t="s">
        <v>71</v>
      </c>
      <c r="C45" s="2">
        <v>79174</v>
      </c>
      <c r="D45" s="3">
        <v>23223</v>
      </c>
      <c r="E45" s="2">
        <v>111370</v>
      </c>
      <c r="F45" s="2">
        <v>105697</v>
      </c>
      <c r="G45" s="3">
        <v>112444</v>
      </c>
      <c r="H45" s="2">
        <v>44027</v>
      </c>
      <c r="I45" s="3">
        <v>115058</v>
      </c>
      <c r="J45" s="2">
        <v>55123</v>
      </c>
      <c r="K45" s="2">
        <v>64496</v>
      </c>
      <c r="L45" s="3">
        <v>107117</v>
      </c>
      <c r="M45" s="2">
        <v>34583</v>
      </c>
      <c r="N45" s="2">
        <v>54520</v>
      </c>
    </row>
    <row r="46" spans="1:14" ht="16" customHeight="1" x14ac:dyDescent="0.2">
      <c r="A46" s="4" t="s">
        <v>70</v>
      </c>
      <c r="C46" s="2">
        <v>88609</v>
      </c>
      <c r="D46" s="3">
        <v>24064</v>
      </c>
      <c r="E46" s="2">
        <v>120683</v>
      </c>
      <c r="F46" s="2">
        <v>116813</v>
      </c>
      <c r="G46" s="3">
        <v>120387</v>
      </c>
      <c r="H46" s="2">
        <v>47351</v>
      </c>
      <c r="I46" s="3">
        <v>122889</v>
      </c>
      <c r="J46" s="2">
        <v>58838</v>
      </c>
      <c r="K46" s="2">
        <v>68565</v>
      </c>
      <c r="L46" s="3">
        <v>115875</v>
      </c>
      <c r="M46" s="2">
        <v>36973</v>
      </c>
      <c r="N46" s="2">
        <v>57255</v>
      </c>
    </row>
    <row r="47" spans="1:14" ht="16" customHeight="1" x14ac:dyDescent="0.2">
      <c r="A47" s="4" t="s">
        <v>69</v>
      </c>
      <c r="C47" s="2">
        <v>94115</v>
      </c>
      <c r="D47" s="3">
        <v>25820</v>
      </c>
      <c r="E47" s="2">
        <v>129738</v>
      </c>
      <c r="F47" s="2">
        <v>131254</v>
      </c>
      <c r="G47" s="3">
        <v>129251</v>
      </c>
      <c r="H47" s="2">
        <v>52782</v>
      </c>
      <c r="I47" s="3">
        <v>133691</v>
      </c>
      <c r="J47" s="2">
        <v>67821</v>
      </c>
      <c r="K47" s="2">
        <v>71394</v>
      </c>
      <c r="L47" s="3">
        <v>123206</v>
      </c>
      <c r="M47" s="2">
        <v>40641</v>
      </c>
      <c r="N47" s="2">
        <v>60618</v>
      </c>
    </row>
    <row r="48" spans="1:14" ht="16" customHeight="1" x14ac:dyDescent="0.2">
      <c r="A48" s="4" t="s">
        <v>68</v>
      </c>
      <c r="C48" s="2">
        <v>103214</v>
      </c>
      <c r="D48" s="3">
        <v>26699</v>
      </c>
      <c r="E48" s="2">
        <v>142068</v>
      </c>
      <c r="F48" s="2">
        <v>143827</v>
      </c>
      <c r="G48" s="3">
        <v>138368</v>
      </c>
      <c r="H48" s="2">
        <v>54264</v>
      </c>
      <c r="I48" s="3">
        <v>140724</v>
      </c>
      <c r="J48" s="2">
        <v>72760</v>
      </c>
      <c r="K48" s="2">
        <v>74441</v>
      </c>
      <c r="L48" s="3">
        <v>133029</v>
      </c>
      <c r="M48" s="2">
        <v>42798</v>
      </c>
      <c r="N48" s="2">
        <v>64007</v>
      </c>
    </row>
    <row r="49" spans="1:14" x14ac:dyDescent="0.2">
      <c r="A49" s="4" t="s">
        <v>67</v>
      </c>
      <c r="C49" s="2">
        <v>107241</v>
      </c>
      <c r="D49" s="3">
        <v>28668</v>
      </c>
      <c r="E49" s="2">
        <v>153495</v>
      </c>
      <c r="F49" s="2">
        <v>153276</v>
      </c>
      <c r="G49" s="3">
        <v>148078</v>
      </c>
      <c r="H49" s="2">
        <v>56498</v>
      </c>
      <c r="I49" s="3">
        <v>147450</v>
      </c>
      <c r="J49" s="2">
        <v>76417</v>
      </c>
      <c r="K49" s="2">
        <v>78570</v>
      </c>
      <c r="L49" s="3">
        <v>142941</v>
      </c>
      <c r="M49" s="2">
        <v>44421</v>
      </c>
      <c r="N49" s="2">
        <v>67300</v>
      </c>
    </row>
    <row r="50" spans="1:14" x14ac:dyDescent="0.2">
      <c r="A50" s="4" t="s">
        <v>66</v>
      </c>
      <c r="C50" s="2">
        <v>115333</v>
      </c>
      <c r="D50" s="3">
        <v>31287</v>
      </c>
      <c r="E50" s="2" t="s">
        <v>2</v>
      </c>
      <c r="F50" s="2">
        <v>161931</v>
      </c>
      <c r="G50" s="3" t="s">
        <v>2</v>
      </c>
      <c r="H50" s="2">
        <v>59929</v>
      </c>
      <c r="I50" s="3" t="s">
        <v>2</v>
      </c>
      <c r="J50" s="2">
        <v>80330</v>
      </c>
      <c r="K50" s="2">
        <v>81355</v>
      </c>
      <c r="L50" s="3">
        <v>153853</v>
      </c>
      <c r="M50" s="2">
        <v>45648</v>
      </c>
      <c r="N50" s="2">
        <v>71757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2CA2C-FBF3-FC4A-94FA-D54BE3891A4F}">
  <dimension ref="A1:J37"/>
  <sheetViews>
    <sheetView showGridLines="0" zoomScale="125" zoomScaleNormal="125" workbookViewId="0">
      <pane xSplit="1" ySplit="5" topLeftCell="B14" activePane="bottomRight" state="frozen"/>
      <selection pane="topRight" activeCell="B1" sqref="B1"/>
      <selection pane="bottomLeft" activeCell="A6" sqref="A6"/>
      <selection pane="bottomRight" activeCell="A29" sqref="A29"/>
    </sheetView>
  </sheetViews>
  <sheetFormatPr baseColWidth="10" defaultRowHeight="16" x14ac:dyDescent="0.2"/>
  <cols>
    <col min="1" max="1" width="40.1640625" bestFit="1" customWidth="1"/>
    <col min="2" max="10" width="10" bestFit="1" customWidth="1"/>
  </cols>
  <sheetData>
    <row r="1" spans="1:10" ht="16" customHeight="1" x14ac:dyDescent="0.2">
      <c r="A1" s="40" t="s">
        <v>43</v>
      </c>
      <c r="B1" s="41"/>
      <c r="C1" s="41"/>
      <c r="D1" s="41"/>
      <c r="E1" s="41"/>
      <c r="F1" s="41"/>
      <c r="G1" s="41"/>
      <c r="H1" s="41"/>
      <c r="I1" s="41"/>
      <c r="J1" s="42"/>
    </row>
    <row r="2" spans="1:10" ht="16" customHeight="1" x14ac:dyDescent="0.2">
      <c r="A2" s="43" t="s">
        <v>42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ht="16" customHeight="1" x14ac:dyDescent="0.2">
      <c r="A3" s="46" t="s">
        <v>53</v>
      </c>
      <c r="B3" s="47"/>
      <c r="C3" s="47"/>
      <c r="D3" s="47"/>
      <c r="E3" s="47"/>
      <c r="F3" s="47"/>
      <c r="G3" s="47"/>
      <c r="H3" s="47"/>
      <c r="I3" s="47"/>
      <c r="J3" s="48"/>
    </row>
    <row r="4" spans="1:10" x14ac:dyDescent="0.2">
      <c r="A4" s="49" t="s">
        <v>40</v>
      </c>
      <c r="B4" s="50"/>
      <c r="C4" s="50"/>
      <c r="D4" s="50"/>
      <c r="E4" s="50"/>
      <c r="F4" s="50"/>
      <c r="G4" s="50"/>
      <c r="H4" s="50"/>
      <c r="I4" s="50"/>
      <c r="J4" s="51"/>
    </row>
    <row r="5" spans="1:10" x14ac:dyDescent="0.2">
      <c r="A5" s="9" t="s">
        <v>39</v>
      </c>
      <c r="B5" s="8" t="s">
        <v>52</v>
      </c>
      <c r="C5" s="8" t="s">
        <v>51</v>
      </c>
      <c r="D5" s="8" t="s">
        <v>50</v>
      </c>
      <c r="E5" s="8" t="s">
        <v>49</v>
      </c>
      <c r="F5" s="8" t="s">
        <v>48</v>
      </c>
      <c r="G5" s="8" t="s">
        <v>47</v>
      </c>
      <c r="H5" s="8" t="s">
        <v>46</v>
      </c>
      <c r="I5" s="8" t="s">
        <v>45</v>
      </c>
      <c r="J5" s="8" t="s">
        <v>44</v>
      </c>
    </row>
    <row r="6" spans="1:10" x14ac:dyDescent="0.2">
      <c r="A6" s="7" t="s">
        <v>29</v>
      </c>
      <c r="B6" s="5">
        <v>613</v>
      </c>
      <c r="C6" s="6">
        <v>633</v>
      </c>
      <c r="D6" s="5">
        <v>627</v>
      </c>
      <c r="E6" s="6">
        <v>603</v>
      </c>
      <c r="F6" s="5">
        <v>621</v>
      </c>
      <c r="G6" s="6">
        <v>617</v>
      </c>
      <c r="H6" s="5">
        <v>664</v>
      </c>
      <c r="I6" s="6">
        <v>652</v>
      </c>
      <c r="J6" s="5">
        <v>695</v>
      </c>
    </row>
    <row r="7" spans="1:10" x14ac:dyDescent="0.2">
      <c r="A7" s="4" t="s">
        <v>28</v>
      </c>
      <c r="B7" s="2">
        <v>534</v>
      </c>
      <c r="C7" s="3">
        <v>585</v>
      </c>
      <c r="D7" s="2">
        <v>592</v>
      </c>
      <c r="E7" s="3">
        <v>534</v>
      </c>
      <c r="F7" s="2">
        <v>624</v>
      </c>
      <c r="G7" s="3">
        <v>628</v>
      </c>
      <c r="H7" s="2">
        <v>625</v>
      </c>
      <c r="I7" s="3">
        <v>557</v>
      </c>
      <c r="J7" s="2">
        <v>616</v>
      </c>
    </row>
    <row r="8" spans="1:10" x14ac:dyDescent="0.2">
      <c r="A8" s="4" t="s">
        <v>27</v>
      </c>
      <c r="B8" s="2" t="s">
        <v>2</v>
      </c>
      <c r="C8" s="3">
        <v>535</v>
      </c>
      <c r="D8" s="2">
        <v>544</v>
      </c>
      <c r="E8" s="3">
        <v>552</v>
      </c>
      <c r="F8" s="2">
        <v>549</v>
      </c>
      <c r="G8" s="3">
        <v>530</v>
      </c>
      <c r="H8" s="2">
        <v>559</v>
      </c>
      <c r="I8" s="3">
        <v>538</v>
      </c>
      <c r="J8" s="2">
        <v>550</v>
      </c>
    </row>
    <row r="9" spans="1:10" x14ac:dyDescent="0.2">
      <c r="A9" s="4" t="s">
        <v>26</v>
      </c>
      <c r="B9" s="2">
        <v>373</v>
      </c>
      <c r="C9" s="3">
        <v>402</v>
      </c>
      <c r="D9" s="2">
        <v>406</v>
      </c>
      <c r="E9" s="3">
        <v>396</v>
      </c>
      <c r="F9" s="2">
        <v>381</v>
      </c>
      <c r="G9" s="3">
        <v>392</v>
      </c>
      <c r="H9" s="2">
        <v>409</v>
      </c>
      <c r="I9" s="3">
        <v>419</v>
      </c>
      <c r="J9" s="2">
        <v>431</v>
      </c>
    </row>
    <row r="10" spans="1:10" x14ac:dyDescent="0.2">
      <c r="A10" s="4" t="s">
        <v>25</v>
      </c>
      <c r="B10" s="2">
        <v>738</v>
      </c>
      <c r="C10" s="3">
        <v>829</v>
      </c>
      <c r="D10" s="2">
        <v>839</v>
      </c>
      <c r="E10" s="3">
        <v>650</v>
      </c>
      <c r="F10" s="2">
        <v>775</v>
      </c>
      <c r="G10" s="3">
        <v>650</v>
      </c>
      <c r="H10" s="2">
        <v>816</v>
      </c>
      <c r="I10" s="3">
        <v>846</v>
      </c>
      <c r="J10" s="2">
        <v>885</v>
      </c>
    </row>
    <row r="11" spans="1:10" x14ac:dyDescent="0.2">
      <c r="A11" s="4" t="s">
        <v>24</v>
      </c>
      <c r="B11" s="2">
        <v>853</v>
      </c>
      <c r="C11" s="3">
        <v>877</v>
      </c>
      <c r="D11" s="2">
        <v>887</v>
      </c>
      <c r="E11" s="3">
        <v>846</v>
      </c>
      <c r="F11" s="2">
        <v>818</v>
      </c>
      <c r="G11" s="3">
        <v>801</v>
      </c>
      <c r="H11" s="2">
        <v>938</v>
      </c>
      <c r="I11" s="3">
        <v>974</v>
      </c>
      <c r="J11" s="2">
        <v>988</v>
      </c>
    </row>
    <row r="12" spans="1:10" x14ac:dyDescent="0.2">
      <c r="A12" s="4" t="s">
        <v>23</v>
      </c>
      <c r="B12" s="2">
        <v>664</v>
      </c>
      <c r="C12" s="3">
        <v>651</v>
      </c>
      <c r="D12" s="2">
        <v>654</v>
      </c>
      <c r="E12" s="3">
        <v>638</v>
      </c>
      <c r="F12" s="2">
        <v>671</v>
      </c>
      <c r="G12" s="3">
        <v>644</v>
      </c>
      <c r="H12" s="2">
        <v>717</v>
      </c>
      <c r="I12" s="3">
        <v>669</v>
      </c>
      <c r="J12" s="2">
        <v>733</v>
      </c>
    </row>
    <row r="13" spans="1:10" x14ac:dyDescent="0.2">
      <c r="A13" s="4" t="s">
        <v>22</v>
      </c>
      <c r="B13" s="2">
        <v>519</v>
      </c>
      <c r="C13" s="3">
        <v>548</v>
      </c>
      <c r="D13" s="2">
        <v>547</v>
      </c>
      <c r="E13" s="3">
        <v>538</v>
      </c>
      <c r="F13" s="2">
        <v>559</v>
      </c>
      <c r="G13" s="3">
        <v>566</v>
      </c>
      <c r="H13" s="2">
        <v>573</v>
      </c>
      <c r="I13" s="3">
        <v>553</v>
      </c>
      <c r="J13" s="2">
        <v>611</v>
      </c>
    </row>
    <row r="14" spans="1:10" x14ac:dyDescent="0.2">
      <c r="A14" s="4" t="s">
        <v>21</v>
      </c>
      <c r="B14" s="2">
        <v>625</v>
      </c>
      <c r="C14" s="3">
        <v>641</v>
      </c>
      <c r="D14" s="2">
        <v>636</v>
      </c>
      <c r="E14" s="3">
        <v>584</v>
      </c>
      <c r="F14" s="2">
        <v>658</v>
      </c>
      <c r="G14" s="3">
        <v>640</v>
      </c>
      <c r="H14" s="2">
        <v>666</v>
      </c>
      <c r="I14" s="3">
        <v>621</v>
      </c>
      <c r="J14" s="2">
        <v>716</v>
      </c>
    </row>
    <row r="15" spans="1:10" x14ac:dyDescent="0.2">
      <c r="A15" s="4" t="s">
        <v>20</v>
      </c>
      <c r="B15" s="2">
        <v>574</v>
      </c>
      <c r="C15" s="3">
        <v>594</v>
      </c>
      <c r="D15" s="2">
        <v>613</v>
      </c>
      <c r="E15" s="3">
        <v>615</v>
      </c>
      <c r="F15" s="2">
        <v>600</v>
      </c>
      <c r="G15" s="3">
        <v>595</v>
      </c>
      <c r="H15" s="2">
        <v>610</v>
      </c>
      <c r="I15" s="3">
        <v>592</v>
      </c>
      <c r="J15" s="2">
        <v>590</v>
      </c>
    </row>
    <row r="16" spans="1:10" x14ac:dyDescent="0.2">
      <c r="A16" s="4" t="s">
        <v>19</v>
      </c>
      <c r="B16" s="2">
        <v>470</v>
      </c>
      <c r="C16" s="3">
        <v>484</v>
      </c>
      <c r="D16" s="2">
        <v>507</v>
      </c>
      <c r="E16" s="3">
        <v>474</v>
      </c>
      <c r="F16" s="2">
        <v>477</v>
      </c>
      <c r="G16" s="3">
        <v>469</v>
      </c>
      <c r="H16" s="2">
        <v>499</v>
      </c>
      <c r="I16" s="3">
        <v>450</v>
      </c>
      <c r="J16" s="2">
        <v>508</v>
      </c>
    </row>
    <row r="17" spans="1:10" x14ac:dyDescent="0.2">
      <c r="A17" s="4" t="s">
        <v>18</v>
      </c>
      <c r="B17" s="2">
        <v>774</v>
      </c>
      <c r="C17" s="3">
        <v>783</v>
      </c>
      <c r="D17" s="2">
        <v>786</v>
      </c>
      <c r="E17" s="3">
        <v>729</v>
      </c>
      <c r="F17" s="2">
        <v>799</v>
      </c>
      <c r="G17" s="3">
        <v>855</v>
      </c>
      <c r="H17" s="2">
        <v>878</v>
      </c>
      <c r="I17" s="3">
        <v>906</v>
      </c>
      <c r="J17" s="2">
        <v>959</v>
      </c>
    </row>
    <row r="18" spans="1:10" x14ac:dyDescent="0.2">
      <c r="A18" s="4" t="s">
        <v>17</v>
      </c>
      <c r="B18" s="2">
        <v>432</v>
      </c>
      <c r="C18" s="3">
        <v>390</v>
      </c>
      <c r="D18" s="2">
        <v>381</v>
      </c>
      <c r="E18" s="3">
        <v>392</v>
      </c>
      <c r="F18" s="2">
        <v>462</v>
      </c>
      <c r="G18" s="3">
        <v>494</v>
      </c>
      <c r="H18" s="2">
        <v>510</v>
      </c>
      <c r="I18" s="3">
        <v>501</v>
      </c>
      <c r="J18" s="2">
        <v>539</v>
      </c>
    </row>
    <row r="19" spans="1:10" x14ac:dyDescent="0.2">
      <c r="A19" s="4" t="s">
        <v>16</v>
      </c>
      <c r="B19" s="2" t="s">
        <v>2</v>
      </c>
      <c r="C19" s="3" t="s">
        <v>2</v>
      </c>
      <c r="D19" s="2" t="s">
        <v>2</v>
      </c>
      <c r="E19" s="3" t="s">
        <v>2</v>
      </c>
      <c r="F19" s="2" t="s">
        <v>2</v>
      </c>
      <c r="G19" s="3" t="s">
        <v>2</v>
      </c>
      <c r="H19" s="2" t="s">
        <v>2</v>
      </c>
      <c r="I19" s="3" t="s">
        <v>2</v>
      </c>
      <c r="J19" s="2" t="s">
        <v>2</v>
      </c>
    </row>
    <row r="20" spans="1:10" x14ac:dyDescent="0.2">
      <c r="A20" s="4" t="s">
        <v>15</v>
      </c>
      <c r="B20" s="2" t="s">
        <v>2</v>
      </c>
      <c r="C20" s="3" t="s">
        <v>2</v>
      </c>
      <c r="D20" s="2" t="s">
        <v>2</v>
      </c>
      <c r="E20" s="3" t="s">
        <v>2</v>
      </c>
      <c r="F20" s="2" t="s">
        <v>2</v>
      </c>
      <c r="G20" s="3" t="s">
        <v>2</v>
      </c>
      <c r="H20" s="2" t="s">
        <v>2</v>
      </c>
      <c r="I20" s="3" t="s">
        <v>2</v>
      </c>
      <c r="J20" s="2" t="s">
        <v>2</v>
      </c>
    </row>
    <row r="21" spans="1:10" x14ac:dyDescent="0.2">
      <c r="A21" s="4" t="s">
        <v>14</v>
      </c>
      <c r="B21" s="2">
        <v>456</v>
      </c>
      <c r="C21" s="3">
        <v>478</v>
      </c>
      <c r="D21" s="2">
        <v>427</v>
      </c>
      <c r="E21" s="3">
        <v>462</v>
      </c>
      <c r="F21" s="2">
        <v>483</v>
      </c>
      <c r="G21" s="3">
        <v>410</v>
      </c>
      <c r="H21" s="2">
        <v>475</v>
      </c>
      <c r="I21" s="3">
        <v>435</v>
      </c>
      <c r="J21" s="2">
        <v>503</v>
      </c>
    </row>
    <row r="22" spans="1:10" x14ac:dyDescent="0.2">
      <c r="A22" s="4" t="s">
        <v>13</v>
      </c>
      <c r="B22" s="2">
        <v>1072</v>
      </c>
      <c r="C22" s="3">
        <v>1070</v>
      </c>
      <c r="D22" s="2">
        <v>1084</v>
      </c>
      <c r="E22" s="3">
        <v>1098</v>
      </c>
      <c r="F22" s="2">
        <v>1107</v>
      </c>
      <c r="G22" s="3">
        <v>1120</v>
      </c>
      <c r="H22" s="2">
        <v>1192</v>
      </c>
      <c r="I22" s="3">
        <v>1244</v>
      </c>
      <c r="J22" s="2">
        <v>1320</v>
      </c>
    </row>
    <row r="23" spans="1:10" x14ac:dyDescent="0.2">
      <c r="A23" s="4" t="s">
        <v>12</v>
      </c>
      <c r="B23" s="2">
        <v>496</v>
      </c>
      <c r="C23" s="3">
        <v>651</v>
      </c>
      <c r="D23" s="2">
        <v>553</v>
      </c>
      <c r="E23" s="3">
        <v>520</v>
      </c>
      <c r="F23" s="2">
        <v>567</v>
      </c>
      <c r="G23" s="3">
        <v>496</v>
      </c>
      <c r="H23" s="2">
        <v>589</v>
      </c>
      <c r="I23" s="3">
        <v>611</v>
      </c>
      <c r="J23" s="2">
        <v>619</v>
      </c>
    </row>
    <row r="24" spans="1:10" x14ac:dyDescent="0.2">
      <c r="A24" s="4" t="s">
        <v>11</v>
      </c>
      <c r="B24" s="2" t="s">
        <v>2</v>
      </c>
      <c r="C24" s="3" t="s">
        <v>2</v>
      </c>
      <c r="D24" s="2" t="s">
        <v>2</v>
      </c>
      <c r="E24" s="3" t="s">
        <v>2</v>
      </c>
      <c r="F24" s="2" t="s">
        <v>2</v>
      </c>
      <c r="G24" s="3" t="s">
        <v>2</v>
      </c>
      <c r="H24" s="2" t="s">
        <v>2</v>
      </c>
      <c r="I24" s="3" t="s">
        <v>2</v>
      </c>
      <c r="J24" s="2" t="s">
        <v>2</v>
      </c>
    </row>
    <row r="25" spans="1:10" x14ac:dyDescent="0.2">
      <c r="A25" s="4" t="s">
        <v>10</v>
      </c>
      <c r="B25" s="2">
        <v>559</v>
      </c>
      <c r="C25" s="3">
        <v>581</v>
      </c>
      <c r="D25" s="2">
        <v>599</v>
      </c>
      <c r="E25" s="3">
        <v>589</v>
      </c>
      <c r="F25" s="2">
        <v>603</v>
      </c>
      <c r="G25" s="3">
        <v>514</v>
      </c>
      <c r="H25" s="2">
        <v>597</v>
      </c>
      <c r="I25" s="3">
        <v>606</v>
      </c>
      <c r="J25" s="2">
        <v>654</v>
      </c>
    </row>
    <row r="26" spans="1:10" x14ac:dyDescent="0.2">
      <c r="A26" s="4" t="s">
        <v>9</v>
      </c>
      <c r="B26" s="2">
        <v>508</v>
      </c>
      <c r="C26" s="3">
        <v>502</v>
      </c>
      <c r="D26" s="2">
        <v>540</v>
      </c>
      <c r="E26" s="3">
        <v>461</v>
      </c>
      <c r="F26" s="2">
        <v>553</v>
      </c>
      <c r="G26" s="3">
        <v>512</v>
      </c>
      <c r="H26" s="2">
        <v>518</v>
      </c>
      <c r="I26" s="3">
        <v>563</v>
      </c>
      <c r="J26" s="2">
        <v>580</v>
      </c>
    </row>
    <row r="27" spans="1:10" x14ac:dyDescent="0.2">
      <c r="A27" s="4" t="s">
        <v>8</v>
      </c>
      <c r="B27" s="2">
        <v>464</v>
      </c>
      <c r="C27" s="3">
        <v>486</v>
      </c>
      <c r="D27" s="2">
        <v>450</v>
      </c>
      <c r="E27" s="3">
        <v>467</v>
      </c>
      <c r="F27" s="2">
        <v>436</v>
      </c>
      <c r="G27" s="3">
        <v>446</v>
      </c>
      <c r="H27" s="2">
        <v>474</v>
      </c>
      <c r="I27" s="3">
        <v>477</v>
      </c>
      <c r="J27" s="2">
        <v>506</v>
      </c>
    </row>
    <row r="28" spans="1:10" x14ac:dyDescent="0.2">
      <c r="A28" s="4" t="s">
        <v>7</v>
      </c>
      <c r="B28" s="2">
        <v>741</v>
      </c>
      <c r="C28" s="3">
        <v>722</v>
      </c>
      <c r="D28" s="2">
        <v>740</v>
      </c>
      <c r="E28" s="3">
        <v>706</v>
      </c>
      <c r="F28" s="2">
        <v>714</v>
      </c>
      <c r="G28" s="3">
        <v>724</v>
      </c>
      <c r="H28" s="2">
        <v>758</v>
      </c>
      <c r="I28" s="3">
        <v>766</v>
      </c>
      <c r="J28" s="2">
        <v>810</v>
      </c>
    </row>
    <row r="29" spans="1:10" x14ac:dyDescent="0.2">
      <c r="A29" s="4" t="s">
        <v>6</v>
      </c>
      <c r="B29" s="2" t="s">
        <v>2</v>
      </c>
      <c r="C29" s="3">
        <v>456</v>
      </c>
      <c r="D29" s="2">
        <v>475</v>
      </c>
      <c r="E29" s="3">
        <v>467</v>
      </c>
      <c r="F29" s="2">
        <v>467</v>
      </c>
      <c r="G29" s="3">
        <v>473</v>
      </c>
      <c r="H29" s="2">
        <v>479</v>
      </c>
      <c r="I29" s="3">
        <v>521</v>
      </c>
      <c r="J29" s="2">
        <v>599</v>
      </c>
    </row>
    <row r="30" spans="1:10" x14ac:dyDescent="0.2">
      <c r="A30" s="4" t="s">
        <v>5</v>
      </c>
      <c r="B30" s="2">
        <v>1138</v>
      </c>
      <c r="C30" s="3">
        <v>1199</v>
      </c>
      <c r="D30" s="2">
        <v>1236</v>
      </c>
      <c r="E30" s="3">
        <v>1216</v>
      </c>
      <c r="F30" s="2">
        <v>1209</v>
      </c>
      <c r="G30" s="3">
        <v>1209</v>
      </c>
      <c r="H30" s="2">
        <v>1274</v>
      </c>
      <c r="I30" s="3">
        <v>1316</v>
      </c>
      <c r="J30" s="2">
        <v>1352</v>
      </c>
    </row>
    <row r="31" spans="1:10" x14ac:dyDescent="0.2">
      <c r="A31" s="4" t="s">
        <v>4</v>
      </c>
      <c r="B31" s="2" t="s">
        <v>2</v>
      </c>
      <c r="C31" s="3">
        <v>915</v>
      </c>
      <c r="D31" s="2">
        <v>1006</v>
      </c>
      <c r="E31" s="3">
        <v>992</v>
      </c>
      <c r="F31" s="2">
        <v>1016</v>
      </c>
      <c r="G31" s="3">
        <v>1148</v>
      </c>
      <c r="H31" s="2">
        <v>1224</v>
      </c>
      <c r="I31" s="3">
        <v>1238</v>
      </c>
      <c r="J31" s="2">
        <v>1293</v>
      </c>
    </row>
    <row r="32" spans="1:10" x14ac:dyDescent="0.2">
      <c r="A32" s="4" t="s">
        <v>3</v>
      </c>
      <c r="B32" s="2" t="s">
        <v>2</v>
      </c>
      <c r="C32" s="3">
        <v>815</v>
      </c>
      <c r="D32" s="2">
        <v>897</v>
      </c>
      <c r="E32" s="3">
        <v>927</v>
      </c>
      <c r="F32" s="2">
        <v>1019</v>
      </c>
      <c r="G32" s="3">
        <v>928</v>
      </c>
      <c r="H32" s="2">
        <v>962</v>
      </c>
      <c r="I32" s="3">
        <v>1012</v>
      </c>
      <c r="J32" s="2">
        <v>1084</v>
      </c>
    </row>
    <row r="34" spans="1:1" x14ac:dyDescent="0.2">
      <c r="A34" s="1" t="s">
        <v>1</v>
      </c>
    </row>
    <row r="35" spans="1:1" x14ac:dyDescent="0.2">
      <c r="A35" s="1" t="s">
        <v>0</v>
      </c>
    </row>
    <row r="36" spans="1:1" x14ac:dyDescent="0.2">
      <c r="A36" s="1"/>
    </row>
    <row r="37" spans="1:1" x14ac:dyDescent="0.2">
      <c r="A37" s="1"/>
    </row>
  </sheetData>
  <mergeCells count="4">
    <mergeCell ref="A1:J1"/>
    <mergeCell ref="A2:J2"/>
    <mergeCell ref="A3:J3"/>
    <mergeCell ref="A4:J4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196D8-7FFA-4947-8027-ABFAACA5D59B}">
  <dimension ref="A1:J37"/>
  <sheetViews>
    <sheetView showGridLines="0" zoomScale="125" zoomScaleNormal="12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2" sqref="A2:J2"/>
    </sheetView>
  </sheetViews>
  <sheetFormatPr baseColWidth="10" defaultRowHeight="16" x14ac:dyDescent="0.2"/>
  <cols>
    <col min="1" max="1" width="40.1640625" bestFit="1" customWidth="1"/>
    <col min="2" max="10" width="10" bestFit="1" customWidth="1"/>
  </cols>
  <sheetData>
    <row r="1" spans="1:10" ht="16" customHeight="1" x14ac:dyDescent="0.2">
      <c r="A1" s="40" t="s">
        <v>43</v>
      </c>
      <c r="B1" s="41"/>
      <c r="C1" s="41"/>
      <c r="D1" s="41"/>
      <c r="E1" s="41"/>
      <c r="F1" s="41"/>
      <c r="G1" s="41"/>
      <c r="H1" s="41"/>
      <c r="I1" s="41"/>
      <c r="J1" s="42"/>
    </row>
    <row r="2" spans="1:10" ht="16" customHeight="1" x14ac:dyDescent="0.2">
      <c r="A2" s="43" t="s">
        <v>42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ht="16" customHeight="1" x14ac:dyDescent="0.2">
      <c r="A3" s="46" t="s">
        <v>63</v>
      </c>
      <c r="B3" s="47"/>
      <c r="C3" s="47"/>
      <c r="D3" s="47"/>
      <c r="E3" s="47"/>
      <c r="F3" s="47"/>
      <c r="G3" s="47"/>
      <c r="H3" s="47"/>
      <c r="I3" s="47"/>
      <c r="J3" s="48"/>
    </row>
    <row r="4" spans="1:10" x14ac:dyDescent="0.2">
      <c r="A4" s="49" t="s">
        <v>40</v>
      </c>
      <c r="B4" s="50"/>
      <c r="C4" s="50"/>
      <c r="D4" s="50"/>
      <c r="E4" s="50"/>
      <c r="F4" s="50"/>
      <c r="G4" s="50"/>
      <c r="H4" s="50"/>
      <c r="I4" s="50"/>
      <c r="J4" s="51"/>
    </row>
    <row r="5" spans="1:10" x14ac:dyDescent="0.2">
      <c r="A5" s="9" t="s">
        <v>39</v>
      </c>
      <c r="B5" s="8" t="s">
        <v>62</v>
      </c>
      <c r="C5" s="8" t="s">
        <v>61</v>
      </c>
      <c r="D5" s="8" t="s">
        <v>60</v>
      </c>
      <c r="E5" s="8" t="s">
        <v>59</v>
      </c>
      <c r="F5" s="8" t="s">
        <v>58</v>
      </c>
      <c r="G5" s="8" t="s">
        <v>57</v>
      </c>
      <c r="H5" s="8" t="s">
        <v>56</v>
      </c>
      <c r="I5" s="8" t="s">
        <v>55</v>
      </c>
      <c r="J5" s="8" t="s">
        <v>54</v>
      </c>
    </row>
    <row r="6" spans="1:10" x14ac:dyDescent="0.2">
      <c r="A6" s="7" t="s">
        <v>29</v>
      </c>
      <c r="B6" s="5">
        <v>717</v>
      </c>
      <c r="C6" s="6">
        <v>665</v>
      </c>
      <c r="D6" s="5">
        <v>698</v>
      </c>
      <c r="E6" s="6">
        <v>720</v>
      </c>
      <c r="F6" s="5">
        <v>722</v>
      </c>
      <c r="G6" s="6">
        <v>764</v>
      </c>
      <c r="H6" s="5">
        <v>775</v>
      </c>
      <c r="I6" s="6">
        <v>798</v>
      </c>
      <c r="J6" s="5">
        <v>810</v>
      </c>
    </row>
    <row r="7" spans="1:10" x14ac:dyDescent="0.2">
      <c r="A7" s="4" t="s">
        <v>28</v>
      </c>
      <c r="B7" s="2">
        <v>659</v>
      </c>
      <c r="C7" s="3">
        <v>631</v>
      </c>
      <c r="D7" s="2">
        <v>647</v>
      </c>
      <c r="E7" s="3">
        <v>721</v>
      </c>
      <c r="F7" s="2">
        <v>722</v>
      </c>
      <c r="G7" s="3">
        <v>758</v>
      </c>
      <c r="H7" s="2">
        <v>717</v>
      </c>
      <c r="I7" s="3">
        <v>761</v>
      </c>
      <c r="J7" s="2">
        <v>758</v>
      </c>
    </row>
    <row r="8" spans="1:10" x14ac:dyDescent="0.2">
      <c r="A8" s="4" t="s">
        <v>27</v>
      </c>
      <c r="B8" s="2">
        <v>537</v>
      </c>
      <c r="C8" s="3">
        <v>497</v>
      </c>
      <c r="D8" s="2">
        <v>558</v>
      </c>
      <c r="E8" s="3">
        <v>534</v>
      </c>
      <c r="F8" s="2">
        <v>569</v>
      </c>
      <c r="G8" s="3">
        <v>586</v>
      </c>
      <c r="H8" s="2">
        <v>584</v>
      </c>
      <c r="I8" s="3">
        <v>604</v>
      </c>
      <c r="J8" s="2">
        <v>605</v>
      </c>
    </row>
    <row r="9" spans="1:10" x14ac:dyDescent="0.2">
      <c r="A9" s="4" t="s">
        <v>26</v>
      </c>
      <c r="B9" s="2">
        <v>432</v>
      </c>
      <c r="C9" s="3">
        <v>408</v>
      </c>
      <c r="D9" s="2">
        <v>441</v>
      </c>
      <c r="E9" s="3">
        <v>445</v>
      </c>
      <c r="F9" s="2">
        <v>426</v>
      </c>
      <c r="G9" s="3">
        <v>454</v>
      </c>
      <c r="H9" s="2">
        <v>467</v>
      </c>
      <c r="I9" s="3">
        <v>477</v>
      </c>
      <c r="J9" s="2">
        <v>482</v>
      </c>
    </row>
    <row r="10" spans="1:10" x14ac:dyDescent="0.2">
      <c r="A10" s="4" t="s">
        <v>25</v>
      </c>
      <c r="B10" s="2">
        <v>920</v>
      </c>
      <c r="C10" s="3">
        <v>900</v>
      </c>
      <c r="D10" s="2">
        <v>904</v>
      </c>
      <c r="E10" s="3">
        <v>980</v>
      </c>
      <c r="F10" s="2">
        <v>927</v>
      </c>
      <c r="G10" s="3">
        <v>921</v>
      </c>
      <c r="H10" s="2">
        <v>943</v>
      </c>
      <c r="I10" s="3">
        <v>832</v>
      </c>
      <c r="J10" s="2">
        <v>860</v>
      </c>
    </row>
    <row r="11" spans="1:10" x14ac:dyDescent="0.2">
      <c r="A11" s="4" t="s">
        <v>24</v>
      </c>
      <c r="B11" s="2">
        <v>1060</v>
      </c>
      <c r="C11" s="3">
        <v>961</v>
      </c>
      <c r="D11" s="2">
        <v>1060</v>
      </c>
      <c r="E11" s="3">
        <v>1068</v>
      </c>
      <c r="F11" s="2">
        <v>1124</v>
      </c>
      <c r="G11" s="3">
        <v>1087</v>
      </c>
      <c r="H11" s="2">
        <v>1111</v>
      </c>
      <c r="I11" s="3">
        <v>1229</v>
      </c>
      <c r="J11" s="2">
        <v>1233</v>
      </c>
    </row>
    <row r="12" spans="1:10" x14ac:dyDescent="0.2">
      <c r="A12" s="4" t="s">
        <v>23</v>
      </c>
      <c r="B12" s="2">
        <v>739</v>
      </c>
      <c r="C12" s="3">
        <v>653</v>
      </c>
      <c r="D12" s="2">
        <v>711</v>
      </c>
      <c r="E12" s="3">
        <v>780</v>
      </c>
      <c r="F12" s="2">
        <v>735</v>
      </c>
      <c r="G12" s="3">
        <v>768</v>
      </c>
      <c r="H12" s="2">
        <v>716</v>
      </c>
      <c r="I12" s="3">
        <v>808</v>
      </c>
      <c r="J12" s="2">
        <v>855</v>
      </c>
    </row>
    <row r="13" spans="1:10" x14ac:dyDescent="0.2">
      <c r="A13" s="4" t="s">
        <v>22</v>
      </c>
      <c r="B13" s="2">
        <v>648</v>
      </c>
      <c r="C13" s="3">
        <v>616</v>
      </c>
      <c r="D13" s="2">
        <v>643</v>
      </c>
      <c r="E13" s="3">
        <v>638</v>
      </c>
      <c r="F13" s="2">
        <v>633</v>
      </c>
      <c r="G13" s="3">
        <v>673</v>
      </c>
      <c r="H13" s="2">
        <v>674</v>
      </c>
      <c r="I13" s="3">
        <v>681</v>
      </c>
      <c r="J13" s="2">
        <v>684</v>
      </c>
    </row>
    <row r="14" spans="1:10" x14ac:dyDescent="0.2">
      <c r="A14" s="4" t="s">
        <v>21</v>
      </c>
      <c r="B14" s="2">
        <v>726</v>
      </c>
      <c r="C14" s="3">
        <v>729</v>
      </c>
      <c r="D14" s="2">
        <v>687</v>
      </c>
      <c r="E14" s="3">
        <v>718</v>
      </c>
      <c r="F14" s="2">
        <v>700</v>
      </c>
      <c r="G14" s="3">
        <v>731</v>
      </c>
      <c r="H14" s="2">
        <v>772</v>
      </c>
      <c r="I14" s="3">
        <v>756</v>
      </c>
      <c r="J14" s="2">
        <v>799</v>
      </c>
    </row>
    <row r="15" spans="1:10" x14ac:dyDescent="0.2">
      <c r="A15" s="4" t="s">
        <v>20</v>
      </c>
      <c r="B15" s="2">
        <v>593</v>
      </c>
      <c r="C15" s="3">
        <v>612</v>
      </c>
      <c r="D15" s="2">
        <v>621</v>
      </c>
      <c r="E15" s="3">
        <v>622</v>
      </c>
      <c r="F15" s="2">
        <v>616</v>
      </c>
      <c r="G15" s="3">
        <v>608</v>
      </c>
      <c r="H15" s="2">
        <v>625</v>
      </c>
      <c r="I15" s="3">
        <v>646</v>
      </c>
      <c r="J15" s="2">
        <v>639</v>
      </c>
    </row>
    <row r="16" spans="1:10" x14ac:dyDescent="0.2">
      <c r="A16" s="4" t="s">
        <v>19</v>
      </c>
      <c r="B16" s="2">
        <v>482</v>
      </c>
      <c r="C16" s="3">
        <v>408</v>
      </c>
      <c r="D16" s="2">
        <v>516</v>
      </c>
      <c r="E16" s="3">
        <v>530</v>
      </c>
      <c r="F16" s="2">
        <v>536</v>
      </c>
      <c r="G16" s="3">
        <v>614</v>
      </c>
      <c r="H16" s="2">
        <v>577</v>
      </c>
      <c r="I16" s="3">
        <v>615</v>
      </c>
      <c r="J16" s="2">
        <v>583</v>
      </c>
    </row>
    <row r="17" spans="1:10" x14ac:dyDescent="0.2">
      <c r="A17" s="4" t="s">
        <v>18</v>
      </c>
      <c r="B17" s="2">
        <v>1002</v>
      </c>
      <c r="C17" s="3">
        <v>994</v>
      </c>
      <c r="D17" s="2">
        <v>957</v>
      </c>
      <c r="E17" s="3">
        <v>989</v>
      </c>
      <c r="F17" s="2">
        <v>1001</v>
      </c>
      <c r="G17" s="3">
        <v>1026</v>
      </c>
      <c r="H17" s="2">
        <v>1010</v>
      </c>
      <c r="I17" s="3">
        <v>1045</v>
      </c>
      <c r="J17" s="2">
        <v>1039</v>
      </c>
    </row>
    <row r="18" spans="1:10" x14ac:dyDescent="0.2">
      <c r="A18" s="4" t="s">
        <v>17</v>
      </c>
      <c r="B18" s="2">
        <v>508</v>
      </c>
      <c r="C18" s="3">
        <v>500</v>
      </c>
      <c r="D18" s="2">
        <v>506</v>
      </c>
      <c r="E18" s="3">
        <v>525</v>
      </c>
      <c r="F18" s="2">
        <v>543</v>
      </c>
      <c r="G18" s="3">
        <v>565</v>
      </c>
      <c r="H18" s="2">
        <v>574</v>
      </c>
      <c r="I18" s="3">
        <v>597</v>
      </c>
      <c r="J18" s="2">
        <v>596</v>
      </c>
    </row>
    <row r="19" spans="1:10" x14ac:dyDescent="0.2">
      <c r="A19" s="4" t="s">
        <v>16</v>
      </c>
      <c r="B19" s="2" t="s">
        <v>2</v>
      </c>
      <c r="C19" s="3" t="s">
        <v>2</v>
      </c>
      <c r="D19" s="2" t="s">
        <v>2</v>
      </c>
      <c r="E19" s="3" t="s">
        <v>2</v>
      </c>
      <c r="F19" s="2" t="s">
        <v>2</v>
      </c>
      <c r="G19" s="3" t="s">
        <v>2</v>
      </c>
      <c r="H19" s="2" t="s">
        <v>2</v>
      </c>
      <c r="I19" s="3" t="s">
        <v>2</v>
      </c>
      <c r="J19" s="2" t="s">
        <v>2</v>
      </c>
    </row>
    <row r="20" spans="1:10" x14ac:dyDescent="0.2">
      <c r="A20" s="4" t="s">
        <v>15</v>
      </c>
      <c r="B20" s="2" t="s">
        <v>2</v>
      </c>
      <c r="C20" s="3" t="s">
        <v>2</v>
      </c>
      <c r="D20" s="2" t="s">
        <v>2</v>
      </c>
      <c r="E20" s="3" t="s">
        <v>2</v>
      </c>
      <c r="F20" s="2" t="s">
        <v>2</v>
      </c>
      <c r="G20" s="3" t="s">
        <v>2</v>
      </c>
      <c r="H20" s="2" t="s">
        <v>2</v>
      </c>
      <c r="I20" s="3" t="s">
        <v>2</v>
      </c>
      <c r="J20" s="2" t="s">
        <v>2</v>
      </c>
    </row>
    <row r="21" spans="1:10" x14ac:dyDescent="0.2">
      <c r="A21" s="4" t="s">
        <v>14</v>
      </c>
      <c r="B21" s="2">
        <v>527</v>
      </c>
      <c r="C21" s="3">
        <v>431</v>
      </c>
      <c r="D21" s="2">
        <v>477</v>
      </c>
      <c r="E21" s="3">
        <v>476</v>
      </c>
      <c r="F21" s="2">
        <v>450</v>
      </c>
      <c r="G21" s="3">
        <v>549</v>
      </c>
      <c r="H21" s="2">
        <v>484</v>
      </c>
      <c r="I21" s="3">
        <v>551</v>
      </c>
      <c r="J21" s="2">
        <v>535</v>
      </c>
    </row>
    <row r="22" spans="1:10" x14ac:dyDescent="0.2">
      <c r="A22" s="4" t="s">
        <v>13</v>
      </c>
      <c r="B22" s="2">
        <v>1388</v>
      </c>
      <c r="C22" s="3">
        <v>1365</v>
      </c>
      <c r="D22" s="2">
        <v>1354</v>
      </c>
      <c r="E22" s="3">
        <v>1446</v>
      </c>
      <c r="F22" s="2">
        <v>1493</v>
      </c>
      <c r="G22" s="3">
        <v>1487</v>
      </c>
      <c r="H22" s="2">
        <v>1586</v>
      </c>
      <c r="I22" s="3">
        <v>1656</v>
      </c>
      <c r="J22" s="2">
        <v>1652</v>
      </c>
    </row>
    <row r="23" spans="1:10" x14ac:dyDescent="0.2">
      <c r="A23" s="4" t="s">
        <v>12</v>
      </c>
      <c r="B23" s="2">
        <v>631</v>
      </c>
      <c r="C23" s="3">
        <v>525</v>
      </c>
      <c r="D23" s="2">
        <v>535</v>
      </c>
      <c r="E23" s="3">
        <v>575</v>
      </c>
      <c r="F23" s="2">
        <v>652</v>
      </c>
      <c r="G23" s="3">
        <v>716</v>
      </c>
      <c r="H23" s="2">
        <v>673</v>
      </c>
      <c r="I23" s="3">
        <v>652</v>
      </c>
      <c r="J23" s="2">
        <v>646</v>
      </c>
    </row>
    <row r="24" spans="1:10" x14ac:dyDescent="0.2">
      <c r="A24" s="4" t="s">
        <v>11</v>
      </c>
      <c r="B24" s="2" t="s">
        <v>2</v>
      </c>
      <c r="C24" s="3">
        <v>826</v>
      </c>
      <c r="D24" s="2">
        <v>1495</v>
      </c>
      <c r="E24" s="3">
        <v>1548</v>
      </c>
      <c r="F24" s="2">
        <v>1689</v>
      </c>
      <c r="G24" s="3">
        <v>1692</v>
      </c>
      <c r="H24" s="2">
        <v>1844</v>
      </c>
      <c r="I24" s="3" t="s">
        <v>2</v>
      </c>
      <c r="J24" s="2" t="s">
        <v>2</v>
      </c>
    </row>
    <row r="25" spans="1:10" x14ac:dyDescent="0.2">
      <c r="A25" s="4" t="s">
        <v>10</v>
      </c>
      <c r="B25" s="2">
        <v>669</v>
      </c>
      <c r="C25" s="3">
        <v>668</v>
      </c>
      <c r="D25" s="2">
        <v>584</v>
      </c>
      <c r="E25" s="3">
        <v>674</v>
      </c>
      <c r="F25" s="2">
        <v>652</v>
      </c>
      <c r="G25" s="3">
        <v>657</v>
      </c>
      <c r="H25" s="2">
        <v>734</v>
      </c>
      <c r="I25" s="3">
        <v>801</v>
      </c>
      <c r="J25" s="2">
        <v>828</v>
      </c>
    </row>
    <row r="26" spans="1:10" x14ac:dyDescent="0.2">
      <c r="A26" s="4" t="s">
        <v>9</v>
      </c>
      <c r="B26" s="2">
        <v>592</v>
      </c>
      <c r="C26" s="3">
        <v>590</v>
      </c>
      <c r="D26" s="2">
        <v>626</v>
      </c>
      <c r="E26" s="3">
        <v>607</v>
      </c>
      <c r="F26" s="2">
        <v>627</v>
      </c>
      <c r="G26" s="3">
        <v>646</v>
      </c>
      <c r="H26" s="2">
        <v>644</v>
      </c>
      <c r="I26" s="3" t="s">
        <v>2</v>
      </c>
      <c r="J26" s="2" t="s">
        <v>2</v>
      </c>
    </row>
    <row r="27" spans="1:10" x14ac:dyDescent="0.2">
      <c r="A27" s="4" t="s">
        <v>8</v>
      </c>
      <c r="B27" s="2">
        <v>514</v>
      </c>
      <c r="C27" s="3">
        <v>432</v>
      </c>
      <c r="D27" s="2">
        <v>519</v>
      </c>
      <c r="E27" s="3">
        <v>516</v>
      </c>
      <c r="F27" s="2">
        <v>556</v>
      </c>
      <c r="G27" s="3">
        <v>579</v>
      </c>
      <c r="H27" s="2">
        <v>585</v>
      </c>
      <c r="I27" s="3">
        <v>598</v>
      </c>
      <c r="J27" s="2">
        <v>607</v>
      </c>
    </row>
    <row r="28" spans="1:10" x14ac:dyDescent="0.2">
      <c r="A28" s="4" t="s">
        <v>7</v>
      </c>
      <c r="B28" s="2">
        <v>779</v>
      </c>
      <c r="C28" s="3">
        <v>732</v>
      </c>
      <c r="D28" s="2">
        <v>797</v>
      </c>
      <c r="E28" s="3">
        <v>749</v>
      </c>
      <c r="F28" s="2">
        <v>716</v>
      </c>
      <c r="G28" s="3">
        <v>822</v>
      </c>
      <c r="H28" s="2">
        <v>825</v>
      </c>
      <c r="I28" s="3">
        <v>840</v>
      </c>
      <c r="J28" s="2">
        <v>860</v>
      </c>
    </row>
    <row r="29" spans="1:10" x14ac:dyDescent="0.2">
      <c r="A29" s="4" t="s">
        <v>6</v>
      </c>
      <c r="B29" s="2">
        <v>661</v>
      </c>
      <c r="C29" s="3">
        <v>619</v>
      </c>
      <c r="D29" s="2">
        <v>640</v>
      </c>
      <c r="E29" s="3">
        <v>726</v>
      </c>
      <c r="F29" s="2">
        <v>716</v>
      </c>
      <c r="G29" s="3">
        <v>745</v>
      </c>
      <c r="H29" s="2">
        <v>821</v>
      </c>
      <c r="I29" s="3" t="s">
        <v>2</v>
      </c>
      <c r="J29" s="2" t="s">
        <v>2</v>
      </c>
    </row>
    <row r="30" spans="1:10" x14ac:dyDescent="0.2">
      <c r="A30" s="4" t="s">
        <v>5</v>
      </c>
      <c r="B30" s="2">
        <v>1382</v>
      </c>
      <c r="C30" s="3">
        <v>1384</v>
      </c>
      <c r="D30" s="2">
        <v>1455</v>
      </c>
      <c r="E30" s="3">
        <v>1494</v>
      </c>
      <c r="F30" s="2">
        <v>1579</v>
      </c>
      <c r="G30" s="3">
        <v>1601</v>
      </c>
      <c r="H30" s="2">
        <v>1629</v>
      </c>
      <c r="I30" s="3">
        <v>1745</v>
      </c>
      <c r="J30" s="2">
        <v>1842</v>
      </c>
    </row>
    <row r="31" spans="1:10" x14ac:dyDescent="0.2">
      <c r="A31" s="4" t="s">
        <v>4</v>
      </c>
      <c r="B31" s="2">
        <v>1240</v>
      </c>
      <c r="C31" s="3">
        <v>1296</v>
      </c>
      <c r="D31" s="2">
        <v>1487</v>
      </c>
      <c r="E31" s="3">
        <v>1358</v>
      </c>
      <c r="F31" s="2">
        <v>1437</v>
      </c>
      <c r="G31" s="3">
        <v>1537</v>
      </c>
      <c r="H31" s="2">
        <v>1617</v>
      </c>
      <c r="I31" s="3">
        <v>1646</v>
      </c>
      <c r="J31" s="2">
        <v>1659</v>
      </c>
    </row>
    <row r="32" spans="1:10" x14ac:dyDescent="0.2">
      <c r="A32" s="4" t="s">
        <v>3</v>
      </c>
      <c r="B32" s="2">
        <v>1226</v>
      </c>
      <c r="C32" s="3">
        <v>1288</v>
      </c>
      <c r="D32" s="2">
        <v>1291</v>
      </c>
      <c r="E32" s="3">
        <v>1365</v>
      </c>
      <c r="F32" s="2">
        <v>1342</v>
      </c>
      <c r="G32" s="3">
        <v>1290</v>
      </c>
      <c r="H32" s="2">
        <v>1262</v>
      </c>
      <c r="I32" s="3">
        <v>1255</v>
      </c>
      <c r="J32" s="2">
        <v>1297</v>
      </c>
    </row>
    <row r="34" spans="1:1" x14ac:dyDescent="0.2">
      <c r="A34" s="1" t="s">
        <v>1</v>
      </c>
    </row>
    <row r="35" spans="1:1" x14ac:dyDescent="0.2">
      <c r="A35" s="1" t="s">
        <v>0</v>
      </c>
    </row>
    <row r="36" spans="1:1" x14ac:dyDescent="0.2">
      <c r="A36" s="1"/>
    </row>
    <row r="37" spans="1:1" x14ac:dyDescent="0.2">
      <c r="A37" s="1"/>
    </row>
  </sheetData>
  <mergeCells count="4">
    <mergeCell ref="A1:J1"/>
    <mergeCell ref="A2:J2"/>
    <mergeCell ref="A3:J3"/>
    <mergeCell ref="A4:J4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BEFFF-633F-764D-BB51-950A15D638DF}">
  <dimension ref="A1:N56"/>
  <sheetViews>
    <sheetView showGridLines="0" zoomScale="125" zoomScaleNormal="125" workbookViewId="0">
      <pane xSplit="1" ySplit="5" topLeftCell="B8" activePane="bottomRight" state="frozen"/>
      <selection pane="topRight" activeCell="B1" sqref="B1"/>
      <selection pane="bottomLeft" activeCell="A6" sqref="A6"/>
      <selection pane="bottomRight" activeCell="B52" sqref="B52"/>
    </sheetView>
  </sheetViews>
  <sheetFormatPr baseColWidth="10" defaultRowHeight="16" x14ac:dyDescent="0.2"/>
  <cols>
    <col min="1" max="1" width="38.6640625" bestFit="1" customWidth="1"/>
    <col min="2" max="2" width="9.5" bestFit="1" customWidth="1"/>
    <col min="3" max="3" width="11.5" bestFit="1" customWidth="1"/>
    <col min="4" max="4" width="8.1640625" bestFit="1" customWidth="1"/>
    <col min="5" max="5" width="7" bestFit="1" customWidth="1"/>
    <col min="6" max="6" width="15" bestFit="1" customWidth="1"/>
    <col min="7" max="7" width="8.1640625" bestFit="1" customWidth="1"/>
    <col min="8" max="8" width="8.6640625" bestFit="1" customWidth="1"/>
    <col min="9" max="9" width="9.5" bestFit="1" customWidth="1"/>
    <col min="10" max="10" width="10.6640625" bestFit="1" customWidth="1"/>
    <col min="11" max="11" width="13" bestFit="1" customWidth="1"/>
    <col min="12" max="12" width="11.83203125" bestFit="1" customWidth="1"/>
  </cols>
  <sheetData>
    <row r="1" spans="1:14" ht="16" customHeight="1" x14ac:dyDescent="0.2">
      <c r="A1" s="40" t="s">
        <v>116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2"/>
    </row>
    <row r="2" spans="1:14" ht="16" customHeight="1" x14ac:dyDescent="0.2">
      <c r="A2" s="46" t="s">
        <v>115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8"/>
    </row>
    <row r="3" spans="1:14" x14ac:dyDescent="0.2">
      <c r="A3" s="49" t="s">
        <v>114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1"/>
    </row>
    <row r="4" spans="1:14" ht="31" x14ac:dyDescent="0.2">
      <c r="A4" s="54" t="s">
        <v>113</v>
      </c>
      <c r="B4" s="11" t="s">
        <v>112</v>
      </c>
      <c r="C4" s="11" t="s">
        <v>111</v>
      </c>
      <c r="D4" s="52" t="s">
        <v>27</v>
      </c>
      <c r="E4" s="52" t="s">
        <v>26</v>
      </c>
      <c r="F4" s="52" t="s">
        <v>110</v>
      </c>
      <c r="G4" s="52" t="s">
        <v>109</v>
      </c>
      <c r="H4" s="52" t="s">
        <v>25</v>
      </c>
      <c r="I4" s="52" t="s">
        <v>24</v>
      </c>
      <c r="J4" s="11" t="s">
        <v>108</v>
      </c>
      <c r="K4" s="11" t="s">
        <v>107</v>
      </c>
      <c r="L4" s="52" t="s">
        <v>106</v>
      </c>
      <c r="N4" t="s">
        <v>28</v>
      </c>
    </row>
    <row r="5" spans="1:14" x14ac:dyDescent="0.2">
      <c r="A5" s="55"/>
      <c r="B5" s="10" t="s">
        <v>105</v>
      </c>
      <c r="C5" s="10" t="s">
        <v>105</v>
      </c>
      <c r="D5" s="53"/>
      <c r="E5" s="53"/>
      <c r="F5" s="53"/>
      <c r="G5" s="53"/>
      <c r="H5" s="53"/>
      <c r="I5" s="53"/>
      <c r="J5" s="10" t="s">
        <v>105</v>
      </c>
      <c r="K5" s="10" t="s">
        <v>104</v>
      </c>
      <c r="L5" s="53"/>
    </row>
    <row r="6" spans="1:14" x14ac:dyDescent="0.2">
      <c r="A6" s="7" t="s">
        <v>103</v>
      </c>
      <c r="B6" s="2"/>
      <c r="C6" s="3"/>
      <c r="D6" s="2"/>
      <c r="E6" s="3"/>
      <c r="F6" s="2"/>
      <c r="G6" s="3"/>
      <c r="H6" s="2"/>
      <c r="I6" s="3"/>
      <c r="J6" s="2"/>
      <c r="K6" s="3"/>
      <c r="L6" s="2"/>
    </row>
    <row r="7" spans="1:14" x14ac:dyDescent="0.2">
      <c r="A7" s="4" t="s">
        <v>60</v>
      </c>
      <c r="B7" s="2">
        <v>1380</v>
      </c>
      <c r="C7" s="3">
        <v>1571</v>
      </c>
      <c r="D7" s="2">
        <v>1284</v>
      </c>
      <c r="E7" s="3">
        <v>917</v>
      </c>
      <c r="F7" s="2" t="s">
        <v>2</v>
      </c>
      <c r="G7" s="3">
        <v>3145</v>
      </c>
      <c r="H7" s="2">
        <v>1940</v>
      </c>
      <c r="I7" s="3">
        <v>2370</v>
      </c>
      <c r="J7" s="2">
        <v>1704</v>
      </c>
      <c r="K7" s="3">
        <v>1776</v>
      </c>
      <c r="L7" s="2" t="s">
        <v>2</v>
      </c>
    </row>
    <row r="8" spans="1:14" x14ac:dyDescent="0.2">
      <c r="A8" s="4" t="s">
        <v>59</v>
      </c>
      <c r="B8" s="2">
        <v>1569</v>
      </c>
      <c r="C8" s="3">
        <v>1750</v>
      </c>
      <c r="D8" s="2">
        <v>1402</v>
      </c>
      <c r="E8" s="3">
        <v>947</v>
      </c>
      <c r="F8" s="2" t="s">
        <v>2</v>
      </c>
      <c r="G8" s="3">
        <v>2866</v>
      </c>
      <c r="H8" s="2">
        <v>2084</v>
      </c>
      <c r="I8" s="3">
        <v>2399</v>
      </c>
      <c r="J8" s="2">
        <v>1773</v>
      </c>
      <c r="K8" s="3">
        <v>1772</v>
      </c>
      <c r="L8" s="2" t="s">
        <v>2</v>
      </c>
    </row>
    <row r="9" spans="1:14" x14ac:dyDescent="0.2">
      <c r="A9" s="4" t="s">
        <v>58</v>
      </c>
      <c r="B9" s="2">
        <v>1563</v>
      </c>
      <c r="C9" s="3">
        <v>1755</v>
      </c>
      <c r="D9" s="2">
        <v>1437</v>
      </c>
      <c r="E9" s="3">
        <v>935</v>
      </c>
      <c r="F9" s="2" t="s">
        <v>2</v>
      </c>
      <c r="G9" s="3">
        <v>3239</v>
      </c>
      <c r="H9" s="2">
        <v>2008</v>
      </c>
      <c r="I9" s="3">
        <v>2487</v>
      </c>
      <c r="J9" s="2">
        <v>1678</v>
      </c>
      <c r="K9" s="3">
        <v>1782</v>
      </c>
      <c r="L9" s="2" t="s">
        <v>2</v>
      </c>
    </row>
    <row r="10" spans="1:14" x14ac:dyDescent="0.2">
      <c r="A10" s="4" t="s">
        <v>57</v>
      </c>
      <c r="B10" s="2">
        <v>1593</v>
      </c>
      <c r="C10" s="3">
        <v>1821</v>
      </c>
      <c r="D10" s="2">
        <v>1470</v>
      </c>
      <c r="E10" s="3">
        <v>1003</v>
      </c>
      <c r="F10" s="2" t="s">
        <v>2</v>
      </c>
      <c r="G10" s="3">
        <v>3214</v>
      </c>
      <c r="H10" s="2">
        <v>2343</v>
      </c>
      <c r="I10" s="3">
        <v>2479</v>
      </c>
      <c r="J10" s="2">
        <v>1726</v>
      </c>
      <c r="K10" s="3">
        <v>1794</v>
      </c>
      <c r="L10" s="2" t="s">
        <v>2</v>
      </c>
    </row>
    <row r="11" spans="1:14" x14ac:dyDescent="0.2">
      <c r="A11" s="4" t="s">
        <v>56</v>
      </c>
      <c r="B11" s="2">
        <v>1512</v>
      </c>
      <c r="C11" s="3">
        <v>1937</v>
      </c>
      <c r="D11" s="2">
        <v>1447</v>
      </c>
      <c r="E11" s="3">
        <v>1074</v>
      </c>
      <c r="F11" s="2" t="s">
        <v>2</v>
      </c>
      <c r="G11" s="3">
        <v>3283</v>
      </c>
      <c r="H11" s="2">
        <v>2293</v>
      </c>
      <c r="I11" s="3">
        <v>2513</v>
      </c>
      <c r="J11" s="2">
        <v>1599</v>
      </c>
      <c r="K11" s="3">
        <v>1837</v>
      </c>
      <c r="L11" s="2" t="s">
        <v>2</v>
      </c>
    </row>
    <row r="12" spans="1:14" x14ac:dyDescent="0.2">
      <c r="A12" s="4" t="s">
        <v>55</v>
      </c>
      <c r="B12" s="2">
        <v>1573</v>
      </c>
      <c r="C12" s="3">
        <v>2119</v>
      </c>
      <c r="D12" s="2">
        <v>1510</v>
      </c>
      <c r="E12" s="3">
        <v>1074</v>
      </c>
      <c r="F12" s="2" t="s">
        <v>2</v>
      </c>
      <c r="G12" s="3">
        <v>3091</v>
      </c>
      <c r="H12" s="2">
        <v>2186</v>
      </c>
      <c r="I12" s="3">
        <v>2893</v>
      </c>
      <c r="J12" s="2">
        <v>1781</v>
      </c>
      <c r="K12" s="3">
        <v>1832</v>
      </c>
      <c r="L12" s="2" t="s">
        <v>2</v>
      </c>
    </row>
    <row r="13" spans="1:14" x14ac:dyDescent="0.2">
      <c r="A13" s="4" t="s">
        <v>54</v>
      </c>
      <c r="B13" s="2">
        <v>1497</v>
      </c>
      <c r="C13" s="3">
        <v>2195</v>
      </c>
      <c r="D13" s="2">
        <v>1437</v>
      </c>
      <c r="E13" s="3">
        <v>1135</v>
      </c>
      <c r="F13" s="2" t="s">
        <v>2</v>
      </c>
      <c r="G13" s="3">
        <v>3196</v>
      </c>
      <c r="H13" s="2">
        <v>2276</v>
      </c>
      <c r="I13" s="3">
        <v>2825</v>
      </c>
      <c r="J13" s="2">
        <v>1877</v>
      </c>
      <c r="K13" s="3">
        <v>1809</v>
      </c>
      <c r="L13" s="2" t="s">
        <v>2</v>
      </c>
    </row>
    <row r="14" spans="1:14" x14ac:dyDescent="0.2">
      <c r="A14" s="4" t="s">
        <v>102</v>
      </c>
      <c r="B14" s="2">
        <v>1663</v>
      </c>
      <c r="C14" s="3">
        <v>2265</v>
      </c>
      <c r="D14" s="2">
        <v>1468</v>
      </c>
      <c r="E14" s="3">
        <v>1050</v>
      </c>
      <c r="F14" s="2" t="s">
        <v>2</v>
      </c>
      <c r="G14" s="3">
        <v>3498</v>
      </c>
      <c r="H14" s="2">
        <v>1986</v>
      </c>
      <c r="I14" s="3">
        <v>2709</v>
      </c>
      <c r="J14" s="2">
        <v>1850</v>
      </c>
      <c r="K14" s="3">
        <v>1571</v>
      </c>
      <c r="L14" s="2" t="s">
        <v>2</v>
      </c>
    </row>
    <row r="15" spans="1:14" x14ac:dyDescent="0.2">
      <c r="A15" s="4" t="s">
        <v>101</v>
      </c>
      <c r="B15" s="2">
        <v>1906</v>
      </c>
      <c r="C15" s="3">
        <v>2374</v>
      </c>
      <c r="D15" s="2">
        <v>1446</v>
      </c>
      <c r="E15" s="3">
        <v>1158</v>
      </c>
      <c r="F15" s="2" t="s">
        <v>2</v>
      </c>
      <c r="G15" s="3">
        <v>4195</v>
      </c>
      <c r="H15" s="2">
        <v>2737</v>
      </c>
      <c r="I15" s="3">
        <v>3289</v>
      </c>
      <c r="J15" s="2">
        <v>2046</v>
      </c>
      <c r="K15" s="3">
        <v>1736</v>
      </c>
      <c r="L15" s="2" t="s">
        <v>2</v>
      </c>
      <c r="N15">
        <f>B15*N21</f>
        <v>6332.8387096774195</v>
      </c>
    </row>
    <row r="16" spans="1:14" x14ac:dyDescent="0.2">
      <c r="A16" s="4" t="s">
        <v>100</v>
      </c>
      <c r="B16" s="2">
        <v>2013</v>
      </c>
      <c r="C16" s="3">
        <v>2363</v>
      </c>
      <c r="D16" s="2">
        <v>1517</v>
      </c>
      <c r="E16" s="3">
        <v>1116</v>
      </c>
      <c r="F16" s="2" t="s">
        <v>2</v>
      </c>
      <c r="G16" s="3">
        <v>4328</v>
      </c>
      <c r="H16" s="2">
        <v>2644</v>
      </c>
      <c r="I16" s="3">
        <v>3254</v>
      </c>
      <c r="J16" s="2">
        <v>2250</v>
      </c>
      <c r="K16" s="3">
        <v>1730</v>
      </c>
      <c r="L16" s="2" t="s">
        <v>2</v>
      </c>
      <c r="N16">
        <f>N21*B16</f>
        <v>6688.354838709678</v>
      </c>
    </row>
    <row r="17" spans="1:14" x14ac:dyDescent="0.2">
      <c r="A17" s="4" t="s">
        <v>99</v>
      </c>
      <c r="B17" s="2">
        <v>2060</v>
      </c>
      <c r="C17" s="3">
        <v>2709</v>
      </c>
      <c r="D17" s="2">
        <v>1544</v>
      </c>
      <c r="E17" s="3">
        <v>1197</v>
      </c>
      <c r="F17" s="2" t="s">
        <v>2</v>
      </c>
      <c r="G17" s="3">
        <v>4883</v>
      </c>
      <c r="H17" s="2">
        <v>2641</v>
      </c>
      <c r="I17" s="3">
        <v>3509</v>
      </c>
      <c r="J17" s="2">
        <v>2241</v>
      </c>
      <c r="K17" s="3">
        <v>1784</v>
      </c>
      <c r="L17" s="2" t="s">
        <v>2</v>
      </c>
      <c r="N17" s="35">
        <f>B17*N21</f>
        <v>6844.5161290322585</v>
      </c>
    </row>
    <row r="18" spans="1:14" x14ac:dyDescent="0.2">
      <c r="A18" s="4" t="s">
        <v>98</v>
      </c>
      <c r="B18" s="2">
        <v>2134</v>
      </c>
      <c r="C18" s="3">
        <v>3013</v>
      </c>
      <c r="D18" s="2">
        <v>1575</v>
      </c>
      <c r="E18" s="3">
        <v>1105</v>
      </c>
      <c r="F18" s="2" t="s">
        <v>2</v>
      </c>
      <c r="G18" s="3">
        <v>4786</v>
      </c>
      <c r="H18" s="2">
        <v>2381</v>
      </c>
      <c r="I18" s="3">
        <v>3499</v>
      </c>
      <c r="J18" s="2">
        <v>2213</v>
      </c>
      <c r="K18" s="3">
        <v>1779</v>
      </c>
      <c r="L18" s="2" t="s">
        <v>2</v>
      </c>
      <c r="N18" s="35">
        <f>B18*N21</f>
        <v>7090.3870967741941</v>
      </c>
    </row>
    <row r="19" spans="1:14" x14ac:dyDescent="0.2">
      <c r="A19" s="4" t="s">
        <v>97</v>
      </c>
      <c r="B19" s="2">
        <v>2039</v>
      </c>
      <c r="C19" s="3">
        <v>3015</v>
      </c>
      <c r="D19" s="2">
        <v>1557</v>
      </c>
      <c r="E19" s="3">
        <v>1017</v>
      </c>
      <c r="F19" s="2" t="s">
        <v>2</v>
      </c>
      <c r="G19" s="3">
        <v>5381</v>
      </c>
      <c r="H19" s="2">
        <v>3091</v>
      </c>
      <c r="I19" s="3">
        <v>3421</v>
      </c>
      <c r="J19" s="2">
        <v>2267</v>
      </c>
      <c r="K19" s="3">
        <v>1816</v>
      </c>
      <c r="L19" s="2" t="s">
        <v>2</v>
      </c>
      <c r="N19" s="35">
        <f>B19*N21</f>
        <v>6774.7419354838712</v>
      </c>
    </row>
    <row r="20" spans="1:14" x14ac:dyDescent="0.2">
      <c r="A20" s="4" t="s">
        <v>95</v>
      </c>
      <c r="B20" s="2">
        <v>2232</v>
      </c>
      <c r="C20" s="3">
        <v>3368</v>
      </c>
      <c r="D20" s="2">
        <v>1583</v>
      </c>
      <c r="E20" s="3">
        <v>1019</v>
      </c>
      <c r="F20" s="2" t="s">
        <v>2</v>
      </c>
      <c r="G20" s="3">
        <v>5497</v>
      </c>
      <c r="H20" s="2">
        <v>2944</v>
      </c>
      <c r="I20" s="3">
        <v>3498</v>
      </c>
      <c r="J20" s="2">
        <v>2315</v>
      </c>
      <c r="K20" s="3">
        <v>1861</v>
      </c>
      <c r="L20" s="2" t="s">
        <v>2</v>
      </c>
      <c r="N20">
        <f>B20*N21</f>
        <v>7416</v>
      </c>
    </row>
    <row r="21" spans="1:14" x14ac:dyDescent="0.2">
      <c r="A21" s="7" t="s">
        <v>96</v>
      </c>
      <c r="B21" s="2"/>
      <c r="C21" s="3"/>
      <c r="D21" s="2"/>
      <c r="E21" s="3"/>
      <c r="F21" s="2"/>
      <c r="G21" s="3"/>
      <c r="H21" s="2"/>
      <c r="I21" s="3"/>
      <c r="J21" s="2"/>
      <c r="K21" s="3"/>
      <c r="L21" s="2"/>
      <c r="N21" s="34">
        <f>B22/B20</f>
        <v>3.3225806451612905</v>
      </c>
    </row>
    <row r="22" spans="1:14" x14ac:dyDescent="0.2">
      <c r="A22" s="4" t="s">
        <v>95</v>
      </c>
      <c r="B22" s="2">
        <v>7416</v>
      </c>
      <c r="C22" s="3">
        <v>8733</v>
      </c>
      <c r="D22" s="2">
        <v>5715</v>
      </c>
      <c r="E22" s="3">
        <v>3037</v>
      </c>
      <c r="F22" s="2">
        <v>6539</v>
      </c>
      <c r="G22" s="3">
        <v>16558</v>
      </c>
      <c r="H22" s="2">
        <v>9796</v>
      </c>
      <c r="I22" s="3">
        <v>11079</v>
      </c>
      <c r="J22" s="2">
        <v>7870</v>
      </c>
      <c r="K22" s="3">
        <v>6543</v>
      </c>
      <c r="L22" s="2">
        <v>5897</v>
      </c>
    </row>
    <row r="23" spans="1:14" x14ac:dyDescent="0.2">
      <c r="A23" s="4" t="s">
        <v>94</v>
      </c>
      <c r="B23" s="2">
        <v>7711</v>
      </c>
      <c r="C23" s="3">
        <v>8342</v>
      </c>
      <c r="D23" s="2">
        <v>5737</v>
      </c>
      <c r="E23" s="3">
        <v>3306</v>
      </c>
      <c r="F23" s="2">
        <v>6445</v>
      </c>
      <c r="G23" s="3">
        <v>16977</v>
      </c>
      <c r="H23" s="2">
        <v>11535</v>
      </c>
      <c r="I23" s="3">
        <v>11598</v>
      </c>
      <c r="J23" s="2">
        <v>8489</v>
      </c>
      <c r="K23" s="3">
        <v>6619</v>
      </c>
      <c r="L23" s="2">
        <v>6050</v>
      </c>
    </row>
    <row r="24" spans="1:14" x14ac:dyDescent="0.2">
      <c r="A24" s="4" t="s">
        <v>93</v>
      </c>
      <c r="B24" s="2">
        <v>8071</v>
      </c>
      <c r="C24" s="3">
        <v>9352</v>
      </c>
      <c r="D24" s="2">
        <v>5760</v>
      </c>
      <c r="E24" s="3">
        <v>2728</v>
      </c>
      <c r="F24" s="2">
        <v>6474</v>
      </c>
      <c r="G24" s="3">
        <v>17929</v>
      </c>
      <c r="H24" s="2">
        <v>11649</v>
      </c>
      <c r="I24" s="3">
        <v>11545</v>
      </c>
      <c r="J24" s="2">
        <v>8801</v>
      </c>
      <c r="K24" s="3">
        <v>6732</v>
      </c>
      <c r="L24" s="2">
        <v>6105</v>
      </c>
    </row>
    <row r="25" spans="1:14" x14ac:dyDescent="0.2">
      <c r="A25" s="4" t="s">
        <v>92</v>
      </c>
      <c r="B25" s="2">
        <v>8514</v>
      </c>
      <c r="C25" s="3">
        <v>8590</v>
      </c>
      <c r="D25" s="2">
        <v>5793</v>
      </c>
      <c r="E25" s="3">
        <v>3338</v>
      </c>
      <c r="F25" s="2">
        <v>6654</v>
      </c>
      <c r="G25" s="3">
        <v>20686</v>
      </c>
      <c r="H25" s="2">
        <v>13206</v>
      </c>
      <c r="I25" s="3">
        <v>12591</v>
      </c>
      <c r="J25" s="2">
        <v>9140</v>
      </c>
      <c r="K25" s="3">
        <v>6978</v>
      </c>
      <c r="L25" s="2">
        <v>5647</v>
      </c>
    </row>
    <row r="26" spans="1:14" x14ac:dyDescent="0.2">
      <c r="A26" s="4" t="s">
        <v>91</v>
      </c>
      <c r="B26" s="2">
        <v>8191</v>
      </c>
      <c r="C26" s="3">
        <v>8634</v>
      </c>
      <c r="D26" s="2">
        <v>5796</v>
      </c>
      <c r="E26" s="3">
        <v>3100</v>
      </c>
      <c r="F26" s="2">
        <v>6810</v>
      </c>
      <c r="G26" s="3">
        <v>20595</v>
      </c>
      <c r="H26" s="2">
        <v>13018</v>
      </c>
      <c r="I26" s="3">
        <v>12389</v>
      </c>
      <c r="J26" s="2">
        <v>9625</v>
      </c>
      <c r="K26" s="3">
        <v>7128</v>
      </c>
      <c r="L26" s="2">
        <v>7259</v>
      </c>
    </row>
    <row r="27" spans="1:14" x14ac:dyDescent="0.2">
      <c r="A27" s="4" t="s">
        <v>90</v>
      </c>
      <c r="B27" s="2">
        <v>9144</v>
      </c>
      <c r="C27" s="3">
        <v>8712</v>
      </c>
      <c r="D27" s="2">
        <v>5684</v>
      </c>
      <c r="E27" s="3">
        <v>3210</v>
      </c>
      <c r="F27" s="2">
        <v>6873</v>
      </c>
      <c r="G27" s="3">
        <v>25364</v>
      </c>
      <c r="H27" s="2">
        <v>13735</v>
      </c>
      <c r="I27" s="3">
        <v>12728</v>
      </c>
      <c r="J27" s="2">
        <v>10131</v>
      </c>
      <c r="K27" s="3">
        <v>7296</v>
      </c>
      <c r="L27" s="2">
        <v>7754</v>
      </c>
    </row>
    <row r="28" spans="1:14" x14ac:dyDescent="0.2">
      <c r="A28" s="4" t="s">
        <v>88</v>
      </c>
      <c r="B28" s="2">
        <v>9445</v>
      </c>
      <c r="C28" s="3">
        <v>8890</v>
      </c>
      <c r="D28" s="2">
        <v>5785</v>
      </c>
      <c r="E28" s="3">
        <v>3282</v>
      </c>
      <c r="F28" s="2">
        <v>6692</v>
      </c>
      <c r="G28" s="3">
        <v>25371</v>
      </c>
      <c r="H28" s="2">
        <v>13298</v>
      </c>
      <c r="I28" s="3">
        <v>13308</v>
      </c>
      <c r="J28" s="2">
        <v>11051</v>
      </c>
      <c r="K28" s="3">
        <v>7384</v>
      </c>
      <c r="L28" s="2">
        <v>7238</v>
      </c>
    </row>
    <row r="29" spans="1:14" x14ac:dyDescent="0.2">
      <c r="A29" s="7" t="s">
        <v>89</v>
      </c>
      <c r="B29" s="2"/>
      <c r="C29" s="3"/>
      <c r="D29" s="2"/>
      <c r="E29" s="3"/>
      <c r="F29" s="2"/>
      <c r="G29" s="3"/>
      <c r="H29" s="2"/>
      <c r="I29" s="3"/>
      <c r="J29" s="2"/>
      <c r="K29" s="3"/>
      <c r="L29" s="2"/>
    </row>
    <row r="30" spans="1:14" x14ac:dyDescent="0.2">
      <c r="A30" s="4" t="s">
        <v>88</v>
      </c>
      <c r="B30" s="2">
        <v>15427</v>
      </c>
      <c r="C30" s="3">
        <v>13990</v>
      </c>
      <c r="D30" s="2">
        <v>12282</v>
      </c>
      <c r="E30" s="3">
        <v>5786</v>
      </c>
      <c r="F30" s="2">
        <v>11629</v>
      </c>
      <c r="G30" s="3">
        <v>42296</v>
      </c>
      <c r="H30" s="2">
        <v>18864</v>
      </c>
      <c r="I30" s="3">
        <v>23222</v>
      </c>
      <c r="J30" s="2">
        <v>20806</v>
      </c>
      <c r="K30" s="3">
        <v>13816</v>
      </c>
      <c r="L30" s="2">
        <v>11549</v>
      </c>
    </row>
    <row r="31" spans="1:14" x14ac:dyDescent="0.2">
      <c r="A31" s="4" t="s">
        <v>87</v>
      </c>
      <c r="B31" s="2">
        <v>16574</v>
      </c>
      <c r="C31" s="3">
        <v>14726</v>
      </c>
      <c r="D31" s="2">
        <v>12447</v>
      </c>
      <c r="E31" s="3">
        <v>6554</v>
      </c>
      <c r="F31" s="2">
        <v>10808</v>
      </c>
      <c r="G31" s="3">
        <v>38989</v>
      </c>
      <c r="H31" s="2">
        <v>17227</v>
      </c>
      <c r="I31" s="3">
        <v>24423</v>
      </c>
      <c r="J31" s="2">
        <v>21824</v>
      </c>
      <c r="K31" s="3">
        <v>13859</v>
      </c>
      <c r="L31" s="2">
        <v>9980</v>
      </c>
    </row>
    <row r="32" spans="1:14" x14ac:dyDescent="0.2">
      <c r="A32" s="4" t="s">
        <v>86</v>
      </c>
      <c r="B32" s="2">
        <v>17213</v>
      </c>
      <c r="C32" s="3">
        <v>16793</v>
      </c>
      <c r="D32" s="2">
        <v>12529</v>
      </c>
      <c r="E32" s="3">
        <v>5994</v>
      </c>
      <c r="F32" s="2">
        <v>12202</v>
      </c>
      <c r="G32" s="3">
        <v>39339</v>
      </c>
      <c r="H32" s="2">
        <v>18200</v>
      </c>
      <c r="I32" s="3">
        <v>25638</v>
      </c>
      <c r="J32" s="2">
        <v>22543</v>
      </c>
      <c r="K32" s="3">
        <v>13784</v>
      </c>
      <c r="L32" s="2">
        <v>10451</v>
      </c>
    </row>
    <row r="33" spans="1:12" x14ac:dyDescent="0.2">
      <c r="A33" s="4" t="s">
        <v>85</v>
      </c>
      <c r="B33" s="2">
        <v>17340</v>
      </c>
      <c r="C33" s="3">
        <v>15832</v>
      </c>
      <c r="D33" s="2">
        <v>13072</v>
      </c>
      <c r="E33" s="3">
        <v>6658</v>
      </c>
      <c r="F33" s="2">
        <v>11716</v>
      </c>
      <c r="G33" s="3">
        <v>40602</v>
      </c>
      <c r="H33" s="2">
        <v>19509</v>
      </c>
      <c r="I33" s="3">
        <v>26748</v>
      </c>
      <c r="J33" s="2">
        <v>23234</v>
      </c>
      <c r="K33" s="3">
        <v>14341</v>
      </c>
      <c r="L33" s="2">
        <v>10563</v>
      </c>
    </row>
    <row r="34" spans="1:12" x14ac:dyDescent="0.2">
      <c r="A34" s="4" t="s">
        <v>84</v>
      </c>
      <c r="B34" s="2">
        <v>18819</v>
      </c>
      <c r="C34" s="3">
        <v>17340</v>
      </c>
      <c r="D34" s="2">
        <v>13675</v>
      </c>
      <c r="E34" s="3">
        <v>6117</v>
      </c>
      <c r="F34" s="2">
        <v>13661</v>
      </c>
      <c r="G34" s="3">
        <v>42206</v>
      </c>
      <c r="H34" s="2">
        <v>22387</v>
      </c>
      <c r="I34" s="3">
        <v>28805</v>
      </c>
      <c r="J34" s="2">
        <v>24377</v>
      </c>
      <c r="K34" s="3">
        <v>14848</v>
      </c>
      <c r="L34" s="2">
        <v>11173</v>
      </c>
    </row>
    <row r="35" spans="1:12" x14ac:dyDescent="0.2">
      <c r="A35" s="4" t="s">
        <v>82</v>
      </c>
      <c r="B35" s="2">
        <v>19963</v>
      </c>
      <c r="C35" s="3">
        <v>19339</v>
      </c>
      <c r="D35" s="2">
        <v>13946</v>
      </c>
      <c r="E35" s="3">
        <v>6772</v>
      </c>
      <c r="F35" s="2">
        <v>14070</v>
      </c>
      <c r="G35" s="3">
        <v>45394</v>
      </c>
      <c r="H35" s="2">
        <v>23346</v>
      </c>
      <c r="I35" s="3">
        <v>30690</v>
      </c>
      <c r="J35" s="2">
        <v>26244</v>
      </c>
      <c r="K35" s="3">
        <v>15414</v>
      </c>
      <c r="L35" s="2">
        <v>12869</v>
      </c>
    </row>
    <row r="36" spans="1:12" x14ac:dyDescent="0.2">
      <c r="A36" s="7" t="s">
        <v>83</v>
      </c>
      <c r="B36" s="2"/>
      <c r="C36" s="3"/>
      <c r="D36" s="2"/>
      <c r="E36" s="3"/>
      <c r="F36" s="2"/>
      <c r="G36" s="3"/>
      <c r="H36" s="2"/>
      <c r="I36" s="3"/>
      <c r="J36" s="2"/>
      <c r="K36" s="3"/>
      <c r="L36" s="2"/>
    </row>
    <row r="37" spans="1:12" x14ac:dyDescent="0.2">
      <c r="A37" s="4" t="s">
        <v>82</v>
      </c>
      <c r="B37" s="2">
        <v>25959</v>
      </c>
      <c r="C37" s="3">
        <v>26721</v>
      </c>
      <c r="D37" s="2">
        <v>16782</v>
      </c>
      <c r="E37" s="3">
        <v>7914</v>
      </c>
      <c r="F37" s="2">
        <v>18559</v>
      </c>
      <c r="G37" s="3">
        <v>76968</v>
      </c>
      <c r="H37" s="2">
        <v>32021</v>
      </c>
      <c r="I37" s="3">
        <v>37972</v>
      </c>
      <c r="J37" s="2">
        <v>33348</v>
      </c>
      <c r="K37" s="3">
        <v>21734</v>
      </c>
      <c r="L37" s="2">
        <v>18510</v>
      </c>
    </row>
    <row r="38" spans="1:12" x14ac:dyDescent="0.2">
      <c r="A38" s="4" t="s">
        <v>81</v>
      </c>
      <c r="B38" s="2">
        <v>27179</v>
      </c>
      <c r="C38" s="3">
        <v>26870</v>
      </c>
      <c r="D38" s="2">
        <v>17050</v>
      </c>
      <c r="E38" s="3">
        <v>7588</v>
      </c>
      <c r="F38" s="2">
        <v>18530</v>
      </c>
      <c r="G38" s="3">
        <v>80844</v>
      </c>
      <c r="H38" s="2">
        <v>36102</v>
      </c>
      <c r="I38" s="3">
        <v>40627</v>
      </c>
      <c r="J38" s="2">
        <v>35806</v>
      </c>
      <c r="K38" s="3">
        <v>22406</v>
      </c>
      <c r="L38" s="2">
        <v>17406</v>
      </c>
    </row>
    <row r="39" spans="1:12" x14ac:dyDescent="0.2">
      <c r="A39" s="4" t="s">
        <v>80</v>
      </c>
      <c r="B39" s="2">
        <v>29797</v>
      </c>
      <c r="C39" s="3">
        <v>27675</v>
      </c>
      <c r="D39" s="2">
        <v>17579</v>
      </c>
      <c r="E39" s="3">
        <v>8759</v>
      </c>
      <c r="F39" s="2">
        <v>21580</v>
      </c>
      <c r="G39" s="3">
        <v>86257</v>
      </c>
      <c r="H39" s="2">
        <v>38568</v>
      </c>
      <c r="I39" s="3">
        <v>44423</v>
      </c>
      <c r="J39" s="2">
        <v>38195</v>
      </c>
      <c r="K39" s="3">
        <v>23375</v>
      </c>
      <c r="L39" s="2">
        <v>17427</v>
      </c>
    </row>
    <row r="40" spans="1:12" x14ac:dyDescent="0.2">
      <c r="A40" s="4" t="s">
        <v>79</v>
      </c>
      <c r="B40" s="2">
        <v>33217</v>
      </c>
      <c r="C40" s="3">
        <v>30287</v>
      </c>
      <c r="D40" s="2">
        <v>18089</v>
      </c>
      <c r="E40" s="3">
        <v>9070</v>
      </c>
      <c r="F40" s="2">
        <v>22929</v>
      </c>
      <c r="G40" s="3">
        <v>87085</v>
      </c>
      <c r="H40" s="2">
        <v>42498</v>
      </c>
      <c r="I40" s="3">
        <v>47046</v>
      </c>
      <c r="J40" s="2">
        <v>40143</v>
      </c>
      <c r="K40" s="3">
        <v>24470</v>
      </c>
      <c r="L40" s="2">
        <v>20996</v>
      </c>
    </row>
    <row r="41" spans="1:12" x14ac:dyDescent="0.2">
      <c r="A41" s="4" t="s">
        <v>78</v>
      </c>
      <c r="B41" s="2">
        <v>33733</v>
      </c>
      <c r="C41" s="3">
        <v>32028</v>
      </c>
      <c r="D41" s="2">
        <v>18922</v>
      </c>
      <c r="E41" s="3">
        <v>10297</v>
      </c>
      <c r="F41" s="2">
        <v>23926</v>
      </c>
      <c r="G41" s="3">
        <v>90409</v>
      </c>
      <c r="H41" s="2">
        <v>43685</v>
      </c>
      <c r="I41" s="3">
        <v>49780</v>
      </c>
      <c r="J41" s="2">
        <v>41666</v>
      </c>
      <c r="K41" s="3">
        <v>25641</v>
      </c>
      <c r="L41" s="2">
        <v>19867</v>
      </c>
    </row>
    <row r="42" spans="1:12" x14ac:dyDescent="0.2">
      <c r="A42" s="4" t="s">
        <v>77</v>
      </c>
      <c r="B42" s="2">
        <v>35677</v>
      </c>
      <c r="C42" s="3">
        <v>33893</v>
      </c>
      <c r="D42" s="2">
        <v>20406</v>
      </c>
      <c r="E42" s="3">
        <v>10635</v>
      </c>
      <c r="F42" s="2">
        <v>24189</v>
      </c>
      <c r="G42" s="3">
        <v>95320</v>
      </c>
      <c r="H42" s="2">
        <v>49168</v>
      </c>
      <c r="I42" s="3">
        <v>55044</v>
      </c>
      <c r="J42" s="2">
        <v>43492</v>
      </c>
      <c r="K42" s="3">
        <v>26518</v>
      </c>
      <c r="L42" s="2">
        <v>21534</v>
      </c>
    </row>
    <row r="43" spans="1:12" x14ac:dyDescent="0.2">
      <c r="A43" s="4" t="s">
        <v>76</v>
      </c>
      <c r="B43" s="2">
        <v>37708</v>
      </c>
      <c r="C43" s="3">
        <v>34548</v>
      </c>
      <c r="D43" s="2">
        <v>21146</v>
      </c>
      <c r="E43" s="3">
        <v>12090</v>
      </c>
      <c r="F43" s="2">
        <v>25991</v>
      </c>
      <c r="G43" s="3">
        <v>110306</v>
      </c>
      <c r="H43" s="2">
        <v>53813</v>
      </c>
      <c r="I43" s="3">
        <v>57797</v>
      </c>
      <c r="J43" s="2">
        <v>46682</v>
      </c>
      <c r="K43" s="3">
        <v>27666</v>
      </c>
      <c r="L43" s="2">
        <v>24330</v>
      </c>
    </row>
    <row r="44" spans="1:12" x14ac:dyDescent="0.2">
      <c r="A44" s="7" t="s">
        <v>75</v>
      </c>
      <c r="B44" s="2"/>
      <c r="C44" s="3"/>
      <c r="D44" s="2"/>
      <c r="E44" s="3"/>
      <c r="F44" s="2"/>
      <c r="G44" s="3"/>
      <c r="H44" s="2"/>
      <c r="I44" s="3"/>
      <c r="J44" s="2"/>
      <c r="K44" s="3"/>
      <c r="L44" s="2"/>
    </row>
    <row r="45" spans="1:12" x14ac:dyDescent="0.2">
      <c r="A45" s="4" t="s">
        <v>74</v>
      </c>
      <c r="B45" s="2">
        <v>69000</v>
      </c>
      <c r="C45" s="3">
        <v>73068</v>
      </c>
      <c r="D45" s="2">
        <v>41142</v>
      </c>
      <c r="E45" s="3">
        <v>21750</v>
      </c>
      <c r="F45" s="2">
        <v>55177</v>
      </c>
      <c r="G45" s="3">
        <v>259444</v>
      </c>
      <c r="H45" s="2">
        <v>87481</v>
      </c>
      <c r="I45" s="3">
        <v>106085</v>
      </c>
      <c r="J45" s="2">
        <v>87721</v>
      </c>
      <c r="K45" s="3">
        <v>53173</v>
      </c>
      <c r="L45" s="2">
        <v>41254</v>
      </c>
    </row>
    <row r="46" spans="1:12" x14ac:dyDescent="0.2">
      <c r="A46" s="4" t="s">
        <v>73</v>
      </c>
      <c r="B46" s="2">
        <v>68865</v>
      </c>
      <c r="C46" s="3">
        <v>72820</v>
      </c>
      <c r="D46" s="2">
        <v>41609</v>
      </c>
      <c r="E46" s="3">
        <v>22201</v>
      </c>
      <c r="F46" s="2">
        <v>56777</v>
      </c>
      <c r="G46" s="3">
        <v>220019</v>
      </c>
      <c r="H46" s="2">
        <v>96683</v>
      </c>
      <c r="I46" s="3">
        <v>111780</v>
      </c>
      <c r="J46" s="2">
        <v>92672</v>
      </c>
      <c r="K46" s="3">
        <v>52406</v>
      </c>
      <c r="L46" s="2">
        <v>44176</v>
      </c>
    </row>
    <row r="47" spans="1:12" x14ac:dyDescent="0.2">
      <c r="A47" s="4" t="s">
        <v>72</v>
      </c>
      <c r="B47" s="2">
        <v>72254</v>
      </c>
      <c r="C47" s="3">
        <v>77044</v>
      </c>
      <c r="D47" s="2">
        <v>43002</v>
      </c>
      <c r="E47" s="3">
        <v>22776</v>
      </c>
      <c r="F47" s="2">
        <v>61409</v>
      </c>
      <c r="G47" s="3">
        <v>188358</v>
      </c>
      <c r="H47" s="2">
        <v>102589</v>
      </c>
      <c r="I47" s="3">
        <v>119791</v>
      </c>
      <c r="J47" s="2">
        <v>98816</v>
      </c>
      <c r="K47" s="3">
        <v>54088</v>
      </c>
      <c r="L47" s="2">
        <v>43779</v>
      </c>
    </row>
    <row r="48" spans="1:12" x14ac:dyDescent="0.2">
      <c r="A48" s="4" t="s">
        <v>71</v>
      </c>
      <c r="B48" s="2">
        <v>79174</v>
      </c>
      <c r="C48" s="3">
        <v>87973</v>
      </c>
      <c r="D48" s="2">
        <v>44809</v>
      </c>
      <c r="E48" s="3">
        <v>23223</v>
      </c>
      <c r="F48" s="2">
        <v>61122</v>
      </c>
      <c r="G48" s="3">
        <v>241081</v>
      </c>
      <c r="H48" s="2">
        <v>111370</v>
      </c>
      <c r="I48" s="3">
        <v>125032</v>
      </c>
      <c r="J48" s="2">
        <v>105241</v>
      </c>
      <c r="K48" s="3">
        <v>50724</v>
      </c>
      <c r="L48" s="2">
        <v>48781</v>
      </c>
    </row>
    <row r="49" spans="1:12" x14ac:dyDescent="0.2">
      <c r="A49" s="4" t="s">
        <v>70</v>
      </c>
      <c r="B49" s="2">
        <v>88609</v>
      </c>
      <c r="C49" s="3">
        <v>85020</v>
      </c>
      <c r="D49" s="2">
        <v>50642</v>
      </c>
      <c r="E49" s="3">
        <v>24064</v>
      </c>
      <c r="F49" s="2">
        <v>61515</v>
      </c>
      <c r="G49" s="3">
        <v>278601</v>
      </c>
      <c r="H49" s="2">
        <v>120683</v>
      </c>
      <c r="I49" s="3">
        <v>137818</v>
      </c>
      <c r="J49" s="2">
        <v>112723</v>
      </c>
      <c r="K49" s="3">
        <v>59967</v>
      </c>
      <c r="L49" s="2">
        <v>44524</v>
      </c>
    </row>
    <row r="50" spans="1:12" x14ac:dyDescent="0.2">
      <c r="A50" s="4" t="s">
        <v>69</v>
      </c>
      <c r="B50" s="2">
        <v>94115</v>
      </c>
      <c r="C50" s="3">
        <v>85644</v>
      </c>
      <c r="D50" s="2">
        <v>53575</v>
      </c>
      <c r="E50" s="3">
        <v>25820</v>
      </c>
      <c r="F50" s="2">
        <v>64372</v>
      </c>
      <c r="G50" s="3">
        <v>305875</v>
      </c>
      <c r="H50" s="2">
        <v>129738</v>
      </c>
      <c r="I50" s="3">
        <v>150241</v>
      </c>
      <c r="J50" s="2">
        <v>122208</v>
      </c>
      <c r="K50" s="3">
        <v>60557</v>
      </c>
      <c r="L50" s="2">
        <v>48826</v>
      </c>
    </row>
    <row r="51" spans="1:12" x14ac:dyDescent="0.2">
      <c r="A51" s="4" t="s">
        <v>68</v>
      </c>
      <c r="B51" s="2">
        <v>103214</v>
      </c>
      <c r="C51" s="3">
        <v>90727</v>
      </c>
      <c r="D51" s="2">
        <v>57835</v>
      </c>
      <c r="E51" s="3">
        <v>26699</v>
      </c>
      <c r="F51" s="2">
        <v>66122</v>
      </c>
      <c r="G51" s="3">
        <v>321289</v>
      </c>
      <c r="H51" s="2">
        <v>142068</v>
      </c>
      <c r="I51" s="3">
        <v>159892</v>
      </c>
      <c r="J51" s="2">
        <v>130644</v>
      </c>
      <c r="K51" s="3">
        <v>62984</v>
      </c>
      <c r="L51" s="2">
        <v>52277</v>
      </c>
    </row>
    <row r="52" spans="1:12" x14ac:dyDescent="0.2">
      <c r="A52" s="4" t="s">
        <v>67</v>
      </c>
      <c r="B52" s="2">
        <v>107241</v>
      </c>
      <c r="C52" s="3">
        <v>93191</v>
      </c>
      <c r="D52" s="2">
        <v>60695</v>
      </c>
      <c r="E52" s="3">
        <v>28668</v>
      </c>
      <c r="F52" s="2">
        <v>69500</v>
      </c>
      <c r="G52" s="3">
        <v>368685</v>
      </c>
      <c r="H52" s="2">
        <v>153495</v>
      </c>
      <c r="I52" s="3">
        <v>169409</v>
      </c>
      <c r="J52" s="2">
        <v>139469</v>
      </c>
      <c r="K52" s="3">
        <v>65178</v>
      </c>
      <c r="L52" s="2">
        <v>54982</v>
      </c>
    </row>
    <row r="53" spans="1:12" x14ac:dyDescent="0.2">
      <c r="A53" s="4" t="s">
        <v>66</v>
      </c>
      <c r="B53" s="2">
        <v>115333</v>
      </c>
      <c r="C53" s="3" t="s">
        <v>2</v>
      </c>
      <c r="D53" s="2" t="s">
        <v>2</v>
      </c>
      <c r="E53" s="3">
        <v>31287</v>
      </c>
      <c r="F53" s="2">
        <v>71938</v>
      </c>
      <c r="G53" s="3" t="s">
        <v>2</v>
      </c>
      <c r="H53" s="2" t="s">
        <v>2</v>
      </c>
      <c r="I53" s="3">
        <v>180026</v>
      </c>
      <c r="J53" s="2">
        <v>146268</v>
      </c>
      <c r="K53" s="3" t="s">
        <v>2</v>
      </c>
      <c r="L53" s="2">
        <v>57863</v>
      </c>
    </row>
    <row r="55" spans="1:12" ht="25" x14ac:dyDescent="0.2">
      <c r="A55" s="1" t="s">
        <v>65</v>
      </c>
    </row>
    <row r="56" spans="1:12" x14ac:dyDescent="0.2">
      <c r="A56" s="1" t="s">
        <v>64</v>
      </c>
    </row>
  </sheetData>
  <mergeCells count="11">
    <mergeCell ref="I4:I5"/>
    <mergeCell ref="L4:L5"/>
    <mergeCell ref="A1:L1"/>
    <mergeCell ref="A2:L2"/>
    <mergeCell ref="A3:L3"/>
    <mergeCell ref="A4:A5"/>
    <mergeCell ref="D4:D5"/>
    <mergeCell ref="E4:E5"/>
    <mergeCell ref="F4:F5"/>
    <mergeCell ref="G4:G5"/>
    <mergeCell ref="H4:H5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5BA48-525D-EB43-8E38-4F82780303E4}">
  <dimension ref="A1:L55"/>
  <sheetViews>
    <sheetView showGridLines="0" zoomScale="125" zoomScaleNormal="125" workbookViewId="0">
      <pane xSplit="1" ySplit="5" topLeftCell="B36" activePane="bottomRight" state="frozen"/>
      <selection pane="topRight" activeCell="B1" sqref="B1"/>
      <selection pane="bottomLeft" activeCell="A6" sqref="A6"/>
      <selection pane="bottomRight" activeCell="J7" sqref="J7"/>
    </sheetView>
  </sheetViews>
  <sheetFormatPr baseColWidth="10" defaultRowHeight="16" x14ac:dyDescent="0.2"/>
  <cols>
    <col min="1" max="1" width="36.6640625" customWidth="1"/>
    <col min="2" max="2" width="24.1640625" customWidth="1"/>
    <col min="3" max="3" width="17.33203125" customWidth="1"/>
    <col min="4" max="4" width="14.83203125" customWidth="1"/>
    <col min="5" max="5" width="21" customWidth="1"/>
    <col min="6" max="6" width="14.33203125" customWidth="1"/>
    <col min="7" max="7" width="18.1640625" customWidth="1"/>
    <col min="8" max="8" width="15.1640625" customWidth="1"/>
    <col min="9" max="9" width="16.33203125" customWidth="1"/>
    <col min="10" max="11" width="12.6640625" customWidth="1"/>
    <col min="12" max="12" width="18.33203125" customWidth="1"/>
  </cols>
  <sheetData>
    <row r="1" spans="1:12" ht="16" customHeight="1" x14ac:dyDescent="0.2">
      <c r="A1" s="40" t="s">
        <v>455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2"/>
    </row>
    <row r="2" spans="1:12" ht="16" customHeight="1" x14ac:dyDescent="0.2">
      <c r="A2" s="46" t="s">
        <v>454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8"/>
    </row>
    <row r="3" spans="1:12" x14ac:dyDescent="0.2">
      <c r="A3" s="49" t="s">
        <v>114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1"/>
    </row>
    <row r="4" spans="1:12" x14ac:dyDescent="0.2">
      <c r="A4" s="54" t="s">
        <v>113</v>
      </c>
      <c r="B4" s="52" t="s">
        <v>21</v>
      </c>
      <c r="C4" s="52" t="s">
        <v>20</v>
      </c>
      <c r="D4" s="11" t="s">
        <v>453</v>
      </c>
      <c r="E4" s="52" t="s">
        <v>18</v>
      </c>
      <c r="F4" s="52" t="s">
        <v>17</v>
      </c>
      <c r="G4" s="52" t="s">
        <v>16</v>
      </c>
      <c r="H4" s="52" t="s">
        <v>452</v>
      </c>
      <c r="I4" s="52" t="s">
        <v>15</v>
      </c>
      <c r="J4" s="52" t="s">
        <v>451</v>
      </c>
      <c r="K4" s="52" t="s">
        <v>13</v>
      </c>
      <c r="L4" s="52" t="s">
        <v>12</v>
      </c>
    </row>
    <row r="5" spans="1:12" x14ac:dyDescent="0.2">
      <c r="A5" s="55"/>
      <c r="B5" s="53"/>
      <c r="C5" s="53"/>
      <c r="D5" s="10" t="s">
        <v>105</v>
      </c>
      <c r="E5" s="53"/>
      <c r="F5" s="53"/>
      <c r="G5" s="53"/>
      <c r="H5" s="53"/>
      <c r="I5" s="53"/>
      <c r="J5" s="53"/>
      <c r="K5" s="53"/>
      <c r="L5" s="53"/>
    </row>
    <row r="6" spans="1:12" x14ac:dyDescent="0.2">
      <c r="A6" s="7" t="s">
        <v>103</v>
      </c>
      <c r="B6" s="2"/>
      <c r="C6" s="3"/>
      <c r="D6" s="2"/>
      <c r="E6" s="3"/>
      <c r="F6" s="2"/>
      <c r="G6" s="3"/>
      <c r="H6" s="2"/>
      <c r="I6" s="3"/>
      <c r="J6" s="2"/>
      <c r="K6" s="3"/>
      <c r="L6" s="2"/>
    </row>
    <row r="7" spans="1:12" x14ac:dyDescent="0.2">
      <c r="A7" s="4" t="s">
        <v>60</v>
      </c>
      <c r="B7" s="2">
        <v>1520</v>
      </c>
      <c r="C7" s="3">
        <v>1508</v>
      </c>
      <c r="D7" s="2">
        <v>1358</v>
      </c>
      <c r="E7" s="3">
        <v>2435</v>
      </c>
      <c r="F7" s="2">
        <v>1419</v>
      </c>
      <c r="G7" s="3">
        <v>1361</v>
      </c>
      <c r="H7" s="2" t="s">
        <v>2</v>
      </c>
      <c r="I7" s="3">
        <v>1361</v>
      </c>
      <c r="J7" s="2">
        <v>1314</v>
      </c>
      <c r="K7" s="3">
        <v>2674</v>
      </c>
      <c r="L7" s="2">
        <v>1222</v>
      </c>
    </row>
    <row r="8" spans="1:12" x14ac:dyDescent="0.2">
      <c r="A8" s="4" t="s">
        <v>59</v>
      </c>
      <c r="B8" s="2">
        <v>1583</v>
      </c>
      <c r="C8" s="3">
        <v>1469</v>
      </c>
      <c r="D8" s="2">
        <v>1360</v>
      </c>
      <c r="E8" s="3">
        <v>2441</v>
      </c>
      <c r="F8" s="2">
        <v>1462</v>
      </c>
      <c r="G8" s="3">
        <v>1379</v>
      </c>
      <c r="H8" s="2" t="s">
        <v>2</v>
      </c>
      <c r="I8" s="3">
        <v>1577</v>
      </c>
      <c r="J8" s="2">
        <v>1290</v>
      </c>
      <c r="K8" s="3">
        <v>2875</v>
      </c>
      <c r="L8" s="2">
        <v>1285</v>
      </c>
    </row>
    <row r="9" spans="1:12" x14ac:dyDescent="0.2">
      <c r="A9" s="4" t="s">
        <v>58</v>
      </c>
      <c r="B9" s="2">
        <v>1586</v>
      </c>
      <c r="C9" s="3">
        <v>1485</v>
      </c>
      <c r="D9" s="2">
        <v>1388</v>
      </c>
      <c r="E9" s="3">
        <v>2480</v>
      </c>
      <c r="F9" s="2">
        <v>1447</v>
      </c>
      <c r="G9" s="3">
        <v>1361</v>
      </c>
      <c r="H9" s="2" t="s">
        <v>2</v>
      </c>
      <c r="I9" s="3">
        <v>1720</v>
      </c>
      <c r="J9" s="2">
        <v>1191</v>
      </c>
      <c r="K9" s="3">
        <v>2906</v>
      </c>
      <c r="L9" s="2">
        <v>1276</v>
      </c>
    </row>
    <row r="10" spans="1:12" x14ac:dyDescent="0.2">
      <c r="A10" s="4" t="s">
        <v>57</v>
      </c>
      <c r="B10" s="2">
        <v>1663</v>
      </c>
      <c r="C10" s="3">
        <v>1406</v>
      </c>
      <c r="D10" s="2">
        <v>1427</v>
      </c>
      <c r="E10" s="3">
        <v>2579</v>
      </c>
      <c r="F10" s="2">
        <v>1530</v>
      </c>
      <c r="G10" s="3">
        <v>1354</v>
      </c>
      <c r="H10" s="2" t="s">
        <v>2</v>
      </c>
      <c r="I10" s="3">
        <v>1695</v>
      </c>
      <c r="J10" s="2">
        <v>1407</v>
      </c>
      <c r="K10" s="3">
        <v>2904</v>
      </c>
      <c r="L10" s="2">
        <v>1525</v>
      </c>
    </row>
    <row r="11" spans="1:12" x14ac:dyDescent="0.2">
      <c r="A11" s="4" t="s">
        <v>56</v>
      </c>
      <c r="B11" s="2">
        <v>1750</v>
      </c>
      <c r="C11" s="3">
        <v>1473</v>
      </c>
      <c r="D11" s="2">
        <v>1327</v>
      </c>
      <c r="E11" s="3">
        <v>2558</v>
      </c>
      <c r="F11" s="2">
        <v>1553</v>
      </c>
      <c r="G11" s="3">
        <v>1385</v>
      </c>
      <c r="H11" s="2" t="s">
        <v>2</v>
      </c>
      <c r="I11" s="3">
        <v>1681</v>
      </c>
      <c r="J11" s="2">
        <v>1316</v>
      </c>
      <c r="K11" s="3">
        <v>3073</v>
      </c>
      <c r="L11" s="2">
        <v>1379</v>
      </c>
    </row>
    <row r="12" spans="1:12" x14ac:dyDescent="0.2">
      <c r="A12" s="4" t="s">
        <v>55</v>
      </c>
      <c r="B12" s="2">
        <v>1644</v>
      </c>
      <c r="C12" s="3">
        <v>1507</v>
      </c>
      <c r="D12" s="2">
        <v>1409</v>
      </c>
      <c r="E12" s="3">
        <v>2705</v>
      </c>
      <c r="F12" s="2">
        <v>1598</v>
      </c>
      <c r="G12" s="3">
        <v>1412</v>
      </c>
      <c r="H12" s="2" t="s">
        <v>2</v>
      </c>
      <c r="I12" s="3">
        <v>1653</v>
      </c>
      <c r="J12" s="2">
        <v>1442</v>
      </c>
      <c r="K12" s="3">
        <v>3249</v>
      </c>
      <c r="L12" s="2">
        <v>1338</v>
      </c>
    </row>
    <row r="13" spans="1:12" x14ac:dyDescent="0.2">
      <c r="A13" s="4" t="s">
        <v>54</v>
      </c>
      <c r="B13" s="2">
        <v>1764</v>
      </c>
      <c r="C13" s="3">
        <v>1453</v>
      </c>
      <c r="D13" s="2">
        <v>1315</v>
      </c>
      <c r="E13" s="3">
        <v>2666</v>
      </c>
      <c r="F13" s="2">
        <v>1588</v>
      </c>
      <c r="G13" s="3">
        <v>1397</v>
      </c>
      <c r="H13" s="2" t="s">
        <v>2</v>
      </c>
      <c r="I13" s="3">
        <v>1768</v>
      </c>
      <c r="J13" s="2">
        <v>1436</v>
      </c>
      <c r="K13" s="3">
        <v>3302</v>
      </c>
      <c r="L13" s="2">
        <v>1428</v>
      </c>
    </row>
    <row r="14" spans="1:12" x14ac:dyDescent="0.2">
      <c r="A14" s="4" t="s">
        <v>102</v>
      </c>
      <c r="B14" s="2">
        <v>1853</v>
      </c>
      <c r="C14" s="3">
        <v>1482</v>
      </c>
      <c r="D14" s="2">
        <v>1459</v>
      </c>
      <c r="E14" s="3">
        <v>2781</v>
      </c>
      <c r="F14" s="2">
        <v>1669</v>
      </c>
      <c r="G14" s="3">
        <v>1485</v>
      </c>
      <c r="H14" s="2" t="s">
        <v>2</v>
      </c>
      <c r="I14" s="3">
        <v>1907</v>
      </c>
      <c r="J14" s="2">
        <v>1365</v>
      </c>
      <c r="K14" s="3">
        <v>3410</v>
      </c>
      <c r="L14" s="2">
        <v>1295</v>
      </c>
    </row>
    <row r="15" spans="1:12" x14ac:dyDescent="0.2">
      <c r="A15" s="4" t="s">
        <v>101</v>
      </c>
      <c r="B15" s="2">
        <v>1978</v>
      </c>
      <c r="C15" s="3">
        <v>1614</v>
      </c>
      <c r="D15" s="2">
        <v>1529</v>
      </c>
      <c r="E15" s="3">
        <v>3000</v>
      </c>
      <c r="F15" s="2">
        <v>1707</v>
      </c>
      <c r="G15" s="3">
        <v>1455</v>
      </c>
      <c r="H15" s="2" t="s">
        <v>2</v>
      </c>
      <c r="I15" s="3">
        <v>1983</v>
      </c>
      <c r="J15" s="2">
        <v>1623</v>
      </c>
      <c r="K15" s="3">
        <v>3526</v>
      </c>
      <c r="L15" s="2">
        <v>1791</v>
      </c>
    </row>
    <row r="16" spans="1:12" x14ac:dyDescent="0.2">
      <c r="A16" s="4" t="s">
        <v>100</v>
      </c>
      <c r="B16" s="2">
        <v>2055</v>
      </c>
      <c r="C16" s="3">
        <v>1705</v>
      </c>
      <c r="D16" s="2">
        <v>1523</v>
      </c>
      <c r="E16" s="3">
        <v>3414</v>
      </c>
      <c r="F16" s="2">
        <v>1687</v>
      </c>
      <c r="G16" s="3">
        <v>1596</v>
      </c>
      <c r="H16" s="2" t="s">
        <v>2</v>
      </c>
      <c r="I16" s="3">
        <v>1986</v>
      </c>
      <c r="J16" s="2">
        <v>1699</v>
      </c>
      <c r="K16" s="3">
        <v>3730</v>
      </c>
      <c r="L16" s="2">
        <v>1716</v>
      </c>
    </row>
    <row r="17" spans="1:12" x14ac:dyDescent="0.2">
      <c r="A17" s="4" t="s">
        <v>99</v>
      </c>
      <c r="B17" s="2">
        <v>2039</v>
      </c>
      <c r="C17" s="3">
        <v>1815</v>
      </c>
      <c r="D17" s="2">
        <v>1696</v>
      </c>
      <c r="E17" s="3">
        <v>3483</v>
      </c>
      <c r="F17" s="2">
        <v>1739</v>
      </c>
      <c r="G17" s="3">
        <v>1733</v>
      </c>
      <c r="H17" s="2" t="s">
        <v>2</v>
      </c>
      <c r="I17" s="3">
        <v>1976</v>
      </c>
      <c r="J17" s="2">
        <v>1383</v>
      </c>
      <c r="K17" s="3">
        <v>3730</v>
      </c>
      <c r="L17" s="2">
        <v>1942</v>
      </c>
    </row>
    <row r="18" spans="1:12" x14ac:dyDescent="0.2">
      <c r="A18" s="4" t="s">
        <v>98</v>
      </c>
      <c r="B18" s="2">
        <v>2262</v>
      </c>
      <c r="C18" s="3">
        <v>1826</v>
      </c>
      <c r="D18" s="2">
        <v>1538</v>
      </c>
      <c r="E18" s="3">
        <v>3399</v>
      </c>
      <c r="F18" s="2">
        <v>1841</v>
      </c>
      <c r="G18" s="3">
        <v>1764</v>
      </c>
      <c r="H18" s="2" t="s">
        <v>2</v>
      </c>
      <c r="I18" s="3">
        <v>2006</v>
      </c>
      <c r="J18" s="2">
        <v>1530</v>
      </c>
      <c r="K18" s="3">
        <v>3825</v>
      </c>
      <c r="L18" s="2">
        <v>1755</v>
      </c>
    </row>
    <row r="19" spans="1:12" x14ac:dyDescent="0.2">
      <c r="A19" s="4" t="s">
        <v>97</v>
      </c>
      <c r="B19" s="2">
        <v>2278</v>
      </c>
      <c r="C19" s="3">
        <v>1932</v>
      </c>
      <c r="D19" s="2">
        <v>1618</v>
      </c>
      <c r="E19" s="3">
        <v>3837</v>
      </c>
      <c r="F19" s="2">
        <v>1886</v>
      </c>
      <c r="G19" s="3">
        <v>1617</v>
      </c>
      <c r="H19" s="2" t="s">
        <v>2</v>
      </c>
      <c r="I19" s="3">
        <v>2239</v>
      </c>
      <c r="J19" s="2">
        <v>1476</v>
      </c>
      <c r="K19" s="3">
        <v>3931</v>
      </c>
      <c r="L19" s="2">
        <v>1975</v>
      </c>
    </row>
    <row r="20" spans="1:12" x14ac:dyDescent="0.2">
      <c r="A20" s="4" t="s">
        <v>95</v>
      </c>
      <c r="B20" s="2">
        <v>2410</v>
      </c>
      <c r="C20" s="3">
        <v>2103</v>
      </c>
      <c r="D20" s="2">
        <v>1754</v>
      </c>
      <c r="E20" s="3">
        <v>4177</v>
      </c>
      <c r="F20" s="2">
        <v>1881</v>
      </c>
      <c r="G20" s="3">
        <v>1681</v>
      </c>
      <c r="H20" s="2" t="s">
        <v>2</v>
      </c>
      <c r="I20" s="3">
        <v>2170</v>
      </c>
      <c r="J20" s="2">
        <v>1543</v>
      </c>
      <c r="K20" s="3">
        <v>4026</v>
      </c>
      <c r="L20" s="2">
        <v>1776</v>
      </c>
    </row>
    <row r="21" spans="1:12" x14ac:dyDescent="0.2">
      <c r="A21" s="7" t="s">
        <v>96</v>
      </c>
      <c r="B21" s="2"/>
      <c r="C21" s="3"/>
      <c r="D21" s="2"/>
      <c r="E21" s="3"/>
      <c r="F21" s="2"/>
      <c r="G21" s="3"/>
      <c r="H21" s="2"/>
      <c r="I21" s="3"/>
      <c r="J21" s="2"/>
      <c r="K21" s="3"/>
      <c r="L21" s="2"/>
    </row>
    <row r="22" spans="1:12" x14ac:dyDescent="0.2">
      <c r="A22" s="4" t="s">
        <v>95</v>
      </c>
      <c r="B22" s="2">
        <v>7838</v>
      </c>
      <c r="C22" s="3">
        <v>7983</v>
      </c>
      <c r="D22" s="2">
        <v>6584</v>
      </c>
      <c r="E22" s="3">
        <v>12183</v>
      </c>
      <c r="F22" s="2">
        <v>5846</v>
      </c>
      <c r="G22" s="3">
        <v>6893</v>
      </c>
      <c r="H22" s="2" t="s">
        <v>2</v>
      </c>
      <c r="I22" s="3">
        <v>9129</v>
      </c>
      <c r="J22" s="2">
        <v>4896</v>
      </c>
      <c r="K22" s="3">
        <v>12710</v>
      </c>
      <c r="L22" s="2">
        <v>6182</v>
      </c>
    </row>
    <row r="23" spans="1:12" x14ac:dyDescent="0.2">
      <c r="A23" s="4" t="s">
        <v>94</v>
      </c>
      <c r="B23" s="2">
        <v>8097</v>
      </c>
      <c r="C23" s="3">
        <v>8598</v>
      </c>
      <c r="D23" s="2">
        <v>6550</v>
      </c>
      <c r="E23" s="3">
        <v>12158</v>
      </c>
      <c r="F23" s="2">
        <v>5558</v>
      </c>
      <c r="G23" s="3">
        <v>6940</v>
      </c>
      <c r="H23" s="2" t="s">
        <v>2</v>
      </c>
      <c r="I23" s="3">
        <v>9410</v>
      </c>
      <c r="J23" s="2">
        <v>5054</v>
      </c>
      <c r="K23" s="3">
        <v>12784</v>
      </c>
      <c r="L23" s="2">
        <v>7134</v>
      </c>
    </row>
    <row r="24" spans="1:12" x14ac:dyDescent="0.2">
      <c r="A24" s="4" t="s">
        <v>93</v>
      </c>
      <c r="B24" s="2">
        <v>8368</v>
      </c>
      <c r="C24" s="3">
        <v>8868</v>
      </c>
      <c r="D24" s="2">
        <v>6790</v>
      </c>
      <c r="E24" s="3">
        <v>13221</v>
      </c>
      <c r="F24" s="2">
        <v>5616</v>
      </c>
      <c r="G24" s="3">
        <v>7535</v>
      </c>
      <c r="H24" s="2" t="s">
        <v>2</v>
      </c>
      <c r="I24" s="3">
        <v>9646</v>
      </c>
      <c r="J24" s="2">
        <v>5204</v>
      </c>
      <c r="K24" s="3">
        <v>13008</v>
      </c>
      <c r="L24" s="2">
        <v>7216</v>
      </c>
    </row>
    <row r="25" spans="1:12" x14ac:dyDescent="0.2">
      <c r="A25" s="4" t="s">
        <v>92</v>
      </c>
      <c r="B25" s="2">
        <v>8990</v>
      </c>
      <c r="C25" s="3">
        <v>9145</v>
      </c>
      <c r="D25" s="2">
        <v>7089</v>
      </c>
      <c r="E25" s="3">
        <v>13464</v>
      </c>
      <c r="F25" s="2">
        <v>6022</v>
      </c>
      <c r="G25" s="3">
        <v>7602</v>
      </c>
      <c r="H25" s="2" t="s">
        <v>2</v>
      </c>
      <c r="I25" s="3">
        <v>9880</v>
      </c>
      <c r="J25" s="2">
        <v>4773</v>
      </c>
      <c r="K25" s="3">
        <v>13705</v>
      </c>
      <c r="L25" s="2">
        <v>7862</v>
      </c>
    </row>
    <row r="26" spans="1:12" x14ac:dyDescent="0.2">
      <c r="A26" s="4" t="s">
        <v>91</v>
      </c>
      <c r="B26" s="2">
        <v>9416</v>
      </c>
      <c r="C26" s="3">
        <v>9265</v>
      </c>
      <c r="D26" s="2">
        <v>7301</v>
      </c>
      <c r="E26" s="3">
        <v>13925</v>
      </c>
      <c r="F26" s="2">
        <v>6434</v>
      </c>
      <c r="G26" s="3">
        <v>7881</v>
      </c>
      <c r="H26" s="2" t="s">
        <v>2</v>
      </c>
      <c r="I26" s="3">
        <v>10287</v>
      </c>
      <c r="J26" s="2">
        <v>5382</v>
      </c>
      <c r="K26" s="3">
        <v>13812</v>
      </c>
      <c r="L26" s="2">
        <v>8601</v>
      </c>
    </row>
    <row r="27" spans="1:12" x14ac:dyDescent="0.2">
      <c r="A27" s="4" t="s">
        <v>90</v>
      </c>
      <c r="B27" s="2">
        <v>10549</v>
      </c>
      <c r="C27" s="3">
        <v>9819</v>
      </c>
      <c r="D27" s="2">
        <v>7621</v>
      </c>
      <c r="E27" s="3">
        <v>14199</v>
      </c>
      <c r="F27" s="2">
        <v>6401</v>
      </c>
      <c r="G27" s="3">
        <v>8507</v>
      </c>
      <c r="H27" s="2" t="s">
        <v>2</v>
      </c>
      <c r="I27" s="3">
        <v>9118</v>
      </c>
      <c r="J27" s="2">
        <v>5471</v>
      </c>
      <c r="K27" s="3">
        <v>14334</v>
      </c>
      <c r="L27" s="2">
        <v>8754</v>
      </c>
    </row>
    <row r="28" spans="1:12" x14ac:dyDescent="0.2">
      <c r="A28" s="4" t="s">
        <v>88</v>
      </c>
      <c r="B28" s="2">
        <v>10912</v>
      </c>
      <c r="C28" s="3">
        <v>10430</v>
      </c>
      <c r="D28" s="2">
        <v>8248</v>
      </c>
      <c r="E28" s="3">
        <v>15257</v>
      </c>
      <c r="F28" s="2">
        <v>7097</v>
      </c>
      <c r="G28" s="3">
        <v>8996</v>
      </c>
      <c r="H28" s="2" t="s">
        <v>2</v>
      </c>
      <c r="I28" s="3">
        <v>8726</v>
      </c>
      <c r="J28" s="2">
        <v>5742</v>
      </c>
      <c r="K28" s="3">
        <v>14809</v>
      </c>
      <c r="L28" s="2">
        <v>8555</v>
      </c>
    </row>
    <row r="29" spans="1:12" x14ac:dyDescent="0.2">
      <c r="A29" s="7" t="s">
        <v>89</v>
      </c>
      <c r="B29" s="2"/>
      <c r="C29" s="3"/>
      <c r="D29" s="2"/>
      <c r="E29" s="3"/>
      <c r="F29" s="2"/>
      <c r="G29" s="3"/>
      <c r="H29" s="2"/>
      <c r="I29" s="3"/>
      <c r="J29" s="2"/>
      <c r="K29" s="3"/>
      <c r="L29" s="2"/>
    </row>
    <row r="30" spans="1:12" x14ac:dyDescent="0.2">
      <c r="A30" s="4" t="s">
        <v>88</v>
      </c>
      <c r="B30" s="2">
        <v>17502</v>
      </c>
      <c r="C30" s="3">
        <v>19461</v>
      </c>
      <c r="D30" s="2">
        <v>12384</v>
      </c>
      <c r="E30" s="3">
        <v>23011</v>
      </c>
      <c r="F30" s="2">
        <v>13260</v>
      </c>
      <c r="G30" s="3">
        <v>14355</v>
      </c>
      <c r="H30" s="2">
        <v>16443</v>
      </c>
      <c r="I30" s="3">
        <v>14107</v>
      </c>
      <c r="J30" s="2">
        <v>10622</v>
      </c>
      <c r="K30" s="3">
        <v>25631</v>
      </c>
      <c r="L30" s="2">
        <v>13619</v>
      </c>
    </row>
    <row r="31" spans="1:12" x14ac:dyDescent="0.2">
      <c r="A31" s="4" t="s">
        <v>87</v>
      </c>
      <c r="B31" s="2">
        <v>17352</v>
      </c>
      <c r="C31" s="3">
        <v>19809</v>
      </c>
      <c r="D31" s="2">
        <v>11150</v>
      </c>
      <c r="E31" s="3">
        <v>21892</v>
      </c>
      <c r="F31" s="2">
        <v>12157</v>
      </c>
      <c r="G31" s="3">
        <v>14910</v>
      </c>
      <c r="H31" s="2">
        <v>16635</v>
      </c>
      <c r="I31" s="3">
        <v>15699</v>
      </c>
      <c r="J31" s="2">
        <v>10208</v>
      </c>
      <c r="K31" s="3">
        <v>25986</v>
      </c>
      <c r="L31" s="2">
        <v>12840</v>
      </c>
    </row>
    <row r="32" spans="1:12" x14ac:dyDescent="0.2">
      <c r="A32" s="4" t="s">
        <v>86</v>
      </c>
      <c r="B32" s="2">
        <v>17402</v>
      </c>
      <c r="C32" s="3">
        <v>20659</v>
      </c>
      <c r="D32" s="2">
        <v>11715</v>
      </c>
      <c r="E32" s="3">
        <v>22258</v>
      </c>
      <c r="F32" s="2">
        <v>12641</v>
      </c>
      <c r="G32" s="3">
        <v>15518</v>
      </c>
      <c r="H32" s="2">
        <v>17245</v>
      </c>
      <c r="I32" s="3">
        <v>16637</v>
      </c>
      <c r="J32" s="2">
        <v>10697</v>
      </c>
      <c r="K32" s="3">
        <v>25992</v>
      </c>
      <c r="L32" s="2">
        <v>13933</v>
      </c>
    </row>
    <row r="33" spans="1:12" x14ac:dyDescent="0.2">
      <c r="A33" s="4" t="s">
        <v>85</v>
      </c>
      <c r="B33" s="2">
        <v>18115</v>
      </c>
      <c r="C33" s="3">
        <v>21944</v>
      </c>
      <c r="D33" s="2">
        <v>10880</v>
      </c>
      <c r="E33" s="3">
        <v>23447</v>
      </c>
      <c r="F33" s="2">
        <v>12319</v>
      </c>
      <c r="G33" s="3">
        <v>15882</v>
      </c>
      <c r="H33" s="2">
        <v>18429</v>
      </c>
      <c r="I33" s="3">
        <v>17409</v>
      </c>
      <c r="J33" s="2">
        <v>10500</v>
      </c>
      <c r="K33" s="3">
        <v>25955</v>
      </c>
      <c r="L33" s="2">
        <v>12054</v>
      </c>
    </row>
    <row r="34" spans="1:12" x14ac:dyDescent="0.2">
      <c r="A34" s="4" t="s">
        <v>84</v>
      </c>
      <c r="B34" s="2">
        <v>18236</v>
      </c>
      <c r="C34" s="3">
        <v>23159</v>
      </c>
      <c r="D34" s="2">
        <v>11870</v>
      </c>
      <c r="E34" s="3">
        <v>24859</v>
      </c>
      <c r="F34" s="2">
        <v>13389</v>
      </c>
      <c r="G34" s="3">
        <v>16658</v>
      </c>
      <c r="H34" s="2">
        <v>18555</v>
      </c>
      <c r="I34" s="3">
        <v>17319</v>
      </c>
      <c r="J34" s="2">
        <v>11900</v>
      </c>
      <c r="K34" s="3">
        <v>27075</v>
      </c>
      <c r="L34" s="2">
        <v>15579</v>
      </c>
    </row>
    <row r="35" spans="1:12" x14ac:dyDescent="0.2">
      <c r="A35" s="4" t="s">
        <v>82</v>
      </c>
      <c r="B35" s="2">
        <v>19841</v>
      </c>
      <c r="C35" s="3">
        <v>25122</v>
      </c>
      <c r="D35" s="2">
        <v>12032</v>
      </c>
      <c r="E35" s="3">
        <v>26603</v>
      </c>
      <c r="F35" s="2">
        <v>14334</v>
      </c>
      <c r="G35" s="3">
        <v>17595</v>
      </c>
      <c r="H35" s="2">
        <v>18904</v>
      </c>
      <c r="I35" s="3">
        <v>17269</v>
      </c>
      <c r="J35" s="2">
        <v>13311</v>
      </c>
      <c r="K35" s="3">
        <v>27905</v>
      </c>
      <c r="L35" s="2">
        <v>14908</v>
      </c>
    </row>
    <row r="36" spans="1:12" x14ac:dyDescent="0.2">
      <c r="A36" s="7" t="s">
        <v>83</v>
      </c>
      <c r="B36" s="2"/>
      <c r="C36" s="3"/>
      <c r="D36" s="2"/>
      <c r="E36" s="3"/>
      <c r="F36" s="2"/>
      <c r="G36" s="3"/>
      <c r="H36" s="2"/>
      <c r="I36" s="3"/>
      <c r="J36" s="2"/>
      <c r="K36" s="3"/>
      <c r="L36" s="2"/>
    </row>
    <row r="37" spans="1:12" x14ac:dyDescent="0.2">
      <c r="A37" s="4" t="s">
        <v>82</v>
      </c>
      <c r="B37" s="2">
        <v>26882</v>
      </c>
      <c r="C37" s="3">
        <v>32351</v>
      </c>
      <c r="D37" s="2">
        <v>15442</v>
      </c>
      <c r="E37" s="3">
        <v>36077</v>
      </c>
      <c r="F37" s="2">
        <v>18547</v>
      </c>
      <c r="G37" s="3">
        <v>23079</v>
      </c>
      <c r="H37" s="2">
        <v>24662</v>
      </c>
      <c r="I37" s="3">
        <v>30441</v>
      </c>
      <c r="J37" s="2">
        <v>17650</v>
      </c>
      <c r="K37" s="3">
        <v>33103</v>
      </c>
      <c r="L37" s="2">
        <v>18565</v>
      </c>
    </row>
    <row r="38" spans="1:12" x14ac:dyDescent="0.2">
      <c r="A38" s="4" t="s">
        <v>81</v>
      </c>
      <c r="B38" s="2">
        <v>29295</v>
      </c>
      <c r="C38" s="3">
        <v>35492</v>
      </c>
      <c r="D38" s="2">
        <v>15927</v>
      </c>
      <c r="E38" s="3">
        <v>40671</v>
      </c>
      <c r="F38" s="2">
        <v>19341</v>
      </c>
      <c r="G38" s="3">
        <v>24278</v>
      </c>
      <c r="H38" s="2">
        <v>25826</v>
      </c>
      <c r="I38" s="3">
        <v>33072</v>
      </c>
      <c r="J38" s="2">
        <v>18194</v>
      </c>
      <c r="K38" s="3">
        <v>34096</v>
      </c>
      <c r="L38" s="2">
        <v>19445</v>
      </c>
    </row>
    <row r="39" spans="1:12" x14ac:dyDescent="0.2">
      <c r="A39" s="4" t="s">
        <v>80</v>
      </c>
      <c r="B39" s="2">
        <v>31967</v>
      </c>
      <c r="C39" s="3">
        <v>38113</v>
      </c>
      <c r="D39" s="2">
        <v>17073</v>
      </c>
      <c r="E39" s="3">
        <v>45582</v>
      </c>
      <c r="F39" s="2">
        <v>19250</v>
      </c>
      <c r="G39" s="3">
        <v>25471</v>
      </c>
      <c r="H39" s="2">
        <v>26308</v>
      </c>
      <c r="I39" s="3">
        <v>35074</v>
      </c>
      <c r="J39" s="2">
        <v>20194</v>
      </c>
      <c r="K39" s="3">
        <v>37087</v>
      </c>
      <c r="L39" s="2">
        <v>21342</v>
      </c>
    </row>
    <row r="40" spans="1:12" x14ac:dyDescent="0.2">
      <c r="A40" s="4" t="s">
        <v>79</v>
      </c>
      <c r="B40" s="2">
        <v>35574</v>
      </c>
      <c r="C40" s="3">
        <v>41315</v>
      </c>
      <c r="D40" s="2">
        <v>17572</v>
      </c>
      <c r="E40" s="3">
        <v>50138</v>
      </c>
      <c r="F40" s="2">
        <v>19868</v>
      </c>
      <c r="G40" s="3">
        <v>25633</v>
      </c>
      <c r="H40" s="2">
        <v>28467</v>
      </c>
      <c r="I40" s="3">
        <v>37317</v>
      </c>
      <c r="J40" s="2">
        <v>21640</v>
      </c>
      <c r="K40" s="3">
        <v>39567</v>
      </c>
      <c r="L40" s="2">
        <v>21922</v>
      </c>
    </row>
    <row r="41" spans="1:12" x14ac:dyDescent="0.2">
      <c r="A41" s="4" t="s">
        <v>78</v>
      </c>
      <c r="B41" s="2">
        <v>37687</v>
      </c>
      <c r="C41" s="3">
        <v>43644</v>
      </c>
      <c r="D41" s="2">
        <v>19462</v>
      </c>
      <c r="E41" s="3">
        <v>50183</v>
      </c>
      <c r="F41" s="2">
        <v>20861</v>
      </c>
      <c r="G41" s="3">
        <v>28223</v>
      </c>
      <c r="H41" s="2">
        <v>31921</v>
      </c>
      <c r="I41" s="3">
        <v>39041</v>
      </c>
      <c r="J41" s="2">
        <v>22963</v>
      </c>
      <c r="K41" s="3">
        <v>41003</v>
      </c>
      <c r="L41" s="2">
        <v>23356</v>
      </c>
    </row>
    <row r="42" spans="1:12" x14ac:dyDescent="0.2">
      <c r="A42" s="4" t="s">
        <v>77</v>
      </c>
      <c r="B42" s="2">
        <v>37294</v>
      </c>
      <c r="C42" s="3">
        <v>47360</v>
      </c>
      <c r="D42" s="2">
        <v>20959</v>
      </c>
      <c r="E42" s="3">
        <v>54246</v>
      </c>
      <c r="F42" s="2">
        <v>21810</v>
      </c>
      <c r="G42" s="3">
        <v>29306</v>
      </c>
      <c r="H42" s="2">
        <v>34699</v>
      </c>
      <c r="I42" s="3">
        <v>40590</v>
      </c>
      <c r="J42" s="2">
        <v>22846</v>
      </c>
      <c r="K42" s="3">
        <v>42831</v>
      </c>
      <c r="L42" s="2">
        <v>24304</v>
      </c>
    </row>
    <row r="43" spans="1:12" x14ac:dyDescent="0.2">
      <c r="A43" s="4" t="s">
        <v>76</v>
      </c>
      <c r="B43" s="2">
        <v>40699</v>
      </c>
      <c r="C43" s="3">
        <v>50146</v>
      </c>
      <c r="D43" s="2">
        <v>21706</v>
      </c>
      <c r="E43" s="3">
        <v>59587</v>
      </c>
      <c r="F43" s="2">
        <v>20711</v>
      </c>
      <c r="G43" s="3">
        <v>31418</v>
      </c>
      <c r="H43" s="2">
        <v>40072</v>
      </c>
      <c r="I43" s="3">
        <v>43992</v>
      </c>
      <c r="J43" s="2">
        <v>23968</v>
      </c>
      <c r="K43" s="3">
        <v>44769</v>
      </c>
      <c r="L43" s="2">
        <v>27502</v>
      </c>
    </row>
    <row r="44" spans="1:12" x14ac:dyDescent="0.2">
      <c r="A44" s="7" t="s">
        <v>75</v>
      </c>
      <c r="B44" s="2"/>
      <c r="C44" s="3"/>
      <c r="D44" s="2"/>
      <c r="E44" s="3"/>
      <c r="F44" s="2"/>
      <c r="G44" s="3"/>
      <c r="H44" s="2"/>
      <c r="I44" s="3"/>
      <c r="J44" s="2"/>
      <c r="K44" s="3"/>
      <c r="L44" s="2"/>
    </row>
    <row r="45" spans="1:12" x14ac:dyDescent="0.2">
      <c r="A45" s="4" t="s">
        <v>74</v>
      </c>
      <c r="B45" s="2">
        <v>90263</v>
      </c>
      <c r="C45" s="3">
        <v>97912</v>
      </c>
      <c r="D45" s="2">
        <v>38497</v>
      </c>
      <c r="E45" s="3">
        <v>99597</v>
      </c>
      <c r="F45" s="2">
        <v>39762</v>
      </c>
      <c r="G45" s="3">
        <v>60013</v>
      </c>
      <c r="H45" s="2">
        <v>57654</v>
      </c>
      <c r="I45" s="3">
        <v>53010</v>
      </c>
      <c r="J45" s="2">
        <v>48499</v>
      </c>
      <c r="K45" s="3">
        <v>85577</v>
      </c>
      <c r="L45" s="2">
        <v>57192</v>
      </c>
    </row>
    <row r="46" spans="1:12" x14ac:dyDescent="0.2">
      <c r="A46" s="4" t="s">
        <v>73</v>
      </c>
      <c r="B46" s="2">
        <v>94375</v>
      </c>
      <c r="C46" s="3">
        <v>103551</v>
      </c>
      <c r="D46" s="2">
        <v>41142</v>
      </c>
      <c r="E46" s="3">
        <v>104008</v>
      </c>
      <c r="F46" s="2">
        <v>38954</v>
      </c>
      <c r="G46" s="3">
        <v>59703</v>
      </c>
      <c r="H46" s="2">
        <v>60261</v>
      </c>
      <c r="I46" s="3">
        <v>55482</v>
      </c>
      <c r="J46" s="2">
        <v>51087</v>
      </c>
      <c r="K46" s="3">
        <v>88915</v>
      </c>
      <c r="L46" s="2">
        <v>58441</v>
      </c>
    </row>
    <row r="47" spans="1:12" x14ac:dyDescent="0.2">
      <c r="A47" s="4" t="s">
        <v>72</v>
      </c>
      <c r="B47" s="2">
        <v>101858</v>
      </c>
      <c r="C47" s="3">
        <v>107846</v>
      </c>
      <c r="D47" s="2">
        <v>42548</v>
      </c>
      <c r="E47" s="3">
        <v>109597</v>
      </c>
      <c r="F47" s="2">
        <v>41441</v>
      </c>
      <c r="G47" s="3">
        <v>58681</v>
      </c>
      <c r="H47" s="2">
        <v>67594</v>
      </c>
      <c r="I47" s="3">
        <v>58619</v>
      </c>
      <c r="J47" s="2">
        <v>54762</v>
      </c>
      <c r="K47" s="3">
        <v>93238</v>
      </c>
      <c r="L47" s="2">
        <v>61053</v>
      </c>
    </row>
    <row r="48" spans="1:12" x14ac:dyDescent="0.2">
      <c r="A48" s="4" t="s">
        <v>71</v>
      </c>
      <c r="B48" s="2">
        <v>105697</v>
      </c>
      <c r="C48" s="3">
        <v>112444</v>
      </c>
      <c r="D48" s="2">
        <v>44027</v>
      </c>
      <c r="E48" s="3">
        <v>115058</v>
      </c>
      <c r="F48" s="2">
        <v>44101</v>
      </c>
      <c r="G48" s="3">
        <v>55880</v>
      </c>
      <c r="H48" s="2">
        <v>85056</v>
      </c>
      <c r="I48" s="3">
        <v>60372</v>
      </c>
      <c r="J48" s="2">
        <v>55123</v>
      </c>
      <c r="K48" s="3">
        <v>95807</v>
      </c>
      <c r="L48" s="2">
        <v>64496</v>
      </c>
    </row>
    <row r="49" spans="1:12" x14ac:dyDescent="0.2">
      <c r="A49" s="4" t="s">
        <v>70</v>
      </c>
      <c r="B49" s="2">
        <v>116813</v>
      </c>
      <c r="C49" s="3">
        <v>120387</v>
      </c>
      <c r="D49" s="2">
        <v>47351</v>
      </c>
      <c r="E49" s="3">
        <v>122889</v>
      </c>
      <c r="F49" s="2">
        <v>46389</v>
      </c>
      <c r="G49" s="3">
        <v>56039</v>
      </c>
      <c r="H49" s="2">
        <v>91845</v>
      </c>
      <c r="I49" s="3">
        <v>60663</v>
      </c>
      <c r="J49" s="2">
        <v>58838</v>
      </c>
      <c r="K49" s="3">
        <v>100141</v>
      </c>
      <c r="L49" s="2">
        <v>68565</v>
      </c>
    </row>
    <row r="50" spans="1:12" x14ac:dyDescent="0.2">
      <c r="A50" s="4" t="s">
        <v>69</v>
      </c>
      <c r="B50" s="2">
        <v>131254</v>
      </c>
      <c r="C50" s="3">
        <v>129251</v>
      </c>
      <c r="D50" s="2">
        <v>52782</v>
      </c>
      <c r="E50" s="3">
        <v>133691</v>
      </c>
      <c r="F50" s="2">
        <v>47151</v>
      </c>
      <c r="G50" s="3">
        <v>57752</v>
      </c>
      <c r="H50" s="2">
        <v>99089</v>
      </c>
      <c r="I50" s="3">
        <v>64939</v>
      </c>
      <c r="J50" s="2">
        <v>67821</v>
      </c>
      <c r="K50" s="3">
        <v>105848</v>
      </c>
      <c r="L50" s="2">
        <v>71394</v>
      </c>
    </row>
    <row r="51" spans="1:12" x14ac:dyDescent="0.2">
      <c r="A51" s="4" t="s">
        <v>68</v>
      </c>
      <c r="B51" s="2">
        <v>143827</v>
      </c>
      <c r="C51" s="3">
        <v>138368</v>
      </c>
      <c r="D51" s="2">
        <v>54264</v>
      </c>
      <c r="E51" s="3">
        <v>140724</v>
      </c>
      <c r="F51" s="2">
        <v>51211</v>
      </c>
      <c r="G51" s="3">
        <v>58493</v>
      </c>
      <c r="H51" s="2">
        <v>106537</v>
      </c>
      <c r="I51" s="3">
        <v>68456</v>
      </c>
      <c r="J51" s="2">
        <v>72760</v>
      </c>
      <c r="K51" s="3">
        <v>110802</v>
      </c>
      <c r="L51" s="2">
        <v>74441</v>
      </c>
    </row>
    <row r="52" spans="1:12" x14ac:dyDescent="0.2">
      <c r="A52" s="4" t="s">
        <v>67</v>
      </c>
      <c r="B52" s="2">
        <v>153276</v>
      </c>
      <c r="C52" s="3">
        <v>148078</v>
      </c>
      <c r="D52" s="2">
        <v>56498</v>
      </c>
      <c r="E52" s="3">
        <v>147450</v>
      </c>
      <c r="F52" s="2">
        <v>51180</v>
      </c>
      <c r="G52" s="3">
        <v>62458</v>
      </c>
      <c r="H52" s="2">
        <v>107853</v>
      </c>
      <c r="I52" s="3">
        <v>73276</v>
      </c>
      <c r="J52" s="2">
        <v>76417</v>
      </c>
      <c r="K52" s="3">
        <v>115882</v>
      </c>
      <c r="L52" s="2">
        <v>78570</v>
      </c>
    </row>
    <row r="53" spans="1:12" x14ac:dyDescent="0.2">
      <c r="A53" s="4" t="s">
        <v>66</v>
      </c>
      <c r="B53" s="2">
        <v>161931</v>
      </c>
      <c r="C53" s="3" t="s">
        <v>2</v>
      </c>
      <c r="D53" s="2">
        <v>59929</v>
      </c>
      <c r="E53" s="3" t="s">
        <v>2</v>
      </c>
      <c r="F53" s="2" t="s">
        <v>2</v>
      </c>
      <c r="G53" s="3">
        <v>66153</v>
      </c>
      <c r="H53" s="2" t="s">
        <v>2</v>
      </c>
      <c r="I53" s="3" t="s">
        <v>2</v>
      </c>
      <c r="J53" s="2">
        <v>80330</v>
      </c>
      <c r="K53" s="3">
        <v>120569</v>
      </c>
      <c r="L53" s="2">
        <v>81355</v>
      </c>
    </row>
    <row r="54" spans="1:12" x14ac:dyDescent="0.2">
      <c r="A54" s="14"/>
      <c r="B54" s="2"/>
      <c r="C54" s="3"/>
      <c r="D54" s="2"/>
      <c r="E54" s="3"/>
      <c r="F54" s="2"/>
      <c r="G54" s="3"/>
      <c r="H54" s="2" t="s">
        <v>450</v>
      </c>
      <c r="I54" s="3"/>
      <c r="J54" s="2"/>
      <c r="K54" s="3"/>
      <c r="L54" s="2"/>
    </row>
    <row r="55" spans="1:12" x14ac:dyDescent="0.2">
      <c r="A55" s="56" t="s">
        <v>449</v>
      </c>
      <c r="B55" s="57"/>
      <c r="C55" s="58"/>
      <c r="D55" s="13"/>
      <c r="E55" s="14"/>
      <c r="F55" s="13"/>
      <c r="G55" s="14"/>
      <c r="H55" s="13"/>
      <c r="I55" s="14"/>
      <c r="J55" s="13"/>
      <c r="K55" s="14"/>
      <c r="L55" s="13"/>
    </row>
  </sheetData>
  <mergeCells count="15">
    <mergeCell ref="A55:C55"/>
    <mergeCell ref="C4:C5"/>
    <mergeCell ref="E4:E5"/>
    <mergeCell ref="F4:F5"/>
    <mergeCell ref="G4:G5"/>
    <mergeCell ref="A1:L1"/>
    <mergeCell ref="A2:L2"/>
    <mergeCell ref="A3:L3"/>
    <mergeCell ref="A4:A5"/>
    <mergeCell ref="B4:B5"/>
    <mergeCell ref="I4:I5"/>
    <mergeCell ref="J4:J5"/>
    <mergeCell ref="K4:K5"/>
    <mergeCell ref="L4:L5"/>
    <mergeCell ref="H4:H5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01B6D-64F2-8A42-9BDF-72633BCBDB6A}">
  <dimension ref="A1:M57"/>
  <sheetViews>
    <sheetView showGridLines="0" zoomScale="125" zoomScaleNormal="125" workbookViewId="0">
      <pane xSplit="1" ySplit="6" topLeftCell="B44" activePane="bottomRight" state="frozen"/>
      <selection pane="topRight" activeCell="B1" sqref="B1"/>
      <selection pane="bottomLeft" activeCell="A7" sqref="A7"/>
      <selection pane="bottomRight" activeCell="F54" sqref="F54"/>
    </sheetView>
  </sheetViews>
  <sheetFormatPr baseColWidth="10" defaultRowHeight="16" x14ac:dyDescent="0.2"/>
  <cols>
    <col min="1" max="1" width="38.6640625" bestFit="1" customWidth="1"/>
    <col min="2" max="3" width="8.1640625" bestFit="1" customWidth="1"/>
    <col min="4" max="4" width="11.6640625" bestFit="1" customWidth="1"/>
    <col min="5" max="5" width="8.5" bestFit="1" customWidth="1"/>
    <col min="6" max="6" width="9.5" bestFit="1" customWidth="1"/>
    <col min="7" max="7" width="14.6640625" bestFit="1" customWidth="1"/>
    <col min="8" max="8" width="8.1640625" bestFit="1" customWidth="1"/>
    <col min="9" max="9" width="13.5" bestFit="1" customWidth="1"/>
    <col min="10" max="10" width="9.1640625" bestFit="1" customWidth="1"/>
    <col min="11" max="11" width="8.83203125" bestFit="1" customWidth="1"/>
    <col min="12" max="12" width="12.83203125" bestFit="1" customWidth="1"/>
    <col min="13" max="13" width="9.83203125" bestFit="1" customWidth="1"/>
  </cols>
  <sheetData>
    <row r="1" spans="1:13" ht="16" customHeight="1" x14ac:dyDescent="0.2">
      <c r="A1" s="40" t="s">
        <v>448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2"/>
    </row>
    <row r="2" spans="1:13" ht="16" customHeight="1" x14ac:dyDescent="0.2">
      <c r="A2" s="46" t="s">
        <v>115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8"/>
    </row>
    <row r="3" spans="1:13" x14ac:dyDescent="0.2">
      <c r="A3" s="49" t="s">
        <v>447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1"/>
    </row>
    <row r="4" spans="1:13" x14ac:dyDescent="0.2">
      <c r="A4" s="54" t="s">
        <v>113</v>
      </c>
      <c r="B4" s="52" t="s">
        <v>446</v>
      </c>
      <c r="C4" s="11" t="s">
        <v>445</v>
      </c>
      <c r="D4" s="52" t="s">
        <v>444</v>
      </c>
      <c r="E4" s="52" t="s">
        <v>9</v>
      </c>
      <c r="F4" s="11" t="s">
        <v>443</v>
      </c>
      <c r="G4" s="52" t="s">
        <v>442</v>
      </c>
      <c r="H4" s="11" t="s">
        <v>441</v>
      </c>
      <c r="I4" s="11" t="s">
        <v>440</v>
      </c>
      <c r="J4" s="11" t="s">
        <v>439</v>
      </c>
      <c r="K4" s="52" t="s">
        <v>5</v>
      </c>
      <c r="L4" s="52" t="s">
        <v>438</v>
      </c>
      <c r="M4" s="52" t="s">
        <v>437</v>
      </c>
    </row>
    <row r="5" spans="1:13" x14ac:dyDescent="0.2">
      <c r="A5" s="60"/>
      <c r="B5" s="59"/>
      <c r="C5" s="12" t="s">
        <v>436</v>
      </c>
      <c r="D5" s="59"/>
      <c r="E5" s="59"/>
      <c r="F5" s="12" t="s">
        <v>105</v>
      </c>
      <c r="G5" s="59"/>
      <c r="H5" s="12" t="s">
        <v>435</v>
      </c>
      <c r="I5" s="12" t="s">
        <v>434</v>
      </c>
      <c r="J5" s="12" t="s">
        <v>433</v>
      </c>
      <c r="K5" s="59"/>
      <c r="L5" s="59"/>
      <c r="M5" s="59"/>
    </row>
    <row r="6" spans="1:13" x14ac:dyDescent="0.2">
      <c r="A6" s="55"/>
      <c r="B6" s="53"/>
      <c r="C6" s="10"/>
      <c r="D6" s="53"/>
      <c r="E6" s="53"/>
      <c r="F6" s="10"/>
      <c r="G6" s="53"/>
      <c r="H6" s="10"/>
      <c r="I6" s="10" t="s">
        <v>432</v>
      </c>
      <c r="J6" s="10"/>
      <c r="K6" s="53"/>
      <c r="L6" s="53"/>
      <c r="M6" s="53"/>
    </row>
    <row r="7" spans="1:13" x14ac:dyDescent="0.2">
      <c r="A7" s="7" t="s">
        <v>103</v>
      </c>
      <c r="B7" s="2"/>
      <c r="C7" s="3"/>
      <c r="D7" s="2"/>
      <c r="E7" s="3"/>
      <c r="F7" s="2"/>
      <c r="G7" s="3"/>
      <c r="H7" s="2"/>
      <c r="I7" s="3"/>
      <c r="J7" s="2"/>
      <c r="K7" s="3"/>
      <c r="L7" s="2"/>
      <c r="M7" s="3"/>
    </row>
    <row r="8" spans="1:13" x14ac:dyDescent="0.2">
      <c r="A8" s="4" t="s">
        <v>60</v>
      </c>
      <c r="B8" s="2" t="s">
        <v>431</v>
      </c>
      <c r="C8" s="3" t="s">
        <v>430</v>
      </c>
      <c r="D8" s="2" t="s">
        <v>2</v>
      </c>
      <c r="E8" s="3" t="s">
        <v>429</v>
      </c>
      <c r="F8" s="2" t="s">
        <v>428</v>
      </c>
      <c r="G8" s="3" t="s">
        <v>2</v>
      </c>
      <c r="H8" s="2" t="s">
        <v>427</v>
      </c>
      <c r="I8" s="3" t="s">
        <v>426</v>
      </c>
      <c r="J8" s="2" t="s">
        <v>2</v>
      </c>
      <c r="K8" s="3" t="s">
        <v>425</v>
      </c>
      <c r="L8" s="2" t="s">
        <v>424</v>
      </c>
      <c r="M8" s="3" t="s">
        <v>2</v>
      </c>
    </row>
    <row r="9" spans="1:13" x14ac:dyDescent="0.2">
      <c r="A9" s="4" t="s">
        <v>59</v>
      </c>
      <c r="B9" s="2" t="s">
        <v>423</v>
      </c>
      <c r="C9" s="3" t="s">
        <v>422</v>
      </c>
      <c r="D9" s="2" t="s">
        <v>2</v>
      </c>
      <c r="E9" s="3" t="s">
        <v>421</v>
      </c>
      <c r="F9" s="2" t="s">
        <v>420</v>
      </c>
      <c r="G9" s="3" t="s">
        <v>2</v>
      </c>
      <c r="H9" s="2" t="s">
        <v>419</v>
      </c>
      <c r="I9" s="3" t="s">
        <v>418</v>
      </c>
      <c r="J9" s="2" t="s">
        <v>2</v>
      </c>
      <c r="K9" s="3" t="s">
        <v>417</v>
      </c>
      <c r="L9" s="2" t="s">
        <v>416</v>
      </c>
      <c r="M9" s="3" t="s">
        <v>2</v>
      </c>
    </row>
    <row r="10" spans="1:13" x14ac:dyDescent="0.2">
      <c r="A10" s="4" t="s">
        <v>58</v>
      </c>
      <c r="B10" s="2" t="s">
        <v>415</v>
      </c>
      <c r="C10" s="3" t="s">
        <v>414</v>
      </c>
      <c r="D10" s="2" t="s">
        <v>2</v>
      </c>
      <c r="E10" s="3" t="s">
        <v>413</v>
      </c>
      <c r="F10" s="2" t="s">
        <v>412</v>
      </c>
      <c r="G10" s="3" t="s">
        <v>2</v>
      </c>
      <c r="H10" s="2" t="s">
        <v>411</v>
      </c>
      <c r="I10" s="3" t="s">
        <v>410</v>
      </c>
      <c r="J10" s="2" t="s">
        <v>2</v>
      </c>
      <c r="K10" s="3" t="s">
        <v>409</v>
      </c>
      <c r="L10" s="2" t="s">
        <v>408</v>
      </c>
      <c r="M10" s="3" t="s">
        <v>2</v>
      </c>
    </row>
    <row r="11" spans="1:13" x14ac:dyDescent="0.2">
      <c r="A11" s="4" t="s">
        <v>57</v>
      </c>
      <c r="B11" s="2" t="s">
        <v>399</v>
      </c>
      <c r="C11" s="3" t="s">
        <v>407</v>
      </c>
      <c r="D11" s="2" t="s">
        <v>2</v>
      </c>
      <c r="E11" s="3" t="s">
        <v>406</v>
      </c>
      <c r="F11" s="2" t="s">
        <v>405</v>
      </c>
      <c r="G11" s="3" t="s">
        <v>2</v>
      </c>
      <c r="H11" s="2" t="s">
        <v>404</v>
      </c>
      <c r="I11" s="3" t="s">
        <v>403</v>
      </c>
      <c r="J11" s="2" t="s">
        <v>2</v>
      </c>
      <c r="K11" s="3" t="s">
        <v>402</v>
      </c>
      <c r="L11" s="2" t="s">
        <v>401</v>
      </c>
      <c r="M11" s="3" t="s">
        <v>2</v>
      </c>
    </row>
    <row r="12" spans="1:13" x14ac:dyDescent="0.2">
      <c r="A12" s="4" t="s">
        <v>56</v>
      </c>
      <c r="B12" s="2" t="s">
        <v>400</v>
      </c>
      <c r="C12" s="3" t="s">
        <v>399</v>
      </c>
      <c r="D12" s="2" t="s">
        <v>2</v>
      </c>
      <c r="E12" s="3" t="s">
        <v>398</v>
      </c>
      <c r="F12" s="2" t="s">
        <v>397</v>
      </c>
      <c r="G12" s="3" t="s">
        <v>2</v>
      </c>
      <c r="H12" s="2" t="s">
        <v>396</v>
      </c>
      <c r="I12" s="3" t="s">
        <v>395</v>
      </c>
      <c r="J12" s="2" t="s">
        <v>2</v>
      </c>
      <c r="K12" s="3" t="s">
        <v>394</v>
      </c>
      <c r="L12" s="2" t="s">
        <v>393</v>
      </c>
      <c r="M12" s="3" t="s">
        <v>2</v>
      </c>
    </row>
    <row r="13" spans="1:13" x14ac:dyDescent="0.2">
      <c r="A13" s="4" t="s">
        <v>55</v>
      </c>
      <c r="B13" s="2" t="s">
        <v>392</v>
      </c>
      <c r="C13" s="3" t="s">
        <v>391</v>
      </c>
      <c r="D13" s="2" t="s">
        <v>2</v>
      </c>
      <c r="E13" s="3" t="s">
        <v>390</v>
      </c>
      <c r="F13" s="2" t="s">
        <v>389</v>
      </c>
      <c r="G13" s="3" t="s">
        <v>2</v>
      </c>
      <c r="H13" s="2" t="s">
        <v>388</v>
      </c>
      <c r="I13" s="3" t="s">
        <v>387</v>
      </c>
      <c r="J13" s="2" t="s">
        <v>2</v>
      </c>
      <c r="K13" s="3" t="s">
        <v>386</v>
      </c>
      <c r="L13" s="2" t="s">
        <v>385</v>
      </c>
      <c r="M13" s="3" t="s">
        <v>2</v>
      </c>
    </row>
    <row r="14" spans="1:13" x14ac:dyDescent="0.2">
      <c r="A14" s="4" t="s">
        <v>54</v>
      </c>
      <c r="B14" s="2" t="s">
        <v>384</v>
      </c>
      <c r="C14" s="3" t="s">
        <v>383</v>
      </c>
      <c r="D14" s="2" t="s">
        <v>2</v>
      </c>
      <c r="E14" s="3" t="s">
        <v>382</v>
      </c>
      <c r="F14" s="2" t="s">
        <v>381</v>
      </c>
      <c r="G14" s="3" t="s">
        <v>2</v>
      </c>
      <c r="H14" s="2" t="s">
        <v>380</v>
      </c>
      <c r="I14" s="3" t="s">
        <v>379</v>
      </c>
      <c r="J14" s="2" t="s">
        <v>2</v>
      </c>
      <c r="K14" s="3" t="s">
        <v>378</v>
      </c>
      <c r="L14" s="2" t="s">
        <v>377</v>
      </c>
      <c r="M14" s="3" t="s">
        <v>2</v>
      </c>
    </row>
    <row r="15" spans="1:13" x14ac:dyDescent="0.2">
      <c r="A15" s="4" t="s">
        <v>102</v>
      </c>
      <c r="B15" s="2" t="s">
        <v>376</v>
      </c>
      <c r="C15" s="3" t="s">
        <v>375</v>
      </c>
      <c r="D15" s="2" t="s">
        <v>2</v>
      </c>
      <c r="E15" s="3" t="s">
        <v>374</v>
      </c>
      <c r="F15" s="2" t="s">
        <v>373</v>
      </c>
      <c r="G15" s="3" t="s">
        <v>2</v>
      </c>
      <c r="H15" s="2" t="s">
        <v>372</v>
      </c>
      <c r="I15" s="3" t="s">
        <v>371</v>
      </c>
      <c r="J15" s="2" t="s">
        <v>2</v>
      </c>
      <c r="K15" s="3" t="s">
        <v>370</v>
      </c>
      <c r="L15" s="2" t="s">
        <v>369</v>
      </c>
      <c r="M15" s="3" t="s">
        <v>2</v>
      </c>
    </row>
    <row r="16" spans="1:13" x14ac:dyDescent="0.2">
      <c r="A16" s="4" t="s">
        <v>101</v>
      </c>
      <c r="B16" s="2" t="s">
        <v>368</v>
      </c>
      <c r="C16" s="3" t="s">
        <v>367</v>
      </c>
      <c r="D16" s="2" t="s">
        <v>2</v>
      </c>
      <c r="E16" s="3" t="s">
        <v>366</v>
      </c>
      <c r="F16" s="2" t="s">
        <v>365</v>
      </c>
      <c r="G16" s="3" t="s">
        <v>2</v>
      </c>
      <c r="H16" s="2" t="s">
        <v>364</v>
      </c>
      <c r="I16" s="3" t="s">
        <v>363</v>
      </c>
      <c r="J16" s="2" t="s">
        <v>2</v>
      </c>
      <c r="K16" s="3" t="s">
        <v>362</v>
      </c>
      <c r="L16" s="2" t="s">
        <v>361</v>
      </c>
      <c r="M16" s="3" t="s">
        <v>2</v>
      </c>
    </row>
    <row r="17" spans="1:13" x14ac:dyDescent="0.2">
      <c r="A17" s="4" t="s">
        <v>100</v>
      </c>
      <c r="B17" s="2" t="s">
        <v>360</v>
      </c>
      <c r="C17" s="3" t="s">
        <v>359</v>
      </c>
      <c r="D17" s="2" t="s">
        <v>2</v>
      </c>
      <c r="E17" s="3" t="s">
        <v>358</v>
      </c>
      <c r="F17" s="2" t="s">
        <v>357</v>
      </c>
      <c r="G17" s="3" t="s">
        <v>2</v>
      </c>
      <c r="H17" s="2" t="s">
        <v>356</v>
      </c>
      <c r="I17" s="3" t="s">
        <v>355</v>
      </c>
      <c r="J17" s="2" t="s">
        <v>2</v>
      </c>
      <c r="K17" s="3" t="s">
        <v>354</v>
      </c>
      <c r="L17" s="2" t="s">
        <v>353</v>
      </c>
      <c r="M17" s="3" t="s">
        <v>2</v>
      </c>
    </row>
    <row r="18" spans="1:13" x14ac:dyDescent="0.2">
      <c r="A18" s="4" t="s">
        <v>99</v>
      </c>
      <c r="B18" s="2" t="s">
        <v>352</v>
      </c>
      <c r="C18" s="3" t="s">
        <v>351</v>
      </c>
      <c r="D18" s="2" t="s">
        <v>2</v>
      </c>
      <c r="E18" s="3" t="s">
        <v>350</v>
      </c>
      <c r="F18" s="2" t="s">
        <v>349</v>
      </c>
      <c r="G18" s="3" t="s">
        <v>2</v>
      </c>
      <c r="H18" s="2" t="s">
        <v>348</v>
      </c>
      <c r="I18" s="3" t="s">
        <v>347</v>
      </c>
      <c r="J18" s="2" t="s">
        <v>2</v>
      </c>
      <c r="K18" s="3" t="s">
        <v>346</v>
      </c>
      <c r="L18" s="2" t="s">
        <v>345</v>
      </c>
      <c r="M18" s="3" t="s">
        <v>2</v>
      </c>
    </row>
    <row r="19" spans="1:13" x14ac:dyDescent="0.2">
      <c r="A19" s="4" t="s">
        <v>98</v>
      </c>
      <c r="B19" s="2" t="s">
        <v>344</v>
      </c>
      <c r="C19" s="3" t="s">
        <v>343</v>
      </c>
      <c r="D19" s="2" t="s">
        <v>2</v>
      </c>
      <c r="E19" s="3" t="s">
        <v>342</v>
      </c>
      <c r="F19" s="2" t="s">
        <v>341</v>
      </c>
      <c r="G19" s="3" t="s">
        <v>2</v>
      </c>
      <c r="H19" s="2" t="s">
        <v>340</v>
      </c>
      <c r="I19" s="3" t="s">
        <v>339</v>
      </c>
      <c r="J19" s="2" t="s">
        <v>2</v>
      </c>
      <c r="K19" s="3" t="s">
        <v>338</v>
      </c>
      <c r="L19" s="2" t="s">
        <v>337</v>
      </c>
      <c r="M19" s="3" t="s">
        <v>2</v>
      </c>
    </row>
    <row r="20" spans="1:13" x14ac:dyDescent="0.2">
      <c r="A20" s="4" t="s">
        <v>97</v>
      </c>
      <c r="B20" s="2" t="s">
        <v>2</v>
      </c>
      <c r="C20" s="3" t="s">
        <v>336</v>
      </c>
      <c r="D20" s="2" t="s">
        <v>2</v>
      </c>
      <c r="E20" s="3" t="s">
        <v>335</v>
      </c>
      <c r="F20" s="2" t="s">
        <v>334</v>
      </c>
      <c r="G20" s="3" t="s">
        <v>2</v>
      </c>
      <c r="H20" s="2" t="s">
        <v>333</v>
      </c>
      <c r="I20" s="3" t="s">
        <v>332</v>
      </c>
      <c r="J20" s="2" t="s">
        <v>2</v>
      </c>
      <c r="K20" s="3" t="s">
        <v>331</v>
      </c>
      <c r="L20" s="2" t="s">
        <v>330</v>
      </c>
      <c r="M20" s="3" t="s">
        <v>2</v>
      </c>
    </row>
    <row r="21" spans="1:13" x14ac:dyDescent="0.2">
      <c r="A21" s="4" t="s">
        <v>95</v>
      </c>
      <c r="B21" s="2" t="s">
        <v>2</v>
      </c>
      <c r="C21" s="3" t="s">
        <v>329</v>
      </c>
      <c r="D21" s="2" t="s">
        <v>2</v>
      </c>
      <c r="E21" s="3" t="s">
        <v>328</v>
      </c>
      <c r="F21" s="2" t="s">
        <v>327</v>
      </c>
      <c r="G21" s="3" t="s">
        <v>2</v>
      </c>
      <c r="H21" s="2" t="s">
        <v>326</v>
      </c>
      <c r="I21" s="3" t="s">
        <v>325</v>
      </c>
      <c r="J21" s="2" t="s">
        <v>2</v>
      </c>
      <c r="K21" s="3" t="s">
        <v>324</v>
      </c>
      <c r="L21" s="2" t="s">
        <v>323</v>
      </c>
      <c r="M21" s="3" t="s">
        <v>2</v>
      </c>
    </row>
    <row r="22" spans="1:13" x14ac:dyDescent="0.2">
      <c r="A22" s="7" t="s">
        <v>96</v>
      </c>
      <c r="B22" s="2"/>
      <c r="C22" s="3"/>
      <c r="D22" s="2"/>
      <c r="E22" s="3"/>
      <c r="F22" s="2"/>
      <c r="G22" s="3"/>
      <c r="H22" s="2"/>
      <c r="I22" s="3"/>
      <c r="J22" s="2"/>
      <c r="K22" s="3"/>
      <c r="L22" s="2"/>
      <c r="M22" s="3"/>
    </row>
    <row r="23" spans="1:13" x14ac:dyDescent="0.2">
      <c r="A23" s="4" t="s">
        <v>95</v>
      </c>
      <c r="B23" s="2" t="s">
        <v>322</v>
      </c>
      <c r="C23" s="3" t="s">
        <v>321</v>
      </c>
      <c r="D23" s="2" t="s">
        <v>2</v>
      </c>
      <c r="E23" s="3" t="s">
        <v>320</v>
      </c>
      <c r="F23" s="2" t="s">
        <v>319</v>
      </c>
      <c r="G23" s="3" t="s">
        <v>318</v>
      </c>
      <c r="H23" s="2" t="s">
        <v>317</v>
      </c>
      <c r="I23" s="3" t="s">
        <v>316</v>
      </c>
      <c r="J23" s="2" t="s">
        <v>315</v>
      </c>
      <c r="K23" s="3" t="s">
        <v>314</v>
      </c>
      <c r="L23" s="2" t="s">
        <v>313</v>
      </c>
      <c r="M23" s="3" t="s">
        <v>312</v>
      </c>
    </row>
    <row r="24" spans="1:13" x14ac:dyDescent="0.2">
      <c r="A24" s="4" t="s">
        <v>94</v>
      </c>
      <c r="B24" s="2" t="s">
        <v>311</v>
      </c>
      <c r="C24" s="3" t="s">
        <v>310</v>
      </c>
      <c r="D24" s="2" t="s">
        <v>2</v>
      </c>
      <c r="E24" s="3" t="s">
        <v>309</v>
      </c>
      <c r="F24" s="2" t="s">
        <v>308</v>
      </c>
      <c r="G24" s="3" t="s">
        <v>307</v>
      </c>
      <c r="H24" s="2" t="s">
        <v>306</v>
      </c>
      <c r="I24" s="3" t="s">
        <v>305</v>
      </c>
      <c r="J24" s="2" t="s">
        <v>304</v>
      </c>
      <c r="K24" s="3" t="s">
        <v>303</v>
      </c>
      <c r="L24" s="2" t="s">
        <v>302</v>
      </c>
      <c r="M24" s="3" t="s">
        <v>301</v>
      </c>
    </row>
    <row r="25" spans="1:13" x14ac:dyDescent="0.2">
      <c r="A25" s="4" t="s">
        <v>93</v>
      </c>
      <c r="B25" s="2" t="s">
        <v>300</v>
      </c>
      <c r="C25" s="3" t="s">
        <v>299</v>
      </c>
      <c r="D25" s="2" t="s">
        <v>2</v>
      </c>
      <c r="E25" s="3" t="s">
        <v>298</v>
      </c>
      <c r="F25" s="2" t="s">
        <v>297</v>
      </c>
      <c r="G25" s="3" t="s">
        <v>296</v>
      </c>
      <c r="H25" s="2" t="s">
        <v>295</v>
      </c>
      <c r="I25" s="3" t="s">
        <v>294</v>
      </c>
      <c r="J25" s="2" t="s">
        <v>293</v>
      </c>
      <c r="K25" s="3" t="s">
        <v>292</v>
      </c>
      <c r="L25" s="2" t="s">
        <v>291</v>
      </c>
      <c r="M25" s="3" t="s">
        <v>290</v>
      </c>
    </row>
    <row r="26" spans="1:13" x14ac:dyDescent="0.2">
      <c r="A26" s="4" t="s">
        <v>92</v>
      </c>
      <c r="B26" s="2" t="s">
        <v>289</v>
      </c>
      <c r="C26" s="3" t="s">
        <v>288</v>
      </c>
      <c r="D26" s="2" t="s">
        <v>2</v>
      </c>
      <c r="E26" s="3" t="s">
        <v>287</v>
      </c>
      <c r="F26" s="2" t="s">
        <v>286</v>
      </c>
      <c r="G26" s="3" t="s">
        <v>285</v>
      </c>
      <c r="H26" s="2" t="s">
        <v>284</v>
      </c>
      <c r="I26" s="3" t="s">
        <v>283</v>
      </c>
      <c r="J26" s="2" t="s">
        <v>282</v>
      </c>
      <c r="K26" s="3" t="s">
        <v>281</v>
      </c>
      <c r="L26" s="2" t="s">
        <v>280</v>
      </c>
      <c r="M26" s="3" t="s">
        <v>279</v>
      </c>
    </row>
    <row r="27" spans="1:13" x14ac:dyDescent="0.2">
      <c r="A27" s="4" t="s">
        <v>91</v>
      </c>
      <c r="B27" s="2" t="s">
        <v>278</v>
      </c>
      <c r="C27" s="3" t="s">
        <v>277</v>
      </c>
      <c r="D27" s="2" t="s">
        <v>2</v>
      </c>
      <c r="E27" s="3" t="s">
        <v>276</v>
      </c>
      <c r="F27" s="2" t="s">
        <v>275</v>
      </c>
      <c r="G27" s="3" t="s">
        <v>274</v>
      </c>
      <c r="H27" s="2" t="s">
        <v>273</v>
      </c>
      <c r="I27" s="3" t="s">
        <v>272</v>
      </c>
      <c r="J27" s="2" t="s">
        <v>271</v>
      </c>
      <c r="K27" s="3" t="s">
        <v>270</v>
      </c>
      <c r="L27" s="2" t="s">
        <v>269</v>
      </c>
      <c r="M27" s="3" t="s">
        <v>268</v>
      </c>
    </row>
    <row r="28" spans="1:13" x14ac:dyDescent="0.2">
      <c r="A28" s="4" t="s">
        <v>90</v>
      </c>
      <c r="B28" s="2" t="s">
        <v>267</v>
      </c>
      <c r="C28" s="3" t="s">
        <v>266</v>
      </c>
      <c r="D28" s="2" t="s">
        <v>2</v>
      </c>
      <c r="E28" s="3" t="s">
        <v>265</v>
      </c>
      <c r="F28" s="2" t="s">
        <v>264</v>
      </c>
      <c r="G28" s="3" t="s">
        <v>263</v>
      </c>
      <c r="H28" s="2" t="s">
        <v>262</v>
      </c>
      <c r="I28" s="3" t="s">
        <v>261</v>
      </c>
      <c r="J28" s="2" t="s">
        <v>260</v>
      </c>
      <c r="K28" s="3" t="s">
        <v>259</v>
      </c>
      <c r="L28" s="2" t="s">
        <v>258</v>
      </c>
      <c r="M28" s="3" t="s">
        <v>257</v>
      </c>
    </row>
    <row r="29" spans="1:13" x14ac:dyDescent="0.2">
      <c r="A29" s="4" t="s">
        <v>88</v>
      </c>
      <c r="B29" s="2" t="s">
        <v>256</v>
      </c>
      <c r="C29" s="3" t="s">
        <v>255</v>
      </c>
      <c r="D29" s="2" t="s">
        <v>2</v>
      </c>
      <c r="E29" s="3" t="s">
        <v>254</v>
      </c>
      <c r="F29" s="2" t="s">
        <v>253</v>
      </c>
      <c r="G29" s="3" t="s">
        <v>252</v>
      </c>
      <c r="H29" s="2" t="s">
        <v>251</v>
      </c>
      <c r="I29" s="3" t="s">
        <v>250</v>
      </c>
      <c r="J29" s="2" t="s">
        <v>249</v>
      </c>
      <c r="K29" s="3" t="s">
        <v>248</v>
      </c>
      <c r="L29" s="2" t="s">
        <v>247</v>
      </c>
      <c r="M29" s="3" t="s">
        <v>246</v>
      </c>
    </row>
    <row r="30" spans="1:13" x14ac:dyDescent="0.2">
      <c r="A30" s="7" t="s">
        <v>89</v>
      </c>
      <c r="B30" s="2"/>
      <c r="C30" s="3"/>
      <c r="D30" s="2"/>
      <c r="E30" s="3"/>
      <c r="F30" s="2"/>
      <c r="G30" s="3"/>
      <c r="H30" s="2"/>
      <c r="I30" s="3"/>
      <c r="J30" s="2"/>
      <c r="K30" s="3"/>
      <c r="L30" s="2"/>
      <c r="M30" s="3"/>
    </row>
    <row r="31" spans="1:13" x14ac:dyDescent="0.2">
      <c r="A31" s="4" t="s">
        <v>88</v>
      </c>
      <c r="B31" s="2" t="s">
        <v>245</v>
      </c>
      <c r="C31" s="3" t="s">
        <v>244</v>
      </c>
      <c r="D31" s="2" t="s">
        <v>2</v>
      </c>
      <c r="E31" s="3" t="s">
        <v>243</v>
      </c>
      <c r="F31" s="2" t="s">
        <v>242</v>
      </c>
      <c r="G31" s="3" t="s">
        <v>241</v>
      </c>
      <c r="H31" s="2" t="s">
        <v>240</v>
      </c>
      <c r="I31" s="3" t="s">
        <v>239</v>
      </c>
      <c r="J31" s="2" t="s">
        <v>238</v>
      </c>
      <c r="K31" s="3" t="s">
        <v>237</v>
      </c>
      <c r="L31" s="2" t="s">
        <v>236</v>
      </c>
      <c r="M31" s="3" t="s">
        <v>235</v>
      </c>
    </row>
    <row r="32" spans="1:13" x14ac:dyDescent="0.2">
      <c r="A32" s="4" t="s">
        <v>87</v>
      </c>
      <c r="B32" s="2" t="s">
        <v>234</v>
      </c>
      <c r="C32" s="3" t="s">
        <v>233</v>
      </c>
      <c r="D32" s="2" t="s">
        <v>2</v>
      </c>
      <c r="E32" s="3" t="s">
        <v>232</v>
      </c>
      <c r="F32" s="2" t="s">
        <v>231</v>
      </c>
      <c r="G32" s="3" t="s">
        <v>230</v>
      </c>
      <c r="H32" s="2" t="s">
        <v>229</v>
      </c>
      <c r="I32" s="3" t="s">
        <v>228</v>
      </c>
      <c r="J32" s="2" t="s">
        <v>227</v>
      </c>
      <c r="K32" s="3" t="s">
        <v>226</v>
      </c>
      <c r="L32" s="2" t="s">
        <v>225</v>
      </c>
      <c r="M32" s="3" t="s">
        <v>224</v>
      </c>
    </row>
    <row r="33" spans="1:13" x14ac:dyDescent="0.2">
      <c r="A33" s="4" t="s">
        <v>86</v>
      </c>
      <c r="B33" s="2" t="s">
        <v>223</v>
      </c>
      <c r="C33" s="3" t="s">
        <v>222</v>
      </c>
      <c r="D33" s="2" t="s">
        <v>2</v>
      </c>
      <c r="E33" s="3" t="s">
        <v>221</v>
      </c>
      <c r="F33" s="2" t="s">
        <v>220</v>
      </c>
      <c r="G33" s="3" t="s">
        <v>219</v>
      </c>
      <c r="H33" s="2" t="s">
        <v>218</v>
      </c>
      <c r="I33" s="3" t="s">
        <v>217</v>
      </c>
      <c r="J33" s="2" t="s">
        <v>216</v>
      </c>
      <c r="K33" s="3" t="s">
        <v>215</v>
      </c>
      <c r="L33" s="2" t="s">
        <v>214</v>
      </c>
      <c r="M33" s="3" t="s">
        <v>213</v>
      </c>
    </row>
    <row r="34" spans="1:13" x14ac:dyDescent="0.2">
      <c r="A34" s="4" t="s">
        <v>85</v>
      </c>
      <c r="B34" s="2" t="s">
        <v>212</v>
      </c>
      <c r="C34" s="3" t="s">
        <v>211</v>
      </c>
      <c r="D34" s="2" t="s">
        <v>2</v>
      </c>
      <c r="E34" s="3" t="s">
        <v>210</v>
      </c>
      <c r="F34" s="2" t="s">
        <v>209</v>
      </c>
      <c r="G34" s="3" t="s">
        <v>208</v>
      </c>
      <c r="H34" s="2" t="s">
        <v>207</v>
      </c>
      <c r="I34" s="3" t="s">
        <v>206</v>
      </c>
      <c r="J34" s="2" t="s">
        <v>205</v>
      </c>
      <c r="K34" s="3" t="s">
        <v>204</v>
      </c>
      <c r="L34" s="2" t="s">
        <v>203</v>
      </c>
      <c r="M34" s="3" t="s">
        <v>202</v>
      </c>
    </row>
    <row r="35" spans="1:13" x14ac:dyDescent="0.2">
      <c r="A35" s="4" t="s">
        <v>84</v>
      </c>
      <c r="B35" s="2" t="s">
        <v>201</v>
      </c>
      <c r="C35" s="3" t="s">
        <v>200</v>
      </c>
      <c r="D35" s="2" t="s">
        <v>2</v>
      </c>
      <c r="E35" s="3" t="s">
        <v>199</v>
      </c>
      <c r="F35" s="2" t="s">
        <v>198</v>
      </c>
      <c r="G35" s="3" t="s">
        <v>197</v>
      </c>
      <c r="H35" s="2" t="s">
        <v>196</v>
      </c>
      <c r="I35" s="3" t="s">
        <v>195</v>
      </c>
      <c r="J35" s="2" t="s">
        <v>194</v>
      </c>
      <c r="K35" s="3" t="s">
        <v>193</v>
      </c>
      <c r="L35" s="2" t="s">
        <v>192</v>
      </c>
      <c r="M35" s="3" t="s">
        <v>191</v>
      </c>
    </row>
    <row r="36" spans="1:13" x14ac:dyDescent="0.2">
      <c r="A36" s="4" t="s">
        <v>82</v>
      </c>
      <c r="B36" s="2" t="s">
        <v>190</v>
      </c>
      <c r="C36" s="3" t="s">
        <v>189</v>
      </c>
      <c r="D36" s="2" t="s">
        <v>2</v>
      </c>
      <c r="E36" s="3" t="s">
        <v>188</v>
      </c>
      <c r="F36" s="2" t="s">
        <v>187</v>
      </c>
      <c r="G36" s="3" t="s">
        <v>186</v>
      </c>
      <c r="H36" s="2" t="s">
        <v>185</v>
      </c>
      <c r="I36" s="3" t="s">
        <v>184</v>
      </c>
      <c r="J36" s="2" t="s">
        <v>183</v>
      </c>
      <c r="K36" s="3" t="s">
        <v>182</v>
      </c>
      <c r="L36" s="2" t="s">
        <v>181</v>
      </c>
      <c r="M36" s="3" t="s">
        <v>180</v>
      </c>
    </row>
    <row r="37" spans="1:13" x14ac:dyDescent="0.2">
      <c r="A37" s="7" t="s">
        <v>83</v>
      </c>
      <c r="B37" s="2"/>
      <c r="C37" s="3"/>
      <c r="D37" s="2"/>
      <c r="E37" s="3"/>
      <c r="F37" s="2"/>
      <c r="G37" s="3"/>
      <c r="H37" s="2"/>
      <c r="I37" s="3"/>
      <c r="J37" s="2"/>
      <c r="K37" s="3"/>
      <c r="L37" s="2"/>
      <c r="M37" s="3"/>
    </row>
    <row r="38" spans="1:13" x14ac:dyDescent="0.2">
      <c r="A38" s="4" t="s">
        <v>82</v>
      </c>
      <c r="B38" s="2">
        <v>26690</v>
      </c>
      <c r="C38" s="3">
        <v>30062</v>
      </c>
      <c r="D38" s="2">
        <v>24409</v>
      </c>
      <c r="E38" s="3" t="s">
        <v>179</v>
      </c>
      <c r="F38" s="2" t="s">
        <v>178</v>
      </c>
      <c r="G38" s="3" t="s">
        <v>177</v>
      </c>
      <c r="H38" s="2" t="s">
        <v>176</v>
      </c>
      <c r="I38" s="3" t="s">
        <v>175</v>
      </c>
      <c r="J38" s="2" t="s">
        <v>174</v>
      </c>
      <c r="K38" s="3" t="s">
        <v>173</v>
      </c>
      <c r="L38" s="2" t="s">
        <v>172</v>
      </c>
      <c r="M38" s="3" t="s">
        <v>171</v>
      </c>
    </row>
    <row r="39" spans="1:13" x14ac:dyDescent="0.2">
      <c r="A39" s="4" t="s">
        <v>81</v>
      </c>
      <c r="B39" s="2">
        <v>29008</v>
      </c>
      <c r="C39" s="3">
        <v>34126</v>
      </c>
      <c r="D39" s="2">
        <v>27921</v>
      </c>
      <c r="E39" s="3" t="s">
        <v>170</v>
      </c>
      <c r="F39" s="2" t="s">
        <v>169</v>
      </c>
      <c r="G39" s="3" t="s">
        <v>168</v>
      </c>
      <c r="H39" s="2" t="s">
        <v>167</v>
      </c>
      <c r="I39" s="3" t="s">
        <v>166</v>
      </c>
      <c r="J39" s="2" t="s">
        <v>165</v>
      </c>
      <c r="K39" s="3" t="s">
        <v>164</v>
      </c>
      <c r="L39" s="2" t="s">
        <v>163</v>
      </c>
      <c r="M39" s="3" t="s">
        <v>162</v>
      </c>
    </row>
    <row r="40" spans="1:13" x14ac:dyDescent="0.2">
      <c r="A40" s="4" t="s">
        <v>80</v>
      </c>
      <c r="B40" s="2">
        <v>30293</v>
      </c>
      <c r="C40" s="3">
        <v>39166</v>
      </c>
      <c r="D40" s="2">
        <v>30562</v>
      </c>
      <c r="E40" s="3" t="s">
        <v>161</v>
      </c>
      <c r="F40" s="2" t="s">
        <v>160</v>
      </c>
      <c r="G40" s="3" t="s">
        <v>159</v>
      </c>
      <c r="H40" s="2" t="s">
        <v>158</v>
      </c>
      <c r="I40" s="3" t="s">
        <v>157</v>
      </c>
      <c r="J40" s="2" t="s">
        <v>156</v>
      </c>
      <c r="K40" s="3" t="s">
        <v>155</v>
      </c>
      <c r="L40" s="2" t="s">
        <v>154</v>
      </c>
      <c r="M40" s="3" t="s">
        <v>153</v>
      </c>
    </row>
    <row r="41" spans="1:13" x14ac:dyDescent="0.2">
      <c r="A41" s="4" t="s">
        <v>79</v>
      </c>
      <c r="B41" s="2">
        <v>31722</v>
      </c>
      <c r="C41" s="3">
        <v>41314</v>
      </c>
      <c r="D41" s="2">
        <v>33271</v>
      </c>
      <c r="E41" s="3" t="s">
        <v>152</v>
      </c>
      <c r="F41" s="2" t="s">
        <v>151</v>
      </c>
      <c r="G41" s="3" t="s">
        <v>150</v>
      </c>
      <c r="H41" s="2" t="s">
        <v>149</v>
      </c>
      <c r="I41" s="3" t="s">
        <v>148</v>
      </c>
      <c r="J41" s="2" t="s">
        <v>147</v>
      </c>
      <c r="K41" s="3" t="s">
        <v>146</v>
      </c>
      <c r="L41" s="2" t="s">
        <v>145</v>
      </c>
      <c r="M41" s="3" t="s">
        <v>144</v>
      </c>
    </row>
    <row r="42" spans="1:13" x14ac:dyDescent="0.2">
      <c r="A42" s="4" t="s">
        <v>78</v>
      </c>
      <c r="B42" s="2">
        <v>35394</v>
      </c>
      <c r="C42" s="3">
        <v>43193</v>
      </c>
      <c r="D42" s="2">
        <v>37436</v>
      </c>
      <c r="E42" s="3" t="s">
        <v>143</v>
      </c>
      <c r="F42" s="2" t="s">
        <v>142</v>
      </c>
      <c r="G42" s="3" t="s">
        <v>141</v>
      </c>
      <c r="H42" s="2" t="s">
        <v>140</v>
      </c>
      <c r="I42" s="3" t="s">
        <v>139</v>
      </c>
      <c r="J42" s="2" t="s">
        <v>138</v>
      </c>
      <c r="K42" s="3" t="s">
        <v>137</v>
      </c>
      <c r="L42" s="2" t="s">
        <v>136</v>
      </c>
      <c r="M42" s="3" t="s">
        <v>135</v>
      </c>
    </row>
    <row r="43" spans="1:13" x14ac:dyDescent="0.2">
      <c r="A43" s="4" t="s">
        <v>77</v>
      </c>
      <c r="B43" s="2">
        <v>60774</v>
      </c>
      <c r="C43" s="3">
        <v>47394</v>
      </c>
      <c r="D43" s="2">
        <v>37183</v>
      </c>
      <c r="E43" s="3" t="s">
        <v>134</v>
      </c>
      <c r="F43" s="2" t="s">
        <v>133</v>
      </c>
      <c r="G43" s="3" t="s">
        <v>132</v>
      </c>
      <c r="H43" s="2" t="s">
        <v>131</v>
      </c>
      <c r="I43" s="3" t="s">
        <v>130</v>
      </c>
      <c r="J43" s="2" t="s">
        <v>129</v>
      </c>
      <c r="K43" s="3" t="s">
        <v>128</v>
      </c>
      <c r="L43" s="2" t="s">
        <v>127</v>
      </c>
      <c r="M43" s="3" t="s">
        <v>126</v>
      </c>
    </row>
    <row r="44" spans="1:13" x14ac:dyDescent="0.2">
      <c r="A44" s="4" t="s">
        <v>76</v>
      </c>
      <c r="B44" s="2">
        <v>66136</v>
      </c>
      <c r="C44" s="3">
        <v>53507</v>
      </c>
      <c r="D44" s="2">
        <v>43354</v>
      </c>
      <c r="E44" s="3" t="s">
        <v>125</v>
      </c>
      <c r="F44" s="2" t="s">
        <v>124</v>
      </c>
      <c r="G44" s="3" t="s">
        <v>123</v>
      </c>
      <c r="H44" s="2" t="s">
        <v>122</v>
      </c>
      <c r="I44" s="3" t="s">
        <v>121</v>
      </c>
      <c r="J44" s="2" t="s">
        <v>120</v>
      </c>
      <c r="K44" s="3" t="s">
        <v>119</v>
      </c>
      <c r="L44" s="2" t="s">
        <v>118</v>
      </c>
      <c r="M44" s="3" t="s">
        <v>117</v>
      </c>
    </row>
    <row r="45" spans="1:13" x14ac:dyDescent="0.2">
      <c r="A45" s="7" t="s">
        <v>75</v>
      </c>
      <c r="B45" s="2"/>
      <c r="C45" s="3"/>
      <c r="D45" s="2"/>
      <c r="E45" s="3"/>
      <c r="F45" s="2"/>
      <c r="G45" s="3"/>
      <c r="H45" s="2"/>
      <c r="I45" s="3"/>
      <c r="J45" s="2"/>
      <c r="K45" s="3"/>
      <c r="L45" s="2"/>
      <c r="M45" s="3"/>
    </row>
    <row r="46" spans="1:13" x14ac:dyDescent="0.2">
      <c r="A46" s="4" t="s">
        <v>74</v>
      </c>
      <c r="B46" s="2">
        <v>158667</v>
      </c>
      <c r="C46" s="3">
        <v>93112</v>
      </c>
      <c r="D46" s="2">
        <v>91121</v>
      </c>
      <c r="E46" s="3">
        <v>47155</v>
      </c>
      <c r="F46" s="2">
        <v>32002</v>
      </c>
      <c r="G46" s="3">
        <v>100305</v>
      </c>
      <c r="H46" s="2">
        <v>51543</v>
      </c>
      <c r="I46" s="3">
        <v>88177</v>
      </c>
      <c r="J46" s="2">
        <v>158967</v>
      </c>
      <c r="K46" s="3">
        <v>185001</v>
      </c>
      <c r="L46" s="2">
        <v>119649</v>
      </c>
      <c r="M46" s="3">
        <v>63462</v>
      </c>
    </row>
    <row r="47" spans="1:13" x14ac:dyDescent="0.2">
      <c r="A47" s="4" t="s">
        <v>73</v>
      </c>
      <c r="B47" s="2">
        <v>160553</v>
      </c>
      <c r="C47" s="3">
        <v>97257</v>
      </c>
      <c r="D47" s="2">
        <v>92732</v>
      </c>
      <c r="E47" s="3">
        <v>50501</v>
      </c>
      <c r="F47" s="2">
        <v>32908</v>
      </c>
      <c r="G47" s="3">
        <v>106318</v>
      </c>
      <c r="H47" s="2">
        <v>53157</v>
      </c>
      <c r="I47" s="3">
        <v>90064</v>
      </c>
      <c r="J47" s="2">
        <v>169336</v>
      </c>
      <c r="K47" s="3">
        <v>192220</v>
      </c>
      <c r="L47" s="2">
        <v>119196</v>
      </c>
      <c r="M47" s="3">
        <v>65538</v>
      </c>
    </row>
    <row r="48" spans="1:13" x14ac:dyDescent="0.2">
      <c r="A48" s="4" t="s">
        <v>72</v>
      </c>
      <c r="B48" s="2">
        <v>168897</v>
      </c>
      <c r="C48" s="3">
        <v>102191</v>
      </c>
      <c r="D48" s="2">
        <v>96039</v>
      </c>
      <c r="E48" s="3">
        <v>54645</v>
      </c>
      <c r="F48" s="2">
        <v>34044</v>
      </c>
      <c r="G48" s="3">
        <v>112803</v>
      </c>
      <c r="H48" s="2">
        <v>53811</v>
      </c>
      <c r="I48" s="3">
        <v>94570</v>
      </c>
      <c r="J48" s="2">
        <v>180615</v>
      </c>
      <c r="K48" s="3">
        <v>200702</v>
      </c>
      <c r="L48" s="2">
        <v>129127</v>
      </c>
      <c r="M48" s="3">
        <v>68572</v>
      </c>
    </row>
    <row r="49" spans="1:13" x14ac:dyDescent="0.2">
      <c r="A49" s="4" t="s">
        <v>71</v>
      </c>
      <c r="B49" s="2">
        <v>180675</v>
      </c>
      <c r="C49" s="3">
        <v>107117</v>
      </c>
      <c r="D49" s="2">
        <v>101424</v>
      </c>
      <c r="E49" s="3">
        <v>63992</v>
      </c>
      <c r="F49" s="2">
        <v>34583</v>
      </c>
      <c r="G49" s="3">
        <v>118788</v>
      </c>
      <c r="H49" s="2">
        <v>54520</v>
      </c>
      <c r="I49" s="3">
        <v>100754</v>
      </c>
      <c r="J49" s="2">
        <v>182867</v>
      </c>
      <c r="K49" s="3">
        <v>213669</v>
      </c>
      <c r="L49" s="2">
        <v>117102</v>
      </c>
      <c r="M49" s="3">
        <v>72805</v>
      </c>
    </row>
    <row r="50" spans="1:13" x14ac:dyDescent="0.2">
      <c r="A50" s="4" t="s">
        <v>70</v>
      </c>
      <c r="B50" s="2">
        <v>195066</v>
      </c>
      <c r="C50" s="3">
        <v>115875</v>
      </c>
      <c r="D50" s="2">
        <v>112267</v>
      </c>
      <c r="E50" s="3">
        <v>61612</v>
      </c>
      <c r="F50" s="2">
        <v>36973</v>
      </c>
      <c r="G50" s="3">
        <v>126952</v>
      </c>
      <c r="H50" s="2">
        <v>57255</v>
      </c>
      <c r="I50" s="3">
        <v>106237</v>
      </c>
      <c r="J50" s="2">
        <v>195205</v>
      </c>
      <c r="K50" s="3">
        <v>233115</v>
      </c>
      <c r="L50" s="2">
        <v>121000</v>
      </c>
      <c r="M50" s="3">
        <v>77659</v>
      </c>
    </row>
    <row r="51" spans="1:13" x14ac:dyDescent="0.2">
      <c r="A51" s="4" t="s">
        <v>69</v>
      </c>
      <c r="B51" s="2">
        <v>207355</v>
      </c>
      <c r="C51" s="3">
        <v>123206</v>
      </c>
      <c r="D51" s="2">
        <v>121512</v>
      </c>
      <c r="E51" s="3">
        <v>69860</v>
      </c>
      <c r="F51" s="2">
        <v>40641</v>
      </c>
      <c r="G51" s="3">
        <v>138286</v>
      </c>
      <c r="H51" s="2">
        <v>60618</v>
      </c>
      <c r="I51" s="3">
        <v>118112</v>
      </c>
      <c r="J51" s="2">
        <v>208230</v>
      </c>
      <c r="K51" s="3">
        <v>244255</v>
      </c>
      <c r="L51" s="2">
        <v>126556</v>
      </c>
      <c r="M51" s="3">
        <v>83003</v>
      </c>
    </row>
    <row r="52" spans="1:13" x14ac:dyDescent="0.2">
      <c r="A52" s="4" t="s">
        <v>68</v>
      </c>
      <c r="B52" s="2">
        <v>232483</v>
      </c>
      <c r="C52" s="3">
        <v>133029</v>
      </c>
      <c r="D52" s="2">
        <v>132293</v>
      </c>
      <c r="E52" s="3">
        <v>76358</v>
      </c>
      <c r="F52" s="2">
        <v>42798</v>
      </c>
      <c r="G52" s="3">
        <v>147204</v>
      </c>
      <c r="H52" s="2">
        <v>64007</v>
      </c>
      <c r="I52" s="3">
        <v>130670</v>
      </c>
      <c r="J52" s="2">
        <v>223083</v>
      </c>
      <c r="K52" s="3">
        <v>255431</v>
      </c>
      <c r="L52" s="2">
        <v>135763</v>
      </c>
      <c r="M52" s="3">
        <v>87828</v>
      </c>
    </row>
    <row r="53" spans="1:13" x14ac:dyDescent="0.2">
      <c r="A53" s="4" t="s">
        <v>67</v>
      </c>
      <c r="B53" s="2">
        <v>242002</v>
      </c>
      <c r="C53" s="3">
        <v>142941</v>
      </c>
      <c r="D53" s="2">
        <v>143618</v>
      </c>
      <c r="E53" s="3">
        <v>82632</v>
      </c>
      <c r="F53" s="2">
        <v>44421</v>
      </c>
      <c r="G53" s="3">
        <v>155151</v>
      </c>
      <c r="H53" s="2">
        <v>67300</v>
      </c>
      <c r="I53" s="3" t="s">
        <v>2</v>
      </c>
      <c r="J53" s="2">
        <v>234998</v>
      </c>
      <c r="K53" s="3">
        <v>269505</v>
      </c>
      <c r="L53" s="2">
        <v>142583</v>
      </c>
      <c r="M53" s="3">
        <v>92085</v>
      </c>
    </row>
    <row r="54" spans="1:13" x14ac:dyDescent="0.2">
      <c r="A54" s="4" t="s">
        <v>66</v>
      </c>
      <c r="B54" s="2">
        <v>255772</v>
      </c>
      <c r="C54" s="3">
        <v>153853</v>
      </c>
      <c r="D54" s="2">
        <v>153927</v>
      </c>
      <c r="E54" s="3">
        <v>89285</v>
      </c>
      <c r="F54" s="2">
        <v>45648</v>
      </c>
      <c r="G54" s="3" t="s">
        <v>2</v>
      </c>
      <c r="H54" s="2">
        <v>71757</v>
      </c>
      <c r="I54" s="3" t="s">
        <v>2</v>
      </c>
      <c r="J54" s="2" t="s">
        <v>2</v>
      </c>
      <c r="K54" s="3">
        <v>283636</v>
      </c>
      <c r="L54" s="2">
        <v>150744</v>
      </c>
      <c r="M54" s="3">
        <v>94954</v>
      </c>
    </row>
    <row r="56" spans="1:13" x14ac:dyDescent="0.2">
      <c r="A56" s="1" t="s">
        <v>65</v>
      </c>
    </row>
    <row r="57" spans="1:13" x14ac:dyDescent="0.2">
      <c r="A57" s="1" t="s">
        <v>64</v>
      </c>
    </row>
  </sheetData>
  <mergeCells count="11">
    <mergeCell ref="L4:L6"/>
    <mergeCell ref="M4:M6"/>
    <mergeCell ref="A1:M1"/>
    <mergeCell ref="A2:M2"/>
    <mergeCell ref="A3:M3"/>
    <mergeCell ref="A4:A6"/>
    <mergeCell ref="B4:B6"/>
    <mergeCell ref="D4:D6"/>
    <mergeCell ref="E4:E6"/>
    <mergeCell ref="G4:G6"/>
    <mergeCell ref="K4:K6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8A226-07C8-3741-BBCB-20AEA5C36F48}">
  <dimension ref="A1:W24"/>
  <sheetViews>
    <sheetView zoomScale="150" zoomScaleNormal="15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F8" sqref="F8"/>
    </sheetView>
  </sheetViews>
  <sheetFormatPr baseColWidth="10" defaultRowHeight="16" x14ac:dyDescent="0.2"/>
  <cols>
    <col min="1" max="1" width="15.33203125" customWidth="1"/>
    <col min="3" max="4" width="11" bestFit="1" customWidth="1"/>
    <col min="5" max="5" width="13.1640625" customWidth="1"/>
    <col min="6" max="6" width="11" bestFit="1" customWidth="1"/>
    <col min="7" max="8" width="11.6640625" bestFit="1" customWidth="1"/>
    <col min="9" max="9" width="12.6640625" bestFit="1" customWidth="1"/>
  </cols>
  <sheetData>
    <row r="1" spans="1:23" x14ac:dyDescent="0.2">
      <c r="A1" t="s">
        <v>470</v>
      </c>
      <c r="C1" s="15">
        <v>1961</v>
      </c>
      <c r="D1" s="15">
        <v>1971</v>
      </c>
      <c r="E1" s="15">
        <v>1981</v>
      </c>
      <c r="F1" s="15">
        <v>1991</v>
      </c>
      <c r="G1" s="15" t="s">
        <v>88</v>
      </c>
      <c r="H1" s="15">
        <v>2011</v>
      </c>
      <c r="I1" s="15">
        <v>2018</v>
      </c>
    </row>
    <row r="2" spans="1:23" x14ac:dyDescent="0.2">
      <c r="A2" s="64">
        <v>5.6219032626840404</v>
      </c>
      <c r="C2" s="64">
        <v>2.14542764965636</v>
      </c>
      <c r="D2" s="64">
        <v>5.3248410503077253</v>
      </c>
      <c r="E2" s="64">
        <v>10.827581981266448</v>
      </c>
      <c r="F2" s="64">
        <v>13.751818943295021</v>
      </c>
      <c r="G2" s="64">
        <v>3.6449701611281853</v>
      </c>
      <c r="H2" s="64">
        <v>8.7335779002564635</v>
      </c>
      <c r="I2" s="65">
        <v>4.5555440000000003</v>
      </c>
    </row>
    <row r="3" spans="1:23" x14ac:dyDescent="0.2">
      <c r="A3" t="s">
        <v>471</v>
      </c>
      <c r="C3" s="64">
        <f>$A$2/C2</f>
        <v>2.6204114893291872</v>
      </c>
      <c r="D3" s="64">
        <f t="shared" ref="D3:I3" si="0">$A$2/D2</f>
        <v>1.0557879962180556</v>
      </c>
      <c r="E3" s="64">
        <f t="shared" si="0"/>
        <v>0.51922056765867819</v>
      </c>
      <c r="F3" s="64">
        <f t="shared" si="0"/>
        <v>0.40881161145777839</v>
      </c>
      <c r="G3" s="64">
        <f t="shared" si="0"/>
        <v>1.5423729177919958</v>
      </c>
      <c r="H3" s="64">
        <f t="shared" si="0"/>
        <v>0.64371135482961139</v>
      </c>
      <c r="I3" s="64">
        <f t="shared" si="0"/>
        <v>1.2340794563029223</v>
      </c>
    </row>
    <row r="5" spans="1:23" x14ac:dyDescent="0.2">
      <c r="B5" t="s">
        <v>113</v>
      </c>
      <c r="C5" s="15">
        <v>1961</v>
      </c>
      <c r="D5" s="15">
        <v>1971</v>
      </c>
      <c r="E5" s="15">
        <v>1981</v>
      </c>
      <c r="F5" s="15">
        <v>1991</v>
      </c>
      <c r="G5" s="15">
        <v>2001</v>
      </c>
      <c r="H5" s="15">
        <v>2011</v>
      </c>
      <c r="I5" s="15">
        <v>2018</v>
      </c>
      <c r="K5" s="15">
        <v>1961</v>
      </c>
      <c r="M5">
        <v>1971</v>
      </c>
      <c r="O5">
        <v>1981</v>
      </c>
      <c r="Q5">
        <v>1991</v>
      </c>
      <c r="S5">
        <v>2001</v>
      </c>
      <c r="U5">
        <v>2011</v>
      </c>
      <c r="W5">
        <v>2018</v>
      </c>
    </row>
    <row r="6" spans="1:23" x14ac:dyDescent="0.2">
      <c r="A6" t="s">
        <v>464</v>
      </c>
    </row>
    <row r="7" spans="1:23" x14ac:dyDescent="0.2">
      <c r="A7" t="s">
        <v>28</v>
      </c>
      <c r="C7" s="36">
        <f>'1960-69'!B7*D3</f>
        <v>559.5676379955695</v>
      </c>
      <c r="D7" s="36">
        <f>'1969-78'!C7*D3</f>
        <v>617.63597778756252</v>
      </c>
      <c r="E7" s="36">
        <f>'1980-2020 Part I'!B7*E3</f>
        <v>716.52438336897592</v>
      </c>
      <c r="F7" s="36">
        <f>'1980-2020 Part I'!B17*E3</f>
        <v>1069.594369376877</v>
      </c>
      <c r="G7" s="36">
        <f>'1980-2020 Part I'!B31*G3</f>
        <v>25563.288739484538</v>
      </c>
      <c r="H7" s="36">
        <f>'1980-2020 Part I'!B45*H3</f>
        <v>44416.083483243186</v>
      </c>
      <c r="I7" s="36">
        <f>'1980-2020 Part I'!B52*I3</f>
        <v>132343.91497338167</v>
      </c>
      <c r="K7" s="64">
        <v>249.16596710746114</v>
      </c>
      <c r="L7">
        <f>_xlfn.NORM.DIST(K7,C20,C21,FALSE)</f>
        <v>2.6805731306495003E-4</v>
      </c>
      <c r="M7" s="64">
        <v>424.42677447965838</v>
      </c>
    </row>
    <row r="8" spans="1:23" x14ac:dyDescent="0.2">
      <c r="A8" t="s">
        <v>26</v>
      </c>
      <c r="C8" s="36">
        <f>'1960-69'!B9*D3</f>
        <v>410.70153052882364</v>
      </c>
      <c r="D8" s="36">
        <f>'1969-78'!C9*D3</f>
        <v>424.42677447965838</v>
      </c>
      <c r="E8" s="36">
        <f>'1980-2020 Part I'!E7*E3</f>
        <v>476.12526054300793</v>
      </c>
      <c r="F8" s="36">
        <f>'1980-2020 Part I'!E17*E3</f>
        <v>621.50701948743779</v>
      </c>
      <c r="G8" s="36">
        <f>'1980-2020 Part I'!E31*G3</f>
        <v>10108.71210320874</v>
      </c>
      <c r="H8" s="36">
        <f>'1980-2020 Part I'!E45*H3</f>
        <v>14000.721967544048</v>
      </c>
      <c r="I8" s="36">
        <f>'1980-2020 Part I'!E52*I3</f>
        <v>35378.589853292178</v>
      </c>
      <c r="K8" s="64">
        <v>410.70153052882364</v>
      </c>
      <c r="L8">
        <f>_xlfn.NORM.DIST(K8,C20,C21,FALSE)</f>
        <v>1.5873325627078225E-3</v>
      </c>
      <c r="M8" s="64">
        <v>504.6666621922306</v>
      </c>
    </row>
    <row r="9" spans="1:23" x14ac:dyDescent="0.2">
      <c r="A9" t="s">
        <v>457</v>
      </c>
      <c r="C9" s="36">
        <f>'1960-69'!B10*D3</f>
        <v>725.32635340180423</v>
      </c>
      <c r="D9" s="36">
        <f>'1969-78'!C10*D3</f>
        <v>875.24824886476813</v>
      </c>
      <c r="E9" s="36">
        <f>'1980-2020 Part I'!H7*E3</f>
        <v>1007.2879012578356</v>
      </c>
      <c r="F9" s="36">
        <f>'1980-2020 Part I'!H17*E3</f>
        <v>1371.2615191865691</v>
      </c>
      <c r="G9" s="36">
        <f>'1980-2020 Part I'!H31*G3</f>
        <v>26570.45825480271</v>
      </c>
      <c r="H9" s="36">
        <f>'1980-2020 Part I'!H45*H3</f>
        <v>56312.513031849237</v>
      </c>
      <c r="I9" s="36">
        <f>'1980-2020 Part I'!H52*I3</f>
        <v>189425.02614521707</v>
      </c>
      <c r="K9" s="64">
        <v>478.27196228677923</v>
      </c>
      <c r="L9">
        <f>_xlfn.NORM.DIST(K9,C20,C21,FALSE)</f>
        <v>2.3165864268160012E-3</v>
      </c>
      <c r="M9" s="64">
        <v>511.00139016953892</v>
      </c>
    </row>
    <row r="10" spans="1:23" x14ac:dyDescent="0.2">
      <c r="A10" t="s">
        <v>21</v>
      </c>
      <c r="C10" s="36">
        <f>'1960-69'!B14*D3</f>
        <v>555.34448601069721</v>
      </c>
      <c r="D10" s="36">
        <f>'1969-78'!C14*D3</f>
        <v>676.76010557577365</v>
      </c>
      <c r="E10" s="36">
        <f>'1980-2020 Part II'!B7*E3</f>
        <v>789.21526284119079</v>
      </c>
      <c r="F10" s="36">
        <f>'1980-2020 Part II'!B17*E3</f>
        <v>1058.6907374560449</v>
      </c>
      <c r="G10" s="36">
        <f>'1980-2020 Part II'!B31*G3</f>
        <v>26763.254869526711</v>
      </c>
      <c r="H10" s="36">
        <f>'1980-2020 Part II'!B45*H3</f>
        <v>58103.318020985214</v>
      </c>
      <c r="I10" s="36">
        <f>'1980-2020 Part II'!B52*I3</f>
        <v>189154.76274428671</v>
      </c>
      <c r="K10" s="64">
        <v>536.34030207877231</v>
      </c>
      <c r="L10">
        <f>_xlfn.NORM.DIST(K10,C20,C21,FALSE)</f>
        <v>2.6979968216696245E-3</v>
      </c>
      <c r="M10" s="64">
        <v>513.11296616197501</v>
      </c>
    </row>
    <row r="11" spans="1:23" x14ac:dyDescent="0.2">
      <c r="A11" t="s">
        <v>458</v>
      </c>
      <c r="C11" s="36">
        <f>'1960-69'!B15*D3</f>
        <v>537.3960900749903</v>
      </c>
      <c r="D11" s="36">
        <f>'1969-78'!C15*D3</f>
        <v>627.13806975352509</v>
      </c>
      <c r="E11" s="36">
        <f>'1980-2020 Part II'!C7*E3</f>
        <v>782.98461602928671</v>
      </c>
      <c r="F11" s="36">
        <f>'1980-2020 Part II'!C17*E3</f>
        <v>942.38533030050087</v>
      </c>
      <c r="G11" s="36">
        <f>'1980-2020 Part II'!C31*G3</f>
        <v>30552.865128541645</v>
      </c>
      <c r="H11" s="36">
        <f>'1980-2020 Part II'!C45*H3</f>
        <v>63027.066174076914</v>
      </c>
      <c r="I11" s="36">
        <f>'1980-2020 Part II'!C52*I3</f>
        <v>182740.01773042412</v>
      </c>
      <c r="K11" s="64">
        <v>537.3960900749903</v>
      </c>
      <c r="L11">
        <f>_xlfn.NORM.DIST(K11,C20,C21,FALSE)</f>
        <v>2.7014945013030633E-3</v>
      </c>
      <c r="M11" s="64">
        <v>613.41282580269035</v>
      </c>
    </row>
    <row r="12" spans="1:23" x14ac:dyDescent="0.2">
      <c r="A12" t="s">
        <v>459</v>
      </c>
      <c r="C12" s="36">
        <f>'1960-69'!B17*D3</f>
        <v>786.56205718245144</v>
      </c>
      <c r="D12" s="36">
        <f>'1969-78'!C17*D3</f>
        <v>826.68200103873755</v>
      </c>
      <c r="E12" s="36">
        <f>'1980-2020 Part II'!E7*E3</f>
        <v>1264.3020822488813</v>
      </c>
      <c r="F12" s="36">
        <f>'1980-2020 Part II'!E16*E3</f>
        <v>1772.6190179867274</v>
      </c>
      <c r="G12" s="36">
        <f>'1980-2020 Part II'!E31*G3</f>
        <v>33765.627916302372</v>
      </c>
      <c r="H12" s="36">
        <f>'1980-2020 Part II'!E45*H3</f>
        <v>64111.719806964808</v>
      </c>
      <c r="I12" s="36">
        <f>'1980-2020 Part II'!E52*I3</f>
        <v>181965.01583186589</v>
      </c>
      <c r="K12" s="64">
        <v>547.95397003717085</v>
      </c>
      <c r="L12">
        <f>_xlfn.NORM.DIST(K12,C20,C21,FALSE)</f>
        <v>2.7288006519989301E-3</v>
      </c>
      <c r="M12" s="64">
        <v>617.63597778756252</v>
      </c>
    </row>
    <row r="13" spans="1:23" x14ac:dyDescent="0.2">
      <c r="A13" t="s">
        <v>19</v>
      </c>
      <c r="C13" s="36">
        <f>'1960-69'!B16*D3</f>
        <v>536.34030207877231</v>
      </c>
      <c r="D13" s="36">
        <f>'1969-78'!C16*D3</f>
        <v>511.00139016953892</v>
      </c>
      <c r="E13" s="36">
        <f>'1980-2020 Part II'!D7*E3</f>
        <v>705.10153088048503</v>
      </c>
      <c r="F13" s="36">
        <f>'1980-2020 Part II'!D17*E3</f>
        <v>880.59808274911825</v>
      </c>
      <c r="G13" s="36">
        <f>'1980-2020 Part II'!D31*G3</f>
        <v>17197.458033380753</v>
      </c>
      <c r="H13" s="36">
        <f>'1980-2020 Part II'!D45*H3</f>
        <v>24780.956026875549</v>
      </c>
      <c r="I13" s="36">
        <f>'1980-2020 Part II'!D52*I3</f>
        <v>69723.021122202495</v>
      </c>
      <c r="K13" s="64">
        <v>555.34448601069721</v>
      </c>
      <c r="L13">
        <f>_xlfn.NORM.DIST(K13,C20,C21, FALSE)</f>
        <v>2.7394753811337881E-3</v>
      </c>
      <c r="M13" s="64">
        <v>627.13806975352509</v>
      </c>
    </row>
    <row r="14" spans="1:23" x14ac:dyDescent="0.2">
      <c r="A14" t="s">
        <v>14</v>
      </c>
      <c r="C14" s="36">
        <f>'1960-69'!B21*D3</f>
        <v>249.16596710746114</v>
      </c>
      <c r="D14" s="36">
        <f>'1969-78'!C21*D3</f>
        <v>504.6666621922306</v>
      </c>
      <c r="E14" s="36">
        <f>'1980-2020 Part II'!J7*E3</f>
        <v>682.25582590350314</v>
      </c>
      <c r="F14" s="36">
        <f>'1980-2020 Part II'!J17*E3</f>
        <v>718.08204507195194</v>
      </c>
      <c r="G14" s="36">
        <f>'1980-2020 Part II'!J31*G3</f>
        <v>15744.542744820694</v>
      </c>
      <c r="H14" s="36">
        <f>'1980-2020 Part II'!J45*H3</f>
        <v>31219.356997881321</v>
      </c>
      <c r="I14" s="36">
        <f>'1980-2020 Part II'!J52*I3</f>
        <v>94304.649812300413</v>
      </c>
      <c r="K14" s="64">
        <v>559.5676379955695</v>
      </c>
      <c r="L14">
        <f>_xlfn.NORM.DIST(K14,C20,C21,FALSE)</f>
        <v>2.7424125246037997E-3</v>
      </c>
      <c r="M14" s="64">
        <v>676.76010557577365</v>
      </c>
    </row>
    <row r="15" spans="1:23" x14ac:dyDescent="0.2">
      <c r="A15" t="s">
        <v>12</v>
      </c>
      <c r="C15" s="36">
        <f>'1960-69'!B23*D3</f>
        <v>547.95397003717085</v>
      </c>
      <c r="D15" s="36">
        <f>'1969-78'!C23*D3</f>
        <v>687.3179855379542</v>
      </c>
      <c r="E15" s="36">
        <f>'1980-2020 Part II'!L7*E3</f>
        <v>634.4875336789047</v>
      </c>
      <c r="F15" s="36">
        <f>'1980-2020 Part II'!L17*E3</f>
        <v>1008.326342393153</v>
      </c>
      <c r="G15" s="36">
        <f>'1980-2020 Part II'!L31*G3</f>
        <v>19804.068264449226</v>
      </c>
      <c r="H15" s="36">
        <f>'1980-2020 Part II'!L45*H3</f>
        <v>36815.139805415136</v>
      </c>
      <c r="I15" s="36">
        <f>'1980-2020 Part II'!L52*I3</f>
        <v>96961.622881720599</v>
      </c>
      <c r="K15" s="64">
        <v>589.12970188967506</v>
      </c>
      <c r="L15">
        <f>_xlfn.NORM.DIST(K15,C20,C21, FALSE)</f>
        <v>2.6985893298387639E-3</v>
      </c>
      <c r="M15" s="64">
        <v>687.3179855379542</v>
      </c>
    </row>
    <row r="16" spans="1:23" x14ac:dyDescent="0.2">
      <c r="A16" t="s">
        <v>10</v>
      </c>
      <c r="C16" s="36">
        <f>'1960-69'!B25*D3</f>
        <v>589.12970188967506</v>
      </c>
      <c r="D16" s="36">
        <f>'1969-78'!C25*D3</f>
        <v>613.41282580269035</v>
      </c>
      <c r="E16" s="36">
        <f>1498*E3</f>
        <v>777.7924103526999</v>
      </c>
      <c r="F16" s="36">
        <f>2237*E3</f>
        <v>1161.4964098524631</v>
      </c>
      <c r="G16" s="36">
        <f>20319*G3</f>
        <v>31339.475316615564</v>
      </c>
      <c r="H16" s="36">
        <f>'1980-2020 Part III'!C46*H3</f>
        <v>59937.251670894773</v>
      </c>
      <c r="I16" s="36">
        <f>'1980-2020 Part III'!C53*I3</f>
        <v>176400.551563396</v>
      </c>
      <c r="K16" s="64">
        <v>725.32635340180423</v>
      </c>
      <c r="L16">
        <f>_xlfn.NORM.DIST(K16,C20,C21,FALSE)</f>
        <v>1.4693786879061924E-3</v>
      </c>
      <c r="M16" s="64">
        <v>762.27893326943615</v>
      </c>
    </row>
    <row r="17" spans="1:13" x14ac:dyDescent="0.2">
      <c r="A17" t="s">
        <v>460</v>
      </c>
      <c r="C17" s="36">
        <f>'1960-69'!B27*D3</f>
        <v>478.27196228677923</v>
      </c>
      <c r="D17" s="36">
        <f>'1969-78'!C27*D3</f>
        <v>513.11296616197501</v>
      </c>
      <c r="E17" s="36">
        <f>1278*E3</f>
        <v>663.56388546779067</v>
      </c>
      <c r="F17" s="36">
        <f>1652*E3</f>
        <v>857.75237777213636</v>
      </c>
      <c r="G17" s="36">
        <f>9721*G3</f>
        <v>14993.407133855992</v>
      </c>
      <c r="H17" s="36">
        <f>'1980-2020 Part III'!F46*H3</f>
        <v>20600.050777257224</v>
      </c>
      <c r="I17" s="36">
        <f>'1980-2020 Part III'!F53*I3</f>
        <v>54819.043528432107</v>
      </c>
      <c r="K17" s="64">
        <v>778.11575321270698</v>
      </c>
      <c r="L17">
        <f>_xlfn.NORM.DIST(K17,C20,C21,FALSE)</f>
        <v>9.1703272623209055E-4</v>
      </c>
      <c r="M17" s="64">
        <v>826.68200103873755</v>
      </c>
    </row>
    <row r="18" spans="1:13" x14ac:dyDescent="0.2">
      <c r="A18" t="s">
        <v>7</v>
      </c>
      <c r="C18" s="36">
        <f>'1960-69'!B28*D3</f>
        <v>778.11575321270698</v>
      </c>
      <c r="D18" s="36">
        <f>'1969-78'!C28*D3</f>
        <v>762.27893326943615</v>
      </c>
      <c r="E18" s="36">
        <f>1773*E3</f>
        <v>920.57806645883647</v>
      </c>
      <c r="F18" s="36">
        <f>2145*E3</f>
        <v>1113.7281176278648</v>
      </c>
      <c r="G18" s="36">
        <f>16244*G3</f>
        <v>25054.305676613181</v>
      </c>
      <c r="H18" s="36">
        <f>'1980-2020 Part III'!H46*H3</f>
        <v>33178.814361982659</v>
      </c>
      <c r="I18" s="36">
        <f>'1980-2020 Part III'!H53*I3</f>
        <v>83053.547409186664</v>
      </c>
      <c r="K18" s="64">
        <v>786.56205718245144</v>
      </c>
      <c r="L18">
        <f>_xlfn.NORM.DIST(K18,C20,C21,FALSE)</f>
        <v>8.400692359388154E-4</v>
      </c>
      <c r="M18" s="64">
        <v>875.24824886476813</v>
      </c>
    </row>
    <row r="20" spans="1:13" x14ac:dyDescent="0.2">
      <c r="A20" t="s">
        <v>472</v>
      </c>
      <c r="C20" s="36">
        <f>AVERAGE(C7:C18)</f>
        <v>562.82298431724178</v>
      </c>
      <c r="D20" s="36">
        <f t="shared" ref="D20:I20" si="1">AVERAGE(D7:D18)</f>
        <v>636.64016171948754</v>
      </c>
      <c r="E20" s="36">
        <f t="shared" si="1"/>
        <v>785.01822991928327</v>
      </c>
      <c r="F20" s="36">
        <f t="shared" si="1"/>
        <v>1048.0034474384036</v>
      </c>
      <c r="G20" s="36">
        <f t="shared" si="1"/>
        <v>23121.455348466847</v>
      </c>
      <c r="H20" s="36">
        <f t="shared" si="1"/>
        <v>42208.582677080842</v>
      </c>
      <c r="I20" s="36">
        <f t="shared" si="1"/>
        <v>123855.81363297549</v>
      </c>
    </row>
    <row r="21" spans="1:13" x14ac:dyDescent="0.2">
      <c r="A21" t="s">
        <v>473</v>
      </c>
      <c r="C21" s="64">
        <f>_xlfn.STDEV.P(C7:C18)</f>
        <v>145.43484970487941</v>
      </c>
      <c r="D21" s="64">
        <f t="shared" ref="D21:I21" si="2">_xlfn.STDEV.P(D7:D18)</f>
        <v>131.49753664807992</v>
      </c>
      <c r="E21" s="64">
        <f t="shared" si="2"/>
        <v>194.08566893452684</v>
      </c>
      <c r="F21" s="64">
        <f t="shared" si="2"/>
        <v>290.83802718198939</v>
      </c>
      <c r="G21" s="64">
        <f t="shared" si="2"/>
        <v>7111.2070824414741</v>
      </c>
      <c r="H21" s="64">
        <f t="shared" si="2"/>
        <v>17033.354897199668</v>
      </c>
      <c r="I21" s="64">
        <f t="shared" si="2"/>
        <v>55547.538419057906</v>
      </c>
    </row>
    <row r="22" spans="1:13" x14ac:dyDescent="0.2">
      <c r="K22" s="35">
        <f>G7-F7</f>
        <v>24493.69437010766</v>
      </c>
    </row>
    <row r="23" spans="1:13" x14ac:dyDescent="0.2">
      <c r="K23" s="35">
        <f>F7</f>
        <v>1069.594369376877</v>
      </c>
    </row>
    <row r="24" spans="1:13" x14ac:dyDescent="0.2">
      <c r="K24">
        <f>K22*100/K23</f>
        <v>2289.9984397241328</v>
      </c>
    </row>
  </sheetData>
  <sortState xmlns:xlrd2="http://schemas.microsoft.com/office/spreadsheetml/2017/richdata2" ref="M7:M18">
    <sortCondition ref="M7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B36C-4EBF-3945-AB94-17E8BDDDD0B8}">
  <dimension ref="A1:M8"/>
  <sheetViews>
    <sheetView tabSelected="1" zoomScale="150" zoomScaleNormal="150" workbookViewId="0">
      <selection activeCell="D14" sqref="D14"/>
    </sheetView>
  </sheetViews>
  <sheetFormatPr baseColWidth="10" defaultRowHeight="16" x14ac:dyDescent="0.2"/>
  <cols>
    <col min="2" max="2" width="15" customWidth="1"/>
    <col min="3" max="3" width="11" customWidth="1"/>
    <col min="7" max="7" width="14.33203125" customWidth="1"/>
    <col min="12" max="12" width="12.6640625" customWidth="1"/>
  </cols>
  <sheetData>
    <row r="1" spans="1:13" x14ac:dyDescent="0.2">
      <c r="A1" s="15" t="s">
        <v>113</v>
      </c>
      <c r="B1" s="15" t="s">
        <v>475</v>
      </c>
      <c r="C1" s="15" t="s">
        <v>26</v>
      </c>
      <c r="D1" s="15" t="s">
        <v>25</v>
      </c>
      <c r="E1" s="15" t="s">
        <v>474</v>
      </c>
      <c r="F1" s="15" t="s">
        <v>20</v>
      </c>
      <c r="G1" s="15" t="s">
        <v>476</v>
      </c>
      <c r="H1" s="15" t="s">
        <v>18</v>
      </c>
      <c r="I1" s="15" t="s">
        <v>14</v>
      </c>
      <c r="J1" s="15" t="s">
        <v>12</v>
      </c>
      <c r="K1" s="15" t="s">
        <v>477</v>
      </c>
      <c r="L1" s="15" t="s">
        <v>478</v>
      </c>
      <c r="M1" s="15" t="s">
        <v>479</v>
      </c>
    </row>
    <row r="2" spans="1:13" x14ac:dyDescent="0.2">
      <c r="A2" s="15">
        <v>1961</v>
      </c>
      <c r="B2" s="36">
        <f>'per capita - deflator '!C7</f>
        <v>559.5676379955695</v>
      </c>
      <c r="C2" s="36">
        <f>'per capita - deflator '!C8</f>
        <v>410.70153052882364</v>
      </c>
      <c r="D2" s="36">
        <f>'per capita - deflator '!C9</f>
        <v>725.32635340180423</v>
      </c>
      <c r="E2" s="36">
        <f>'per capita - deflator '!C10</f>
        <v>555.34448601069721</v>
      </c>
      <c r="F2" s="36">
        <f>'per capita - deflator '!C11</f>
        <v>537.3960900749903</v>
      </c>
      <c r="G2" s="36">
        <f>'per capita - deflator '!C13</f>
        <v>536.34030207877231</v>
      </c>
      <c r="H2" s="36">
        <f>'per capita - deflator '!C12</f>
        <v>786.56205718245144</v>
      </c>
      <c r="I2" s="36">
        <f>'per capita - deflator '!C14</f>
        <v>249.16596710746114</v>
      </c>
      <c r="J2" s="36">
        <f>'per capita - deflator '!C15</f>
        <v>547.95397003717085</v>
      </c>
      <c r="K2" s="36">
        <f>'per capita - deflator '!C16</f>
        <v>589.12970188967506</v>
      </c>
      <c r="L2" s="36">
        <f>'per capita - deflator '!C17</f>
        <v>478.27196228677923</v>
      </c>
      <c r="M2" s="36">
        <f>'per capita - deflator '!C18</f>
        <v>778.11575321270698</v>
      </c>
    </row>
    <row r="3" spans="1:13" x14ac:dyDescent="0.2">
      <c r="A3" s="15">
        <v>1971</v>
      </c>
      <c r="B3" s="36">
        <f>'per capita - deflator '!D7</f>
        <v>617.63597778756252</v>
      </c>
      <c r="C3" s="36">
        <f>'per capita - deflator '!D8</f>
        <v>424.42677447965838</v>
      </c>
      <c r="D3" s="36">
        <f>'per capita - deflator '!D9</f>
        <v>875.24824886476813</v>
      </c>
      <c r="E3" s="36">
        <f>'per capita - deflator '!D10</f>
        <v>676.76010557577365</v>
      </c>
      <c r="F3" s="36">
        <f>'per capita - deflator '!D11</f>
        <v>627.13806975352509</v>
      </c>
      <c r="G3" s="36">
        <f>'per capita - deflator '!D13</f>
        <v>511.00139016953892</v>
      </c>
      <c r="H3" s="36">
        <f>'per capita - deflator '!D12</f>
        <v>826.68200103873755</v>
      </c>
      <c r="I3" s="36">
        <f>'per capita - deflator '!D14</f>
        <v>504.6666621922306</v>
      </c>
      <c r="J3" s="36">
        <f>'per capita - deflator '!D15</f>
        <v>687.3179855379542</v>
      </c>
      <c r="K3" s="36">
        <f>'per capita - deflator '!D16</f>
        <v>613.41282580269035</v>
      </c>
      <c r="L3" s="36">
        <f>'per capita - deflator '!D17</f>
        <v>513.11296616197501</v>
      </c>
      <c r="M3" s="36">
        <f>'per capita - deflator '!D18</f>
        <v>762.27893326943615</v>
      </c>
    </row>
    <row r="4" spans="1:13" x14ac:dyDescent="0.2">
      <c r="A4" s="15">
        <v>1981</v>
      </c>
      <c r="B4" s="36">
        <f>'per capita - deflator '!E7</f>
        <v>716.52438336897592</v>
      </c>
      <c r="C4" s="36">
        <f>'per capita - deflator '!E8</f>
        <v>476.12526054300793</v>
      </c>
      <c r="D4" s="36">
        <f>'per capita - deflator '!E9</f>
        <v>1007.2879012578356</v>
      </c>
      <c r="E4" s="36">
        <f>'per capita - deflator '!E10</f>
        <v>789.21526284119079</v>
      </c>
      <c r="F4" s="36">
        <f>'per capita - deflator '!E11</f>
        <v>782.98461602928671</v>
      </c>
      <c r="G4" s="36">
        <f>'per capita - deflator '!E13</f>
        <v>705.10153088048503</v>
      </c>
      <c r="H4" s="36">
        <f>'per capita - deflator '!E12</f>
        <v>1264.3020822488813</v>
      </c>
      <c r="I4" s="36">
        <f>'per capita - deflator '!E14</f>
        <v>682.25582590350314</v>
      </c>
      <c r="J4" s="36">
        <f>'per capita - deflator '!E15</f>
        <v>634.4875336789047</v>
      </c>
      <c r="K4" s="36">
        <f>'per capita - deflator '!E16</f>
        <v>777.7924103526999</v>
      </c>
      <c r="L4" s="36">
        <f>'per capita - deflator '!E17</f>
        <v>663.56388546779067</v>
      </c>
      <c r="M4" s="36">
        <f>'per capita - deflator '!E18</f>
        <v>920.57806645883647</v>
      </c>
    </row>
    <row r="5" spans="1:13" x14ac:dyDescent="0.2">
      <c r="A5" s="15">
        <v>1991</v>
      </c>
      <c r="B5" s="36">
        <f>'per capita - deflator '!F7</f>
        <v>1069.594369376877</v>
      </c>
      <c r="C5" s="36">
        <f>'per capita - deflator '!F8</f>
        <v>621.50701948743779</v>
      </c>
      <c r="D5" s="36">
        <f>'per capita - deflator '!F9</f>
        <v>1371.2615191865691</v>
      </c>
      <c r="E5" s="36">
        <f>'per capita - deflator '!F10</f>
        <v>1058.6907374560449</v>
      </c>
      <c r="F5" s="36">
        <f>'per capita - deflator '!F11</f>
        <v>942.38533030050087</v>
      </c>
      <c r="G5" s="36">
        <f>'per capita - deflator '!F13</f>
        <v>880.59808274911825</v>
      </c>
      <c r="H5" s="36">
        <f>'per capita - deflator '!F12</f>
        <v>1772.6190179867274</v>
      </c>
      <c r="I5" s="36">
        <f>'per capita - deflator '!F14</f>
        <v>718.08204507195194</v>
      </c>
      <c r="J5" s="36">
        <f>'per capita - deflator '!F15</f>
        <v>1008.326342393153</v>
      </c>
      <c r="K5" s="36">
        <f>'per capita - deflator '!F16</f>
        <v>1161.4964098524631</v>
      </c>
      <c r="L5" s="36">
        <f>'per capita - deflator '!F17</f>
        <v>857.75237777213636</v>
      </c>
      <c r="M5" s="36">
        <f>'per capita - deflator '!F18</f>
        <v>1113.7281176278648</v>
      </c>
    </row>
    <row r="6" spans="1:13" x14ac:dyDescent="0.2">
      <c r="A6" s="15">
        <v>2001</v>
      </c>
      <c r="B6" s="36">
        <f>'per capita - deflator '!G7</f>
        <v>25563.288739484538</v>
      </c>
      <c r="C6" s="36">
        <f>'per capita - deflator '!G8</f>
        <v>10108.71210320874</v>
      </c>
      <c r="D6" s="36">
        <f>'per capita - deflator '!G9</f>
        <v>26570.45825480271</v>
      </c>
      <c r="E6" s="36">
        <f>'per capita - deflator '!G10</f>
        <v>26763.254869526711</v>
      </c>
      <c r="F6" s="36">
        <f>'per capita - deflator '!G11</f>
        <v>30552.865128541645</v>
      </c>
      <c r="G6" s="36">
        <f>'per capita - deflator '!G13</f>
        <v>17197.458033380753</v>
      </c>
      <c r="H6" s="36">
        <f>'per capita - deflator '!G12</f>
        <v>33765.627916302372</v>
      </c>
      <c r="I6" s="36">
        <f>'per capita - deflator '!G14</f>
        <v>15744.542744820694</v>
      </c>
      <c r="J6" s="36">
        <f>'per capita - deflator '!G15</f>
        <v>19804.068264449226</v>
      </c>
      <c r="K6" s="36">
        <f>'per capita - deflator '!G16</f>
        <v>31339.475316615564</v>
      </c>
      <c r="L6" s="36">
        <f>'per capita - deflator '!G17</f>
        <v>14993.407133855992</v>
      </c>
      <c r="M6" s="36">
        <f>'per capita - deflator '!G18</f>
        <v>25054.305676613181</v>
      </c>
    </row>
    <row r="7" spans="1:13" x14ac:dyDescent="0.2">
      <c r="A7" s="15">
        <v>2011</v>
      </c>
      <c r="B7" s="36">
        <f>'per capita - deflator '!H7</f>
        <v>44416.083483243186</v>
      </c>
      <c r="C7" s="36">
        <f>'per capita - deflator '!H8</f>
        <v>14000.721967544048</v>
      </c>
      <c r="D7" s="36">
        <f>'per capita - deflator '!H9</f>
        <v>56312.513031849237</v>
      </c>
      <c r="E7" s="36">
        <f>'per capita - deflator '!H10</f>
        <v>58103.318020985214</v>
      </c>
      <c r="F7" s="36">
        <f>'per capita - deflator '!H11</f>
        <v>63027.066174076914</v>
      </c>
      <c r="G7" s="36">
        <f>'per capita - deflator '!H13</f>
        <v>24780.956026875549</v>
      </c>
      <c r="H7" s="36">
        <f>'per capita - deflator '!H12</f>
        <v>64111.719806964808</v>
      </c>
      <c r="I7" s="36">
        <f>'per capita - deflator '!H14</f>
        <v>31219.356997881321</v>
      </c>
      <c r="J7" s="36">
        <f>'per capita - deflator '!H15</f>
        <v>36815.139805415136</v>
      </c>
      <c r="K7" s="36">
        <f>'per capita - deflator '!H16</f>
        <v>59937.251670894773</v>
      </c>
      <c r="L7" s="36">
        <f>'per capita - deflator '!H17</f>
        <v>20600.050777257224</v>
      </c>
      <c r="M7" s="36">
        <f>'per capita - deflator '!H18</f>
        <v>33178.814361982659</v>
      </c>
    </row>
    <row r="8" spans="1:13" x14ac:dyDescent="0.2">
      <c r="A8" s="15">
        <v>2018</v>
      </c>
      <c r="B8" s="36">
        <f>'per capita - deflator '!I7</f>
        <v>132343.91497338167</v>
      </c>
      <c r="C8" s="36">
        <f>'per capita - deflator '!I8</f>
        <v>35378.589853292178</v>
      </c>
      <c r="D8" s="36">
        <f>'per capita - deflator '!I9</f>
        <v>189425.02614521707</v>
      </c>
      <c r="E8" s="36">
        <f>'per capita - deflator '!I10</f>
        <v>189154.76274428671</v>
      </c>
      <c r="F8" s="36">
        <f>'per capita - deflator '!I11</f>
        <v>182740.01773042412</v>
      </c>
      <c r="G8" s="36">
        <f>'per capita - deflator '!I13</f>
        <v>69723.021122202495</v>
      </c>
      <c r="H8" s="36">
        <f>'per capita - deflator '!I12</f>
        <v>181965.01583186589</v>
      </c>
      <c r="I8" s="36">
        <f>'per capita - deflator '!I14</f>
        <v>94304.649812300413</v>
      </c>
      <c r="J8" s="36">
        <f>'per capita - deflator '!I15</f>
        <v>96961.622881720599</v>
      </c>
      <c r="K8" s="36">
        <f>'per capita - deflator '!I16</f>
        <v>176400.551563396</v>
      </c>
      <c r="L8" s="36">
        <f>'per capita - deflator '!I17</f>
        <v>54819.043528432107</v>
      </c>
      <c r="M8" s="36">
        <f>'per capita - deflator '!I18</f>
        <v>83053.547409186664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AB0C2-8AC3-4145-B079-EC13CFE91489}">
  <dimension ref="A1:AB50"/>
  <sheetViews>
    <sheetView zoomScale="150" zoomScaleNormal="150" workbookViewId="0">
      <pane xSplit="1" ySplit="3" topLeftCell="C12" activePane="bottomRight" state="frozen"/>
      <selection pane="topRight" activeCell="B1" sqref="B1"/>
      <selection pane="bottomLeft" activeCell="A4" sqref="A4"/>
      <selection pane="bottomRight" activeCell="I27" sqref="I27"/>
    </sheetView>
  </sheetViews>
  <sheetFormatPr baseColWidth="10" defaultRowHeight="16" x14ac:dyDescent="0.2"/>
  <cols>
    <col min="1" max="1" width="23.1640625" customWidth="1"/>
    <col min="6" max="6" width="12.6640625" bestFit="1" customWidth="1"/>
    <col min="9" max="9" width="11.6640625" bestFit="1" customWidth="1"/>
    <col min="10" max="10" width="13.6640625" bestFit="1" customWidth="1"/>
    <col min="11" max="11" width="11.6640625" bestFit="1" customWidth="1"/>
    <col min="12" max="12" width="14.6640625" bestFit="1" customWidth="1"/>
  </cols>
  <sheetData>
    <row r="1" spans="1:28" ht="17" thickBot="1" x14ac:dyDescent="0.25"/>
    <row r="2" spans="1:28" x14ac:dyDescent="0.2">
      <c r="A2" t="s">
        <v>456</v>
      </c>
      <c r="B2" s="61" t="s">
        <v>42</v>
      </c>
      <c r="C2" s="62"/>
      <c r="D2" s="62"/>
      <c r="E2" s="62"/>
      <c r="F2" s="62"/>
      <c r="G2" s="62"/>
      <c r="H2" s="62"/>
      <c r="I2" s="62"/>
      <c r="J2" s="63"/>
      <c r="K2" s="61" t="s">
        <v>42</v>
      </c>
      <c r="L2" s="62"/>
      <c r="M2" s="62"/>
      <c r="N2" s="62"/>
      <c r="O2" s="62"/>
      <c r="P2" s="62"/>
      <c r="Q2" s="62"/>
      <c r="R2" s="62"/>
      <c r="S2" s="63"/>
      <c r="T2" s="61" t="s">
        <v>42</v>
      </c>
      <c r="U2" s="62"/>
      <c r="V2" s="62"/>
      <c r="W2" s="62"/>
      <c r="X2" s="62"/>
      <c r="Y2" s="62"/>
      <c r="Z2" s="62"/>
      <c r="AA2" s="62"/>
      <c r="AB2" s="63"/>
    </row>
    <row r="3" spans="1:28" ht="17" thickBot="1" x14ac:dyDescent="0.25">
      <c r="B3" s="21" t="s">
        <v>38</v>
      </c>
      <c r="C3" s="22" t="s">
        <v>37</v>
      </c>
      <c r="D3" s="22" t="s">
        <v>36</v>
      </c>
      <c r="E3" s="22" t="s">
        <v>35</v>
      </c>
      <c r="F3" s="22" t="s">
        <v>34</v>
      </c>
      <c r="G3" s="22" t="s">
        <v>33</v>
      </c>
      <c r="H3" s="22" t="s">
        <v>32</v>
      </c>
      <c r="I3" s="22" t="s">
        <v>31</v>
      </c>
      <c r="J3" s="23" t="s">
        <v>30</v>
      </c>
      <c r="K3" s="21" t="s">
        <v>52</v>
      </c>
      <c r="L3" s="22" t="s">
        <v>51</v>
      </c>
      <c r="M3" s="22" t="s">
        <v>50</v>
      </c>
      <c r="N3" s="28" t="s">
        <v>49</v>
      </c>
      <c r="O3" s="28" t="s">
        <v>48</v>
      </c>
      <c r="P3" s="28" t="s">
        <v>47</v>
      </c>
      <c r="Q3" s="28" t="s">
        <v>46</v>
      </c>
      <c r="R3" s="28" t="s">
        <v>45</v>
      </c>
      <c r="S3" s="29" t="s">
        <v>44</v>
      </c>
      <c r="T3" s="33" t="s">
        <v>62</v>
      </c>
      <c r="U3" s="28" t="s">
        <v>61</v>
      </c>
      <c r="V3" s="28" t="s">
        <v>60</v>
      </c>
      <c r="W3" s="28" t="s">
        <v>59</v>
      </c>
      <c r="X3" s="28" t="s">
        <v>58</v>
      </c>
      <c r="Y3" s="28" t="s">
        <v>57</v>
      </c>
      <c r="Z3" s="28" t="s">
        <v>56</v>
      </c>
      <c r="AA3" s="28" t="s">
        <v>55</v>
      </c>
      <c r="AB3" s="29" t="s">
        <v>54</v>
      </c>
    </row>
    <row r="4" spans="1:28" x14ac:dyDescent="0.2">
      <c r="A4" t="s">
        <v>29</v>
      </c>
      <c r="B4" s="25">
        <f>'1960-69'!B6</f>
        <v>559</v>
      </c>
      <c r="C4" s="26">
        <f>'1960-69'!C6</f>
        <v>564</v>
      </c>
      <c r="D4" s="26">
        <f>'1960-69'!D6</f>
        <v>560</v>
      </c>
      <c r="E4" s="26">
        <f>'1960-69'!E6</f>
        <v>576</v>
      </c>
      <c r="F4" s="26">
        <f>'1960-69'!F6</f>
        <v>608</v>
      </c>
      <c r="G4" s="26">
        <f>'1960-69'!G6</f>
        <v>559</v>
      </c>
      <c r="H4" s="26">
        <f>'1960-69'!H6</f>
        <v>552</v>
      </c>
      <c r="I4" s="26">
        <f>'1960-69'!I6</f>
        <v>587</v>
      </c>
      <c r="J4" s="27">
        <f>'1960-69'!J6</f>
        <v>589</v>
      </c>
      <c r="K4" s="25">
        <f>'1969-78'!B6</f>
        <v>613</v>
      </c>
      <c r="L4" s="26">
        <f>'1969-78'!C6</f>
        <v>633</v>
      </c>
      <c r="M4" s="26">
        <f>'1969-78'!D6</f>
        <v>627</v>
      </c>
      <c r="N4" s="26">
        <f>'1969-78'!E6</f>
        <v>603</v>
      </c>
      <c r="O4" s="26">
        <f>'1969-78'!F6</f>
        <v>621</v>
      </c>
      <c r="P4" s="26">
        <f>'1969-78'!G6</f>
        <v>617</v>
      </c>
      <c r="Q4" s="26">
        <f>'1969-78'!H6</f>
        <v>664</v>
      </c>
      <c r="R4" s="26">
        <f>'1969-78'!I6</f>
        <v>652</v>
      </c>
      <c r="S4" s="27">
        <f>'1969-78'!J6</f>
        <v>695</v>
      </c>
      <c r="T4" s="30">
        <f>'1978-87'!B6</f>
        <v>717</v>
      </c>
      <c r="U4" s="31">
        <f>'1978-87'!C6</f>
        <v>665</v>
      </c>
      <c r="V4" s="31">
        <f>'1978-87'!D6</f>
        <v>698</v>
      </c>
      <c r="W4" s="31">
        <f>'1978-87'!E6</f>
        <v>720</v>
      </c>
      <c r="X4" s="31">
        <f>'1978-87'!F6</f>
        <v>722</v>
      </c>
      <c r="Y4" s="31">
        <f>'1978-87'!G6</f>
        <v>764</v>
      </c>
      <c r="Z4" s="31">
        <f>'1978-87'!H6</f>
        <v>775</v>
      </c>
      <c r="AA4" s="31">
        <f>'1978-87'!I6</f>
        <v>798</v>
      </c>
      <c r="AB4" s="32">
        <f>'1978-87'!J6</f>
        <v>810</v>
      </c>
    </row>
    <row r="5" spans="1:28" x14ac:dyDescent="0.2">
      <c r="A5" t="s">
        <v>28</v>
      </c>
      <c r="B5" s="18">
        <f>'1960-69'!B7</f>
        <v>530</v>
      </c>
      <c r="C5" s="17">
        <f>'1960-69'!C6</f>
        <v>564</v>
      </c>
      <c r="D5" s="17">
        <f>'1960-69'!D7</f>
        <v>549</v>
      </c>
      <c r="E5" s="17">
        <f>'1960-69'!E6</f>
        <v>576</v>
      </c>
      <c r="F5" s="17">
        <f>'1960-69'!F7</f>
        <v>595</v>
      </c>
      <c r="G5" s="17">
        <f>'1960-69'!G6</f>
        <v>559</v>
      </c>
      <c r="H5" s="17">
        <f>'1960-69'!H7</f>
        <v>539</v>
      </c>
      <c r="I5" s="17">
        <f>'1960-69'!I6</f>
        <v>587</v>
      </c>
      <c r="J5" s="20">
        <f>'1960-69'!J7</f>
        <v>522</v>
      </c>
      <c r="K5" s="18">
        <f>'1969-78'!B7</f>
        <v>534</v>
      </c>
      <c r="L5" s="17">
        <f>'1969-78'!C7</f>
        <v>585</v>
      </c>
      <c r="M5" s="17">
        <f>'1969-78'!D7</f>
        <v>592</v>
      </c>
      <c r="N5" s="17">
        <f>'1969-78'!E7</f>
        <v>534</v>
      </c>
      <c r="O5" s="17">
        <f>'1969-78'!F7</f>
        <v>624</v>
      </c>
      <c r="P5" s="17">
        <f>'1969-78'!G7</f>
        <v>628</v>
      </c>
      <c r="Q5" s="17">
        <f>'1969-78'!H7</f>
        <v>625</v>
      </c>
      <c r="R5" s="17">
        <f>'1969-78'!I7</f>
        <v>557</v>
      </c>
      <c r="S5" s="20">
        <f>'1969-78'!J7</f>
        <v>616</v>
      </c>
      <c r="T5" s="18">
        <f>'1978-87'!B7</f>
        <v>659</v>
      </c>
      <c r="U5" s="17">
        <f>'1978-87'!C7</f>
        <v>631</v>
      </c>
      <c r="V5" s="17">
        <f>'1978-87'!D7</f>
        <v>647</v>
      </c>
      <c r="W5" s="17">
        <f>'1978-87'!E7</f>
        <v>721</v>
      </c>
      <c r="X5" s="17">
        <f>'1978-87'!F7</f>
        <v>722</v>
      </c>
      <c r="Y5" s="17">
        <f>'1978-87'!G7</f>
        <v>758</v>
      </c>
      <c r="Z5" s="17">
        <f>'1978-87'!H7</f>
        <v>717</v>
      </c>
      <c r="AA5" s="17">
        <f>'1978-87'!I7</f>
        <v>761</v>
      </c>
      <c r="AB5" s="19">
        <f>'1978-87'!J7</f>
        <v>758</v>
      </c>
    </row>
    <row r="6" spans="1:28" x14ac:dyDescent="0.2">
      <c r="A6" t="s">
        <v>26</v>
      </c>
      <c r="B6" s="18">
        <f>'1960-69'!B9</f>
        <v>389</v>
      </c>
      <c r="C6" s="17">
        <f>'1960-69'!C9</f>
        <v>402</v>
      </c>
      <c r="D6" s="17">
        <f>'1960-69'!D9</f>
        <v>402</v>
      </c>
      <c r="E6" s="17">
        <f>'1960-69'!E9</f>
        <v>402</v>
      </c>
      <c r="F6" s="17">
        <f>'1960-69'!F9</f>
        <v>397</v>
      </c>
      <c r="G6" s="17">
        <f>'1960-69'!G9</f>
        <v>400</v>
      </c>
      <c r="H6" s="17">
        <f>'1960-69'!H9</f>
        <v>340</v>
      </c>
      <c r="I6" s="17">
        <f>'1960-69'!I9</f>
        <v>366</v>
      </c>
      <c r="J6" s="20">
        <f>'1960-69'!J9</f>
        <v>371</v>
      </c>
      <c r="K6" s="18">
        <f>'1969-78'!B9</f>
        <v>373</v>
      </c>
      <c r="L6" s="17">
        <f>'1969-78'!C9</f>
        <v>402</v>
      </c>
      <c r="M6" s="17">
        <f>'1969-78'!D9</f>
        <v>406</v>
      </c>
      <c r="N6" s="17">
        <f>'1969-78'!E9</f>
        <v>396</v>
      </c>
      <c r="O6" s="17">
        <f>'1969-78'!F9</f>
        <v>381</v>
      </c>
      <c r="P6" s="17">
        <f>'1969-78'!G9</f>
        <v>392</v>
      </c>
      <c r="Q6" s="17">
        <f>'1969-78'!H9</f>
        <v>409</v>
      </c>
      <c r="R6" s="17">
        <f>'1969-78'!I9</f>
        <v>419</v>
      </c>
      <c r="S6" s="20">
        <f>'1969-78'!J9</f>
        <v>431</v>
      </c>
      <c r="T6" s="18">
        <f>'1978-87'!B9</f>
        <v>432</v>
      </c>
      <c r="U6" s="17">
        <f>'1978-87'!C9</f>
        <v>408</v>
      </c>
      <c r="V6" s="17">
        <f>'1978-87'!D9</f>
        <v>441</v>
      </c>
      <c r="W6" s="17">
        <f>'1978-87'!E9</f>
        <v>445</v>
      </c>
      <c r="X6" s="17">
        <f>'1978-87'!F9</f>
        <v>426</v>
      </c>
      <c r="Y6" s="17">
        <f>'1978-87'!G9</f>
        <v>454</v>
      </c>
      <c r="Z6" s="17">
        <f>'1978-87'!H9</f>
        <v>467</v>
      </c>
      <c r="AA6" s="17">
        <f>'1978-87'!I9</f>
        <v>477</v>
      </c>
      <c r="AB6" s="19">
        <f>'1978-87'!J9</f>
        <v>482</v>
      </c>
    </row>
    <row r="7" spans="1:28" x14ac:dyDescent="0.2">
      <c r="A7" t="s">
        <v>457</v>
      </c>
      <c r="B7" s="18">
        <f>'1960-69'!B10</f>
        <v>687</v>
      </c>
      <c r="C7" s="17">
        <f>'1960-69'!C10</f>
        <v>738</v>
      </c>
      <c r="D7" s="17">
        <f>'1960-69'!D10</f>
        <v>713</v>
      </c>
      <c r="E7" s="17">
        <f>'1960-69'!E10</f>
        <v>742</v>
      </c>
      <c r="F7" s="17">
        <f>'1960-69'!F10</f>
        <v>785</v>
      </c>
      <c r="G7" s="17">
        <f>'1960-69'!G10</f>
        <v>711</v>
      </c>
      <c r="H7" s="17">
        <f>'1960-69'!H10</f>
        <v>711</v>
      </c>
      <c r="I7" s="17">
        <f>'1960-69'!I10</f>
        <v>759</v>
      </c>
      <c r="J7" s="20">
        <f>'1960-69'!J10</f>
        <v>689</v>
      </c>
      <c r="K7" s="18">
        <f>'1969-78'!B10</f>
        <v>738</v>
      </c>
      <c r="L7" s="17">
        <f>'1969-78'!C10</f>
        <v>829</v>
      </c>
      <c r="M7" s="17">
        <f>'1969-78'!D10</f>
        <v>839</v>
      </c>
      <c r="N7" s="17">
        <f>'1969-78'!E10</f>
        <v>650</v>
      </c>
      <c r="O7" s="17">
        <f>'1969-78'!F10</f>
        <v>775</v>
      </c>
      <c r="P7" s="17">
        <f>'1969-78'!G10</f>
        <v>650</v>
      </c>
      <c r="Q7" s="17">
        <f>'1969-78'!H10</f>
        <v>816</v>
      </c>
      <c r="R7" s="17">
        <f>'1969-78'!I10</f>
        <v>846</v>
      </c>
      <c r="S7" s="20">
        <f>'1969-78'!J10</f>
        <v>885</v>
      </c>
      <c r="T7" s="18">
        <f>'1978-87'!B10</f>
        <v>920</v>
      </c>
      <c r="U7" s="17">
        <f>'1978-87'!C10</f>
        <v>900</v>
      </c>
      <c r="V7" s="17">
        <f>'1978-87'!D10</f>
        <v>904</v>
      </c>
      <c r="W7" s="17">
        <f>'1978-87'!E10</f>
        <v>980</v>
      </c>
      <c r="X7" s="17">
        <f>'1978-87'!F10</f>
        <v>927</v>
      </c>
      <c r="Y7" s="17">
        <f>'1978-87'!G10</f>
        <v>921</v>
      </c>
      <c r="Z7" s="17">
        <f>'1978-87'!H10</f>
        <v>943</v>
      </c>
      <c r="AA7" s="17">
        <f>'1978-87'!I10</f>
        <v>832</v>
      </c>
      <c r="AB7" s="19">
        <f>'1978-87'!J10</f>
        <v>860</v>
      </c>
    </row>
    <row r="8" spans="1:28" x14ac:dyDescent="0.2">
      <c r="A8" t="s">
        <v>21</v>
      </c>
      <c r="B8" s="18">
        <f>'1960-69'!B14</f>
        <v>526</v>
      </c>
      <c r="C8" s="17">
        <f>'1960-69'!C14</f>
        <v>550</v>
      </c>
      <c r="D8" s="17">
        <f>'1960-69'!D14</f>
        <v>568</v>
      </c>
      <c r="E8" s="17">
        <f>'1960-69'!E14</f>
        <v>579</v>
      </c>
      <c r="F8" s="17">
        <f>'1960-69'!F14</f>
        <v>566</v>
      </c>
      <c r="G8" s="17">
        <f>'1960-69'!G14</f>
        <v>517</v>
      </c>
      <c r="H8" s="17">
        <f>'1960-69'!H14</f>
        <v>574</v>
      </c>
      <c r="I8" s="17">
        <f>'1960-69'!I14</f>
        <v>561</v>
      </c>
      <c r="J8" s="20">
        <f>'1960-69'!J14</f>
        <v>598</v>
      </c>
      <c r="K8" s="18">
        <f>'1969-78'!B14</f>
        <v>625</v>
      </c>
      <c r="L8" s="17">
        <f>'1969-78'!C14</f>
        <v>641</v>
      </c>
      <c r="M8" s="17">
        <f>'1969-78'!D14</f>
        <v>636</v>
      </c>
      <c r="N8" s="17">
        <f>'1969-78'!E14</f>
        <v>584</v>
      </c>
      <c r="O8" s="17">
        <f>'1969-78'!F14</f>
        <v>658</v>
      </c>
      <c r="P8" s="17">
        <f>'1969-78'!G14</f>
        <v>640</v>
      </c>
      <c r="Q8" s="17">
        <f>'1969-78'!H14</f>
        <v>666</v>
      </c>
      <c r="R8" s="17">
        <f>'1969-78'!I14</f>
        <v>621</v>
      </c>
      <c r="S8" s="20">
        <f>'1969-78'!J14</f>
        <v>716</v>
      </c>
      <c r="T8" s="18">
        <f>'1978-87'!B14</f>
        <v>726</v>
      </c>
      <c r="U8" s="17">
        <f>'1978-87'!C14</f>
        <v>729</v>
      </c>
      <c r="V8" s="17">
        <f>'1978-87'!D14</f>
        <v>687</v>
      </c>
      <c r="W8" s="17">
        <f>'1978-87'!E14</f>
        <v>718</v>
      </c>
      <c r="X8" s="17">
        <f>'1978-87'!F14</f>
        <v>700</v>
      </c>
      <c r="Y8" s="17">
        <f>'1978-87'!G14</f>
        <v>731</v>
      </c>
      <c r="Z8" s="17">
        <f>'1978-87'!H14</f>
        <v>772</v>
      </c>
      <c r="AA8" s="17">
        <f>'1978-87'!I14</f>
        <v>756</v>
      </c>
      <c r="AB8" s="19">
        <f>'1978-87'!J14</f>
        <v>799</v>
      </c>
    </row>
    <row r="9" spans="1:28" x14ac:dyDescent="0.2">
      <c r="A9" t="s">
        <v>458</v>
      </c>
      <c r="B9" s="18">
        <f>'1960-69'!B15</f>
        <v>509</v>
      </c>
      <c r="C9" s="17">
        <f>'1960-69'!C15</f>
        <v>504</v>
      </c>
      <c r="D9" s="17">
        <f>'1960-69'!D15</f>
        <v>511</v>
      </c>
      <c r="E9" s="17">
        <f>'1960-69'!E15</f>
        <v>509</v>
      </c>
      <c r="F9" s="17">
        <f>'1960-69'!F15</f>
        <v>519</v>
      </c>
      <c r="G9" s="17">
        <f>'1960-69'!G15</f>
        <v>513</v>
      </c>
      <c r="H9" s="17">
        <f>'1960-69'!H15</f>
        <v>527</v>
      </c>
      <c r="I9" s="17">
        <f>'1960-69'!I15</f>
        <v>551</v>
      </c>
      <c r="J9" s="20">
        <f>'1960-69'!J15</f>
        <v>563</v>
      </c>
      <c r="K9" s="18">
        <f>'1969-78'!B15</f>
        <v>574</v>
      </c>
      <c r="L9" s="17">
        <f>'1969-78'!C15</f>
        <v>594</v>
      </c>
      <c r="M9" s="17">
        <f>'1969-78'!D15</f>
        <v>613</v>
      </c>
      <c r="N9" s="17">
        <f>'1969-78'!E15</f>
        <v>615</v>
      </c>
      <c r="O9" s="17">
        <f>'1969-78'!F15</f>
        <v>600</v>
      </c>
      <c r="P9" s="17">
        <f>'1969-78'!G15</f>
        <v>595</v>
      </c>
      <c r="Q9" s="17">
        <f>'1969-78'!H15</f>
        <v>610</v>
      </c>
      <c r="R9" s="17">
        <f>'1969-78'!I15</f>
        <v>592</v>
      </c>
      <c r="S9" s="20">
        <f>'1969-78'!J15</f>
        <v>590</v>
      </c>
      <c r="T9" s="18">
        <f>'1978-87'!B15</f>
        <v>593</v>
      </c>
      <c r="U9" s="17">
        <f>'1978-87'!C15</f>
        <v>612</v>
      </c>
      <c r="V9" s="17">
        <f>'1978-87'!D15</f>
        <v>621</v>
      </c>
      <c r="W9" s="17">
        <f>'1978-87'!E15</f>
        <v>622</v>
      </c>
      <c r="X9" s="17">
        <f>'1978-87'!F15</f>
        <v>616</v>
      </c>
      <c r="Y9" s="17">
        <f>'1978-87'!G15</f>
        <v>608</v>
      </c>
      <c r="Z9" s="17">
        <f>'1978-87'!H15</f>
        <v>625</v>
      </c>
      <c r="AA9" s="17">
        <f>'1978-87'!I15</f>
        <v>646</v>
      </c>
      <c r="AB9" s="19">
        <f>'1978-87'!J15</f>
        <v>639</v>
      </c>
    </row>
    <row r="10" spans="1:28" x14ac:dyDescent="0.2">
      <c r="A10" t="s">
        <v>19</v>
      </c>
      <c r="B10" s="18">
        <f>'1960-69'!B16</f>
        <v>508</v>
      </c>
      <c r="C10" s="17">
        <f>'1960-69'!C16</f>
        <v>485</v>
      </c>
      <c r="D10" s="17">
        <f>'1960-69'!D16</f>
        <v>460</v>
      </c>
      <c r="E10" s="17">
        <f>'1960-69'!E16</f>
        <v>492</v>
      </c>
      <c r="F10" s="17">
        <f>'1960-69'!F16</f>
        <v>508</v>
      </c>
      <c r="G10" s="17">
        <f>'1960-69'!G16</f>
        <v>394</v>
      </c>
      <c r="H10" s="17">
        <f>'1960-69'!H16</f>
        <v>389</v>
      </c>
      <c r="I10" s="17">
        <f>'1960-69'!I16</f>
        <v>502</v>
      </c>
      <c r="J10" s="20">
        <f>'1960-69'!J16</f>
        <v>449</v>
      </c>
      <c r="K10" s="18">
        <f>'1969-78'!B16</f>
        <v>470</v>
      </c>
      <c r="L10" s="17">
        <f>'1969-78'!C16</f>
        <v>484</v>
      </c>
      <c r="M10" s="17">
        <f>'1969-78'!D16</f>
        <v>507</v>
      </c>
      <c r="N10" s="17">
        <f>'1969-78'!E16</f>
        <v>474</v>
      </c>
      <c r="O10" s="17">
        <f>'1969-78'!F16</f>
        <v>477</v>
      </c>
      <c r="P10" s="17">
        <f>'1969-78'!G16</f>
        <v>469</v>
      </c>
      <c r="Q10" s="17">
        <f>'1969-78'!H16</f>
        <v>499</v>
      </c>
      <c r="R10" s="17">
        <f>'1969-78'!I16</f>
        <v>450</v>
      </c>
      <c r="S10" s="20">
        <f>'1969-78'!J16</f>
        <v>508</v>
      </c>
      <c r="T10" s="18">
        <f>'1978-87'!B16</f>
        <v>482</v>
      </c>
      <c r="U10" s="17">
        <f>'1978-87'!C16</f>
        <v>408</v>
      </c>
      <c r="V10" s="17">
        <f>'1978-87'!D16</f>
        <v>516</v>
      </c>
      <c r="W10" s="17">
        <f>'1978-87'!E16</f>
        <v>530</v>
      </c>
      <c r="X10" s="17">
        <f>'1978-87'!F16</f>
        <v>536</v>
      </c>
      <c r="Y10" s="17">
        <f>'1978-87'!G16</f>
        <v>614</v>
      </c>
      <c r="Z10" s="17">
        <f>'1978-87'!H16</f>
        <v>577</v>
      </c>
      <c r="AA10" s="17">
        <f>'1978-87'!I16</f>
        <v>615</v>
      </c>
      <c r="AB10" s="19">
        <f>'1978-87'!J16</f>
        <v>583</v>
      </c>
    </row>
    <row r="11" spans="1:28" x14ac:dyDescent="0.2">
      <c r="A11" t="s">
        <v>459</v>
      </c>
      <c r="B11" s="18">
        <f>'1960-69'!B17</f>
        <v>745</v>
      </c>
      <c r="C11" s="17">
        <f>'1960-69'!C17</f>
        <v>727</v>
      </c>
      <c r="D11" s="17">
        <f>'1960-69'!D17</f>
        <v>730</v>
      </c>
      <c r="E11" s="17">
        <f>'1960-69'!E17</f>
        <v>741</v>
      </c>
      <c r="F11" s="17">
        <f>'1960-69'!F17</f>
        <v>747</v>
      </c>
      <c r="G11" s="17">
        <f>'1960-69'!G17</f>
        <v>703</v>
      </c>
      <c r="H11" s="17">
        <f>'1960-69'!H17</f>
        <v>723</v>
      </c>
      <c r="I11" s="17">
        <f>'1960-69'!I17</f>
        <v>743</v>
      </c>
      <c r="J11" s="20">
        <f>'1960-69'!J17</f>
        <v>770</v>
      </c>
      <c r="K11" s="18">
        <f>'1969-78'!B17</f>
        <v>774</v>
      </c>
      <c r="L11" s="17">
        <f>'1969-78'!C17</f>
        <v>783</v>
      </c>
      <c r="M11" s="17">
        <f>'1969-78'!D17</f>
        <v>786</v>
      </c>
      <c r="N11" s="17">
        <f>'1969-78'!E17</f>
        <v>729</v>
      </c>
      <c r="O11" s="17">
        <f>'1969-78'!F17</f>
        <v>799</v>
      </c>
      <c r="P11" s="17">
        <f>'1969-78'!G17</f>
        <v>855</v>
      </c>
      <c r="Q11" s="17">
        <f>'1969-78'!H17</f>
        <v>878</v>
      </c>
      <c r="R11" s="17">
        <f>'1969-78'!I17</f>
        <v>906</v>
      </c>
      <c r="S11" s="20">
        <f>'1969-78'!J17</f>
        <v>959</v>
      </c>
      <c r="T11" s="18">
        <f>'1978-87'!B17</f>
        <v>1002</v>
      </c>
      <c r="U11" s="17">
        <f>'1978-87'!C17</f>
        <v>994</v>
      </c>
      <c r="V11" s="17">
        <f>'1978-87'!D17</f>
        <v>957</v>
      </c>
      <c r="W11" s="17">
        <f>'1978-87'!E17</f>
        <v>989</v>
      </c>
      <c r="X11" s="17">
        <f>'1978-87'!F17</f>
        <v>1001</v>
      </c>
      <c r="Y11" s="17">
        <f>'1978-87'!G17</f>
        <v>1026</v>
      </c>
      <c r="Z11" s="17">
        <f>'1978-87'!H17</f>
        <v>1010</v>
      </c>
      <c r="AA11" s="17">
        <f>'1978-87'!I17</f>
        <v>1045</v>
      </c>
      <c r="AB11" s="19">
        <f>'1978-87'!J17</f>
        <v>1039</v>
      </c>
    </row>
    <row r="12" spans="1:28" x14ac:dyDescent="0.2">
      <c r="A12" t="s">
        <v>14</v>
      </c>
      <c r="B12" s="18">
        <f>'1960-69'!B21</f>
        <v>236</v>
      </c>
      <c r="C12" s="17">
        <f>'1960-69'!C21</f>
        <v>260</v>
      </c>
      <c r="D12" s="17">
        <f>'1960-69'!D21</f>
        <v>295</v>
      </c>
      <c r="E12" s="17">
        <f>'1960-69'!E21</f>
        <v>338</v>
      </c>
      <c r="F12" s="17">
        <f>'1960-69'!F21</f>
        <v>374</v>
      </c>
      <c r="G12" s="17">
        <f>'1960-69'!G21</f>
        <v>358</v>
      </c>
      <c r="H12" s="17">
        <f>'1960-69'!H21</f>
        <v>391</v>
      </c>
      <c r="I12" s="17">
        <f>'1960-69'!I21</f>
        <v>402</v>
      </c>
      <c r="J12" s="20">
        <f>'1960-69'!J21</f>
        <v>437</v>
      </c>
      <c r="K12" s="18">
        <f>'1969-78'!B21</f>
        <v>456</v>
      </c>
      <c r="L12" s="17">
        <f>'1969-78'!C21</f>
        <v>478</v>
      </c>
      <c r="M12" s="17">
        <f>'1969-78'!D21</f>
        <v>427</v>
      </c>
      <c r="N12" s="17">
        <f>'1969-78'!E21</f>
        <v>462</v>
      </c>
      <c r="O12" s="17">
        <f>'1969-78'!F21</f>
        <v>483</v>
      </c>
      <c r="P12" s="17">
        <f>'1969-78'!G21</f>
        <v>410</v>
      </c>
      <c r="Q12" s="17">
        <f>'1969-78'!H21</f>
        <v>475</v>
      </c>
      <c r="R12" s="17">
        <f>'1969-78'!I21</f>
        <v>435</v>
      </c>
      <c r="S12" s="20">
        <f>'1969-78'!J21</f>
        <v>503</v>
      </c>
      <c r="T12" s="18">
        <f>'1978-87'!B21</f>
        <v>527</v>
      </c>
      <c r="U12" s="17">
        <f>'1978-87'!C21</f>
        <v>431</v>
      </c>
      <c r="V12" s="17">
        <f>'1978-87'!D21</f>
        <v>477</v>
      </c>
      <c r="W12" s="17">
        <f>'1978-87'!E21</f>
        <v>476</v>
      </c>
      <c r="X12" s="17">
        <f>'1978-87'!F21</f>
        <v>450</v>
      </c>
      <c r="Y12" s="17">
        <f>'1978-87'!G21</f>
        <v>549</v>
      </c>
      <c r="Z12" s="17">
        <f>'1978-87'!H21</f>
        <v>484</v>
      </c>
      <c r="AA12" s="17">
        <f>'1978-87'!I21</f>
        <v>551</v>
      </c>
      <c r="AB12" s="19">
        <f>'1978-87'!J21</f>
        <v>535</v>
      </c>
    </row>
    <row r="13" spans="1:28" x14ac:dyDescent="0.2">
      <c r="A13" t="s">
        <v>12</v>
      </c>
      <c r="B13" s="18">
        <f>'1960-69'!B23</f>
        <v>519</v>
      </c>
      <c r="C13" s="17">
        <f>'1960-69'!C23</f>
        <v>565</v>
      </c>
      <c r="D13" s="17">
        <f>'1960-69'!D23</f>
        <v>534</v>
      </c>
      <c r="E13" s="17">
        <f>'1960-69'!E23</f>
        <v>485</v>
      </c>
      <c r="F13" s="17">
        <f>'1960-69'!F23</f>
        <v>543</v>
      </c>
      <c r="G13" s="17">
        <f>'1960-69'!G23</f>
        <v>479</v>
      </c>
      <c r="H13" s="17">
        <f>'1960-69'!H23</f>
        <v>492</v>
      </c>
      <c r="I13" s="17">
        <f>'1960-69'!I23</f>
        <v>578</v>
      </c>
      <c r="J13" s="20">
        <f>'1960-69'!J23</f>
        <v>455</v>
      </c>
      <c r="K13" s="18">
        <f>'1969-78'!B23</f>
        <v>496</v>
      </c>
      <c r="L13" s="17">
        <f>'1969-78'!C23</f>
        <v>651</v>
      </c>
      <c r="M13" s="17">
        <f>'1969-78'!D23</f>
        <v>553</v>
      </c>
      <c r="N13" s="17">
        <f>'1969-78'!E23</f>
        <v>520</v>
      </c>
      <c r="O13" s="17">
        <f>'1969-78'!F23</f>
        <v>567</v>
      </c>
      <c r="P13" s="17">
        <f>'1969-78'!G23</f>
        <v>496</v>
      </c>
      <c r="Q13" s="17">
        <f>'1969-78'!H23</f>
        <v>589</v>
      </c>
      <c r="R13" s="17">
        <f>'1969-78'!I23</f>
        <v>611</v>
      </c>
      <c r="S13" s="20">
        <f>'1969-78'!J23</f>
        <v>619</v>
      </c>
      <c r="T13" s="18">
        <f>'1978-87'!B23</f>
        <v>631</v>
      </c>
      <c r="U13" s="17">
        <f>'1978-87'!C23</f>
        <v>525</v>
      </c>
      <c r="V13" s="17">
        <f>'1978-87'!D23</f>
        <v>535</v>
      </c>
      <c r="W13" s="17">
        <f>'1978-87'!E23</f>
        <v>575</v>
      </c>
      <c r="X13" s="17">
        <f>'1978-87'!F23</f>
        <v>652</v>
      </c>
      <c r="Y13" s="17">
        <f>'1978-87'!G23</f>
        <v>716</v>
      </c>
      <c r="Z13" s="17">
        <f>'1978-87'!H23</f>
        <v>673</v>
      </c>
      <c r="AA13" s="17">
        <f>'1978-87'!I23</f>
        <v>652</v>
      </c>
      <c r="AB13" s="19">
        <f>'1978-87'!J23</f>
        <v>646</v>
      </c>
    </row>
    <row r="14" spans="1:28" x14ac:dyDescent="0.2">
      <c r="A14" t="s">
        <v>10</v>
      </c>
      <c r="B14" s="18">
        <f>'1960-69'!B25</f>
        <v>558</v>
      </c>
      <c r="C14" s="17">
        <f>'1960-69'!C25</f>
        <v>543</v>
      </c>
      <c r="D14" s="17">
        <f>'1960-69'!D25</f>
        <v>546</v>
      </c>
      <c r="E14" s="17">
        <f>'1960-69'!E25</f>
        <v>544</v>
      </c>
      <c r="F14" s="17">
        <f>'1960-69'!F25</f>
        <v>553</v>
      </c>
      <c r="G14" s="17">
        <f>'1960-69'!G25</f>
        <v>529</v>
      </c>
      <c r="H14" s="17">
        <f>'1960-69'!H25</f>
        <v>536</v>
      </c>
      <c r="I14" s="17">
        <f>'1960-69'!I25</f>
        <v>549</v>
      </c>
      <c r="J14" s="20">
        <f>'1960-69'!J25</f>
        <v>549</v>
      </c>
      <c r="K14" s="18">
        <f>'1969-78'!B25</f>
        <v>559</v>
      </c>
      <c r="L14" s="17">
        <f>'1969-78'!C25</f>
        <v>581</v>
      </c>
      <c r="M14" s="17">
        <f>'1969-78'!D25</f>
        <v>599</v>
      </c>
      <c r="N14" s="17">
        <f>'1969-78'!E25</f>
        <v>589</v>
      </c>
      <c r="O14" s="17">
        <f>'1969-78'!F25</f>
        <v>603</v>
      </c>
      <c r="P14" s="17">
        <f>'1969-78'!G25</f>
        <v>514</v>
      </c>
      <c r="Q14" s="17">
        <f>'1969-78'!H25</f>
        <v>597</v>
      </c>
      <c r="R14" s="17">
        <f>'1969-78'!I25</f>
        <v>606</v>
      </c>
      <c r="S14" s="20">
        <f>'1969-78'!J25</f>
        <v>654</v>
      </c>
      <c r="T14" s="18">
        <f>'1978-87'!B25</f>
        <v>669</v>
      </c>
      <c r="U14" s="17">
        <f>'1978-87'!C25</f>
        <v>668</v>
      </c>
      <c r="V14" s="17">
        <f>'1978-87'!D25</f>
        <v>584</v>
      </c>
      <c r="W14" s="17">
        <f>'1978-87'!E25</f>
        <v>674</v>
      </c>
      <c r="X14" s="17">
        <f>'1978-87'!F25</f>
        <v>652</v>
      </c>
      <c r="Y14" s="17">
        <f>'1978-87'!G25</f>
        <v>657</v>
      </c>
      <c r="Z14" s="17">
        <f>'1978-87'!H25</f>
        <v>734</v>
      </c>
      <c r="AA14" s="17">
        <f>'1978-87'!I25</f>
        <v>801</v>
      </c>
      <c r="AB14" s="19">
        <f>'1978-87'!J25</f>
        <v>828</v>
      </c>
    </row>
    <row r="15" spans="1:28" x14ac:dyDescent="0.2">
      <c r="A15" t="s">
        <v>460</v>
      </c>
      <c r="B15" s="18">
        <f>'1960-69'!B27</f>
        <v>453</v>
      </c>
      <c r="C15" s="17">
        <f>'1960-69'!C27</f>
        <v>452</v>
      </c>
      <c r="D15" s="17">
        <f>'1960-69'!D27</f>
        <v>437</v>
      </c>
      <c r="E15" s="17">
        <f>'1960-69'!E27</f>
        <v>419</v>
      </c>
      <c r="F15" s="17">
        <f>'1960-69'!F27</f>
        <v>474</v>
      </c>
      <c r="G15" s="17">
        <f>'1960-69'!G27</f>
        <v>450</v>
      </c>
      <c r="H15" s="17">
        <f>'1960-69'!H27</f>
        <v>398</v>
      </c>
      <c r="I15" s="17">
        <f>'1960-69'!I27</f>
        <v>440</v>
      </c>
      <c r="J15" s="20">
        <f>'1960-69'!J27</f>
        <v>430</v>
      </c>
      <c r="K15" s="18">
        <f>'1969-78'!B27</f>
        <v>464</v>
      </c>
      <c r="L15" s="17">
        <f>'1969-78'!C27</f>
        <v>486</v>
      </c>
      <c r="M15" s="17">
        <f>'1969-78'!D27</f>
        <v>450</v>
      </c>
      <c r="N15" s="17">
        <f>'1969-78'!E27</f>
        <v>467</v>
      </c>
      <c r="O15" s="17">
        <f>'1969-78'!F27</f>
        <v>436</v>
      </c>
      <c r="P15" s="17">
        <f>'1969-78'!G27</f>
        <v>446</v>
      </c>
      <c r="Q15" s="17">
        <f>'1969-78'!H27</f>
        <v>474</v>
      </c>
      <c r="R15" s="17">
        <f>'1969-78'!I27</f>
        <v>477</v>
      </c>
      <c r="S15" s="20">
        <f>'1969-78'!J27</f>
        <v>506</v>
      </c>
      <c r="T15" s="18">
        <f>'1978-87'!B27</f>
        <v>514</v>
      </c>
      <c r="U15" s="17">
        <f>'1978-87'!C27</f>
        <v>432</v>
      </c>
      <c r="V15" s="17">
        <f>'1978-87'!D27</f>
        <v>519</v>
      </c>
      <c r="W15" s="17">
        <f>'1978-87'!E27</f>
        <v>516</v>
      </c>
      <c r="X15" s="17">
        <f>'1978-87'!F27</f>
        <v>556</v>
      </c>
      <c r="Y15" s="17">
        <f>'1978-87'!G27</f>
        <v>579</v>
      </c>
      <c r="Z15" s="17">
        <f>'1978-87'!H27</f>
        <v>585</v>
      </c>
      <c r="AA15" s="17">
        <f>'1978-87'!I27</f>
        <v>598</v>
      </c>
      <c r="AB15" s="19">
        <f>'1978-87'!J27</f>
        <v>607</v>
      </c>
    </row>
    <row r="16" spans="1:28" ht="17" thickBot="1" x14ac:dyDescent="0.25">
      <c r="A16" t="s">
        <v>7</v>
      </c>
      <c r="B16" s="21">
        <f>'1960-69'!B28</f>
        <v>737</v>
      </c>
      <c r="C16" s="22">
        <f>'1960-69'!C28</f>
        <v>714</v>
      </c>
      <c r="D16" s="22">
        <f>'1960-69'!D28</f>
        <v>718</v>
      </c>
      <c r="E16" s="22">
        <f>'1960-69'!E28</f>
        <v>765</v>
      </c>
      <c r="F16" s="22">
        <f>'1960-69'!F28</f>
        <v>784</v>
      </c>
      <c r="G16" s="22">
        <f>'1960-69'!G28</f>
        <v>750</v>
      </c>
      <c r="H16" s="22">
        <f>'1960-69'!H28</f>
        <v>724</v>
      </c>
      <c r="I16" s="22">
        <f>'1960-69'!I28</f>
        <v>726</v>
      </c>
      <c r="J16" s="24">
        <f>'1960-69'!J28</f>
        <v>728</v>
      </c>
      <c r="K16" s="21">
        <f>'1969-78'!B28</f>
        <v>741</v>
      </c>
      <c r="L16" s="22">
        <f>'1969-78'!C28</f>
        <v>722</v>
      </c>
      <c r="M16" s="22">
        <f>'1969-78'!D28</f>
        <v>740</v>
      </c>
      <c r="N16" s="22">
        <f>'1969-78'!E28</f>
        <v>706</v>
      </c>
      <c r="O16" s="22">
        <f>'1969-78'!F28</f>
        <v>714</v>
      </c>
      <c r="P16" s="22">
        <f>'1969-78'!G28</f>
        <v>724</v>
      </c>
      <c r="Q16" s="22">
        <f>'1969-78'!H28</f>
        <v>758</v>
      </c>
      <c r="R16" s="22">
        <f>'1969-78'!I28</f>
        <v>766</v>
      </c>
      <c r="S16" s="24">
        <f>'1969-78'!J28</f>
        <v>810</v>
      </c>
      <c r="T16" s="21">
        <f>'1978-87'!B28</f>
        <v>779</v>
      </c>
      <c r="U16" s="22">
        <f>'1978-87'!C28</f>
        <v>732</v>
      </c>
      <c r="V16" s="22">
        <f>'1978-87'!D28</f>
        <v>797</v>
      </c>
      <c r="W16" s="22">
        <f>'1978-87'!E28</f>
        <v>749</v>
      </c>
      <c r="X16" s="22">
        <f>'1978-87'!F28</f>
        <v>716</v>
      </c>
      <c r="Y16" s="22">
        <f>'1978-87'!G28</f>
        <v>822</v>
      </c>
      <c r="Z16" s="22">
        <f>'1978-87'!H28</f>
        <v>825</v>
      </c>
      <c r="AA16" s="22">
        <f>'1978-87'!I28</f>
        <v>840</v>
      </c>
      <c r="AB16" s="23">
        <f>'1978-87'!J28</f>
        <v>860</v>
      </c>
    </row>
    <row r="17" spans="1:28" x14ac:dyDescent="0.2"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</row>
    <row r="18" spans="1:28" x14ac:dyDescent="0.2">
      <c r="A18" t="s">
        <v>464</v>
      </c>
      <c r="B18" s="15" t="s">
        <v>461</v>
      </c>
      <c r="C18" s="15" t="s">
        <v>462</v>
      </c>
      <c r="D18" s="15" t="s">
        <v>463</v>
      </c>
    </row>
    <row r="19" spans="1:28" x14ac:dyDescent="0.2">
      <c r="A19" t="s">
        <v>28</v>
      </c>
      <c r="B19" s="36">
        <f t="shared" ref="B19:B30" si="0">GEOMEAN(B5:J5)</f>
        <v>557.38192704017399</v>
      </c>
      <c r="C19" s="36">
        <f t="shared" ref="C19:C30" si="1">GEOMEAN(K5:S5)</f>
        <v>587.19186096648309</v>
      </c>
      <c r="D19" s="36">
        <f t="shared" ref="D19:D30" si="2">GEOMEAN(T5:AB5)</f>
        <v>706.59476514526614</v>
      </c>
      <c r="E19" s="36"/>
      <c r="F19" s="37">
        <f>_xlfn.NORM.DIST($B19,$B$32,$B$33, FALSE)</f>
        <v>3.1108111763792109E-3</v>
      </c>
      <c r="H19" s="36">
        <v>337.13744696868309</v>
      </c>
      <c r="I19" s="38">
        <f t="shared" ref="I19:I30" si="3">_xlfn.NORM.DIST($H19,$B$32,$B$33, FALSE)</f>
        <v>8.4320970765891924E-4</v>
      </c>
      <c r="J19" s="35">
        <v>400.63928080108843</v>
      </c>
      <c r="K19" s="38">
        <f>NORMDIST($J19,$C$32,$C$33,FALSE)</f>
        <v>9.9437299552450342E-4</v>
      </c>
      <c r="L19" s="35">
        <v>447.40302670482532</v>
      </c>
      <c r="M19">
        <f>_xlfn.NORM.DIST($L19,$D$32,$D$33, FALSE)</f>
        <v>9.0941512523102586E-4</v>
      </c>
    </row>
    <row r="20" spans="1:28" x14ac:dyDescent="0.2">
      <c r="A20" t="s">
        <v>26</v>
      </c>
      <c r="B20" s="36">
        <f t="shared" si="0"/>
        <v>384.86858524295087</v>
      </c>
      <c r="C20" s="36">
        <f t="shared" si="1"/>
        <v>400.63928080108843</v>
      </c>
      <c r="D20" s="36">
        <f t="shared" si="2"/>
        <v>447.40302670482532</v>
      </c>
      <c r="E20" s="36"/>
      <c r="F20" s="37">
        <f t="shared" ref="F20:F30" si="4">_xlfn.NORM.DIST($B20,$B$32,$B$33, TRUE)</f>
        <v>0.10655675822795105</v>
      </c>
      <c r="H20" s="36">
        <v>384.86858524295087</v>
      </c>
      <c r="I20" s="38">
        <f t="shared" si="3"/>
        <v>1.4414410927676789E-3</v>
      </c>
      <c r="J20" s="35">
        <v>457.901011854432</v>
      </c>
      <c r="K20" s="38">
        <f t="shared" ref="K20:K30" si="5">NORMDIST($J20,$C$32,$C$33,FALSE)</f>
        <v>1.7663690277460377E-3</v>
      </c>
      <c r="L20" s="35">
        <v>496.027122588081</v>
      </c>
      <c r="M20">
        <f t="shared" ref="M20:M30" si="6">_xlfn.NORM.DIST($L20,$D$32,$D$33, FALSE)</f>
        <v>1.3344514952981434E-3</v>
      </c>
    </row>
    <row r="21" spans="1:28" x14ac:dyDescent="0.2">
      <c r="A21" t="s">
        <v>459</v>
      </c>
      <c r="B21" s="36">
        <f t="shared" si="0"/>
        <v>725.4702353837946</v>
      </c>
      <c r="C21" s="36">
        <f t="shared" si="1"/>
        <v>776.54607522006938</v>
      </c>
      <c r="D21" s="36">
        <f t="shared" si="2"/>
        <v>908.72625369514753</v>
      </c>
      <c r="E21" s="36"/>
      <c r="F21" s="37">
        <f t="shared" si="4"/>
        <v>0.92312094254746324</v>
      </c>
      <c r="H21" s="36">
        <v>438.72451875694975</v>
      </c>
      <c r="I21" s="38">
        <f t="shared" si="3"/>
        <v>2.230770432629444E-3</v>
      </c>
      <c r="J21" s="35">
        <v>466.89251803974025</v>
      </c>
      <c r="K21" s="38">
        <f t="shared" si="5"/>
        <v>1.8984582466911603E-3</v>
      </c>
      <c r="L21" s="35">
        <v>536.1649001950268</v>
      </c>
      <c r="M21">
        <f t="shared" si="6"/>
        <v>1.7091190488081854E-3</v>
      </c>
    </row>
    <row r="22" spans="1:28" x14ac:dyDescent="0.2">
      <c r="A22" t="s">
        <v>458</v>
      </c>
      <c r="B22" s="36">
        <f t="shared" si="0"/>
        <v>559.36509259317063</v>
      </c>
      <c r="C22" s="36">
        <f t="shared" si="1"/>
        <v>642.11128584418987</v>
      </c>
      <c r="D22" s="36">
        <f t="shared" si="2"/>
        <v>734.59780227579245</v>
      </c>
      <c r="E22" s="36"/>
      <c r="F22" s="37">
        <f t="shared" si="4"/>
        <v>0.5491737348277399</v>
      </c>
      <c r="H22" s="36">
        <v>463.04253445288725</v>
      </c>
      <c r="I22" s="38">
        <f t="shared" si="3"/>
        <v>2.5627028417593792E-3</v>
      </c>
      <c r="J22" s="35">
        <v>481.65165523605845</v>
      </c>
      <c r="K22" s="38">
        <f t="shared" si="5"/>
        <v>2.1143837915336694E-3</v>
      </c>
      <c r="L22" s="35">
        <v>542.42579696317989</v>
      </c>
      <c r="M22">
        <f t="shared" si="6"/>
        <v>1.7664014352305904E-3</v>
      </c>
    </row>
    <row r="23" spans="1:28" x14ac:dyDescent="0.2">
      <c r="A23" t="s">
        <v>21</v>
      </c>
      <c r="B23" s="36">
        <f t="shared" si="0"/>
        <v>522.53551675100186</v>
      </c>
      <c r="C23" s="36">
        <f t="shared" si="1"/>
        <v>597.98394216028225</v>
      </c>
      <c r="D23" s="36">
        <f t="shared" si="2"/>
        <v>620.04133520901416</v>
      </c>
      <c r="E23" s="36"/>
      <c r="F23" s="37">
        <f t="shared" si="4"/>
        <v>0.43435773114653892</v>
      </c>
      <c r="H23" s="36">
        <v>515.1678120284846</v>
      </c>
      <c r="I23" s="38">
        <f t="shared" si="3"/>
        <v>3.0521183839884291E-3</v>
      </c>
      <c r="J23" s="35">
        <v>564.46064792435141</v>
      </c>
      <c r="K23" s="38">
        <f t="shared" si="5"/>
        <v>3.0270725211045241E-3</v>
      </c>
      <c r="L23" s="35">
        <v>619.73688201658376</v>
      </c>
      <c r="M23">
        <f t="shared" si="6"/>
        <v>2.3413472585066199E-3</v>
      </c>
    </row>
    <row r="24" spans="1:28" x14ac:dyDescent="0.2">
      <c r="A24" t="s">
        <v>12</v>
      </c>
      <c r="B24" s="36">
        <f t="shared" si="0"/>
        <v>463.04253445288725</v>
      </c>
      <c r="C24" s="36">
        <f t="shared" si="1"/>
        <v>481.65165523605845</v>
      </c>
      <c r="D24" s="36">
        <f t="shared" si="2"/>
        <v>536.1649001950268</v>
      </c>
      <c r="E24" s="36"/>
      <c r="F24" s="37">
        <f t="shared" si="4"/>
        <v>0.26372283936386526</v>
      </c>
      <c r="H24" s="36">
        <v>522.53551675100186</v>
      </c>
      <c r="I24" s="38">
        <f t="shared" si="3"/>
        <v>3.0865599455307596E-3</v>
      </c>
      <c r="J24" s="35">
        <v>587.19186096648309</v>
      </c>
      <c r="K24" s="38">
        <f t="shared" si="5"/>
        <v>3.1055233511879826E-3</v>
      </c>
      <c r="L24" s="35">
        <v>620.04133520901416</v>
      </c>
      <c r="M24">
        <f t="shared" si="6"/>
        <v>2.3428729581517933E-3</v>
      </c>
    </row>
    <row r="25" spans="1:28" x14ac:dyDescent="0.2">
      <c r="A25" t="s">
        <v>457</v>
      </c>
      <c r="B25" s="36">
        <f t="shared" si="0"/>
        <v>736.34376326216602</v>
      </c>
      <c r="C25" s="36">
        <f t="shared" si="1"/>
        <v>827.01215037966494</v>
      </c>
      <c r="D25" s="36">
        <f t="shared" si="2"/>
        <v>1006.6733091728975</v>
      </c>
      <c r="E25" s="36"/>
      <c r="F25" s="37">
        <f t="shared" si="4"/>
        <v>0.93469057565365321</v>
      </c>
      <c r="H25" s="36">
        <v>545.16000099054247</v>
      </c>
      <c r="I25" s="38">
        <f t="shared" si="3"/>
        <v>3.1287817265071138E-3</v>
      </c>
      <c r="J25" s="35">
        <v>588.00590575713215</v>
      </c>
      <c r="K25" s="38">
        <f t="shared" si="5"/>
        <v>3.1065600076693924E-3</v>
      </c>
      <c r="L25" s="35">
        <v>692.61857348544754</v>
      </c>
      <c r="M25">
        <f t="shared" si="6"/>
        <v>2.4696857926831532E-3</v>
      </c>
    </row>
    <row r="26" spans="1:28" x14ac:dyDescent="0.2">
      <c r="A26" t="s">
        <v>14</v>
      </c>
      <c r="B26" s="36">
        <f t="shared" si="0"/>
        <v>337.13744696868309</v>
      </c>
      <c r="C26" s="36">
        <f t="shared" si="1"/>
        <v>457.901011854432</v>
      </c>
      <c r="D26" s="36">
        <f t="shared" si="2"/>
        <v>496.027122588081</v>
      </c>
      <c r="E26" s="36"/>
      <c r="F26" s="37">
        <f t="shared" si="4"/>
        <v>5.2678685455462143E-2</v>
      </c>
      <c r="H26" s="36">
        <v>557.38192704017399</v>
      </c>
      <c r="I26" s="38">
        <f t="shared" si="3"/>
        <v>3.1108111763792109E-3</v>
      </c>
      <c r="J26" s="35">
        <v>597.98394216028225</v>
      </c>
      <c r="K26" s="38">
        <f t="shared" si="5"/>
        <v>3.1091026713037993E-3</v>
      </c>
      <c r="L26" s="35">
        <v>706.59476514526614</v>
      </c>
      <c r="M26">
        <f t="shared" si="6"/>
        <v>2.4370378419401348E-3</v>
      </c>
    </row>
    <row r="27" spans="1:28" x14ac:dyDescent="0.2">
      <c r="A27" t="s">
        <v>19</v>
      </c>
      <c r="B27" s="36">
        <f t="shared" si="0"/>
        <v>515.1678120284846</v>
      </c>
      <c r="C27" s="36">
        <f t="shared" si="1"/>
        <v>564.46064792435141</v>
      </c>
      <c r="D27" s="36">
        <f t="shared" si="2"/>
        <v>619.73688201658376</v>
      </c>
      <c r="E27" s="36"/>
      <c r="F27" s="37">
        <f t="shared" si="4"/>
        <v>0.41173768984476883</v>
      </c>
      <c r="H27" s="36">
        <v>559.36509259317063</v>
      </c>
      <c r="I27" s="38">
        <f t="shared" si="3"/>
        <v>3.1052131433221344E-3</v>
      </c>
      <c r="J27" s="35">
        <v>642.11128584418987</v>
      </c>
      <c r="K27" s="38">
        <f t="shared" si="5"/>
        <v>2.9019673399502633E-3</v>
      </c>
      <c r="L27" s="35">
        <v>734.59780227579245</v>
      </c>
      <c r="M27">
        <f t="shared" si="6"/>
        <v>2.3194343074300116E-3</v>
      </c>
    </row>
    <row r="28" spans="1:28" x14ac:dyDescent="0.2">
      <c r="A28" t="s">
        <v>460</v>
      </c>
      <c r="B28" s="36">
        <f t="shared" si="0"/>
        <v>545.16000099054247</v>
      </c>
      <c r="C28" s="36">
        <f t="shared" si="1"/>
        <v>588.00590575713215</v>
      </c>
      <c r="D28" s="36">
        <f t="shared" si="2"/>
        <v>692.61857348544754</v>
      </c>
      <c r="E28" s="36"/>
      <c r="F28" s="37">
        <f t="shared" si="4"/>
        <v>0.50485088178430959</v>
      </c>
      <c r="H28" s="36">
        <v>725.4702353837946</v>
      </c>
      <c r="I28" s="38">
        <f t="shared" si="3"/>
        <v>1.1313763143719199E-3</v>
      </c>
      <c r="J28" s="35">
        <v>741.72980927250933</v>
      </c>
      <c r="K28" s="38">
        <f t="shared" si="5"/>
        <v>1.6072537030256209E-3</v>
      </c>
      <c r="L28" s="35">
        <v>789.66887880334446</v>
      </c>
      <c r="M28">
        <f t="shared" si="6"/>
        <v>1.9257886786829559E-3</v>
      </c>
    </row>
    <row r="29" spans="1:28" x14ac:dyDescent="0.2">
      <c r="A29" t="s">
        <v>10</v>
      </c>
      <c r="B29" s="36">
        <f t="shared" si="0"/>
        <v>438.72451875694975</v>
      </c>
      <c r="C29" s="36">
        <f t="shared" si="1"/>
        <v>466.89251803974025</v>
      </c>
      <c r="D29" s="36">
        <f t="shared" si="2"/>
        <v>542.42579696317989</v>
      </c>
      <c r="E29" s="36"/>
      <c r="F29" s="37">
        <f t="shared" si="4"/>
        <v>0.20535556454566256</v>
      </c>
      <c r="H29" s="36">
        <v>736.34376326216602</v>
      </c>
      <c r="I29" s="38">
        <f t="shared" si="3"/>
        <v>9.9815227292647892E-4</v>
      </c>
      <c r="J29" s="35">
        <v>776.54607522006938</v>
      </c>
      <c r="K29" s="38">
        <f t="shared" si="5"/>
        <v>1.1340206196314929E-3</v>
      </c>
      <c r="L29" s="35">
        <v>908.72625369514753</v>
      </c>
      <c r="M29">
        <f t="shared" si="6"/>
        <v>8.617630942330467E-4</v>
      </c>
    </row>
    <row r="30" spans="1:28" x14ac:dyDescent="0.2">
      <c r="A30" t="s">
        <v>7</v>
      </c>
      <c r="B30" s="36">
        <f t="shared" si="0"/>
        <v>738.11862403219027</v>
      </c>
      <c r="C30" s="36">
        <f t="shared" si="1"/>
        <v>741.72980927250933</v>
      </c>
      <c r="D30" s="36">
        <f t="shared" si="2"/>
        <v>789.66887880334446</v>
      </c>
      <c r="E30" s="36"/>
      <c r="F30" s="37">
        <f t="shared" si="4"/>
        <v>0.93644359059736648</v>
      </c>
      <c r="H30" s="36">
        <v>738.11862403219027</v>
      </c>
      <c r="I30" s="38">
        <f t="shared" si="3"/>
        <v>9.7727244814017965E-4</v>
      </c>
      <c r="J30" s="35">
        <v>827.01215037966494</v>
      </c>
      <c r="K30" s="38">
        <f t="shared" si="5"/>
        <v>6.0015945433527184E-4</v>
      </c>
      <c r="L30" s="35">
        <v>1006.6733091728975</v>
      </c>
      <c r="M30">
        <f t="shared" si="6"/>
        <v>2.9449650711149174E-4</v>
      </c>
    </row>
    <row r="32" spans="1:28" x14ac:dyDescent="0.2">
      <c r="A32" t="s">
        <v>465</v>
      </c>
      <c r="B32" s="36">
        <f>AVERAGE(B19:B30)</f>
        <v>543.60967145858297</v>
      </c>
      <c r="C32" s="36">
        <f>AVERAGE(C19:C30)</f>
        <v>594.34384528800013</v>
      </c>
      <c r="D32" s="36">
        <f>AVERAGE(D19:D30)</f>
        <v>675.05655385455054</v>
      </c>
    </row>
    <row r="33" spans="1:10" x14ac:dyDescent="0.2">
      <c r="A33" t="s">
        <v>466</v>
      </c>
      <c r="B33" s="36">
        <f>_xlfn.STDEV.P(B19:B30)</f>
        <v>127.49780045559166</v>
      </c>
      <c r="C33" s="36">
        <f>_xlfn.STDEV.P(C19:C30)</f>
        <v>128.26261968613926</v>
      </c>
      <c r="D33" s="36">
        <f>_xlfn.STDEV.P(D19:D30)</f>
        <v>160.57237330306967</v>
      </c>
    </row>
    <row r="36" spans="1:10" x14ac:dyDescent="0.2">
      <c r="A36" t="s">
        <v>464</v>
      </c>
      <c r="B36" s="15" t="s">
        <v>461</v>
      </c>
      <c r="C36" s="15" t="s">
        <v>462</v>
      </c>
      <c r="D36" s="15" t="s">
        <v>463</v>
      </c>
    </row>
    <row r="37" spans="1:10" x14ac:dyDescent="0.2">
      <c r="A37" t="s">
        <v>28</v>
      </c>
      <c r="B37" s="39">
        <f>LOG10($B19)</f>
        <v>2.7461528827232247</v>
      </c>
      <c r="C37" s="39">
        <f>LOG10(C19)</f>
        <v>2.768780027218229</v>
      </c>
      <c r="D37" s="39">
        <f>LOG10(D19)</f>
        <v>2.8491704156109323</v>
      </c>
      <c r="F37">
        <v>2.7461528827232247</v>
      </c>
      <c r="G37">
        <f>_xlfn.NORM.DIST(F37,B49,B50, FALSE)</f>
        <v>3.7522041514089981</v>
      </c>
      <c r="H37">
        <v>2.768780027218229</v>
      </c>
      <c r="J37">
        <v>2.8491704156109323</v>
      </c>
    </row>
    <row r="38" spans="1:10" x14ac:dyDescent="0.2">
      <c r="A38" t="s">
        <v>26</v>
      </c>
      <c r="B38" s="39">
        <f t="shared" ref="B38:B48" si="7">LOG10($B20)</f>
        <v>2.5853124634135454</v>
      </c>
      <c r="C38" s="39">
        <f t="shared" ref="C38:D48" si="8">LOG10(C20)</f>
        <v>2.6027535275807012</v>
      </c>
      <c r="D38" s="39">
        <f t="shared" si="8"/>
        <v>2.6506989177953844</v>
      </c>
      <c r="F38">
        <v>2.5853124634135454</v>
      </c>
      <c r="H38">
        <v>2.6027535275807012</v>
      </c>
      <c r="J38">
        <v>2.6506989177953844</v>
      </c>
    </row>
    <row r="39" spans="1:10" x14ac:dyDescent="0.2">
      <c r="A39" t="s">
        <v>459</v>
      </c>
      <c r="B39" s="39">
        <f t="shared" si="7"/>
        <v>2.8606195988912639</v>
      </c>
      <c r="C39" s="39">
        <f t="shared" si="8"/>
        <v>2.8901672290538607</v>
      </c>
      <c r="D39" s="39">
        <f t="shared" si="8"/>
        <v>2.958433075285078</v>
      </c>
      <c r="F39">
        <v>2.8606195988912639</v>
      </c>
      <c r="H39">
        <v>2.8901672290538607</v>
      </c>
      <c r="J39">
        <v>2.958433075285078</v>
      </c>
    </row>
    <row r="40" spans="1:10" x14ac:dyDescent="0.2">
      <c r="A40" t="s">
        <v>458</v>
      </c>
      <c r="B40" s="39">
        <f t="shared" si="7"/>
        <v>2.7476953605567997</v>
      </c>
      <c r="C40" s="39">
        <f t="shared" si="8"/>
        <v>2.807610303208476</v>
      </c>
      <c r="D40" s="39">
        <f t="shared" si="8"/>
        <v>2.8660496247158855</v>
      </c>
      <c r="F40">
        <v>2.7476953605567997</v>
      </c>
      <c r="H40">
        <v>2.807610303208476</v>
      </c>
      <c r="J40">
        <v>2.8660496247158855</v>
      </c>
    </row>
    <row r="41" spans="1:10" x14ac:dyDescent="0.2">
      <c r="A41" t="s">
        <v>21</v>
      </c>
      <c r="B41" s="39">
        <f t="shared" si="7"/>
        <v>2.7181158147921898</v>
      </c>
      <c r="C41" s="39">
        <f t="shared" si="8"/>
        <v>2.7766895219067802</v>
      </c>
      <c r="D41" s="39">
        <f t="shared" si="8"/>
        <v>2.7924206428124378</v>
      </c>
      <c r="F41">
        <v>2.7181158147921898</v>
      </c>
      <c r="H41">
        <v>2.7766895219067802</v>
      </c>
      <c r="J41">
        <v>2.7924206428124378</v>
      </c>
    </row>
    <row r="42" spans="1:10" x14ac:dyDescent="0.2">
      <c r="A42" t="s">
        <v>12</v>
      </c>
      <c r="B42" s="39">
        <f t="shared" si="7"/>
        <v>2.6656208865465176</v>
      </c>
      <c r="C42" s="39">
        <f t="shared" si="8"/>
        <v>2.6827330571139334</v>
      </c>
      <c r="D42" s="39">
        <f t="shared" si="8"/>
        <v>2.7292983796756478</v>
      </c>
      <c r="F42">
        <v>2.6656208865465176</v>
      </c>
      <c r="H42">
        <v>2.6827330571139334</v>
      </c>
      <c r="J42">
        <v>2.7292983796756478</v>
      </c>
    </row>
    <row r="43" spans="1:10" x14ac:dyDescent="0.2">
      <c r="A43" t="s">
        <v>457</v>
      </c>
      <c r="B43" s="39">
        <f t="shared" si="7"/>
        <v>2.8670806127522139</v>
      </c>
      <c r="C43" s="39">
        <f t="shared" si="8"/>
        <v>2.9175118902104402</v>
      </c>
      <c r="D43" s="39">
        <f t="shared" si="8"/>
        <v>3.0028885539271748</v>
      </c>
      <c r="F43">
        <v>2.8670806127522139</v>
      </c>
      <c r="H43">
        <v>2.9175118902104402</v>
      </c>
      <c r="J43">
        <v>3.0028885539271748</v>
      </c>
    </row>
    <row r="44" spans="1:10" x14ac:dyDescent="0.2">
      <c r="A44" t="s">
        <v>14</v>
      </c>
      <c r="B44" s="39">
        <f t="shared" si="7"/>
        <v>2.5278069937213172</v>
      </c>
      <c r="C44" s="39">
        <f t="shared" si="8"/>
        <v>2.6607716032182647</v>
      </c>
      <c r="D44" s="39">
        <f t="shared" si="8"/>
        <v>2.6955054242085272</v>
      </c>
      <c r="F44">
        <v>2.5278069937213172</v>
      </c>
      <c r="H44">
        <v>2.6607716032182647</v>
      </c>
      <c r="J44">
        <v>2.6955054242085272</v>
      </c>
    </row>
    <row r="45" spans="1:10" x14ac:dyDescent="0.2">
      <c r="A45" t="s">
        <v>19</v>
      </c>
      <c r="B45" s="39">
        <f t="shared" si="7"/>
        <v>2.7119487202385697</v>
      </c>
      <c r="C45" s="39">
        <f t="shared" si="8"/>
        <v>2.7516336699367518</v>
      </c>
      <c r="D45" s="39">
        <f t="shared" si="8"/>
        <v>2.7922073428168566</v>
      </c>
      <c r="F45">
        <v>2.7119487202385697</v>
      </c>
      <c r="H45">
        <v>2.7516336699367518</v>
      </c>
      <c r="J45">
        <v>2.7922073428168566</v>
      </c>
    </row>
    <row r="46" spans="1:10" x14ac:dyDescent="0.2">
      <c r="A46" t="s">
        <v>460</v>
      </c>
      <c r="B46" s="39">
        <f t="shared" si="7"/>
        <v>2.7365239836513533</v>
      </c>
      <c r="C46" s="39">
        <f t="shared" si="8"/>
        <v>2.7693816880231688</v>
      </c>
      <c r="D46" s="39">
        <f t="shared" si="8"/>
        <v>2.8404941335519975</v>
      </c>
      <c r="F46">
        <v>2.7365239836513533</v>
      </c>
      <c r="H46">
        <v>2.7693816880231688</v>
      </c>
      <c r="J46">
        <v>2.8404941335519975</v>
      </c>
    </row>
    <row r="47" spans="1:10" x14ac:dyDescent="0.2">
      <c r="A47" t="s">
        <v>10</v>
      </c>
      <c r="B47" s="39">
        <f t="shared" si="7"/>
        <v>2.6421919062610915</v>
      </c>
      <c r="C47" s="39">
        <f t="shared" si="8"/>
        <v>2.6692169144103728</v>
      </c>
      <c r="D47" s="39">
        <f t="shared" si="8"/>
        <v>2.7343403357490224</v>
      </c>
      <c r="F47">
        <v>2.6421919062610915</v>
      </c>
      <c r="H47">
        <v>2.6692169144103728</v>
      </c>
      <c r="J47">
        <v>2.7343403357490224</v>
      </c>
    </row>
    <row r="48" spans="1:10" x14ac:dyDescent="0.2">
      <c r="A48" t="s">
        <v>7</v>
      </c>
      <c r="B48" s="39">
        <f t="shared" si="7"/>
        <v>2.868126163479729</v>
      </c>
      <c r="C48" s="39">
        <f t="shared" si="8"/>
        <v>2.8702457331609308</v>
      </c>
      <c r="D48" s="39">
        <f t="shared" si="8"/>
        <v>2.8974450226144239</v>
      </c>
      <c r="F48">
        <v>2.868126163479729</v>
      </c>
      <c r="H48">
        <v>2.8702457331609308</v>
      </c>
      <c r="J48">
        <v>2.8974450226144239</v>
      </c>
    </row>
    <row r="49" spans="1:4" x14ac:dyDescent="0.2">
      <c r="A49" t="s">
        <v>468</v>
      </c>
      <c r="B49" s="39">
        <f>AVERAGE(B37:B48)</f>
        <v>2.7230996155856513</v>
      </c>
      <c r="C49" s="39">
        <f>AVERAGE(C37:C48)</f>
        <v>2.7639579304201596</v>
      </c>
      <c r="D49" s="39">
        <f>AVERAGE(D37:D48)</f>
        <v>2.8174126557302803</v>
      </c>
    </row>
    <row r="50" spans="1:4" x14ac:dyDescent="0.2">
      <c r="A50" t="s">
        <v>469</v>
      </c>
      <c r="B50" s="39">
        <f>_xlfn.STDEV.P(B37:B48)</f>
        <v>0.10372846777272597</v>
      </c>
      <c r="C50" s="39">
        <f>_xlfn.STDEV.P(C37:C49)</f>
        <v>8.9993376101171765E-2</v>
      </c>
      <c r="D50" s="39">
        <f>_xlfn.STDEV.P(D37:D49)</f>
        <v>9.7341587282021996E-2</v>
      </c>
    </row>
  </sheetData>
  <sortState xmlns:xlrd2="http://schemas.microsoft.com/office/spreadsheetml/2017/richdata2" ref="L19:L30">
    <sortCondition ref="L19"/>
  </sortState>
  <mergeCells count="3">
    <mergeCell ref="B2:J2"/>
    <mergeCell ref="T2:AB2"/>
    <mergeCell ref="K2:S2"/>
  </mergeCells>
  <phoneticPr fontId="5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1960-69</vt:lpstr>
      <vt:lpstr>1969-78</vt:lpstr>
      <vt:lpstr>1978-87</vt:lpstr>
      <vt:lpstr>1980-2020 Part I</vt:lpstr>
      <vt:lpstr>1980-2020 Part II</vt:lpstr>
      <vt:lpstr>1980-2020 Part III</vt:lpstr>
      <vt:lpstr>per capita - deflator </vt:lpstr>
      <vt:lpstr>R_data</vt:lpstr>
      <vt:lpstr>NSDP Calc</vt:lpstr>
      <vt:lpstr>NSDP calc 1980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Nitin Gautam</dc:creator>
  <cp:lastModifiedBy>Nitin Gautam</cp:lastModifiedBy>
  <dcterms:created xsi:type="dcterms:W3CDTF">2021-03-05T12:37:28Z</dcterms:created>
  <dcterms:modified xsi:type="dcterms:W3CDTF">2021-04-10T12:16:04Z</dcterms:modified>
</cp:coreProperties>
</file>