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202300"/>
  <mc:AlternateContent xmlns:mc="http://schemas.openxmlformats.org/markup-compatibility/2006">
    <mc:Choice Requires="x15">
      <x15ac:absPath xmlns:x15ac="http://schemas.microsoft.com/office/spreadsheetml/2010/11/ac" url="/Users/admin/Desktop/LUX DATA SCIENCE/DA-DS /Excel/"/>
    </mc:Choice>
  </mc:AlternateContent>
  <xr:revisionPtr revIDLastSave="0" documentId="13_ncr:1_{2D56336D-6CF6-D44E-B151-A01AFA8FCFF2}" xr6:coauthVersionLast="47" xr6:coauthVersionMax="47" xr10:uidLastSave="{00000000-0000-0000-0000-000000000000}"/>
  <bookViews>
    <workbookView xWindow="6400" yWindow="760" windowWidth="30240" windowHeight="17940" activeTab="4" xr2:uid="{C0035069-41DC-3445-9BD5-26BFB4229BDA}"/>
  </bookViews>
  <sheets>
    <sheet name="Excel_jumia-Raw" sheetId="1" r:id="rId1"/>
    <sheet name="Data Source" sheetId="2" r:id="rId2"/>
    <sheet name="Data Analysis Q1" sheetId="4" r:id="rId3"/>
    <sheet name="Data Analysis Q2" sheetId="6" r:id="rId4"/>
    <sheet name="Data Analysis Q2a" sheetId="9" r:id="rId5"/>
    <sheet name="Dashboard DesignData" sheetId="10" r:id="rId6"/>
    <sheet name="Pivot 1" sheetId="11" r:id="rId7"/>
    <sheet name="Pivot 2" sheetId="17" r:id="rId8"/>
    <sheet name="Pivot 3" sheetId="19" r:id="rId9"/>
    <sheet name="Final Dashboard" sheetId="18" r:id="rId10"/>
  </sheets>
  <definedNames>
    <definedName name="_xlnm._FilterDatabase" localSheetId="1" hidden="1">'Data Source'!$B$1:$B$79</definedName>
    <definedName name="Slicer_Categorization__Poor_Average___Excellent">#N/A</definedName>
    <definedName name="Slicer_Categorization_2">#N/A</definedName>
    <definedName name="Slicer_Category">#N/A</definedName>
  </definedNames>
  <calcPr calcId="191029"/>
  <pivotCaches>
    <pivotCache cacheId="70" r:id="rId11"/>
    <pivotCache cacheId="71" r:id="rId12"/>
    <pivotCache cacheId="72" r:id="rId13"/>
    <pivotCache cacheId="7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0" l="1"/>
  <c r="D63" i="10"/>
  <c r="D61" i="10"/>
  <c r="D59" i="10"/>
  <c r="D57" i="10"/>
  <c r="J43" i="10"/>
  <c r="J52" i="10"/>
  <c r="F52" i="10"/>
  <c r="G52" i="10" s="1"/>
  <c r="K52" i="10" s="1"/>
  <c r="J51" i="10"/>
  <c r="F51" i="10"/>
  <c r="G51" i="10" s="1"/>
  <c r="K51" i="10" s="1"/>
  <c r="J50" i="10"/>
  <c r="G50" i="10"/>
  <c r="K50" i="10" s="1"/>
  <c r="F50" i="10"/>
  <c r="J49" i="10"/>
  <c r="F49" i="10"/>
  <c r="G49" i="10" s="1"/>
  <c r="K49" i="10" s="1"/>
  <c r="J48" i="10"/>
  <c r="F48" i="10"/>
  <c r="G48" i="10" s="1"/>
  <c r="K48" i="10" s="1"/>
  <c r="J47" i="10"/>
  <c r="F47" i="10"/>
  <c r="G47" i="10" s="1"/>
  <c r="K47" i="10" s="1"/>
  <c r="J46" i="10"/>
  <c r="F46" i="10"/>
  <c r="G46" i="10" s="1"/>
  <c r="K46" i="10" s="1"/>
  <c r="J45" i="10"/>
  <c r="F45" i="10"/>
  <c r="G45" i="10" s="1"/>
  <c r="K45" i="10" s="1"/>
  <c r="J44" i="10"/>
  <c r="F44" i="10"/>
  <c r="G44" i="10" s="1"/>
  <c r="K44" i="10" s="1"/>
  <c r="F43" i="10"/>
  <c r="G43" i="10" s="1"/>
  <c r="K43" i="10" s="1"/>
  <c r="J42" i="10"/>
  <c r="F42" i="10"/>
  <c r="G42" i="10" s="1"/>
  <c r="K42" i="10" s="1"/>
  <c r="J41" i="10"/>
  <c r="F41" i="10"/>
  <c r="G41" i="10" s="1"/>
  <c r="K41" i="10" s="1"/>
  <c r="J40" i="10"/>
  <c r="F40" i="10"/>
  <c r="G40" i="10" s="1"/>
  <c r="K40" i="10" s="1"/>
  <c r="J39" i="10"/>
  <c r="G39" i="10"/>
  <c r="K39" i="10" s="1"/>
  <c r="F39" i="10"/>
  <c r="J38" i="10"/>
  <c r="F38" i="10"/>
  <c r="G38" i="10" s="1"/>
  <c r="K38" i="10" s="1"/>
  <c r="J37" i="10"/>
  <c r="F37" i="10"/>
  <c r="G37" i="10" s="1"/>
  <c r="K37" i="10" s="1"/>
  <c r="J36" i="10"/>
  <c r="F36" i="10"/>
  <c r="G36" i="10" s="1"/>
  <c r="K36" i="10" s="1"/>
  <c r="J35" i="10"/>
  <c r="F35" i="10"/>
  <c r="G35" i="10" s="1"/>
  <c r="K35" i="10" s="1"/>
  <c r="J34" i="10"/>
  <c r="F34" i="10"/>
  <c r="G34" i="10" s="1"/>
  <c r="K34" i="10" s="1"/>
  <c r="J33" i="10"/>
  <c r="F33" i="10"/>
  <c r="G33" i="10" s="1"/>
  <c r="K33" i="10" s="1"/>
  <c r="J32" i="10"/>
  <c r="F32" i="10"/>
  <c r="G32" i="10" s="1"/>
  <c r="K32" i="10" s="1"/>
  <c r="J31" i="10"/>
  <c r="F31" i="10"/>
  <c r="G31" i="10" s="1"/>
  <c r="K31" i="10" s="1"/>
  <c r="J30" i="10"/>
  <c r="F30" i="10"/>
  <c r="G30" i="10" s="1"/>
  <c r="K30" i="10" s="1"/>
  <c r="J29" i="10"/>
  <c r="F29" i="10"/>
  <c r="G29" i="10" s="1"/>
  <c r="K29" i="10" s="1"/>
  <c r="J28" i="10"/>
  <c r="G28" i="10"/>
  <c r="K28" i="10" s="1"/>
  <c r="F28" i="10"/>
  <c r="J27" i="10"/>
  <c r="F27" i="10"/>
  <c r="G27" i="10" s="1"/>
  <c r="K27" i="10" s="1"/>
  <c r="J26" i="10"/>
  <c r="F26" i="10"/>
  <c r="G26" i="10" s="1"/>
  <c r="K26" i="10" s="1"/>
  <c r="J25" i="10"/>
  <c r="F25" i="10"/>
  <c r="G25" i="10" s="1"/>
  <c r="K25" i="10" s="1"/>
  <c r="J24" i="10"/>
  <c r="F24" i="10"/>
  <c r="G24" i="10" s="1"/>
  <c r="K24" i="10" s="1"/>
  <c r="J23" i="10"/>
  <c r="F23" i="10"/>
  <c r="G23" i="10" s="1"/>
  <c r="K23" i="10" s="1"/>
  <c r="J22" i="10"/>
  <c r="F22" i="10"/>
  <c r="G22" i="10" s="1"/>
  <c r="K22" i="10" s="1"/>
  <c r="J21" i="10"/>
  <c r="F21" i="10"/>
  <c r="G21" i="10" s="1"/>
  <c r="K21" i="10" s="1"/>
  <c r="J20" i="10"/>
  <c r="F20" i="10"/>
  <c r="G20" i="10" s="1"/>
  <c r="K20" i="10" s="1"/>
  <c r="J19" i="10"/>
  <c r="F19" i="10"/>
  <c r="G19" i="10" s="1"/>
  <c r="K19" i="10" s="1"/>
  <c r="J18" i="10"/>
  <c r="F18" i="10"/>
  <c r="G18" i="10" s="1"/>
  <c r="K18" i="10" s="1"/>
  <c r="J17" i="10"/>
  <c r="G17" i="10"/>
  <c r="K17" i="10" s="1"/>
  <c r="F17" i="10"/>
  <c r="J16" i="10"/>
  <c r="F16" i="10"/>
  <c r="G16" i="10" s="1"/>
  <c r="K16" i="10" s="1"/>
  <c r="F15" i="10"/>
  <c r="G15" i="10" s="1"/>
  <c r="K15" i="10" s="1"/>
  <c r="J14" i="10"/>
  <c r="F14" i="10"/>
  <c r="G14" i="10" s="1"/>
  <c r="K14" i="10" s="1"/>
  <c r="J13" i="10"/>
  <c r="F13" i="10"/>
  <c r="G13" i="10" s="1"/>
  <c r="K13" i="10" s="1"/>
  <c r="J12" i="10"/>
  <c r="F12" i="10"/>
  <c r="G12" i="10" s="1"/>
  <c r="K12" i="10" s="1"/>
  <c r="J11" i="10"/>
  <c r="F11" i="10"/>
  <c r="G11" i="10" s="1"/>
  <c r="K11" i="10" s="1"/>
  <c r="J10" i="10"/>
  <c r="F10" i="10"/>
  <c r="G10" i="10" s="1"/>
  <c r="K10" i="10" s="1"/>
  <c r="J9" i="10"/>
  <c r="F9" i="10"/>
  <c r="G9" i="10" s="1"/>
  <c r="K9" i="10" s="1"/>
  <c r="J8" i="10"/>
  <c r="F8" i="10"/>
  <c r="G8" i="10" s="1"/>
  <c r="K8" i="10" s="1"/>
  <c r="J7" i="10"/>
  <c r="F7" i="10"/>
  <c r="G7" i="10" s="1"/>
  <c r="K7" i="10" s="1"/>
  <c r="J6" i="10"/>
  <c r="G6" i="10"/>
  <c r="K6" i="10" s="1"/>
  <c r="F6" i="10"/>
  <c r="J5" i="10"/>
  <c r="F5" i="10"/>
  <c r="G5" i="10" s="1"/>
  <c r="K5" i="10" s="1"/>
  <c r="J4" i="10"/>
  <c r="F4" i="10"/>
  <c r="G4" i="10" s="1"/>
  <c r="K4" i="10" s="1"/>
  <c r="J3" i="10"/>
  <c r="F3" i="10"/>
  <c r="G3" i="10" s="1"/>
  <c r="K3" i="10" s="1"/>
  <c r="J2" i="10"/>
  <c r="F2" i="10"/>
  <c r="G2" i="10" s="1"/>
  <c r="K2" i="10" s="1"/>
  <c r="J43" i="9"/>
  <c r="J15" i="9"/>
  <c r="D78" i="2"/>
  <c r="J52" i="9"/>
  <c r="F52" i="9"/>
  <c r="G52" i="9" s="1"/>
  <c r="K52" i="9" s="1"/>
  <c r="J51" i="9"/>
  <c r="F51" i="9"/>
  <c r="G51" i="9" s="1"/>
  <c r="K51" i="9" s="1"/>
  <c r="J50" i="9"/>
  <c r="F50" i="9"/>
  <c r="G50" i="9" s="1"/>
  <c r="K50" i="9" s="1"/>
  <c r="J49" i="9"/>
  <c r="F49" i="9"/>
  <c r="G49" i="9" s="1"/>
  <c r="K49" i="9" s="1"/>
  <c r="J48" i="9"/>
  <c r="F48" i="9"/>
  <c r="G48" i="9" s="1"/>
  <c r="K48" i="9" s="1"/>
  <c r="J47" i="9"/>
  <c r="F47" i="9"/>
  <c r="G47" i="9" s="1"/>
  <c r="K47" i="9" s="1"/>
  <c r="J46" i="9"/>
  <c r="F46" i="9"/>
  <c r="G46" i="9" s="1"/>
  <c r="K46" i="9" s="1"/>
  <c r="J45" i="9"/>
  <c r="F45" i="9"/>
  <c r="G45" i="9" s="1"/>
  <c r="K45" i="9" s="1"/>
  <c r="J44" i="9"/>
  <c r="F44" i="9"/>
  <c r="G44" i="9" s="1"/>
  <c r="K44" i="9" s="1"/>
  <c r="F43" i="9"/>
  <c r="G43" i="9" s="1"/>
  <c r="K43" i="9" s="1"/>
  <c r="J42" i="9"/>
  <c r="F42" i="9"/>
  <c r="G42" i="9" s="1"/>
  <c r="K42" i="9" s="1"/>
  <c r="J41" i="9"/>
  <c r="F41" i="9"/>
  <c r="G41" i="9" s="1"/>
  <c r="K41" i="9" s="1"/>
  <c r="J40" i="9"/>
  <c r="F40" i="9"/>
  <c r="G40" i="9" s="1"/>
  <c r="K40" i="9" s="1"/>
  <c r="J39" i="9"/>
  <c r="F39" i="9"/>
  <c r="G39" i="9" s="1"/>
  <c r="K39" i="9" s="1"/>
  <c r="J38" i="9"/>
  <c r="F38" i="9"/>
  <c r="G38" i="9" s="1"/>
  <c r="K38" i="9" s="1"/>
  <c r="J37" i="9"/>
  <c r="F37" i="9"/>
  <c r="G37" i="9" s="1"/>
  <c r="K37" i="9" s="1"/>
  <c r="J36" i="9"/>
  <c r="F36" i="9"/>
  <c r="G36" i="9" s="1"/>
  <c r="K36" i="9" s="1"/>
  <c r="J35" i="9"/>
  <c r="F35" i="9"/>
  <c r="G35" i="9" s="1"/>
  <c r="K35" i="9" s="1"/>
  <c r="J34" i="9"/>
  <c r="F34" i="9"/>
  <c r="G34" i="9" s="1"/>
  <c r="K34" i="9" s="1"/>
  <c r="J33" i="9"/>
  <c r="F33" i="9"/>
  <c r="G33" i="9" s="1"/>
  <c r="K33" i="9" s="1"/>
  <c r="J32" i="9"/>
  <c r="F32" i="9"/>
  <c r="G32" i="9" s="1"/>
  <c r="K32" i="9" s="1"/>
  <c r="J31" i="9"/>
  <c r="F31" i="9"/>
  <c r="G31" i="9" s="1"/>
  <c r="K31" i="9" s="1"/>
  <c r="J30" i="9"/>
  <c r="F30" i="9"/>
  <c r="G30" i="9" s="1"/>
  <c r="K30" i="9" s="1"/>
  <c r="J29" i="9"/>
  <c r="F29" i="9"/>
  <c r="G29" i="9" s="1"/>
  <c r="K29" i="9" s="1"/>
  <c r="J28" i="9"/>
  <c r="F28" i="9"/>
  <c r="G28" i="9" s="1"/>
  <c r="K28" i="9" s="1"/>
  <c r="J27" i="9"/>
  <c r="F27" i="9"/>
  <c r="G27" i="9" s="1"/>
  <c r="K27" i="9" s="1"/>
  <c r="J26" i="9"/>
  <c r="F26" i="9"/>
  <c r="G26" i="9" s="1"/>
  <c r="K26" i="9" s="1"/>
  <c r="J25" i="9"/>
  <c r="F25" i="9"/>
  <c r="G25" i="9" s="1"/>
  <c r="K25" i="9" s="1"/>
  <c r="J24" i="9"/>
  <c r="F24" i="9"/>
  <c r="G24" i="9" s="1"/>
  <c r="K24" i="9" s="1"/>
  <c r="J23" i="9"/>
  <c r="F23" i="9"/>
  <c r="G23" i="9" s="1"/>
  <c r="K23" i="9" s="1"/>
  <c r="J22" i="9"/>
  <c r="F22" i="9"/>
  <c r="G22" i="9" s="1"/>
  <c r="K22" i="9" s="1"/>
  <c r="J21" i="9"/>
  <c r="F21" i="9"/>
  <c r="G21" i="9" s="1"/>
  <c r="K21" i="9" s="1"/>
  <c r="J20" i="9"/>
  <c r="F20" i="9"/>
  <c r="G20" i="9" s="1"/>
  <c r="K20" i="9" s="1"/>
  <c r="J19" i="9"/>
  <c r="F19" i="9"/>
  <c r="G19" i="9" s="1"/>
  <c r="K19" i="9" s="1"/>
  <c r="J18" i="9"/>
  <c r="F18" i="9"/>
  <c r="G18" i="9" s="1"/>
  <c r="K18" i="9" s="1"/>
  <c r="J17" i="9"/>
  <c r="F17" i="9"/>
  <c r="G17" i="9" s="1"/>
  <c r="K17" i="9" s="1"/>
  <c r="J16" i="9"/>
  <c r="F16" i="9"/>
  <c r="G16" i="9" s="1"/>
  <c r="K16" i="9" s="1"/>
  <c r="F15" i="9"/>
  <c r="G15" i="9" s="1"/>
  <c r="K15" i="9" s="1"/>
  <c r="J14" i="9"/>
  <c r="F14" i="9"/>
  <c r="G14" i="9" s="1"/>
  <c r="K14" i="9" s="1"/>
  <c r="J13" i="9"/>
  <c r="F13" i="9"/>
  <c r="G13" i="9" s="1"/>
  <c r="K13" i="9" s="1"/>
  <c r="J12" i="9"/>
  <c r="F12" i="9"/>
  <c r="G12" i="9" s="1"/>
  <c r="K12" i="9" s="1"/>
  <c r="J11" i="9"/>
  <c r="F11" i="9"/>
  <c r="G11" i="9" s="1"/>
  <c r="K11" i="9" s="1"/>
  <c r="J10" i="9"/>
  <c r="F10" i="9"/>
  <c r="G10" i="9" s="1"/>
  <c r="K10" i="9" s="1"/>
  <c r="J9" i="9"/>
  <c r="F9" i="9"/>
  <c r="G9" i="9" s="1"/>
  <c r="K9" i="9" s="1"/>
  <c r="J8" i="9"/>
  <c r="F8" i="9"/>
  <c r="G8" i="9" s="1"/>
  <c r="K8" i="9" s="1"/>
  <c r="J7" i="9"/>
  <c r="F7" i="9"/>
  <c r="G7" i="9" s="1"/>
  <c r="K7" i="9" s="1"/>
  <c r="J6" i="9"/>
  <c r="F6" i="9"/>
  <c r="G6" i="9" s="1"/>
  <c r="K6" i="9" s="1"/>
  <c r="J5" i="9"/>
  <c r="F5" i="9"/>
  <c r="G5" i="9" s="1"/>
  <c r="K5" i="9" s="1"/>
  <c r="J4" i="9"/>
  <c r="F4" i="9"/>
  <c r="G4" i="9" s="1"/>
  <c r="K4" i="9" s="1"/>
  <c r="J3" i="9"/>
  <c r="F3" i="9"/>
  <c r="G3" i="9" s="1"/>
  <c r="K3" i="9" s="1"/>
  <c r="J2" i="9"/>
  <c r="F2" i="9"/>
  <c r="G2" i="9" s="1"/>
  <c r="D79" i="2"/>
  <c r="D75" i="2"/>
  <c r="D74" i="2"/>
  <c r="D71" i="2"/>
  <c r="F7" i="2"/>
  <c r="D69" i="2"/>
  <c r="D68" i="2"/>
  <c r="J43" i="2"/>
  <c r="J15" i="2"/>
  <c r="J31" i="2"/>
  <c r="J42" i="2"/>
  <c r="J52" i="2"/>
  <c r="J44" i="2"/>
  <c r="J30" i="2"/>
  <c r="J3" i="2"/>
  <c r="J22" i="2"/>
  <c r="J48" i="2"/>
  <c r="J35" i="2"/>
  <c r="J16" i="2"/>
  <c r="J25" i="2"/>
  <c r="J36" i="2"/>
  <c r="J19" i="2"/>
  <c r="J11" i="2"/>
  <c r="J49" i="2"/>
  <c r="J8" i="2"/>
  <c r="J6" i="2"/>
  <c r="J33" i="2"/>
  <c r="J45" i="2"/>
  <c r="J4" i="2"/>
  <c r="J32" i="2"/>
  <c r="J50" i="2"/>
  <c r="J37" i="2"/>
  <c r="J38" i="2"/>
  <c r="J34" i="2"/>
  <c r="J13" i="2"/>
  <c r="J40" i="2"/>
  <c r="J41" i="2"/>
  <c r="J27" i="2"/>
  <c r="J26" i="2"/>
  <c r="J51" i="2"/>
  <c r="J5" i="2"/>
  <c r="J2" i="2"/>
  <c r="J9" i="2"/>
  <c r="J46" i="2"/>
  <c r="J21" i="2"/>
  <c r="J28" i="2"/>
  <c r="J20" i="2"/>
  <c r="J39" i="2"/>
  <c r="J24" i="2"/>
  <c r="J23" i="2"/>
  <c r="J17" i="2"/>
  <c r="J14" i="2"/>
  <c r="J18" i="2"/>
  <c r="J10" i="2"/>
  <c r="J12" i="2"/>
  <c r="J47" i="2"/>
  <c r="J7" i="2"/>
  <c r="J29" i="2"/>
  <c r="F15" i="2"/>
  <c r="F43" i="2"/>
  <c r="F31" i="2"/>
  <c r="F42" i="2"/>
  <c r="F52" i="2"/>
  <c r="F44" i="2"/>
  <c r="F30" i="2"/>
  <c r="F3" i="2"/>
  <c r="F22" i="2"/>
  <c r="G13" i="2" s="1"/>
  <c r="F48" i="2"/>
  <c r="F35" i="2"/>
  <c r="F16" i="2"/>
  <c r="F25" i="2"/>
  <c r="F36" i="2"/>
  <c r="F19" i="2"/>
  <c r="F11" i="2"/>
  <c r="F49" i="2"/>
  <c r="F8" i="2"/>
  <c r="F6" i="2"/>
  <c r="F33" i="2"/>
  <c r="G8" i="2" s="1"/>
  <c r="F45" i="2"/>
  <c r="F4" i="2"/>
  <c r="F32" i="2"/>
  <c r="F50" i="2"/>
  <c r="F37" i="2"/>
  <c r="F38" i="2"/>
  <c r="F34" i="2"/>
  <c r="F13" i="2"/>
  <c r="F40" i="2"/>
  <c r="F41" i="2"/>
  <c r="F27" i="2"/>
  <c r="F26" i="2"/>
  <c r="F51" i="2"/>
  <c r="F5" i="2"/>
  <c r="F2" i="2"/>
  <c r="F9" i="2"/>
  <c r="F46" i="2"/>
  <c r="F21" i="2"/>
  <c r="F28" i="2"/>
  <c r="F20" i="2"/>
  <c r="G20" i="2" s="1"/>
  <c r="F39" i="2"/>
  <c r="F24" i="2"/>
  <c r="G24" i="2" s="1"/>
  <c r="F23" i="2"/>
  <c r="G23" i="2" s="1"/>
  <c r="F17" i="2"/>
  <c r="G26" i="2" s="1"/>
  <c r="F14" i="2"/>
  <c r="F18" i="2"/>
  <c r="F10" i="2"/>
  <c r="F12" i="2"/>
  <c r="F47" i="2"/>
  <c r="G52" i="2" s="1"/>
  <c r="F29" i="2"/>
  <c r="G15" i="2" l="1"/>
  <c r="G43" i="2"/>
  <c r="G30" i="2"/>
  <c r="G11" i="2"/>
  <c r="G14" i="2"/>
  <c r="G9" i="2"/>
  <c r="G49" i="2"/>
  <c r="K49" i="2" s="1"/>
  <c r="G44" i="2"/>
  <c r="G25" i="2"/>
  <c r="K25" i="2" s="1"/>
  <c r="G50" i="2"/>
  <c r="K50" i="2" s="1"/>
  <c r="G32" i="2"/>
  <c r="K32" i="2" s="1"/>
  <c r="G16" i="2"/>
  <c r="K16" i="2" s="1"/>
  <c r="G40" i="2"/>
  <c r="K40" i="2" s="1"/>
  <c r="G4" i="2"/>
  <c r="K4" i="2" s="1"/>
  <c r="G39" i="2"/>
  <c r="K39" i="2" s="1"/>
  <c r="G42" i="2"/>
  <c r="K42" i="2" s="1"/>
  <c r="G31" i="2"/>
  <c r="K31" i="2" s="1"/>
  <c r="G17" i="2"/>
  <c r="K17" i="2" s="1"/>
  <c r="G2" i="2"/>
  <c r="G36" i="2"/>
  <c r="K36" i="2" s="1"/>
  <c r="G29" i="2"/>
  <c r="K29" i="2" s="1"/>
  <c r="K2" i="9"/>
  <c r="G35" i="2"/>
  <c r="G47" i="2"/>
  <c r="G7" i="2"/>
  <c r="K7" i="2" s="1"/>
  <c r="G21" i="2"/>
  <c r="K21" i="2" s="1"/>
  <c r="G28" i="2"/>
  <c r="K28" i="2" s="1"/>
  <c r="G45" i="2"/>
  <c r="K45" i="2" s="1"/>
  <c r="G46" i="2"/>
  <c r="K46" i="2" s="1"/>
  <c r="G3" i="2"/>
  <c r="G27" i="2"/>
  <c r="K19" i="2" s="1"/>
  <c r="G34" i="2"/>
  <c r="K34" i="2" s="1"/>
  <c r="G10" i="2"/>
  <c r="G48" i="2"/>
  <c r="K48" i="2" s="1"/>
  <c r="G19" i="2"/>
  <c r="G33" i="2"/>
  <c r="K33" i="2" s="1"/>
  <c r="G37" i="2"/>
  <c r="K37" i="2" s="1"/>
  <c r="G6" i="2"/>
  <c r="K6" i="2" s="1"/>
  <c r="G38" i="2"/>
  <c r="K38" i="2" s="1"/>
  <c r="G22" i="2"/>
  <c r="K22" i="2" s="1"/>
  <c r="G41" i="2"/>
  <c r="G18" i="2"/>
  <c r="K18" i="2" s="1"/>
  <c r="G12" i="2"/>
  <c r="K12" i="2" s="1"/>
  <c r="G51" i="2"/>
  <c r="K51" i="2" s="1"/>
  <c r="G5" i="2"/>
  <c r="K13" i="2"/>
  <c r="K8" i="2"/>
  <c r="K30" i="2"/>
  <c r="K14" i="2"/>
  <c r="K9" i="2"/>
  <c r="K11" i="2"/>
  <c r="K44" i="2"/>
  <c r="K52" i="2"/>
  <c r="K23" i="2"/>
  <c r="K24" i="2"/>
  <c r="K26" i="2"/>
  <c r="K43" i="2"/>
  <c r="K20" i="2"/>
  <c r="K15" i="2"/>
  <c r="K3" i="2" l="1"/>
  <c r="D70" i="2"/>
  <c r="K2" i="2"/>
  <c r="K5" i="2"/>
  <c r="K47" i="2"/>
  <c r="K41" i="2"/>
  <c r="K35" i="2"/>
  <c r="K27" i="2"/>
  <c r="K10" i="2"/>
</calcChain>
</file>

<file path=xl/sharedStrings.xml><?xml version="1.0" encoding="utf-8"?>
<sst xmlns="http://schemas.openxmlformats.org/spreadsheetml/2006/main" count="809" uniqueCount="370">
  <si>
    <t>Product</t>
  </si>
  <si>
    <t>Current price</t>
  </si>
  <si>
    <t>old price</t>
  </si>
  <si>
    <t>Discount</t>
  </si>
  <si>
    <t>Review</t>
  </si>
  <si>
    <t>Ratingd</t>
  </si>
  <si>
    <t>115  Piece Set Of Multifunctional Precision Screwdrivers</t>
  </si>
  <si>
    <t>KSh 950</t>
  </si>
  <si>
    <t>KSh 1,525</t>
  </si>
  <si>
    <t>4.5 out of 5</t>
  </si>
  <si>
    <t>Metal Decorative Hooks Key Hangers Entryway Wall Hooks Towel Hooks - Home</t>
  </si>
  <si>
    <t>KSh 527</t>
  </si>
  <si>
    <t>KSh 999</t>
  </si>
  <si>
    <t>4.1 out of 5</t>
  </si>
  <si>
    <t>Portable Mini Cordless Car Vacuum Cleaner - Blue</t>
  </si>
  <si>
    <t>KSh 2,199</t>
  </si>
  <si>
    <t>KSh 2,923</t>
  </si>
  <si>
    <t>4.6 out of 5</t>
  </si>
  <si>
    <t>Weighing Scale Digital Bathroom Body Fat Scale USB-Black</t>
  </si>
  <si>
    <t>KSh 1,580</t>
  </si>
  <si>
    <t>KSh 2,499</t>
  </si>
  <si>
    <t>4.7 out of 5</t>
  </si>
  <si>
    <t>Portable Home Small Air Humidifier 3-Speed Fan - Green</t>
  </si>
  <si>
    <t>KSh 1,740</t>
  </si>
  <si>
    <t>KSh 2,356</t>
  </si>
  <si>
    <t>4.8 out of 5</t>
  </si>
  <si>
    <t>220V 60W Electric Soldering Iron Kits With Tools, Tips, And Multimeter</t>
  </si>
  <si>
    <t>KSh 2,999</t>
  </si>
  <si>
    <t>KSh 3,290</t>
  </si>
  <si>
    <t>4 out of 5</t>
  </si>
  <si>
    <t>137 Pieces Cake Decorating Tool Set Baking Supplies</t>
  </si>
  <si>
    <t>KSh 2,319</t>
  </si>
  <si>
    <t>KSh 3,032</t>
  </si>
  <si>
    <t>Desk Foldable Fan Adjustable Fan Strong Wind 3 Gear Usb</t>
  </si>
  <si>
    <t>KSh 988</t>
  </si>
  <si>
    <t>LASA FOLDING TABLE SERVING STAND</t>
  </si>
  <si>
    <t>KSh 1,274</t>
  </si>
  <si>
    <t>KSh 2,800</t>
  </si>
  <si>
    <t>13 In 1 Home Repair Tools Box Kit Set</t>
  </si>
  <si>
    <t>KSh 1,600</t>
  </si>
  <si>
    <t>KSh 2,929</t>
  </si>
  <si>
    <t>3.8 out of 5</t>
  </si>
  <si>
    <t>Genebre 115 In 1 Screwdriver Repairing Tool Set For IPhone Cellphone Hand Tool</t>
  </si>
  <si>
    <t>KSh 799</t>
  </si>
  <si>
    <t>100 Pcs Crochet Hook Tool Set Knitting Hook Set With Box</t>
  </si>
  <si>
    <t>KSh 990</t>
  </si>
  <si>
    <t>KSh 1,500</t>
  </si>
  <si>
    <t>40cm Gold DIY Acrylic Wall Sticker Clock</t>
  </si>
  <si>
    <t>KSh 552</t>
  </si>
  <si>
    <t>KSh 1,035</t>
  </si>
  <si>
    <t>LASA Digital Thermometer And Hydrometer</t>
  </si>
  <si>
    <t>KSh 501</t>
  </si>
  <si>
    <t>KSh 860</t>
  </si>
  <si>
    <t>Multifunction Laser Level With Adjustment Tripod</t>
  </si>
  <si>
    <t>KSh 1,680</t>
  </si>
  <si>
    <t>4.2 out of 5</t>
  </si>
  <si>
    <t>Anti-Skid Absorbent Insulation Coaster  For Home Office</t>
  </si>
  <si>
    <t>KSh 332</t>
  </si>
  <si>
    <t>KSh 684</t>
  </si>
  <si>
    <t>5 out of 5</t>
  </si>
  <si>
    <t>Peacock  Throw Pillow Cushion Case For Home Car</t>
  </si>
  <si>
    <t>KSh 195</t>
  </si>
  <si>
    <t>KSh 360</t>
  </si>
  <si>
    <t>LASA Aluminum Folding Truck Hand Cart - 68kg Max</t>
  </si>
  <si>
    <t>KSh 2,025</t>
  </si>
  <si>
    <t>KSh 3,971</t>
  </si>
  <si>
    <t>LED Wall Digital Alarm Clock Study Home 12 / 24H Clock Calendar</t>
  </si>
  <si>
    <t>KSh 3,699</t>
  </si>
  <si>
    <t>3D Waterproof EVA Plastic Shower Curtain 1.8*2Mtrs</t>
  </si>
  <si>
    <t>KSh 998</t>
  </si>
  <si>
    <t>KSh 1,966</t>
  </si>
  <si>
    <t>3PCS Single Head Knitting Crochet Sweater Needle Set</t>
  </si>
  <si>
    <t>KSh 38</t>
  </si>
  <si>
    <t>KSh 80</t>
  </si>
  <si>
    <t>3.3 out of 5</t>
  </si>
  <si>
    <t>4pcs Bathroom/Kitchen Towel Rack,Roll Paper Holder,Towel Bars,Hook</t>
  </si>
  <si>
    <t>KSh 1,860</t>
  </si>
  <si>
    <t>KSh 3,220</t>
  </si>
  <si>
    <t>LED Romantic Spaceship Starry Sky Projector,Children's Bedroom Night Light-Blue</t>
  </si>
  <si>
    <t>KSh 880</t>
  </si>
  <si>
    <t>KSh 1,350</t>
  </si>
  <si>
    <t>Foldable Overbed Table/Desk</t>
  </si>
  <si>
    <t>KSh 1,650</t>
  </si>
  <si>
    <t>KSh 2,150</t>
  </si>
  <si>
    <t>4.4 out of 5</t>
  </si>
  <si>
    <t>LASA 3 Tier Bamboo Shoe Bench Storage Shelf</t>
  </si>
  <si>
    <t>KSh 2,048</t>
  </si>
  <si>
    <t>KSh 4,500</t>
  </si>
  <si>
    <t>4.3 out of 5</t>
  </si>
  <si>
    <t>Electronic Digital Display Vernier Caliper</t>
  </si>
  <si>
    <t>KSh 420</t>
  </si>
  <si>
    <t>KSh 647</t>
  </si>
  <si>
    <t>Portable Wardrobe Nonwoven With 3 Hanging Rods And 6 Storage Shelves</t>
  </si>
  <si>
    <t>KSh 2,880</t>
  </si>
  <si>
    <t>KSh 3,520</t>
  </si>
  <si>
    <t>12 Litre Black Insulated Lunch Box</t>
  </si>
  <si>
    <t>KSh 1,990</t>
  </si>
  <si>
    <t>52 Pieces Cake Decorating Tool Set Gift Kit Baking Supplies</t>
  </si>
  <si>
    <t>KSh 1,758</t>
  </si>
  <si>
    <t>MultiFunctional Storage Rack Multi-layer Bookshelf</t>
  </si>
  <si>
    <t>KSh 2,200</t>
  </si>
  <si>
    <t>KSh 4,080</t>
  </si>
  <si>
    <t>Exfoliate And Exfoliate Face Towel - Black</t>
  </si>
  <si>
    <t>KSh 185</t>
  </si>
  <si>
    <t>KSh 382</t>
  </si>
  <si>
    <t>12 Litre Insulated Lunch Box Grey</t>
  </si>
  <si>
    <t>KSh 980</t>
  </si>
  <si>
    <t>KSh 1,490</t>
  </si>
  <si>
    <t>LED Eye Protection  Desk Lamp , Study, Reading, USB Fan - Double Pen Holder</t>
  </si>
  <si>
    <t>KSh 1,820</t>
  </si>
  <si>
    <t>KSh 3,490</t>
  </si>
  <si>
    <t>53Pcs/Set Yarn Knitting Crochet Hooks With Bag - Fortune Cat</t>
  </si>
  <si>
    <t>KSh 1,940</t>
  </si>
  <si>
    <t>KSh 2,650</t>
  </si>
  <si>
    <t>53 Pieces/Set Yarn Knitting Crochet Hooks With Bag - Pansies</t>
  </si>
  <si>
    <t>KSh 1,980</t>
  </si>
  <si>
    <t>KSh 2,699</t>
  </si>
  <si>
    <t>DIY File Folder, Office Drawer File Holder, Pen Holder, Desktop Storage Rack</t>
  </si>
  <si>
    <t>KSh 1,620</t>
  </si>
  <si>
    <t>KSh 2,690</t>
  </si>
  <si>
    <t>Classic Black Cat Cotton Hemp Pillow Case For Home Car</t>
  </si>
  <si>
    <t>KSh 171</t>
  </si>
  <si>
    <t>Punch-free Great Load Bearing Bathroom Storage Rack Wall Shelf-White</t>
  </si>
  <si>
    <t>KSh 389</t>
  </si>
  <si>
    <t>KSh 656</t>
  </si>
  <si>
    <t>1/2/3 Seater Elastic Sofa Cover,Living Room/Home Decor Chair Cover-Grey</t>
  </si>
  <si>
    <t>KSh 1,620 - KSh 1,980</t>
  </si>
  <si>
    <t>KSh 2,200 - KSh 3,200</t>
  </si>
  <si>
    <t>LASA Stainless Steel Double Wall Mount Soap Dispenser - 500ml</t>
  </si>
  <si>
    <t>KSh 2,750</t>
  </si>
  <si>
    <t>KSh 4,471</t>
  </si>
  <si>
    <t>4M Float Switch Water Level Controller -Water Tank</t>
  </si>
  <si>
    <t>KSh 475</t>
  </si>
  <si>
    <t>KSh 931</t>
  </si>
  <si>
    <t>Modern Sofa Throw Pillow Cover-45x45cm-Blue&amp;Red</t>
  </si>
  <si>
    <t>KSh 238</t>
  </si>
  <si>
    <t>KSh 476</t>
  </si>
  <si>
    <t>Balloon Insert, Birthday Party Balloon Set, PU Leather</t>
  </si>
  <si>
    <t>KSh 610</t>
  </si>
  <si>
    <t>KSh 1,060</t>
  </si>
  <si>
    <t>Shower Cap Wide Elastic Band Cover Reusable Bashroom Cap</t>
  </si>
  <si>
    <t>KSh 2,132</t>
  </si>
  <si>
    <t>KSh 2,169</t>
  </si>
  <si>
    <t>Christmas Elk Fence Yard Lawn Decorations Cute For Holidays</t>
  </si>
  <si>
    <t>KSh 2,000</t>
  </si>
  <si>
    <t>60W Hot Melt Glue Sprayer - Efficient And Stable Glue Dispensing</t>
  </si>
  <si>
    <t>KSh 1,190</t>
  </si>
  <si>
    <t>KSh 1,785</t>
  </si>
  <si>
    <t>Car Phone Charging Stand</t>
  </si>
  <si>
    <t>KSh 671</t>
  </si>
  <si>
    <t>KSh 1,316</t>
  </si>
  <si>
    <t>2pcs Solar Street Light Flood Light Outdoor</t>
  </si>
  <si>
    <t>KSh 1,200</t>
  </si>
  <si>
    <t>KSh 1,950</t>
  </si>
  <si>
    <t>Creative Owl Shape Keychain Black</t>
  </si>
  <si>
    <t>KSh 199</t>
  </si>
  <si>
    <t>KSh 504</t>
  </si>
  <si>
    <t>Brush &amp; Paintbrush Cleaning Tool Pink</t>
  </si>
  <si>
    <t>KSh 299</t>
  </si>
  <si>
    <t>KSh 600</t>
  </si>
  <si>
    <t>Pen Grips For Kids Pen Grip Posture Correction Tool For Kids</t>
  </si>
  <si>
    <t>KSh 1,660</t>
  </si>
  <si>
    <t>KSh 1,699</t>
  </si>
  <si>
    <t>Pilates Cloth Bag Waterproof Durable High Capacity Purple</t>
  </si>
  <si>
    <t>KSh 384</t>
  </si>
  <si>
    <t>Multi-purpose Rice Drainage Basket And Fruit And Vegetable Drainage Sieve</t>
  </si>
  <si>
    <t>KSh 1,459</t>
  </si>
  <si>
    <t>KSh 1,499</t>
  </si>
  <si>
    <t>Cute Christmas Fence Garden Decorations For Holiday Home</t>
  </si>
  <si>
    <t>KSh 1,343</t>
  </si>
  <si>
    <t>Simple Metal Dog Art Sculpture Decoration For Home Office</t>
  </si>
  <si>
    <t>KSh 499</t>
  </si>
  <si>
    <t>KSh 900</t>
  </si>
  <si>
    <t>Christmas Fence Garden Decorations Outdoor For Holiday Home</t>
  </si>
  <si>
    <t>KSh 699</t>
  </si>
  <si>
    <t>Angle Measuring Tool Full Metal Multi Angle Measuring Tool</t>
  </si>
  <si>
    <t>KSh 1,567</t>
  </si>
  <si>
    <t>12V 19500rpm Handheld Electric Angle Grinder Tool - UK - Yellow/Black</t>
  </si>
  <si>
    <t>KSh 2,799</t>
  </si>
  <si>
    <t>KSh 3,810</t>
  </si>
  <si>
    <t>KSh 399</t>
  </si>
  <si>
    <t>KSh 896</t>
  </si>
  <si>
    <t>5 Pieces/set Of Stainless Steel Induction Cooker Pots</t>
  </si>
  <si>
    <t>KSh 2,170</t>
  </si>
  <si>
    <t>KSh 2,500</t>
  </si>
  <si>
    <t>2.5 out of 5</t>
  </si>
  <si>
    <t>Mythco 120COB Solar Wall Ligt With Motion Sensor And Remote Control 3 Modes</t>
  </si>
  <si>
    <t>KSh 458</t>
  </si>
  <si>
    <t>KSh 986</t>
  </si>
  <si>
    <t>3 out of 5</t>
  </si>
  <si>
    <t>5-PCS Stainless Steel Cooking Pot Set With Steamed Slices</t>
  </si>
  <si>
    <t>KSh 2,115</t>
  </si>
  <si>
    <t>KSh 4,700</t>
  </si>
  <si>
    <t>2.1 out of 5</t>
  </si>
  <si>
    <t>120W Cordless Vacuum Cleaners Handheld Electric Vacuum Cleaner</t>
  </si>
  <si>
    <t>KSh 445</t>
  </si>
  <si>
    <t>KSh 873</t>
  </si>
  <si>
    <t>2.8 out of 5</t>
  </si>
  <si>
    <t>Intelligent  LED Body Sensor Wireless Lighting Night Light USB</t>
  </si>
  <si>
    <t>KSh 325</t>
  </si>
  <si>
    <t>KSh 680</t>
  </si>
  <si>
    <t>2.7 out of 5</t>
  </si>
  <si>
    <t>VIC Wireless Vacuum Cleaner Dual Use For Home And Car 120W High Power Powerful</t>
  </si>
  <si>
    <t>KSh 1,220</t>
  </si>
  <si>
    <t>KSh 1,555</t>
  </si>
  <si>
    <t>2.9 out of 5</t>
  </si>
  <si>
    <t>Artificial Potted Flowers Room Decorative Flowers (2 Pieces)</t>
  </si>
  <si>
    <t>KSh 1,814</t>
  </si>
  <si>
    <t>2.2 out of 5</t>
  </si>
  <si>
    <t>380ML USB Rechargeable Portable Small Blenders And Juicers</t>
  </si>
  <si>
    <t>KSh 1,000</t>
  </si>
  <si>
    <t>2.3 out of 5</t>
  </si>
  <si>
    <t>32PCS Portable Cordless Drill Set With Cyclic Battery Drive -26 Variable Speed</t>
  </si>
  <si>
    <t>KSh 3,750</t>
  </si>
  <si>
    <t>KSh 6,143</t>
  </si>
  <si>
    <t>Agapeon Toothbrush Holder And Toothpaste Dispenser</t>
  </si>
  <si>
    <t>KSh 700</t>
  </si>
  <si>
    <t>2.6 out of 5</t>
  </si>
  <si>
    <t>Large Lazy Inflatable Sofa Chairs PVC Lounger Seat Bag</t>
  </si>
  <si>
    <t>KSh 2,300</t>
  </si>
  <si>
    <t>KSh 3,240</t>
  </si>
  <si>
    <t>Watercolour Gold Foil Textured Print Pillow Cover</t>
  </si>
  <si>
    <t>KSh 345</t>
  </si>
  <si>
    <t>KSh 602</t>
  </si>
  <si>
    <t>Wrought Iron Bathroom Shelf Wall Mounted Free Punch Toilet Rack</t>
  </si>
  <si>
    <t>KSh 509</t>
  </si>
  <si>
    <t>KSh 899</t>
  </si>
  <si>
    <t>7-piece Set Of Storage Bags, Travel Storage Bags, Shoe Bags</t>
  </si>
  <si>
    <t>KSh 968</t>
  </si>
  <si>
    <t>Electric LED UV Mosquito Killer Lamp, Outdoor/Indoor Fly Killer Trap Light -USB</t>
  </si>
  <si>
    <t>KSh 1,570</t>
  </si>
  <si>
    <t>KSh 2,988</t>
  </si>
  <si>
    <t>2PCS/LOT Solar LED Outdoor Intelligent Light Controlled Wall Lamp</t>
  </si>
  <si>
    <t>KSh 790</t>
  </si>
  <si>
    <t>KSh 1,485</t>
  </si>
  <si>
    <t>3PCS Rotary Scraper Thermomix For Kitchen</t>
  </si>
  <si>
    <t>KSh 690</t>
  </si>
  <si>
    <t>Cushion Silicone Butt Cushion Summer Ice Cushion Honeycomb Gel Cushion</t>
  </si>
  <si>
    <t>KSh 1,732</t>
  </si>
  <si>
    <t>KSh 1,799</t>
  </si>
  <si>
    <t>7PCS Silicone Thumb Knife Finger Protector Vegetable Harvesting Knife</t>
  </si>
  <si>
    <t>KSh 230</t>
  </si>
  <si>
    <t>KSh 450</t>
  </si>
  <si>
    <t>Memory Foam Neck Pillow Cover, With Pillow Core - 50*30cm</t>
  </si>
  <si>
    <t>KSh 1,189</t>
  </si>
  <si>
    <t>Bedroom Simple Floor Hanging Clothes Rack Single Pole Hat Rack - White</t>
  </si>
  <si>
    <t>KSh 979</t>
  </si>
  <si>
    <t>KSh 1,920</t>
  </si>
  <si>
    <t>5m Waterproof Spherical LED String Lights Outdoor Ball Chain Lights Party Lighting Decoration Adjustable</t>
  </si>
  <si>
    <t>KSh 1,460</t>
  </si>
  <si>
    <t>KSh 2,290</t>
  </si>
  <si>
    <t>2 Pairs Cowhide Split Leather Work Gloves.32‚Ñâ Or Above Welding Gloves</t>
  </si>
  <si>
    <t>KSh 1,666</t>
  </si>
  <si>
    <t>Household Pineapple Peeler Peeler</t>
  </si>
  <si>
    <t>KSh 330</t>
  </si>
  <si>
    <t>KSh 176</t>
  </si>
  <si>
    <t>Office Chair Lumbar Back Support Spine Posture Correction Pillow Car Cushion</t>
  </si>
  <si>
    <t>KSh 1,466</t>
  </si>
  <si>
    <t>Cartoon Car Decoration Cute Individuality For Car Home Desk</t>
  </si>
  <si>
    <t>KSh 274</t>
  </si>
  <si>
    <t>KSh 537</t>
  </si>
  <si>
    <t>Outdoor Portable Water Bottle With Medicine Box - 600ML - Black</t>
  </si>
  <si>
    <t>KSh 657</t>
  </si>
  <si>
    <t>KSh 1,288</t>
  </si>
  <si>
    <t>Wall-Mounted Toothbrush Toothpaste Holder With Multiple Slots</t>
  </si>
  <si>
    <t>KSh 1,468</t>
  </si>
  <si>
    <t>Multifunctional Hanging Storage Box Storage Bag (4 Layers)</t>
  </si>
  <si>
    <t>KSh 630</t>
  </si>
  <si>
    <t>KSh 1,100</t>
  </si>
  <si>
    <t>Wall Clock With Hidden Safe Box</t>
  </si>
  <si>
    <t>KSh 850</t>
  </si>
  <si>
    <t>KSh 1,700</t>
  </si>
  <si>
    <t>Portable Wine Table With Folding Round Table</t>
  </si>
  <si>
    <t>KSh 1,300</t>
  </si>
  <si>
    <t>Sewing Machine Needle Threader Stitch Insertion Tool Automatic Quick Sewing</t>
  </si>
  <si>
    <t>KSh 105</t>
  </si>
  <si>
    <t>KSh 200</t>
  </si>
  <si>
    <t>6 Layers Steel Pipe Assembling Dustproof Storage Shoe Cabinet</t>
  </si>
  <si>
    <t>2PCS Ice Silk Square Cushion Cover Pillowcases - 65x65cm</t>
  </si>
  <si>
    <t>KSh 2,400</t>
  </si>
  <si>
    <t>Wall Mount Automatic Toothpaste Dispenser Toothbrush Holder Toothpaste Squeezer</t>
  </si>
  <si>
    <t>KSh 1,526</t>
  </si>
  <si>
    <t>Portable Soap Dispenser Kitchen Detergent Press Box Kitchen Tools</t>
  </si>
  <si>
    <t>KSh 1,462</t>
  </si>
  <si>
    <t>4 Piece Coloured Stainless Steel Kitchenware Set</t>
  </si>
  <si>
    <t>KSh 248</t>
  </si>
  <si>
    <t>KSh 486</t>
  </si>
  <si>
    <t>Metal Wall Clock Silver Dial Crystal Jewelry Round Home Decoration Wall Clock</t>
  </si>
  <si>
    <t>KSh 3,546</t>
  </si>
  <si>
    <t>Baby Early Education Shape And Color Cognitive Training Toys</t>
  </si>
  <si>
    <t>KSh 525</t>
  </si>
  <si>
    <t>KSh 1,029</t>
  </si>
  <si>
    <t>8in1 Screwdriver With LED Light</t>
  </si>
  <si>
    <t>KSh 1,080</t>
  </si>
  <si>
    <t>KSh 1,874</t>
  </si>
  <si>
    <t>Konka Healty Electric Kettle, 24-hour Heat Preservation,1.5L,800W, White</t>
  </si>
  <si>
    <t>KSh 3,640</t>
  </si>
  <si>
    <t>KSh 4,588</t>
  </si>
  <si>
    <t>9pcs Gas Mask, For Painting, Dust, Formaldehyde Grinding, Polishing</t>
  </si>
  <si>
    <t>KSh 1,420</t>
  </si>
  <si>
    <t>KSh 2,420</t>
  </si>
  <si>
    <t>24 Grid Wall-mounted Sundries Organiser Fabric Closet Bag Storage Rack</t>
  </si>
  <si>
    <t>KSh 1,875</t>
  </si>
  <si>
    <t>KSh 1,899</t>
  </si>
  <si>
    <t>1PC Refrigerator Food Seal Pocket Fridge Bags</t>
  </si>
  <si>
    <t>KSh 198</t>
  </si>
  <si>
    <t>KSh 260</t>
  </si>
  <si>
    <t>LED Solar Street Light-fake Camera</t>
  </si>
  <si>
    <t>KSh 1,150</t>
  </si>
  <si>
    <t>KSh 1,737</t>
  </si>
  <si>
    <t>Cartoon Embroidered Mini Towel Bear Cotton Wash Cloth Hand 4pcs</t>
  </si>
  <si>
    <t>KSh 1,810</t>
  </si>
  <si>
    <t>Shower Nozzle Cleaning Unclogging Needle Mini Crevice Small Hole Cleaning Brush</t>
  </si>
  <si>
    <t>KSh 1,658</t>
  </si>
  <si>
    <t>Thickening Multipurpose Non Stick Easy To Clean Heat Resistant Spoon Pad</t>
  </si>
  <si>
    <t>KSh 1,768</t>
  </si>
  <si>
    <t>6 In 1 Bottle Can Opener Multifunctional Easy Opener</t>
  </si>
  <si>
    <t>KSh 553</t>
  </si>
  <si>
    <t>Wall-mounted Sticker Punch-free Plug Fixer</t>
  </si>
  <si>
    <t>2 out of 5</t>
  </si>
  <si>
    <t>Black Simple Water Cup Wine Coaster Anti Slip Absorbent</t>
  </si>
  <si>
    <t>KSh 169</t>
  </si>
  <si>
    <t>KSh 320</t>
  </si>
  <si>
    <t>Ratings</t>
  </si>
  <si>
    <t>Product:Name of the product.</t>
  </si>
  <si>
    <t>Number of Items</t>
  </si>
  <si>
    <t>Absolute Discount amount (in Ksh)</t>
  </si>
  <si>
    <t>Categorization (Poor,Average &amp; Excellent)</t>
  </si>
  <si>
    <t>Categorization (Low, Medium &amp; High Discount)</t>
  </si>
  <si>
    <t>AVERAGE CURRENT PRICE</t>
  </si>
  <si>
    <t>AVERAGE OLD PRICE</t>
  </si>
  <si>
    <t>AVERAGE DISCOUNT PERCENTAGE</t>
  </si>
  <si>
    <t>AVERAGE RATING</t>
  </si>
  <si>
    <t>MOST EXPENSIVE</t>
  </si>
  <si>
    <t>Finding the Product Name</t>
  </si>
  <si>
    <t>Finding the Maximum Price:</t>
  </si>
  <si>
    <t>LEAST EXPENSIVE</t>
  </si>
  <si>
    <t>Finding the Minimum Price:</t>
  </si>
  <si>
    <t>Category</t>
  </si>
  <si>
    <t>General Tools</t>
  </si>
  <si>
    <t>Assorted Sanitary Ware</t>
  </si>
  <si>
    <t>Electrical Tool</t>
  </si>
  <si>
    <t>Kitchen ware</t>
  </si>
  <si>
    <t>House Furniture</t>
  </si>
  <si>
    <t>Knitting Tools</t>
  </si>
  <si>
    <t>Measuring Tools</t>
  </si>
  <si>
    <t>Car accessories</t>
  </si>
  <si>
    <t>Personal Hygiene Accessories</t>
  </si>
  <si>
    <t>Assorted personal effects</t>
  </si>
  <si>
    <t>LIST OF CATEGORIES</t>
  </si>
  <si>
    <t>Old price</t>
  </si>
  <si>
    <t>Reviews</t>
  </si>
  <si>
    <t>Row Labels</t>
  </si>
  <si>
    <t>Grand Total</t>
  </si>
  <si>
    <t>Sum of Ratings</t>
  </si>
  <si>
    <t>Discount Percentage</t>
  </si>
  <si>
    <t>Average of Ratings</t>
  </si>
  <si>
    <t>Sum of Discount Percentage</t>
  </si>
  <si>
    <t>Average of Discount Percentage</t>
  </si>
  <si>
    <t>Sum of Reviews</t>
  </si>
  <si>
    <t>Product Name</t>
  </si>
  <si>
    <t xml:space="preserve">Absolute Discount </t>
  </si>
  <si>
    <t xml:space="preserve">Categorization </t>
  </si>
  <si>
    <t>Total Number of Products</t>
  </si>
  <si>
    <t>Average Rating</t>
  </si>
  <si>
    <t>Average Discount</t>
  </si>
  <si>
    <t>Total Reviews</t>
  </si>
  <si>
    <t>Count of Categorization (Poor,Average &amp; Excellent)</t>
  </si>
  <si>
    <t>Count of Categorization (Low, Medium &amp; High Discount)</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</si>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</sst>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color theme="1"/>
      <name val="Times New Roman"/>
      <family val="1"/>
    </font>
    <font>
      <sz val="12"/>
      <color theme="1"/>
      <name val="Times New Roman"/>
      <family val="1"/>
    </font>
    <font>
      <b/>
      <u/>
      <sz val="12"/>
      <color theme="1"/>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ont="0" applyBorder="0" applyAlignment="0" applyProtection="0">
      <alignment horizontal="center" vertical="center" wrapText="1"/>
    </xf>
  </cellStyleXfs>
  <cellXfs count="38">
    <xf numFmtId="0" fontId="0" fillId="0" borderId="0" xfId="0"/>
    <xf numFmtId="9" fontId="0" fillId="0" borderId="0" xfId="0" applyNumberFormat="1"/>
    <xf numFmtId="0" fontId="19" fillId="0" borderId="0" xfId="0" applyFont="1" applyAlignment="1">
      <alignment horizontal="center" vertical="center"/>
    </xf>
    <xf numFmtId="0" fontId="20" fillId="0" borderId="0" xfId="0" applyFont="1" applyAlignment="1">
      <alignment horizontal="center" vertical="center"/>
    </xf>
    <xf numFmtId="9" fontId="20" fillId="0" borderId="0" xfId="0" applyNumberFormat="1" applyFont="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1" fontId="20" fillId="0" borderId="0" xfId="0" applyNumberFormat="1" applyFont="1" applyAlignment="1">
      <alignment horizontal="center" vertical="center"/>
    </xf>
    <xf numFmtId="1" fontId="19" fillId="34" borderId="10" xfId="0" applyNumberFormat="1" applyFont="1" applyFill="1" applyBorder="1" applyAlignment="1">
      <alignment horizontal="center" vertical="center"/>
    </xf>
    <xf numFmtId="0" fontId="19" fillId="34" borderId="10" xfId="0" applyFont="1" applyFill="1" applyBorder="1" applyAlignment="1">
      <alignment horizontal="center" vertical="center" wrapText="1"/>
    </xf>
    <xf numFmtId="1" fontId="19" fillId="35" borderId="12" xfId="0" applyNumberFormat="1" applyFont="1" applyFill="1" applyBorder="1" applyAlignment="1">
      <alignment horizontal="center" vertical="center"/>
    </xf>
    <xf numFmtId="1" fontId="19" fillId="35" borderId="14" xfId="0" applyNumberFormat="1" applyFont="1" applyFill="1" applyBorder="1" applyAlignment="1">
      <alignment horizontal="center" vertical="center"/>
    </xf>
    <xf numFmtId="0" fontId="19" fillId="35" borderId="16"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19" fillId="35" borderId="15" xfId="0" applyFont="1" applyFill="1" applyBorder="1" applyAlignment="1">
      <alignment horizontal="center" vertical="center" wrapText="1"/>
    </xf>
    <xf numFmtId="0" fontId="21" fillId="35" borderId="11" xfId="0" applyFont="1" applyFill="1" applyBorder="1" applyAlignment="1">
      <alignment horizontal="center" vertical="center" wrapText="1"/>
    </xf>
    <xf numFmtId="0" fontId="21" fillId="34" borderId="10" xfId="0" applyFont="1" applyFill="1" applyBorder="1" applyAlignment="1">
      <alignment horizontal="center" vertical="center" wrapText="1"/>
    </xf>
    <xf numFmtId="1" fontId="19" fillId="36" borderId="10" xfId="0" applyNumberFormat="1" applyFont="1" applyFill="1" applyBorder="1" applyAlignment="1">
      <alignment horizontal="center" vertical="center"/>
    </xf>
    <xf numFmtId="10" fontId="19" fillId="36" borderId="10" xfId="0" applyNumberFormat="1" applyFont="1" applyFill="1" applyBorder="1" applyAlignment="1">
      <alignment horizontal="center" vertical="center"/>
    </xf>
    <xf numFmtId="164" fontId="19" fillId="36" borderId="10" xfId="0" applyNumberFormat="1" applyFont="1" applyFill="1" applyBorder="1" applyAlignment="1">
      <alignment horizontal="center" vertical="center"/>
    </xf>
    <xf numFmtId="0" fontId="19" fillId="36" borderId="10" xfId="0" applyFont="1" applyFill="1" applyBorder="1" applyAlignment="1">
      <alignment horizontal="center" vertical="center" wrapText="1"/>
    </xf>
    <xf numFmtId="0" fontId="20" fillId="0" borderId="0" xfId="0" applyFont="1" applyAlignment="1">
      <alignment horizontal="center" vertical="center" wrapText="1"/>
    </xf>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9" fontId="0" fillId="0" borderId="0" xfId="0" applyNumberFormat="1" applyAlignment="1">
      <alignment horizontal="center" vertical="center"/>
    </xf>
    <xf numFmtId="0" fontId="0" fillId="0" borderId="0" xfId="0" applyAlignment="1">
      <alignment wrapText="1"/>
    </xf>
    <xf numFmtId="0" fontId="18" fillId="33" borderId="0" xfId="0" applyFont="1" applyFill="1" applyAlignment="1">
      <alignment horizontal="center" vertical="center" wrapText="1"/>
    </xf>
    <xf numFmtId="164" fontId="18" fillId="33" borderId="0" xfId="0" applyNumberFormat="1" applyFont="1" applyFill="1" applyAlignment="1">
      <alignment horizontal="center" vertical="center" wrapText="1"/>
    </xf>
    <xf numFmtId="1" fontId="18" fillId="33" borderId="0" xfId="0" applyNumberFormat="1" applyFont="1" applyFill="1" applyAlignment="1">
      <alignment horizontal="center" vertical="center" wrapText="1"/>
    </xf>
    <xf numFmtId="0" fontId="0" fillId="0" borderId="10" xfId="0" applyBorder="1" applyAlignment="1">
      <alignment horizontal="center" vertical="center" wrapText="1"/>
    </xf>
    <xf numFmtId="1" fontId="0" fillId="0" borderId="10" xfId="0" applyNumberFormat="1" applyBorder="1" applyAlignment="1">
      <alignment horizontal="center" vertical="center"/>
    </xf>
    <xf numFmtId="0" fontId="0" fillId="0" borderId="10" xfId="0" pivotButton="1" applyBorder="1" applyAlignment="1">
      <alignment horizontal="center" vertical="center" wrapText="1"/>
    </xf>
    <xf numFmtId="0" fontId="0" fillId="0" borderId="10" xfId="0" applyBorder="1" applyAlignment="1">
      <alignment horizontal="center" vertical="center"/>
    </xf>
    <xf numFmtId="0" fontId="16" fillId="0" borderId="10" xfId="0" applyFont="1" applyBorder="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45E3E41F-8145-D84B-943F-C50B30190273}"/>
    <cellStyle name="Title" xfId="1" builtinId="15" customBuiltin="1"/>
    <cellStyle name="Total" xfId="17" builtinId="25" customBuiltin="1"/>
    <cellStyle name="Warning Text" xfId="14" builtinId="11" customBuiltin="1"/>
  </cellStyles>
  <dxfs count="51">
    <dxf>
      <font>
        <color rgb="FF9C0006"/>
      </font>
      <fill>
        <patternFill>
          <bgColor rgb="FFFFC7CE"/>
        </patternFill>
      </fill>
    </dxf>
    <dxf>
      <font>
        <color rgb="FF006100"/>
      </font>
      <fill>
        <patternFill>
          <bgColor rgb="FFC6EF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dxf>
    <dxf>
      <alignment vertical="center"/>
    </dxf>
    <dxf>
      <alignment wrapText="1"/>
    </dxf>
    <dxf>
      <alignment wrapText="1"/>
    </dxf>
    <dxf>
      <alignment horizontal="left"/>
    </dxf>
    <dxf>
      <font>
        <b/>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numFmt numFmtId="1" formatCode="0"/>
    </dxf>
    <dxf>
      <alignment vertical="center"/>
    </dxf>
    <dxf>
      <alignment vertical="center"/>
    </dxf>
    <dxf>
      <alignment horizontal="center"/>
    </dxf>
    <dxf>
      <alignment horizontal="center"/>
    </dxf>
    <dxf>
      <numFmt numFmtId="1" formatCode="0"/>
    </dxf>
    <dxf>
      <numFmt numFmtId="164"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10-June 2025-Rev01.xlsx]Data Analysis Q1!PivotTable1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Q1'!$B$1</c:f>
              <c:strCache>
                <c:ptCount val="1"/>
                <c:pt idx="0">
                  <c:v>Average of Ratings</c:v>
                </c:pt>
              </c:strCache>
            </c:strRef>
          </c:tx>
          <c:spPr>
            <a:solidFill>
              <a:schemeClr val="accent1"/>
            </a:solidFill>
            <a:ln>
              <a:noFill/>
            </a:ln>
            <a:effectLst/>
          </c:spPr>
          <c:invertIfNegative val="0"/>
          <c:cat>
            <c:strRef>
              <c:f>'Data Analysis Q1'!$A$2:$A$12</c:f>
              <c:strCache>
                <c:ptCount val="10"/>
                <c:pt idx="0">
                  <c:v>Assorted personal effects</c:v>
                </c:pt>
                <c:pt idx="1">
                  <c:v>Assorted Sanitary Ware</c:v>
                </c:pt>
                <c:pt idx="2">
                  <c:v>Car accessories</c:v>
                </c:pt>
                <c:pt idx="3">
                  <c:v>Electrical Tool</c:v>
                </c:pt>
                <c:pt idx="4">
                  <c:v>General Tools</c:v>
                </c:pt>
                <c:pt idx="5">
                  <c:v>House Furniture</c:v>
                </c:pt>
                <c:pt idx="6">
                  <c:v>Kitchen ware</c:v>
                </c:pt>
                <c:pt idx="7">
                  <c:v>Knitting Tools</c:v>
                </c:pt>
                <c:pt idx="8">
                  <c:v>Measuring Tools</c:v>
                </c:pt>
                <c:pt idx="9">
                  <c:v>Personal Hygiene Accessories</c:v>
                </c:pt>
              </c:strCache>
            </c:strRef>
          </c:cat>
          <c:val>
            <c:numRef>
              <c:f>'Data Analysis Q1'!$B$2:$B$12</c:f>
              <c:numCache>
                <c:formatCode>0.0</c:formatCode>
                <c:ptCount val="10"/>
                <c:pt idx="0">
                  <c:v>3.1666666666666665</c:v>
                </c:pt>
                <c:pt idx="1">
                  <c:v>3.4</c:v>
                </c:pt>
                <c:pt idx="2">
                  <c:v>5</c:v>
                </c:pt>
                <c:pt idx="3">
                  <c:v>3.8625000000000003</c:v>
                </c:pt>
                <c:pt idx="4">
                  <c:v>4.4333333333333336</c:v>
                </c:pt>
                <c:pt idx="5">
                  <c:v>3.8631578947368417</c:v>
                </c:pt>
                <c:pt idx="6">
                  <c:v>3.5100000000000002</c:v>
                </c:pt>
                <c:pt idx="7">
                  <c:v>4.3</c:v>
                </c:pt>
                <c:pt idx="8">
                  <c:v>4.4333333333333327</c:v>
                </c:pt>
                <c:pt idx="9">
                  <c:v>4.3</c:v>
                </c:pt>
              </c:numCache>
            </c:numRef>
          </c:val>
          <c:extLst>
            <c:ext xmlns:c16="http://schemas.microsoft.com/office/drawing/2014/chart" uri="{C3380CC4-5D6E-409C-BE32-E72D297353CC}">
              <c16:uniqueId val="{00000000-FE1C-F34A-B849-B8AE7B0F97EA}"/>
            </c:ext>
          </c:extLst>
        </c:ser>
        <c:ser>
          <c:idx val="1"/>
          <c:order val="1"/>
          <c:tx>
            <c:strRef>
              <c:f>'Data Analysis Q1'!$C$1</c:f>
              <c:strCache>
                <c:ptCount val="1"/>
                <c:pt idx="0">
                  <c:v>Average of Discount Percentage</c:v>
                </c:pt>
              </c:strCache>
            </c:strRef>
          </c:tx>
          <c:spPr>
            <a:solidFill>
              <a:schemeClr val="accent2"/>
            </a:solidFill>
            <a:ln>
              <a:noFill/>
            </a:ln>
            <a:effectLst/>
          </c:spPr>
          <c:invertIfNegative val="0"/>
          <c:cat>
            <c:strRef>
              <c:f>'Data Analysis Q1'!$A$2:$A$12</c:f>
              <c:strCache>
                <c:ptCount val="10"/>
                <c:pt idx="0">
                  <c:v>Assorted personal effects</c:v>
                </c:pt>
                <c:pt idx="1">
                  <c:v>Assorted Sanitary Ware</c:v>
                </c:pt>
                <c:pt idx="2">
                  <c:v>Car accessories</c:v>
                </c:pt>
                <c:pt idx="3">
                  <c:v>Electrical Tool</c:v>
                </c:pt>
                <c:pt idx="4">
                  <c:v>General Tools</c:v>
                </c:pt>
                <c:pt idx="5">
                  <c:v>House Furniture</c:v>
                </c:pt>
                <c:pt idx="6">
                  <c:v>Kitchen ware</c:v>
                </c:pt>
                <c:pt idx="7">
                  <c:v>Knitting Tools</c:v>
                </c:pt>
                <c:pt idx="8">
                  <c:v>Measuring Tools</c:v>
                </c:pt>
                <c:pt idx="9">
                  <c:v>Personal Hygiene Accessories</c:v>
                </c:pt>
              </c:strCache>
            </c:strRef>
          </c:cat>
          <c:val>
            <c:numRef>
              <c:f>'Data Analysis Q1'!$C$2:$C$12</c:f>
              <c:numCache>
                <c:formatCode>0%</c:formatCode>
                <c:ptCount val="10"/>
                <c:pt idx="0">
                  <c:v>0.44422817796893171</c:v>
                </c:pt>
                <c:pt idx="1">
                  <c:v>0.46015711989676505</c:v>
                </c:pt>
                <c:pt idx="2">
                  <c:v>0.4916666666666667</c:v>
                </c:pt>
                <c:pt idx="3">
                  <c:v>0.28259932510323366</c:v>
                </c:pt>
                <c:pt idx="4">
                  <c:v>0.44028018034285271</c:v>
                </c:pt>
                <c:pt idx="5">
                  <c:v>0.41788837885272406</c:v>
                </c:pt>
                <c:pt idx="6">
                  <c:v>0.35741464511521659</c:v>
                </c:pt>
                <c:pt idx="7">
                  <c:v>0.3498298723496473</c:v>
                </c:pt>
                <c:pt idx="8">
                  <c:v>0.36534101006061465</c:v>
                </c:pt>
                <c:pt idx="9">
                  <c:v>0.51570680628272247</c:v>
                </c:pt>
              </c:numCache>
            </c:numRef>
          </c:val>
          <c:extLst>
            <c:ext xmlns:c16="http://schemas.microsoft.com/office/drawing/2014/chart" uri="{C3380CC4-5D6E-409C-BE32-E72D297353CC}">
              <c16:uniqueId val="{00000004-FE1C-F34A-B849-B8AE7B0F97EA}"/>
            </c:ext>
          </c:extLst>
        </c:ser>
        <c:dLbls>
          <c:showLegendKey val="0"/>
          <c:showVal val="0"/>
          <c:showCatName val="0"/>
          <c:showSerName val="0"/>
          <c:showPercent val="0"/>
          <c:showBubbleSize val="0"/>
        </c:dLbls>
        <c:gapWidth val="219"/>
        <c:overlap val="-27"/>
        <c:axId val="1367882623"/>
        <c:axId val="1433836367"/>
      </c:barChart>
      <c:catAx>
        <c:axId val="136788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33836367"/>
        <c:crosses val="autoZero"/>
        <c:auto val="1"/>
        <c:lblAlgn val="ctr"/>
        <c:lblOffset val="100"/>
        <c:noMultiLvlLbl val="0"/>
      </c:catAx>
      <c:valAx>
        <c:axId val="14338363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678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trendline>
            <c:spPr>
              <a:ln w="28575" cap="rnd">
                <a:solidFill>
                  <a:schemeClr val="lt1">
                    <a:alpha val="50000"/>
                  </a:schemeClr>
                </a:solidFill>
                <a:round/>
              </a:ln>
              <a:effectLst/>
            </c:spPr>
            <c:trendlineType val="linear"/>
            <c:dispRSqr val="0"/>
            <c:dispEq val="0"/>
          </c:trendline>
          <c:trendline>
            <c:spPr>
              <a:ln w="28575" cap="rnd">
                <a:solidFill>
                  <a:schemeClr val="lt1">
                    <a:alpha val="50000"/>
                  </a:schemeClr>
                </a:solidFill>
                <a:round/>
              </a:ln>
              <a:effectLst/>
            </c:spPr>
            <c:trendlineType val="linear"/>
            <c:dispRSqr val="1"/>
            <c:dispEq val="1"/>
            <c:trendlineLbl>
              <c:layout>
                <c:manualLayout>
                  <c:x val="-0.72525598501860122"/>
                  <c:y val="-0.12266055719229718"/>
                </c:manualLayout>
              </c:layout>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y = -16.742x + 19.393</a:t>
                    </a:r>
                    <a:br>
                      <a:rPr lang="en-US"/>
                    </a:br>
                    <a:r>
                      <a:rPr lang="en-US"/>
                      <a:t>R² = 0.0197</a:t>
                    </a:r>
                  </a:p>
                  <a:p>
                    <a:pPr>
                      <a:defRPr/>
                    </a:pPr>
                    <a:endParaRPr lang="en-US"/>
                  </a:p>
                </c:rich>
              </c:tx>
              <c:numFmt formatCode="General" sourceLinked="0"/>
              <c:spPr>
                <a:noFill/>
                <a:ln>
                  <a:solidFill>
                    <a:srgbClr val="FFFF00"/>
                  </a:solid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KE"/>
                </a:p>
              </c:txPr>
            </c:trendlineLbl>
          </c:trendline>
          <c:xVal>
            <c:numRef>
              <c:f>'Data Source'!$G$2:$G$52</c:f>
              <c:numCache>
                <c:formatCode>0%</c:formatCode>
                <c:ptCount val="51"/>
                <c:pt idx="0">
                  <c:v>0.55000000000000004</c:v>
                </c:pt>
                <c:pt idx="1">
                  <c:v>0.54500000000000004</c:v>
                </c:pt>
                <c:pt idx="2">
                  <c:v>0.54488888888888887</c:v>
                </c:pt>
                <c:pt idx="3">
                  <c:v>0.53549695740365111</c:v>
                </c:pt>
                <c:pt idx="4">
                  <c:v>0.52500000000000002</c:v>
                </c:pt>
                <c:pt idx="5">
                  <c:v>0.5</c:v>
                </c:pt>
                <c:pt idx="6">
                  <c:v>0.49237029501525942</c:v>
                </c:pt>
                <c:pt idx="7">
                  <c:v>0.49026345933562426</c:v>
                </c:pt>
                <c:pt idx="8">
                  <c:v>0.49010416666666667</c:v>
                </c:pt>
                <c:pt idx="9">
                  <c:v>0.49005288340468395</c:v>
                </c:pt>
                <c:pt idx="10">
                  <c:v>0.48995363214837712</c:v>
                </c:pt>
                <c:pt idx="11">
                  <c:v>0.47851002865329512</c:v>
                </c:pt>
                <c:pt idx="12">
                  <c:v>0.4745649263721553</c:v>
                </c:pt>
                <c:pt idx="13">
                  <c:v>0.47247247247247248</c:v>
                </c:pt>
                <c:pt idx="14">
                  <c:v>0.46666666666666667</c:v>
                </c:pt>
                <c:pt idx="15">
                  <c:v>0.46637265711135611</c:v>
                </c:pt>
                <c:pt idx="16">
                  <c:v>0.45929968167348795</c:v>
                </c:pt>
                <c:pt idx="17">
                  <c:v>0.45833333333333331</c:v>
                </c:pt>
                <c:pt idx="18">
                  <c:v>0.45428571428571429</c:v>
                </c:pt>
                <c:pt idx="19">
                  <c:v>0.45424476295479604</c:v>
                </c:pt>
                <c:pt idx="20">
                  <c:v>0.45373847729600547</c:v>
                </c:pt>
                <c:pt idx="21">
                  <c:v>0.43381535038932145</c:v>
                </c:pt>
                <c:pt idx="22">
                  <c:v>0.42691029900332228</c:v>
                </c:pt>
                <c:pt idx="23">
                  <c:v>0.41744186046511628</c:v>
                </c:pt>
                <c:pt idx="24">
                  <c:v>0.40701219512195119</c:v>
                </c:pt>
                <c:pt idx="25">
                  <c:v>0.39776951672862454</c:v>
                </c:pt>
                <c:pt idx="26">
                  <c:v>0.38954908025394758</c:v>
                </c:pt>
                <c:pt idx="27">
                  <c:v>0.37704918032786883</c:v>
                </c:pt>
                <c:pt idx="28">
                  <c:v>0.37468354430379747</c:v>
                </c:pt>
                <c:pt idx="29">
                  <c:v>0.36774709883953582</c:v>
                </c:pt>
                <c:pt idx="30">
                  <c:v>0.3508500772797527</c:v>
                </c:pt>
                <c:pt idx="31">
                  <c:v>0.34814814814814815</c:v>
                </c:pt>
                <c:pt idx="32">
                  <c:v>0.34228187919463088</c:v>
                </c:pt>
                <c:pt idx="33">
                  <c:v>0.34</c:v>
                </c:pt>
                <c:pt idx="34">
                  <c:v>0.32773109243697479</c:v>
                </c:pt>
                <c:pt idx="35">
                  <c:v>0.32160804020100503</c:v>
                </c:pt>
                <c:pt idx="36">
                  <c:v>0.2965186074429772</c:v>
                </c:pt>
                <c:pt idx="37">
                  <c:v>0.29012345679012347</c:v>
                </c:pt>
                <c:pt idx="38">
                  <c:v>0.26792452830188679</c:v>
                </c:pt>
                <c:pt idx="39">
                  <c:v>0.26639496109670247</c:v>
                </c:pt>
                <c:pt idx="40">
                  <c:v>0.26146010186757218</c:v>
                </c:pt>
                <c:pt idx="41">
                  <c:v>0.24769072870338693</c:v>
                </c:pt>
                <c:pt idx="42">
                  <c:v>0.23515831134564644</c:v>
                </c:pt>
                <c:pt idx="43">
                  <c:v>0.23255813953488372</c:v>
                </c:pt>
                <c:pt idx="44">
                  <c:v>0.21543408360128619</c:v>
                </c:pt>
                <c:pt idx="45">
                  <c:v>0.20662598081952921</c:v>
                </c:pt>
                <c:pt idx="46">
                  <c:v>0.20020020020020021</c:v>
                </c:pt>
                <c:pt idx="47">
                  <c:v>0.18924033522573669</c:v>
                </c:pt>
                <c:pt idx="48">
                  <c:v>0.18181818181818182</c:v>
                </c:pt>
                <c:pt idx="49">
                  <c:v>0.13200000000000001</c:v>
                </c:pt>
                <c:pt idx="50">
                  <c:v>8.8449848024316116E-2</c:v>
                </c:pt>
              </c:numCache>
            </c:numRef>
          </c:xVal>
          <c:yVal>
            <c:numRef>
              <c:f>'Data Source'!$H$2:$H$52</c:f>
              <c:numCache>
                <c:formatCode>General</c:formatCode>
                <c:ptCount val="51"/>
                <c:pt idx="0">
                  <c:v>13</c:v>
                </c:pt>
                <c:pt idx="1">
                  <c:v>5</c:v>
                </c:pt>
                <c:pt idx="2">
                  <c:v>7</c:v>
                </c:pt>
                <c:pt idx="3">
                  <c:v>10</c:v>
                </c:pt>
                <c:pt idx="4">
                  <c:v>13</c:v>
                </c:pt>
                <c:pt idx="5">
                  <c:v>1</c:v>
                </c:pt>
                <c:pt idx="6">
                  <c:v>44</c:v>
                </c:pt>
                <c:pt idx="7">
                  <c:v>69</c:v>
                </c:pt>
                <c:pt idx="8">
                  <c:v>1</c:v>
                </c:pt>
                <c:pt idx="9">
                  <c:v>3</c:v>
                </c:pt>
                <c:pt idx="10">
                  <c:v>1</c:v>
                </c:pt>
                <c:pt idx="11">
                  <c:v>9</c:v>
                </c:pt>
                <c:pt idx="12">
                  <c:v>7</c:v>
                </c:pt>
                <c:pt idx="13">
                  <c:v>14</c:v>
                </c:pt>
                <c:pt idx="14">
                  <c:v>12</c:v>
                </c:pt>
                <c:pt idx="15">
                  <c:v>6</c:v>
                </c:pt>
                <c:pt idx="16">
                  <c:v>1</c:v>
                </c:pt>
                <c:pt idx="17">
                  <c:v>2</c:v>
                </c:pt>
                <c:pt idx="18">
                  <c:v>17</c:v>
                </c:pt>
                <c:pt idx="19">
                  <c:v>6</c:v>
                </c:pt>
                <c:pt idx="20">
                  <c:v>5</c:v>
                </c:pt>
                <c:pt idx="21">
                  <c:v>5</c:v>
                </c:pt>
                <c:pt idx="22">
                  <c:v>6</c:v>
                </c:pt>
                <c:pt idx="23">
                  <c:v>6</c:v>
                </c:pt>
                <c:pt idx="24">
                  <c:v>36</c:v>
                </c:pt>
                <c:pt idx="25">
                  <c:v>1</c:v>
                </c:pt>
                <c:pt idx="26">
                  <c:v>5</c:v>
                </c:pt>
                <c:pt idx="27">
                  <c:v>2</c:v>
                </c:pt>
                <c:pt idx="28">
                  <c:v>2</c:v>
                </c:pt>
                <c:pt idx="29">
                  <c:v>7</c:v>
                </c:pt>
                <c:pt idx="30">
                  <c:v>49</c:v>
                </c:pt>
                <c:pt idx="31">
                  <c:v>6</c:v>
                </c:pt>
                <c:pt idx="32">
                  <c:v>12</c:v>
                </c:pt>
                <c:pt idx="33">
                  <c:v>39</c:v>
                </c:pt>
                <c:pt idx="34">
                  <c:v>9</c:v>
                </c:pt>
                <c:pt idx="35">
                  <c:v>13</c:v>
                </c:pt>
                <c:pt idx="36">
                  <c:v>20</c:v>
                </c:pt>
                <c:pt idx="37">
                  <c:v>5</c:v>
                </c:pt>
                <c:pt idx="38">
                  <c:v>20</c:v>
                </c:pt>
                <c:pt idx="39">
                  <c:v>32</c:v>
                </c:pt>
                <c:pt idx="40">
                  <c:v>5</c:v>
                </c:pt>
                <c:pt idx="41">
                  <c:v>24</c:v>
                </c:pt>
                <c:pt idx="42">
                  <c:v>55</c:v>
                </c:pt>
                <c:pt idx="43">
                  <c:v>14</c:v>
                </c:pt>
                <c:pt idx="44">
                  <c:v>16</c:v>
                </c:pt>
                <c:pt idx="45">
                  <c:v>1</c:v>
                </c:pt>
                <c:pt idx="46">
                  <c:v>12</c:v>
                </c:pt>
                <c:pt idx="47">
                  <c:v>5</c:v>
                </c:pt>
                <c:pt idx="48">
                  <c:v>12</c:v>
                </c:pt>
                <c:pt idx="49">
                  <c:v>6</c:v>
                </c:pt>
                <c:pt idx="50">
                  <c:v>15</c:v>
                </c:pt>
              </c:numCache>
            </c:numRef>
          </c:yVal>
          <c:smooth val="0"/>
          <c:extLst>
            <c:ext xmlns:c16="http://schemas.microsoft.com/office/drawing/2014/chart" uri="{C3380CC4-5D6E-409C-BE32-E72D297353CC}">
              <c16:uniqueId val="{00000000-8282-2C40-B175-BCA9978B4C90}"/>
            </c:ext>
          </c:extLst>
        </c:ser>
        <c:dLbls>
          <c:dLblPos val="ctr"/>
          <c:showLegendKey val="0"/>
          <c:showVal val="1"/>
          <c:showCatName val="0"/>
          <c:showSerName val="0"/>
          <c:showPercent val="0"/>
          <c:showBubbleSize val="0"/>
        </c:dLbls>
        <c:axId val="1659499183"/>
        <c:axId val="1659696191"/>
      </c:scatterChart>
      <c:valAx>
        <c:axId val="1659499183"/>
        <c:scaling>
          <c:orientation val="minMax"/>
        </c:scaling>
        <c:delete val="0"/>
        <c:axPos val="b"/>
        <c:majorGridlines>
          <c:spPr>
            <a:ln w="9525" cap="flat" cmpd="sng" algn="ctr">
              <a:solidFill>
                <a:schemeClr val="lt1">
                  <a:alpha val="25000"/>
                </a:schemeClr>
              </a:solidFill>
              <a:round/>
            </a:ln>
            <a:effectLst/>
          </c:spPr>
        </c:majorGridlines>
        <c:title>
          <c:layout>
            <c:manualLayout>
              <c:xMode val="edge"/>
              <c:yMode val="edge"/>
              <c:x val="0.25518818472754329"/>
              <c:y val="1.320995303786779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KE"/>
          </a:p>
        </c:txPr>
        <c:crossAx val="1659696191"/>
        <c:crosses val="autoZero"/>
        <c:crossBetween val="midCat"/>
      </c:valAx>
      <c:valAx>
        <c:axId val="1659696191"/>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KE"/>
          </a:p>
        </c:txPr>
        <c:crossAx val="1659499183"/>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all" spc="100" normalizeH="0" baseline="0">
                <a:solidFill>
                  <a:schemeClr val="lt1"/>
                </a:solidFill>
                <a:latin typeface="+mn-lt"/>
                <a:ea typeface="+mn-ea"/>
                <a:cs typeface="+mn-cs"/>
              </a:defRPr>
            </a:pPr>
            <a:r>
              <a:rPr lang="en-GB"/>
              <a:t>Ratings v Reviews</a:t>
            </a:r>
          </a:p>
          <a:p>
            <a:pPr>
              <a:defRPr/>
            </a:pPr>
            <a:endParaRPr lang="en-GB"/>
          </a:p>
        </c:rich>
      </c:tx>
      <c:layout>
        <c:manualLayout>
          <c:xMode val="edge"/>
          <c:yMode val="edge"/>
          <c:x val="0.42364434326865502"/>
          <c:y val="2.9543419577151359E-2"/>
        </c:manualLayout>
      </c:layout>
      <c:overlay val="0"/>
      <c:spPr>
        <a:noFill/>
        <a:ln>
          <a:noFill/>
        </a:ln>
        <a:effectLst/>
      </c:spPr>
      <c:txPr>
        <a:bodyPr rot="0" spcFirstLastPara="1" vertOverflow="ellipsis" vert="horz" wrap="square" anchor="ctr" anchorCtr="1"/>
        <a:lstStyle/>
        <a:p>
          <a:pPr>
            <a:defRPr sz="1680" b="1" i="0" u="none" strike="noStrike" kern="1200" cap="all" spc="100" normalizeH="0" baseline="0">
              <a:solidFill>
                <a:schemeClr val="lt1"/>
              </a:solidFill>
              <a:latin typeface="+mn-lt"/>
              <a:ea typeface="+mn-ea"/>
              <a:cs typeface="+mn-cs"/>
            </a:defRPr>
          </a:pPr>
          <a:endParaRPr lang="en-KE"/>
        </a:p>
      </c:txPr>
    </c:title>
    <c:autoTitleDeleted val="0"/>
    <c:plotArea>
      <c:layout/>
      <c:scatterChart>
        <c:scatterStyle val="lineMarker"/>
        <c:varyColors val="0"/>
        <c:ser>
          <c:idx val="0"/>
          <c:order val="0"/>
          <c:tx>
            <c:strRef>
              <c:f>'Data Source'!$I$1</c:f>
              <c:strCache>
                <c:ptCount val="1"/>
                <c:pt idx="0">
                  <c:v>Ratings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KE"/>
                </a:p>
              </c:txPr>
            </c:trendlineLbl>
          </c:trendline>
          <c:xVal>
            <c:numRef>
              <c:f>'Data Source'!$H$2:$H$52</c:f>
              <c:numCache>
                <c:formatCode>General</c:formatCode>
                <c:ptCount val="51"/>
                <c:pt idx="0">
                  <c:v>13</c:v>
                </c:pt>
                <c:pt idx="1">
                  <c:v>5</c:v>
                </c:pt>
                <c:pt idx="2">
                  <c:v>7</c:v>
                </c:pt>
                <c:pt idx="3">
                  <c:v>10</c:v>
                </c:pt>
                <c:pt idx="4">
                  <c:v>13</c:v>
                </c:pt>
                <c:pt idx="5">
                  <c:v>1</c:v>
                </c:pt>
                <c:pt idx="6">
                  <c:v>44</c:v>
                </c:pt>
                <c:pt idx="7">
                  <c:v>69</c:v>
                </c:pt>
                <c:pt idx="8">
                  <c:v>1</c:v>
                </c:pt>
                <c:pt idx="9">
                  <c:v>3</c:v>
                </c:pt>
                <c:pt idx="10">
                  <c:v>1</c:v>
                </c:pt>
                <c:pt idx="11">
                  <c:v>9</c:v>
                </c:pt>
                <c:pt idx="12">
                  <c:v>7</c:v>
                </c:pt>
                <c:pt idx="13">
                  <c:v>14</c:v>
                </c:pt>
                <c:pt idx="14">
                  <c:v>12</c:v>
                </c:pt>
                <c:pt idx="15">
                  <c:v>6</c:v>
                </c:pt>
                <c:pt idx="16">
                  <c:v>1</c:v>
                </c:pt>
                <c:pt idx="17">
                  <c:v>2</c:v>
                </c:pt>
                <c:pt idx="18">
                  <c:v>17</c:v>
                </c:pt>
                <c:pt idx="19">
                  <c:v>6</c:v>
                </c:pt>
                <c:pt idx="20">
                  <c:v>5</c:v>
                </c:pt>
                <c:pt idx="21">
                  <c:v>5</c:v>
                </c:pt>
                <c:pt idx="22">
                  <c:v>6</c:v>
                </c:pt>
                <c:pt idx="23">
                  <c:v>6</c:v>
                </c:pt>
                <c:pt idx="24">
                  <c:v>36</c:v>
                </c:pt>
                <c:pt idx="25">
                  <c:v>1</c:v>
                </c:pt>
                <c:pt idx="26">
                  <c:v>5</c:v>
                </c:pt>
                <c:pt idx="27">
                  <c:v>2</c:v>
                </c:pt>
                <c:pt idx="28">
                  <c:v>2</c:v>
                </c:pt>
                <c:pt idx="29">
                  <c:v>7</c:v>
                </c:pt>
                <c:pt idx="30">
                  <c:v>49</c:v>
                </c:pt>
                <c:pt idx="31">
                  <c:v>6</c:v>
                </c:pt>
                <c:pt idx="32">
                  <c:v>12</c:v>
                </c:pt>
                <c:pt idx="33">
                  <c:v>39</c:v>
                </c:pt>
                <c:pt idx="34">
                  <c:v>9</c:v>
                </c:pt>
                <c:pt idx="35">
                  <c:v>13</c:v>
                </c:pt>
                <c:pt idx="36">
                  <c:v>20</c:v>
                </c:pt>
                <c:pt idx="37">
                  <c:v>5</c:v>
                </c:pt>
                <c:pt idx="38">
                  <c:v>20</c:v>
                </c:pt>
                <c:pt idx="39">
                  <c:v>32</c:v>
                </c:pt>
                <c:pt idx="40">
                  <c:v>5</c:v>
                </c:pt>
                <c:pt idx="41">
                  <c:v>24</c:v>
                </c:pt>
                <c:pt idx="42">
                  <c:v>55</c:v>
                </c:pt>
                <c:pt idx="43">
                  <c:v>14</c:v>
                </c:pt>
                <c:pt idx="44">
                  <c:v>16</c:v>
                </c:pt>
                <c:pt idx="45">
                  <c:v>1</c:v>
                </c:pt>
                <c:pt idx="46">
                  <c:v>12</c:v>
                </c:pt>
                <c:pt idx="47">
                  <c:v>5</c:v>
                </c:pt>
                <c:pt idx="48">
                  <c:v>12</c:v>
                </c:pt>
                <c:pt idx="49">
                  <c:v>6</c:v>
                </c:pt>
                <c:pt idx="50">
                  <c:v>15</c:v>
                </c:pt>
              </c:numCache>
            </c:numRef>
          </c:xVal>
          <c:yVal>
            <c:numRef>
              <c:f>'Data Source'!$I$2:$I$52</c:f>
              <c:numCache>
                <c:formatCode>General</c:formatCode>
                <c:ptCount val="51"/>
                <c:pt idx="0">
                  <c:v>2.1</c:v>
                </c:pt>
                <c:pt idx="1">
                  <c:v>4.8</c:v>
                </c:pt>
                <c:pt idx="2">
                  <c:v>4.3</c:v>
                </c:pt>
                <c:pt idx="3">
                  <c:v>3</c:v>
                </c:pt>
                <c:pt idx="4">
                  <c:v>3.3</c:v>
                </c:pt>
                <c:pt idx="5">
                  <c:v>2</c:v>
                </c:pt>
                <c:pt idx="6">
                  <c:v>4.5999999999999996</c:v>
                </c:pt>
                <c:pt idx="7">
                  <c:v>2.8</c:v>
                </c:pt>
                <c:pt idx="8">
                  <c:v>5</c:v>
                </c:pt>
                <c:pt idx="9">
                  <c:v>5</c:v>
                </c:pt>
                <c:pt idx="10">
                  <c:v>4</c:v>
                </c:pt>
                <c:pt idx="11">
                  <c:v>4.3</c:v>
                </c:pt>
                <c:pt idx="12">
                  <c:v>2.1</c:v>
                </c:pt>
                <c:pt idx="13">
                  <c:v>4.0999999999999996</c:v>
                </c:pt>
                <c:pt idx="14">
                  <c:v>4.8</c:v>
                </c:pt>
                <c:pt idx="15">
                  <c:v>2.2000000000000002</c:v>
                </c:pt>
                <c:pt idx="16">
                  <c:v>3</c:v>
                </c:pt>
                <c:pt idx="17">
                  <c:v>5</c:v>
                </c:pt>
                <c:pt idx="18">
                  <c:v>2.6</c:v>
                </c:pt>
                <c:pt idx="19">
                  <c:v>2.2000000000000002</c:v>
                </c:pt>
                <c:pt idx="20">
                  <c:v>3.8</c:v>
                </c:pt>
                <c:pt idx="21">
                  <c:v>3</c:v>
                </c:pt>
                <c:pt idx="22">
                  <c:v>2.2999999999999998</c:v>
                </c:pt>
                <c:pt idx="23">
                  <c:v>4.5</c:v>
                </c:pt>
                <c:pt idx="24">
                  <c:v>4.3</c:v>
                </c:pt>
                <c:pt idx="25">
                  <c:v>5</c:v>
                </c:pt>
                <c:pt idx="26">
                  <c:v>3</c:v>
                </c:pt>
                <c:pt idx="27">
                  <c:v>4.5</c:v>
                </c:pt>
                <c:pt idx="28">
                  <c:v>4</c:v>
                </c:pt>
                <c:pt idx="29">
                  <c:v>4.7</c:v>
                </c:pt>
                <c:pt idx="30">
                  <c:v>4.5999999999999996</c:v>
                </c:pt>
                <c:pt idx="31">
                  <c:v>4</c:v>
                </c:pt>
                <c:pt idx="32">
                  <c:v>4.7</c:v>
                </c:pt>
                <c:pt idx="33">
                  <c:v>4.7</c:v>
                </c:pt>
                <c:pt idx="34">
                  <c:v>4.2</c:v>
                </c:pt>
                <c:pt idx="35">
                  <c:v>3.8</c:v>
                </c:pt>
                <c:pt idx="36">
                  <c:v>4.0999999999999996</c:v>
                </c:pt>
                <c:pt idx="37">
                  <c:v>3</c:v>
                </c:pt>
                <c:pt idx="38">
                  <c:v>4.7</c:v>
                </c:pt>
                <c:pt idx="39">
                  <c:v>4.5</c:v>
                </c:pt>
                <c:pt idx="40">
                  <c:v>4.8</c:v>
                </c:pt>
                <c:pt idx="41">
                  <c:v>4.5999999999999996</c:v>
                </c:pt>
                <c:pt idx="42">
                  <c:v>4.5999999999999996</c:v>
                </c:pt>
                <c:pt idx="43">
                  <c:v>4.4000000000000004</c:v>
                </c:pt>
                <c:pt idx="44">
                  <c:v>2.9</c:v>
                </c:pt>
                <c:pt idx="45">
                  <c:v>5</c:v>
                </c:pt>
                <c:pt idx="46">
                  <c:v>4.0999999999999996</c:v>
                </c:pt>
                <c:pt idx="47">
                  <c:v>4.5999999999999996</c:v>
                </c:pt>
                <c:pt idx="48">
                  <c:v>3.8</c:v>
                </c:pt>
                <c:pt idx="49">
                  <c:v>2.5</c:v>
                </c:pt>
                <c:pt idx="50">
                  <c:v>4</c:v>
                </c:pt>
              </c:numCache>
            </c:numRef>
          </c:yVal>
          <c:smooth val="0"/>
          <c:extLst>
            <c:ext xmlns:c16="http://schemas.microsoft.com/office/drawing/2014/chart" uri="{C3380CC4-5D6E-409C-BE32-E72D297353CC}">
              <c16:uniqueId val="{00000000-681A-414F-B9E5-F9C0F78347D5}"/>
            </c:ext>
          </c:extLst>
        </c:ser>
        <c:dLbls>
          <c:showLegendKey val="0"/>
          <c:showVal val="0"/>
          <c:showCatName val="0"/>
          <c:showSerName val="0"/>
          <c:showPercent val="0"/>
          <c:showBubbleSize val="0"/>
        </c:dLbls>
        <c:axId val="1512142975"/>
        <c:axId val="1513056527"/>
      </c:scatterChart>
      <c:valAx>
        <c:axId val="1512142975"/>
        <c:scaling>
          <c:orientation val="minMax"/>
        </c:scaling>
        <c:delete val="0"/>
        <c:axPos val="b"/>
        <c:majorGridlines>
          <c:spPr>
            <a:ln w="9525" cap="flat" cmpd="sng" algn="ctr">
              <a:solidFill>
                <a:schemeClr val="lt1">
                  <a:alpha val="25000"/>
                </a:schemeClr>
              </a:solidFill>
              <a:round/>
            </a:ln>
            <a:effectLst/>
          </c:spPr>
        </c:majorGridlines>
        <c:title>
          <c:overlay val="0"/>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KE"/>
          </a:p>
        </c:txPr>
        <c:crossAx val="1513056527"/>
        <c:crosses val="autoZero"/>
        <c:crossBetween val="midCat"/>
      </c:valAx>
      <c:valAx>
        <c:axId val="1513056527"/>
        <c:scaling>
          <c:orientation val="minMax"/>
        </c:scaling>
        <c:delete val="0"/>
        <c:axPos val="l"/>
        <c:majorGridlines>
          <c:spPr>
            <a:ln w="9525" cap="flat" cmpd="sng" algn="ctr">
              <a:solidFill>
                <a:schemeClr val="lt1">
                  <a:alpha val="2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KE"/>
          </a:p>
        </c:txPr>
        <c:crossAx val="151214297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400"/>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10-June 2025-Rev01.xlsx]Pivot 1!PivotTable3</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25314719723304E-2"/>
          <c:y val="4.0033358505226893E-2"/>
          <c:w val="0.60217757054449939"/>
          <c:h val="0.85966219489586504"/>
        </c:manualLayout>
      </c:layout>
      <c:barChart>
        <c:barDir val="col"/>
        <c:grouping val="clustered"/>
        <c:varyColors val="0"/>
        <c:ser>
          <c:idx val="0"/>
          <c:order val="0"/>
          <c:tx>
            <c:strRef>
              <c:f>'Pivot 1'!$B$1</c:f>
              <c:strCache>
                <c:ptCount val="1"/>
                <c:pt idx="0">
                  <c:v>Sum of Ratings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1'!$B$2:$B$10</c:f>
              <c:numCache>
                <c:formatCode>0</c:formatCode>
                <c:ptCount val="8"/>
                <c:pt idx="0">
                  <c:v>7.3</c:v>
                </c:pt>
                <c:pt idx="1">
                  <c:v>3</c:v>
                </c:pt>
                <c:pt idx="2">
                  <c:v>11.1</c:v>
                </c:pt>
                <c:pt idx="3">
                  <c:v>3.8</c:v>
                </c:pt>
                <c:pt idx="4">
                  <c:v>30.8</c:v>
                </c:pt>
                <c:pt idx="5">
                  <c:v>11.899999999999999</c:v>
                </c:pt>
                <c:pt idx="6">
                  <c:v>3.3</c:v>
                </c:pt>
                <c:pt idx="7">
                  <c:v>4.2</c:v>
                </c:pt>
              </c:numCache>
            </c:numRef>
          </c:val>
          <c:extLst>
            <c:ext xmlns:c16="http://schemas.microsoft.com/office/drawing/2014/chart" uri="{C3380CC4-5D6E-409C-BE32-E72D297353CC}">
              <c16:uniqueId val="{00000000-A2E1-544F-92EA-D315A8534071}"/>
            </c:ext>
          </c:extLst>
        </c:ser>
        <c:ser>
          <c:idx val="1"/>
          <c:order val="1"/>
          <c:tx>
            <c:strRef>
              <c:f>'Pivot 1'!$C$1</c:f>
              <c:strCache>
                <c:ptCount val="1"/>
                <c:pt idx="0">
                  <c:v>Sum of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1'!$C$2:$C$10</c:f>
              <c:numCache>
                <c:formatCode>0</c:formatCode>
                <c:ptCount val="8"/>
                <c:pt idx="0">
                  <c:v>37</c:v>
                </c:pt>
                <c:pt idx="1">
                  <c:v>5</c:v>
                </c:pt>
                <c:pt idx="2">
                  <c:v>32</c:v>
                </c:pt>
                <c:pt idx="3">
                  <c:v>5</c:v>
                </c:pt>
                <c:pt idx="4">
                  <c:v>65</c:v>
                </c:pt>
                <c:pt idx="5">
                  <c:v>34</c:v>
                </c:pt>
                <c:pt idx="6">
                  <c:v>13</c:v>
                </c:pt>
                <c:pt idx="7">
                  <c:v>9</c:v>
                </c:pt>
              </c:numCache>
            </c:numRef>
          </c:val>
          <c:extLst>
            <c:ext xmlns:c16="http://schemas.microsoft.com/office/drawing/2014/chart" uri="{C3380CC4-5D6E-409C-BE32-E72D297353CC}">
              <c16:uniqueId val="{00000001-A2E1-544F-92EA-D315A8534071}"/>
            </c:ext>
          </c:extLst>
        </c:ser>
        <c:ser>
          <c:idx val="2"/>
          <c:order val="2"/>
          <c:tx>
            <c:strRef>
              <c:f>'Pivot 1'!$D$1</c:f>
              <c:strCache>
                <c:ptCount val="1"/>
                <c:pt idx="0">
                  <c:v>Sum of Discount Percentage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1'!$D$2:$D$10</c:f>
              <c:numCache>
                <c:formatCode>0</c:formatCode>
                <c:ptCount val="8"/>
                <c:pt idx="0">
                  <c:v>0.8663118767954392</c:v>
                </c:pt>
                <c:pt idx="1">
                  <c:v>0.43381535038932145</c:v>
                </c:pt>
                <c:pt idx="2">
                  <c:v>0.67819912847846386</c:v>
                </c:pt>
                <c:pt idx="3">
                  <c:v>0.45373847729600547</c:v>
                </c:pt>
                <c:pt idx="4">
                  <c:v>2.9862273455409696</c:v>
                </c:pt>
                <c:pt idx="5">
                  <c:v>1.1080802797923592</c:v>
                </c:pt>
                <c:pt idx="6">
                  <c:v>0.52500000000000002</c:v>
                </c:pt>
                <c:pt idx="7">
                  <c:v>0.32773109243697479</c:v>
                </c:pt>
              </c:numCache>
            </c:numRef>
          </c:val>
          <c:extLst>
            <c:ext xmlns:c16="http://schemas.microsoft.com/office/drawing/2014/chart" uri="{C3380CC4-5D6E-409C-BE32-E72D297353CC}">
              <c16:uniqueId val="{00000002-A2E1-544F-92EA-D315A8534071}"/>
            </c:ext>
          </c:extLst>
        </c:ser>
        <c:ser>
          <c:idx val="3"/>
          <c:order val="3"/>
          <c:tx>
            <c:strRef>
              <c:f>'Pivot 1'!$E$1</c:f>
              <c:strCache>
                <c:ptCount val="1"/>
                <c:pt idx="0">
                  <c:v>Count of Categorization (Poor,Average &amp; Excellent)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1'!$E$2:$E$10</c:f>
              <c:numCache>
                <c:formatCode>0</c:formatCode>
                <c:ptCount val="8"/>
                <c:pt idx="0">
                  <c:v>2</c:v>
                </c:pt>
                <c:pt idx="1">
                  <c:v>1</c:v>
                </c:pt>
                <c:pt idx="2">
                  <c:v>3</c:v>
                </c:pt>
                <c:pt idx="3">
                  <c:v>1</c:v>
                </c:pt>
                <c:pt idx="4">
                  <c:v>8</c:v>
                </c:pt>
                <c:pt idx="5">
                  <c:v>3</c:v>
                </c:pt>
                <c:pt idx="6">
                  <c:v>1</c:v>
                </c:pt>
                <c:pt idx="7">
                  <c:v>1</c:v>
                </c:pt>
              </c:numCache>
            </c:numRef>
          </c:val>
          <c:extLst>
            <c:ext xmlns:c16="http://schemas.microsoft.com/office/drawing/2014/chart" uri="{C3380CC4-5D6E-409C-BE32-E72D297353CC}">
              <c16:uniqueId val="{00000003-A2E1-544F-92EA-D315A8534071}"/>
            </c:ext>
          </c:extLst>
        </c:ser>
        <c:ser>
          <c:idx val="4"/>
          <c:order val="4"/>
          <c:tx>
            <c:strRef>
              <c:f>'Pivot 1'!$F$1</c:f>
              <c:strCache>
                <c:ptCount val="1"/>
                <c:pt idx="0">
                  <c:v>Count of Categorization (Low, Medium &amp; High Discount)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1'!$F$2:$F$10</c:f>
              <c:numCache>
                <c:formatCode>0</c:formatCode>
                <c:ptCount val="8"/>
                <c:pt idx="0">
                  <c:v>2</c:v>
                </c:pt>
                <c:pt idx="1">
                  <c:v>1</c:v>
                </c:pt>
                <c:pt idx="2">
                  <c:v>3</c:v>
                </c:pt>
                <c:pt idx="3">
                  <c:v>1</c:v>
                </c:pt>
                <c:pt idx="4">
                  <c:v>8</c:v>
                </c:pt>
                <c:pt idx="5">
                  <c:v>3</c:v>
                </c:pt>
                <c:pt idx="6">
                  <c:v>1</c:v>
                </c:pt>
                <c:pt idx="7">
                  <c:v>1</c:v>
                </c:pt>
              </c:numCache>
            </c:numRef>
          </c:val>
          <c:extLst>
            <c:ext xmlns:c16="http://schemas.microsoft.com/office/drawing/2014/chart" uri="{C3380CC4-5D6E-409C-BE32-E72D297353CC}">
              <c16:uniqueId val="{00000004-A2E1-544F-92EA-D315A8534071}"/>
            </c:ext>
          </c:extLst>
        </c:ser>
        <c:dLbls>
          <c:showLegendKey val="0"/>
          <c:showVal val="0"/>
          <c:showCatName val="0"/>
          <c:showSerName val="0"/>
          <c:showPercent val="0"/>
          <c:showBubbleSize val="0"/>
        </c:dLbls>
        <c:gapWidth val="100"/>
        <c:overlap val="-24"/>
        <c:axId val="247563712"/>
        <c:axId val="247514896"/>
      </c:barChart>
      <c:catAx>
        <c:axId val="247563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247514896"/>
        <c:crosses val="autoZero"/>
        <c:auto val="1"/>
        <c:lblAlgn val="ctr"/>
        <c:lblOffset val="100"/>
        <c:noMultiLvlLbl val="0"/>
      </c:catAx>
      <c:valAx>
        <c:axId val="2475148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247563712"/>
        <c:crosses val="autoZero"/>
        <c:crossBetween val="between"/>
      </c:valAx>
      <c:spPr>
        <a:noFill/>
        <a:ln>
          <a:noFill/>
        </a:ln>
        <a:effectLst/>
      </c:spPr>
    </c:plotArea>
    <c:legend>
      <c:legendPos val="r"/>
      <c:layout>
        <c:manualLayout>
          <c:xMode val="edge"/>
          <c:yMode val="edge"/>
          <c:x val="0.77392984967788114"/>
          <c:y val="0.45387658427723271"/>
          <c:w val="0.22607011791441248"/>
          <c:h val="0.1890279693098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10-June 2025-Rev01.xlsx]Pivot 2!PivotTable7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2'!$A$1</c:f>
              <c:strCache>
                <c:ptCount val="1"/>
                <c:pt idx="0">
                  <c:v>Sum of Ratings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2'!$A$2</c:f>
              <c:strCache>
                <c:ptCount val="1"/>
                <c:pt idx="0">
                  <c:v>Total</c:v>
                </c:pt>
              </c:strCache>
            </c:strRef>
          </c:cat>
          <c:val>
            <c:numRef>
              <c:f>'Pivot 2'!$A$2</c:f>
              <c:numCache>
                <c:formatCode>General</c:formatCode>
                <c:ptCount val="1"/>
                <c:pt idx="0">
                  <c:v>9.5</c:v>
                </c:pt>
              </c:numCache>
            </c:numRef>
          </c:val>
          <c:extLst>
            <c:ext xmlns:c16="http://schemas.microsoft.com/office/drawing/2014/chart" uri="{C3380CC4-5D6E-409C-BE32-E72D297353CC}">
              <c16:uniqueId val="{00000000-9049-C743-9D4A-037F5CA0BE3E}"/>
            </c:ext>
          </c:extLst>
        </c:ser>
        <c:ser>
          <c:idx val="1"/>
          <c:order val="1"/>
          <c:tx>
            <c:strRef>
              <c:f>'Pivot 2'!$B$1</c:f>
              <c:strCache>
                <c:ptCount val="1"/>
                <c:pt idx="0">
                  <c:v>Sum of Reviews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2'!$A$2</c:f>
              <c:strCache>
                <c:ptCount val="1"/>
                <c:pt idx="0">
                  <c:v>Total</c:v>
                </c:pt>
              </c:strCache>
            </c:strRef>
          </c:cat>
          <c:val>
            <c:numRef>
              <c:f>'Pivot 2'!$B$2</c:f>
              <c:numCache>
                <c:formatCode>General</c:formatCode>
                <c:ptCount val="1"/>
                <c:pt idx="0">
                  <c:v>43</c:v>
                </c:pt>
              </c:numCache>
            </c:numRef>
          </c:val>
          <c:extLst>
            <c:ext xmlns:c16="http://schemas.microsoft.com/office/drawing/2014/chart" uri="{C3380CC4-5D6E-409C-BE32-E72D297353CC}">
              <c16:uniqueId val="{00000002-9049-C743-9D4A-037F5CA0BE3E}"/>
            </c:ext>
          </c:extLst>
        </c:ser>
        <c:ser>
          <c:idx val="2"/>
          <c:order val="2"/>
          <c:tx>
            <c:strRef>
              <c:f>'Pivot 2'!$C$1</c:f>
              <c:strCache>
                <c:ptCount val="1"/>
                <c:pt idx="0">
                  <c:v>Count of Category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2'!$A$2</c:f>
              <c:strCache>
                <c:ptCount val="1"/>
                <c:pt idx="0">
                  <c:v>Total</c:v>
                </c:pt>
              </c:strCache>
            </c:strRef>
          </c:cat>
          <c:val>
            <c:numRef>
              <c:f>'Pivot 2'!$C$2</c:f>
              <c:numCache>
                <c:formatCode>General</c:formatCode>
                <c:ptCount val="1"/>
                <c:pt idx="0">
                  <c:v>3</c:v>
                </c:pt>
              </c:numCache>
            </c:numRef>
          </c:val>
          <c:extLst>
            <c:ext xmlns:c16="http://schemas.microsoft.com/office/drawing/2014/chart" uri="{C3380CC4-5D6E-409C-BE32-E72D297353CC}">
              <c16:uniqueId val="{00000003-9049-C743-9D4A-037F5CA0BE3E}"/>
            </c:ext>
          </c:extLst>
        </c:ser>
        <c:dLbls>
          <c:showLegendKey val="0"/>
          <c:showVal val="1"/>
          <c:showCatName val="0"/>
          <c:showSerName val="0"/>
          <c:showPercent val="0"/>
          <c:showBubbleSize val="0"/>
        </c:dLbls>
        <c:gapWidth val="199"/>
        <c:axId val="1414603488"/>
        <c:axId val="1415291712"/>
      </c:barChart>
      <c:catAx>
        <c:axId val="141460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none" spc="0" normalizeH="0" baseline="0">
                <a:ln>
                  <a:noFill/>
                </a:ln>
                <a:solidFill>
                  <a:schemeClr val="tx1">
                    <a:lumMod val="65000"/>
                    <a:lumOff val="35000"/>
                  </a:schemeClr>
                </a:solidFill>
                <a:latin typeface="+mn-lt"/>
                <a:ea typeface="+mn-ea"/>
                <a:cs typeface="+mn-cs"/>
              </a:defRPr>
            </a:pPr>
            <a:endParaRPr lang="en-KE"/>
          </a:p>
        </c:txPr>
        <c:crossAx val="1415291712"/>
        <c:crosses val="autoZero"/>
        <c:auto val="1"/>
        <c:lblAlgn val="ctr"/>
        <c:lblOffset val="100"/>
        <c:noMultiLvlLbl val="0"/>
      </c:catAx>
      <c:valAx>
        <c:axId val="1415291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1460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10-June 2025-Rev01.xlsx]Pivot 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3'!$B$4</c:f>
              <c:strCache>
                <c:ptCount val="1"/>
                <c:pt idx="0">
                  <c:v>Total</c:v>
                </c:pt>
              </c:strCache>
            </c:strRef>
          </c:tx>
          <c:spPr>
            <a:solidFill>
              <a:schemeClr val="accent1"/>
            </a:solidFill>
            <a:ln>
              <a:noFill/>
            </a:ln>
            <a:effectLst/>
          </c:spPr>
          <c:invertIfNegative val="0"/>
          <c:cat>
            <c:strRef>
              <c:f>'Pivot 3'!$A$5:$A$8</c:f>
              <c:strCache>
                <c:ptCount val="3"/>
                <c:pt idx="0">
                  <c:v>Electrical Tool</c:v>
                </c:pt>
                <c:pt idx="1">
                  <c:v>House Furniture</c:v>
                </c:pt>
                <c:pt idx="2">
                  <c:v>Kitchen ware</c:v>
                </c:pt>
              </c:strCache>
            </c:strRef>
          </c:cat>
          <c:val>
            <c:numRef>
              <c:f>'Pivot 3'!$B$5:$B$8</c:f>
              <c:numCache>
                <c:formatCode>0%</c:formatCode>
                <c:ptCount val="3"/>
                <c:pt idx="0">
                  <c:v>8.8449848024316116E-2</c:v>
                </c:pt>
                <c:pt idx="1">
                  <c:v>0.37105851704391851</c:v>
                </c:pt>
                <c:pt idx="2">
                  <c:v>0.13200000000000001</c:v>
                </c:pt>
              </c:numCache>
            </c:numRef>
          </c:val>
          <c:extLst>
            <c:ext xmlns:c16="http://schemas.microsoft.com/office/drawing/2014/chart" uri="{C3380CC4-5D6E-409C-BE32-E72D297353CC}">
              <c16:uniqueId val="{00000049-434B-BC40-BCFE-597B6C32AD04}"/>
            </c:ext>
          </c:extLst>
        </c:ser>
        <c:dLbls>
          <c:showLegendKey val="0"/>
          <c:showVal val="0"/>
          <c:showCatName val="0"/>
          <c:showSerName val="0"/>
          <c:showPercent val="0"/>
          <c:showBubbleSize val="0"/>
        </c:dLbls>
        <c:gapWidth val="219"/>
        <c:overlap val="-27"/>
        <c:axId val="1548109152"/>
        <c:axId val="1548235232"/>
      </c:barChart>
      <c:catAx>
        <c:axId val="15481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8235232"/>
        <c:crosses val="autoZero"/>
        <c:auto val="1"/>
        <c:lblAlgn val="ctr"/>
        <c:lblOffset val="100"/>
        <c:noMultiLvlLbl val="0"/>
      </c:catAx>
      <c:valAx>
        <c:axId val="1548235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810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10-June 2025-Rev01.xlsx]Pivot 2!PivotTable7</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2'!$A$1</c:f>
              <c:strCache>
                <c:ptCount val="1"/>
                <c:pt idx="0">
                  <c:v>Sum of Ratings</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2'!$A$2</c:f>
              <c:strCache>
                <c:ptCount val="1"/>
                <c:pt idx="0">
                  <c:v>Total</c:v>
                </c:pt>
              </c:strCache>
            </c:strRef>
          </c:cat>
          <c:val>
            <c:numRef>
              <c:f>'Pivot 2'!$A$2</c:f>
              <c:numCache>
                <c:formatCode>General</c:formatCode>
                <c:ptCount val="1"/>
                <c:pt idx="0">
                  <c:v>9.5</c:v>
                </c:pt>
              </c:numCache>
            </c:numRef>
          </c:val>
          <c:extLst>
            <c:ext xmlns:c16="http://schemas.microsoft.com/office/drawing/2014/chart" uri="{C3380CC4-5D6E-409C-BE32-E72D297353CC}">
              <c16:uniqueId val="{00000000-98B1-A44D-8F3F-9EAB5BFCD7F4}"/>
            </c:ext>
          </c:extLst>
        </c:ser>
        <c:ser>
          <c:idx val="1"/>
          <c:order val="1"/>
          <c:tx>
            <c:strRef>
              <c:f>'Pivot 2'!$B$1</c:f>
              <c:strCache>
                <c:ptCount val="1"/>
                <c:pt idx="0">
                  <c:v>Sum of Reviews</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2'!$A$2</c:f>
              <c:strCache>
                <c:ptCount val="1"/>
                <c:pt idx="0">
                  <c:v>Total</c:v>
                </c:pt>
              </c:strCache>
            </c:strRef>
          </c:cat>
          <c:val>
            <c:numRef>
              <c:f>'Pivot 2'!$B$2</c:f>
              <c:numCache>
                <c:formatCode>General</c:formatCode>
                <c:ptCount val="1"/>
                <c:pt idx="0">
                  <c:v>43</c:v>
                </c:pt>
              </c:numCache>
            </c:numRef>
          </c:val>
          <c:extLst>
            <c:ext xmlns:c16="http://schemas.microsoft.com/office/drawing/2014/chart" uri="{C3380CC4-5D6E-409C-BE32-E72D297353CC}">
              <c16:uniqueId val="{00000001-98B1-A44D-8F3F-9EAB5BFCD7F4}"/>
            </c:ext>
          </c:extLst>
        </c:ser>
        <c:ser>
          <c:idx val="2"/>
          <c:order val="2"/>
          <c:tx>
            <c:strRef>
              <c:f>'Pivot 2'!$C$1</c:f>
              <c:strCache>
                <c:ptCount val="1"/>
                <c:pt idx="0">
                  <c:v>Count of Category</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2'!$A$2</c:f>
              <c:strCache>
                <c:ptCount val="1"/>
                <c:pt idx="0">
                  <c:v>Total</c:v>
                </c:pt>
              </c:strCache>
            </c:strRef>
          </c:cat>
          <c:val>
            <c:numRef>
              <c:f>'Pivot 2'!$C$2</c:f>
              <c:numCache>
                <c:formatCode>General</c:formatCode>
                <c:ptCount val="1"/>
                <c:pt idx="0">
                  <c:v>3</c:v>
                </c:pt>
              </c:numCache>
            </c:numRef>
          </c:val>
          <c:extLst>
            <c:ext xmlns:c16="http://schemas.microsoft.com/office/drawing/2014/chart" uri="{C3380CC4-5D6E-409C-BE32-E72D297353CC}">
              <c16:uniqueId val="{00000002-98B1-A44D-8F3F-9EAB5BFCD7F4}"/>
            </c:ext>
          </c:extLst>
        </c:ser>
        <c:dLbls>
          <c:showLegendKey val="0"/>
          <c:showVal val="1"/>
          <c:showCatName val="0"/>
          <c:showSerName val="0"/>
          <c:showPercent val="0"/>
          <c:showBubbleSize val="0"/>
        </c:dLbls>
        <c:gapWidth val="80"/>
        <c:overlap val="25"/>
        <c:axId val="1414603488"/>
        <c:axId val="1415291712"/>
      </c:barChart>
      <c:catAx>
        <c:axId val="14146034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KE"/>
          </a:p>
        </c:txPr>
        <c:crossAx val="1415291712"/>
        <c:crosses val="autoZero"/>
        <c:auto val="1"/>
        <c:lblAlgn val="ctr"/>
        <c:lblOffset val="100"/>
        <c:noMultiLvlLbl val="0"/>
      </c:catAx>
      <c:valAx>
        <c:axId val="141529171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KE"/>
          </a:p>
        </c:txPr>
        <c:crossAx val="141460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10-June 2025-Rev01.xlsx]Pivot 1!PivotTable3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25314719723304E-2"/>
          <c:y val="4.0033358505226893E-2"/>
          <c:w val="0.60217757054449939"/>
          <c:h val="0.85966219489586504"/>
        </c:manualLayout>
      </c:layout>
      <c:barChart>
        <c:barDir val="col"/>
        <c:grouping val="clustered"/>
        <c:varyColors val="0"/>
        <c:ser>
          <c:idx val="0"/>
          <c:order val="0"/>
          <c:tx>
            <c:strRef>
              <c:f>'Pivot 1'!$B$1</c:f>
              <c:strCache>
                <c:ptCount val="1"/>
                <c:pt idx="0">
                  <c:v>Sum of Ratings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1'!$B$2:$B$10</c:f>
              <c:numCache>
                <c:formatCode>0</c:formatCode>
                <c:ptCount val="8"/>
                <c:pt idx="0">
                  <c:v>7.3</c:v>
                </c:pt>
                <c:pt idx="1">
                  <c:v>3</c:v>
                </c:pt>
                <c:pt idx="2">
                  <c:v>11.1</c:v>
                </c:pt>
                <c:pt idx="3">
                  <c:v>3.8</c:v>
                </c:pt>
                <c:pt idx="4">
                  <c:v>30.8</c:v>
                </c:pt>
                <c:pt idx="5">
                  <c:v>11.899999999999999</c:v>
                </c:pt>
                <c:pt idx="6">
                  <c:v>3.3</c:v>
                </c:pt>
                <c:pt idx="7">
                  <c:v>4.2</c:v>
                </c:pt>
              </c:numCache>
            </c:numRef>
          </c:val>
          <c:extLst>
            <c:ext xmlns:c16="http://schemas.microsoft.com/office/drawing/2014/chart" uri="{C3380CC4-5D6E-409C-BE32-E72D297353CC}">
              <c16:uniqueId val="{00000000-A900-5E4D-ACB5-E1E8AE12BEBF}"/>
            </c:ext>
          </c:extLst>
        </c:ser>
        <c:ser>
          <c:idx val="1"/>
          <c:order val="1"/>
          <c:tx>
            <c:strRef>
              <c:f>'Pivot 1'!$C$1</c:f>
              <c:strCache>
                <c:ptCount val="1"/>
                <c:pt idx="0">
                  <c:v>Sum of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1'!$C$2:$C$10</c:f>
              <c:numCache>
                <c:formatCode>0</c:formatCode>
                <c:ptCount val="8"/>
                <c:pt idx="0">
                  <c:v>37</c:v>
                </c:pt>
                <c:pt idx="1">
                  <c:v>5</c:v>
                </c:pt>
                <c:pt idx="2">
                  <c:v>32</c:v>
                </c:pt>
                <c:pt idx="3">
                  <c:v>5</c:v>
                </c:pt>
                <c:pt idx="4">
                  <c:v>65</c:v>
                </c:pt>
                <c:pt idx="5">
                  <c:v>34</c:v>
                </c:pt>
                <c:pt idx="6">
                  <c:v>13</c:v>
                </c:pt>
                <c:pt idx="7">
                  <c:v>9</c:v>
                </c:pt>
              </c:numCache>
            </c:numRef>
          </c:val>
          <c:extLst>
            <c:ext xmlns:c16="http://schemas.microsoft.com/office/drawing/2014/chart" uri="{C3380CC4-5D6E-409C-BE32-E72D297353CC}">
              <c16:uniqueId val="{00000001-A900-5E4D-ACB5-E1E8AE12BEBF}"/>
            </c:ext>
          </c:extLst>
        </c:ser>
        <c:ser>
          <c:idx val="2"/>
          <c:order val="2"/>
          <c:tx>
            <c:strRef>
              <c:f>'Pivot 1'!$D$1</c:f>
              <c:strCache>
                <c:ptCount val="1"/>
                <c:pt idx="0">
                  <c:v>Sum of Discount Percentage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1'!$D$2:$D$10</c:f>
              <c:numCache>
                <c:formatCode>0</c:formatCode>
                <c:ptCount val="8"/>
                <c:pt idx="0">
                  <c:v>0.8663118767954392</c:v>
                </c:pt>
                <c:pt idx="1">
                  <c:v>0.43381535038932145</c:v>
                </c:pt>
                <c:pt idx="2">
                  <c:v>0.67819912847846386</c:v>
                </c:pt>
                <c:pt idx="3">
                  <c:v>0.45373847729600547</c:v>
                </c:pt>
                <c:pt idx="4">
                  <c:v>2.9862273455409696</c:v>
                </c:pt>
                <c:pt idx="5">
                  <c:v>1.1080802797923592</c:v>
                </c:pt>
                <c:pt idx="6">
                  <c:v>0.52500000000000002</c:v>
                </c:pt>
                <c:pt idx="7">
                  <c:v>0.32773109243697479</c:v>
                </c:pt>
              </c:numCache>
            </c:numRef>
          </c:val>
          <c:extLst>
            <c:ext xmlns:c16="http://schemas.microsoft.com/office/drawing/2014/chart" uri="{C3380CC4-5D6E-409C-BE32-E72D297353CC}">
              <c16:uniqueId val="{00000002-A900-5E4D-ACB5-E1E8AE12BEBF}"/>
            </c:ext>
          </c:extLst>
        </c:ser>
        <c:ser>
          <c:idx val="3"/>
          <c:order val="3"/>
          <c:tx>
            <c:strRef>
              <c:f>'Pivot 1'!$E$1</c:f>
              <c:strCache>
                <c:ptCount val="1"/>
                <c:pt idx="0">
                  <c:v>Count of Categorization (Poor,Average &amp; Excellent)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1'!$E$2:$E$10</c:f>
              <c:numCache>
                <c:formatCode>0</c:formatCode>
                <c:ptCount val="8"/>
                <c:pt idx="0">
                  <c:v>2</c:v>
                </c:pt>
                <c:pt idx="1">
                  <c:v>1</c:v>
                </c:pt>
                <c:pt idx="2">
                  <c:v>3</c:v>
                </c:pt>
                <c:pt idx="3">
                  <c:v>1</c:v>
                </c:pt>
                <c:pt idx="4">
                  <c:v>8</c:v>
                </c:pt>
                <c:pt idx="5">
                  <c:v>3</c:v>
                </c:pt>
                <c:pt idx="6">
                  <c:v>1</c:v>
                </c:pt>
                <c:pt idx="7">
                  <c:v>1</c:v>
                </c:pt>
              </c:numCache>
            </c:numRef>
          </c:val>
          <c:extLst>
            <c:ext xmlns:c16="http://schemas.microsoft.com/office/drawing/2014/chart" uri="{C3380CC4-5D6E-409C-BE32-E72D297353CC}">
              <c16:uniqueId val="{00000003-A900-5E4D-ACB5-E1E8AE12BEBF}"/>
            </c:ext>
          </c:extLst>
        </c:ser>
        <c:ser>
          <c:idx val="4"/>
          <c:order val="4"/>
          <c:tx>
            <c:strRef>
              <c:f>'Pivot 1'!$F$1</c:f>
              <c:strCache>
                <c:ptCount val="1"/>
                <c:pt idx="0">
                  <c:v>Count of Categorization (Low, Medium &amp; High Discount)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1'!$A$2:$A$10</c:f>
              <c:strCache>
                <c:ptCount val="8"/>
                <c:pt idx="0">
                  <c:v>Assorted personal effects</c:v>
                </c:pt>
                <c:pt idx="1">
                  <c:v>Assorted Sanitary Ware</c:v>
                </c:pt>
                <c:pt idx="2">
                  <c:v>Electrical Tool</c:v>
                </c:pt>
                <c:pt idx="3">
                  <c:v>General Tools</c:v>
                </c:pt>
                <c:pt idx="4">
                  <c:v>House Furniture</c:v>
                </c:pt>
                <c:pt idx="5">
                  <c:v>Kitchen ware</c:v>
                </c:pt>
                <c:pt idx="6">
                  <c:v>Knitting Tools</c:v>
                </c:pt>
                <c:pt idx="7">
                  <c:v>Measuring Tools</c:v>
                </c:pt>
              </c:strCache>
            </c:strRef>
          </c:cat>
          <c:val>
            <c:numRef>
              <c:f>'Pivot 1'!$F$2:$F$10</c:f>
              <c:numCache>
                <c:formatCode>0</c:formatCode>
                <c:ptCount val="8"/>
                <c:pt idx="0">
                  <c:v>2</c:v>
                </c:pt>
                <c:pt idx="1">
                  <c:v>1</c:v>
                </c:pt>
                <c:pt idx="2">
                  <c:v>3</c:v>
                </c:pt>
                <c:pt idx="3">
                  <c:v>1</c:v>
                </c:pt>
                <c:pt idx="4">
                  <c:v>8</c:v>
                </c:pt>
                <c:pt idx="5">
                  <c:v>3</c:v>
                </c:pt>
                <c:pt idx="6">
                  <c:v>1</c:v>
                </c:pt>
                <c:pt idx="7">
                  <c:v>1</c:v>
                </c:pt>
              </c:numCache>
            </c:numRef>
          </c:val>
          <c:extLst>
            <c:ext xmlns:c16="http://schemas.microsoft.com/office/drawing/2014/chart" uri="{C3380CC4-5D6E-409C-BE32-E72D297353CC}">
              <c16:uniqueId val="{00000004-A900-5E4D-ACB5-E1E8AE12BEBF}"/>
            </c:ext>
          </c:extLst>
        </c:ser>
        <c:dLbls>
          <c:showLegendKey val="0"/>
          <c:showVal val="0"/>
          <c:showCatName val="0"/>
          <c:showSerName val="0"/>
          <c:showPercent val="0"/>
          <c:showBubbleSize val="0"/>
        </c:dLbls>
        <c:gapWidth val="100"/>
        <c:overlap val="-24"/>
        <c:axId val="247563712"/>
        <c:axId val="247514896"/>
      </c:barChart>
      <c:catAx>
        <c:axId val="247563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247514896"/>
        <c:crosses val="autoZero"/>
        <c:auto val="1"/>
        <c:lblAlgn val="ctr"/>
        <c:lblOffset val="100"/>
        <c:noMultiLvlLbl val="0"/>
      </c:catAx>
      <c:valAx>
        <c:axId val="2475148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247563712"/>
        <c:crosses val="autoZero"/>
        <c:crossBetween val="between"/>
      </c:valAx>
      <c:spPr>
        <a:noFill/>
        <a:ln>
          <a:noFill/>
        </a:ln>
        <a:effectLst/>
      </c:spPr>
    </c:plotArea>
    <c:legend>
      <c:legendPos val="r"/>
      <c:layout>
        <c:manualLayout>
          <c:xMode val="edge"/>
          <c:yMode val="edge"/>
          <c:x val="0.77392984967788114"/>
          <c:y val="0.45387658427723271"/>
          <c:w val="0.22607020661600993"/>
          <c:h val="0.1890279693098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10-June 2025-Rev01.xlsx]Pivot 3!PivotTable8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72472232361681E-2"/>
          <c:y val="0.16834015748031497"/>
          <c:w val="0.86280479219898842"/>
          <c:h val="0.75918677165354331"/>
        </c:manualLayout>
      </c:layout>
      <c:barChart>
        <c:barDir val="col"/>
        <c:grouping val="clustered"/>
        <c:varyColors val="0"/>
        <c:ser>
          <c:idx val="0"/>
          <c:order val="0"/>
          <c:tx>
            <c:strRef>
              <c:f>'Pivot 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3'!$A$5:$A$8</c:f>
              <c:strCache>
                <c:ptCount val="3"/>
                <c:pt idx="0">
                  <c:v>Electrical Tool</c:v>
                </c:pt>
                <c:pt idx="1">
                  <c:v>House Furniture</c:v>
                </c:pt>
                <c:pt idx="2">
                  <c:v>Kitchen ware</c:v>
                </c:pt>
              </c:strCache>
            </c:strRef>
          </c:cat>
          <c:val>
            <c:numRef>
              <c:f>'Pivot 3'!$B$5:$B$8</c:f>
              <c:numCache>
                <c:formatCode>0%</c:formatCode>
                <c:ptCount val="3"/>
                <c:pt idx="0">
                  <c:v>8.8449848024316116E-2</c:v>
                </c:pt>
                <c:pt idx="1">
                  <c:v>0.37105851704391851</c:v>
                </c:pt>
                <c:pt idx="2">
                  <c:v>0.13200000000000001</c:v>
                </c:pt>
              </c:numCache>
            </c:numRef>
          </c:val>
          <c:extLst>
            <c:ext xmlns:c16="http://schemas.microsoft.com/office/drawing/2014/chart" uri="{C3380CC4-5D6E-409C-BE32-E72D297353CC}">
              <c16:uniqueId val="{00000000-5679-B844-AA7D-81805BBF90D4}"/>
            </c:ext>
          </c:extLst>
        </c:ser>
        <c:dLbls>
          <c:showLegendKey val="0"/>
          <c:showVal val="0"/>
          <c:showCatName val="0"/>
          <c:showSerName val="0"/>
          <c:showPercent val="0"/>
          <c:showBubbleSize val="0"/>
        </c:dLbls>
        <c:gapWidth val="100"/>
        <c:overlap val="-24"/>
        <c:axId val="1548109152"/>
        <c:axId val="1548235232"/>
      </c:barChart>
      <c:catAx>
        <c:axId val="15481091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548235232"/>
        <c:crosses val="autoZero"/>
        <c:auto val="1"/>
        <c:lblAlgn val="ctr"/>
        <c:lblOffset val="100"/>
        <c:noMultiLvlLbl val="0"/>
      </c:catAx>
      <c:valAx>
        <c:axId val="15482352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54810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749300</xdr:colOff>
      <xdr:row>0</xdr:row>
      <xdr:rowOff>101600</xdr:rowOff>
    </xdr:from>
    <xdr:to>
      <xdr:col>13</xdr:col>
      <xdr:colOff>787400</xdr:colOff>
      <xdr:row>26</xdr:row>
      <xdr:rowOff>88900</xdr:rowOff>
    </xdr:to>
    <xdr:graphicFrame macro="">
      <xdr:nvGraphicFramePr>
        <xdr:cNvPr id="2" name="Chart 1">
          <a:extLst>
            <a:ext uri="{FF2B5EF4-FFF2-40B4-BE49-F238E27FC236}">
              <a16:creationId xmlns:a16="http://schemas.microsoft.com/office/drawing/2014/main" id="{F43398AA-B359-7383-9137-60BAF6A41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558800</xdr:colOff>
      <xdr:row>3</xdr:row>
      <xdr:rowOff>165099</xdr:rowOff>
    </xdr:from>
    <xdr:to>
      <xdr:col>27</xdr:col>
      <xdr:colOff>321733</xdr:colOff>
      <xdr:row>47</xdr:row>
      <xdr:rowOff>194505</xdr:rowOff>
    </xdr:to>
    <xdr:graphicFrame macro="">
      <xdr:nvGraphicFramePr>
        <xdr:cNvPr id="5" name="Chart 4">
          <a:extLst>
            <a:ext uri="{FF2B5EF4-FFF2-40B4-BE49-F238E27FC236}">
              <a16:creationId xmlns:a16="http://schemas.microsoft.com/office/drawing/2014/main" id="{80A40B30-A6A5-3C21-CEFD-E43993E05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443022</xdr:colOff>
      <xdr:row>34</xdr:row>
      <xdr:rowOff>147675</xdr:rowOff>
    </xdr:from>
    <xdr:to>
      <xdr:col>26</xdr:col>
      <xdr:colOff>496956</xdr:colOff>
      <xdr:row>38</xdr:row>
      <xdr:rowOff>46015</xdr:rowOff>
    </xdr:to>
    <xdr:sp macro="" textlink="">
      <xdr:nvSpPr>
        <xdr:cNvPr id="9" name="TextBox 8">
          <a:extLst>
            <a:ext uri="{FF2B5EF4-FFF2-40B4-BE49-F238E27FC236}">
              <a16:creationId xmlns:a16="http://schemas.microsoft.com/office/drawing/2014/main" id="{96F78DD0-2FB1-8F0C-FEB6-91C18AEDAB97}"/>
            </a:ext>
          </a:extLst>
        </xdr:cNvPr>
        <xdr:cNvSpPr txBox="1"/>
      </xdr:nvSpPr>
      <xdr:spPr>
        <a:xfrm>
          <a:off x="20560558" y="7031443"/>
          <a:ext cx="1710456" cy="708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The higher the Discount the Lower the reviews: SeecNegative slope of Trendline</a:t>
          </a:r>
        </a:p>
      </xdr:txBody>
    </xdr:sp>
    <xdr:clientData/>
  </xdr:twoCellAnchor>
  <xdr:twoCellAnchor>
    <xdr:from>
      <xdr:col>30</xdr:col>
      <xdr:colOff>824344</xdr:colOff>
      <xdr:row>5</xdr:row>
      <xdr:rowOff>28864</xdr:rowOff>
    </xdr:from>
    <xdr:to>
      <xdr:col>45</xdr:col>
      <xdr:colOff>750454</xdr:colOff>
      <xdr:row>49</xdr:row>
      <xdr:rowOff>115455</xdr:rowOff>
    </xdr:to>
    <xdr:graphicFrame macro="">
      <xdr:nvGraphicFramePr>
        <xdr:cNvPr id="10" name="Chart 9">
          <a:extLst>
            <a:ext uri="{FF2B5EF4-FFF2-40B4-BE49-F238E27FC236}">
              <a16:creationId xmlns:a16="http://schemas.microsoft.com/office/drawing/2014/main" id="{FD556783-C37F-434A-9ABF-A18BAD8F1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782175</xdr:colOff>
      <xdr:row>21</xdr:row>
      <xdr:rowOff>177178</xdr:rowOff>
    </xdr:from>
    <xdr:to>
      <xdr:col>39</xdr:col>
      <xdr:colOff>14344</xdr:colOff>
      <xdr:row>25</xdr:row>
      <xdr:rowOff>75519</xdr:rowOff>
    </xdr:to>
    <xdr:sp macro="" textlink="">
      <xdr:nvSpPr>
        <xdr:cNvPr id="11" name="TextBox 10">
          <a:extLst>
            <a:ext uri="{FF2B5EF4-FFF2-40B4-BE49-F238E27FC236}">
              <a16:creationId xmlns:a16="http://schemas.microsoft.com/office/drawing/2014/main" id="{C14C9FC3-9D25-6B48-B531-5ED27528F90F}"/>
            </a:ext>
          </a:extLst>
        </xdr:cNvPr>
        <xdr:cNvSpPr txBox="1"/>
      </xdr:nvSpPr>
      <xdr:spPr>
        <a:xfrm>
          <a:off x="30608499" y="4491443"/>
          <a:ext cx="1697463" cy="7201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Higher Rated  products have more reviews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321733</xdr:colOff>
      <xdr:row>12</xdr:row>
      <xdr:rowOff>118533</xdr:rowOff>
    </xdr:from>
    <xdr:to>
      <xdr:col>6</xdr:col>
      <xdr:colOff>1083732</xdr:colOff>
      <xdr:row>40</xdr:row>
      <xdr:rowOff>148166</xdr:rowOff>
    </xdr:to>
    <xdr:graphicFrame macro="">
      <xdr:nvGraphicFramePr>
        <xdr:cNvPr id="16" name="Chart 15">
          <a:extLst>
            <a:ext uri="{FF2B5EF4-FFF2-40B4-BE49-F238E27FC236}">
              <a16:creationId xmlns:a16="http://schemas.microsoft.com/office/drawing/2014/main" id="{A5256C13-0F3B-1240-A915-6D3E9AA85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508000</xdr:colOff>
      <xdr:row>1</xdr:row>
      <xdr:rowOff>50800</xdr:rowOff>
    </xdr:from>
    <xdr:to>
      <xdr:col>12</xdr:col>
      <xdr:colOff>342900</xdr:colOff>
      <xdr:row>33</xdr:row>
      <xdr:rowOff>63500</xdr:rowOff>
    </xdr:to>
    <xdr:graphicFrame macro="">
      <xdr:nvGraphicFramePr>
        <xdr:cNvPr id="2" name="Chart 1">
          <a:extLst>
            <a:ext uri="{FF2B5EF4-FFF2-40B4-BE49-F238E27FC236}">
              <a16:creationId xmlns:a16="http://schemas.microsoft.com/office/drawing/2014/main" id="{C5D08F90-CEB1-B9B7-F901-D243ED559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654050</xdr:colOff>
      <xdr:row>1</xdr:row>
      <xdr:rowOff>114300</xdr:rowOff>
    </xdr:from>
    <xdr:to>
      <xdr:col>8</xdr:col>
      <xdr:colOff>1212850</xdr:colOff>
      <xdr:row>17</xdr:row>
      <xdr:rowOff>38100</xdr:rowOff>
    </xdr:to>
    <xdr:graphicFrame macro="">
      <xdr:nvGraphicFramePr>
        <xdr:cNvPr id="2" name="Chart 1">
          <a:extLst>
            <a:ext uri="{FF2B5EF4-FFF2-40B4-BE49-F238E27FC236}">
              <a16:creationId xmlns:a16="http://schemas.microsoft.com/office/drawing/2014/main" id="{F33CBDAB-2BE5-70FA-1B2F-CCB706321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749300</xdr:colOff>
      <xdr:row>1</xdr:row>
      <xdr:rowOff>76200</xdr:rowOff>
    </xdr:from>
    <xdr:to>
      <xdr:col>6</xdr:col>
      <xdr:colOff>660400</xdr:colOff>
      <xdr:row>26</xdr:row>
      <xdr:rowOff>101600</xdr:rowOff>
    </xdr:to>
    <xdr:graphicFrame macro="">
      <xdr:nvGraphicFramePr>
        <xdr:cNvPr id="2" name="Chart 1">
          <a:extLst>
            <a:ext uri="{FF2B5EF4-FFF2-40B4-BE49-F238E27FC236}">
              <a16:creationId xmlns:a16="http://schemas.microsoft.com/office/drawing/2014/main" id="{326DB816-648E-274B-A5C4-072ECE5BA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114301</xdr:rowOff>
    </xdr:from>
    <xdr:to>
      <xdr:col>15</xdr:col>
      <xdr:colOff>330200</xdr:colOff>
      <xdr:row>27</xdr:row>
      <xdr:rowOff>0</xdr:rowOff>
    </xdr:to>
    <xdr:graphicFrame macro="">
      <xdr:nvGraphicFramePr>
        <xdr:cNvPr id="3" name="Chart 2">
          <a:extLst>
            <a:ext uri="{FF2B5EF4-FFF2-40B4-BE49-F238E27FC236}">
              <a16:creationId xmlns:a16="http://schemas.microsoft.com/office/drawing/2014/main" id="{74AC33AC-0181-5F4E-9054-38E5740C6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232833</xdr:colOff>
      <xdr:row>27</xdr:row>
      <xdr:rowOff>169332</xdr:rowOff>
    </xdr:from>
    <xdr:to>
      <xdr:col>18</xdr:col>
      <xdr:colOff>436033</xdr:colOff>
      <xdr:row>43</xdr:row>
      <xdr:rowOff>93132</xdr:rowOff>
    </xdr:to>
    <xdr:graphicFrame macro="">
      <xdr:nvGraphicFramePr>
        <xdr:cNvPr id="4" name="Chart 3">
          <a:extLst>
            <a:ext uri="{FF2B5EF4-FFF2-40B4-BE49-F238E27FC236}">
              <a16:creationId xmlns:a16="http://schemas.microsoft.com/office/drawing/2014/main" id="{3CE991D3-0738-784C-8523-D4D529932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482600</xdr:colOff>
      <xdr:row>27</xdr:row>
      <xdr:rowOff>25400</xdr:rowOff>
    </xdr:from>
    <xdr:to>
      <xdr:col>3</xdr:col>
      <xdr:colOff>660400</xdr:colOff>
      <xdr:row>40</xdr:row>
      <xdr:rowOff>3172</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DBA3BBC9-9792-72E4-A292-C2AF9DABC3E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08100" y="5511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241300</xdr:colOff>
      <xdr:row>27</xdr:row>
      <xdr:rowOff>25400</xdr:rowOff>
    </xdr:from>
    <xdr:to>
      <xdr:col>6</xdr:col>
      <xdr:colOff>419100</xdr:colOff>
      <xdr:row>40</xdr:row>
      <xdr:rowOff>3172</xdr:rowOff>
    </xdr:to>
    <mc:AlternateContent xmlns:mc="http://schemas.openxmlformats.org/markup-compatibility/2006" xmlns:a14="http://schemas.microsoft.com/office/drawing/2010/main">
      <mc:Choice Requires="a14">
        <xdr:graphicFrame macro="">
          <xdr:nvGraphicFramePr>
            <xdr:cNvPr id="6" name="Categorization (Poor,Average &amp; Excellent)">
              <a:extLst>
                <a:ext uri="{FF2B5EF4-FFF2-40B4-BE49-F238E27FC236}">
                  <a16:creationId xmlns:a16="http://schemas.microsoft.com/office/drawing/2014/main" id="{1E10145F-AFB9-3DCA-32E4-F665338EDAB6}"/>
                </a:ext>
              </a:extLst>
            </xdr:cNvPr>
            <xdr:cNvGraphicFramePr/>
          </xdr:nvGraphicFramePr>
          <xdr:xfrm>
            <a:off x="0" y="0"/>
            <a:ext cx="0" cy="0"/>
          </xdr:xfrm>
          <a:graphic>
            <a:graphicData uri="http://schemas.microsoft.com/office/drawing/2010/slicer">
              <sle:slicer xmlns:sle="http://schemas.microsoft.com/office/drawing/2010/slicer" name="Categorization (Poor,Average &amp; Excellent)"/>
            </a:graphicData>
          </a:graphic>
        </xdr:graphicFrame>
      </mc:Choice>
      <mc:Fallback xmlns="">
        <xdr:sp macro="" textlink="">
          <xdr:nvSpPr>
            <xdr:cNvPr id="0" name=""/>
            <xdr:cNvSpPr>
              <a:spLocks noTextEdit="1"/>
            </xdr:cNvSpPr>
          </xdr:nvSpPr>
          <xdr:spPr>
            <a:xfrm>
              <a:off x="3543300" y="5511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711200</xdr:colOff>
      <xdr:row>27</xdr:row>
      <xdr:rowOff>101600</xdr:rowOff>
    </xdr:from>
    <xdr:to>
      <xdr:col>9</xdr:col>
      <xdr:colOff>63500</xdr:colOff>
      <xdr:row>40</xdr:row>
      <xdr:rowOff>79372</xdr:rowOff>
    </xdr:to>
    <mc:AlternateContent xmlns:mc="http://schemas.openxmlformats.org/markup-compatibility/2006" xmlns:a14="http://schemas.microsoft.com/office/drawing/2010/main">
      <mc:Choice Requires="a14">
        <xdr:graphicFrame macro="">
          <xdr:nvGraphicFramePr>
            <xdr:cNvPr id="7" name="Categorization 2">
              <a:extLst>
                <a:ext uri="{FF2B5EF4-FFF2-40B4-BE49-F238E27FC236}">
                  <a16:creationId xmlns:a16="http://schemas.microsoft.com/office/drawing/2014/main" id="{1DE22C26-2E6E-6DCB-00A0-25D1B089DCC2}"/>
                </a:ext>
              </a:extLst>
            </xdr:cNvPr>
            <xdr:cNvGraphicFramePr/>
          </xdr:nvGraphicFramePr>
          <xdr:xfrm>
            <a:off x="0" y="0"/>
            <a:ext cx="0" cy="0"/>
          </xdr:xfrm>
          <a:graphic>
            <a:graphicData uri="http://schemas.microsoft.com/office/drawing/2010/slicer">
              <sle:slicer xmlns:sle="http://schemas.microsoft.com/office/drawing/2010/slicer" name="Categorization 2"/>
            </a:graphicData>
          </a:graphic>
        </xdr:graphicFrame>
      </mc:Choice>
      <mc:Fallback xmlns="">
        <xdr:sp macro="" textlink="">
          <xdr:nvSpPr>
            <xdr:cNvPr id="0" name=""/>
            <xdr:cNvSpPr>
              <a:spLocks noTextEdit="1"/>
            </xdr:cNvSpPr>
          </xdr:nvSpPr>
          <xdr:spPr>
            <a:xfrm>
              <a:off x="5664200" y="5588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5819.928710416665" createdVersion="8" refreshedVersion="8" minRefreshableVersion="3" recordCount="56" xr:uid="{DE9832F8-E43F-BB49-8761-A0C22F65CECF}">
  <cacheSource type="worksheet">
    <worksheetSource ref="A1:K52" sheet="Data Source"/>
  </cacheSource>
  <cacheFields count="11">
    <cacheField name="Number of Items" numFmtId="0">
      <sharedItems containsString="0" containsBlank="1" containsNumber="1" containsInteger="1" minValue="1" maxValue="137"/>
    </cacheField>
    <cacheField name="Category" numFmtId="0">
      <sharedItems count="10">
        <s v="General Tools"/>
        <s v="House Furniture"/>
        <s v="Electrical Tool"/>
        <s v="Kitchen ware"/>
        <s v="Knitting Tools"/>
        <s v="Measuring Tools"/>
        <s v="Car accessories"/>
        <s v="Assorted Sanitary Ware"/>
        <s v="Personal Hygiene Accessories"/>
        <s v="Assorted personal effects"/>
      </sharedItems>
    </cacheField>
    <cacheField name="Product:Name of the product." numFmtId="0">
      <sharedItems/>
    </cacheField>
    <cacheField name="Current price" numFmtId="1">
      <sharedItems containsSemiMixedTypes="0" containsString="0" containsNumber="1" containsInteger="1" minValue="38" maxValue="3750"/>
    </cacheField>
    <cacheField name="Old price" numFmtId="1">
      <sharedItems containsSemiMixedTypes="0" containsString="0" containsNumber="1" containsInteger="1" minValue="80" maxValue="6143"/>
    </cacheField>
    <cacheField name="Absolute Discount amount (in Ksh)" numFmtId="1">
      <sharedItems containsSemiMixedTypes="0" containsString="0" containsNumber="1" containsInteger="1" minValue="42" maxValue="2585"/>
    </cacheField>
    <cacheField name="Discount Percentage" numFmtId="9">
      <sharedItems containsSemiMixedTypes="0" containsString="0" containsNumber="1" minValue="8.8449848024316116E-2" maxValue="0.55000000000000004"/>
    </cacheField>
    <cacheField name="Reviews" numFmtId="0">
      <sharedItems containsSemiMixedTypes="0" containsString="0" containsNumber="1" containsInteger="1" minValue="1" maxValue="69"/>
    </cacheField>
    <cacheField name="Ratings" numFmtId="0">
      <sharedItems containsSemiMixedTypes="0" containsString="0" containsNumber="1" minValue="2" maxValue="5"/>
    </cacheField>
    <cacheField name="Categorization (Poor,Average &amp; Excellent)" numFmtId="0">
      <sharedItems/>
    </cacheField>
    <cacheField name="Categorization (Low, Medium &amp; High Discoun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5821.66537962963" createdVersion="8" refreshedVersion="8" minRefreshableVersion="3" recordCount="52" xr:uid="{7FAB04F8-1815-324E-9F50-069EB1C3FE92}">
  <cacheSource type="worksheet">
    <worksheetSource ref="A1:K1048576" sheet="Dashboard DesignData"/>
  </cacheSource>
  <cacheFields count="11">
    <cacheField name="Number of Items" numFmtId="0">
      <sharedItems containsString="0" containsBlank="1" containsNumber="1" containsInteger="1" minValue="1" maxValue="137" count="7">
        <n v="1"/>
        <n v="3"/>
        <n v="115"/>
        <n v="100"/>
        <m/>
        <n v="137"/>
        <n v="5"/>
      </sharedItems>
    </cacheField>
    <cacheField name="Category" numFmtId="0">
      <sharedItems containsBlank="1" count="10">
        <s v="Kitchen ware"/>
        <s v="House Furniture"/>
        <s v="Knitting Tools"/>
        <s v="Assorted Sanitary Ware"/>
        <s v="Electrical Tool"/>
        <s v="General Tools"/>
        <s v="Assorted personal effects"/>
        <s v="Car accessories"/>
        <s v="Measuring Tools"/>
        <m/>
      </sharedItems>
    </cacheField>
    <cacheField name="Product:Name of the product." numFmtId="0">
      <sharedItems containsBlank="1" count="52">
        <s v="5-PCS Stainless Steel Cooking Pot Set With Steamed Slices"/>
        <s v="LASA FOLDING TABLE SERVING STAND"/>
        <s v="LASA 3 Tier Bamboo Shoe Bench Storage Shelf"/>
        <s v="Mythco 120COB Solar Wall Ligt With Motion Sensor And Remote Control 3 Modes"/>
        <s v="3PCS Single Head Knitting Crochet Sweater Needle Set"/>
        <s v="Wall-mounted Sticker Punch-free Plug Fixer"/>
        <s v="3D Waterproof EVA Plastic Shower Curtain 1.8*2Mtrs"/>
        <s v="120W Cordless Vacuum Cleaners Handheld Electric Vacuum Cleaner"/>
        <s v="Bedroom Simple Floor Hanging Clothes Rack Single Pole Hat Rack - White"/>
        <s v="LASA Aluminum Folding Truck Hand Cart - 68kg Max"/>
        <s v="Household Pineapple Peeler Peeler"/>
        <s v="LED Eye Protection  Desk Lamp , Study, Reading, USB Fan - Double Pen Holder"/>
        <s v="Electric LED UV Mosquito Killer Lamp, Outdoor/Indoor Fly Killer Trap Light -USB"/>
        <s v="Metal Decorative Hooks Key Hangers Entryway Wall Hooks Towel Hooks - Home"/>
        <s v="40cm Gold DIY Acrylic Wall Sticker Clock"/>
        <s v="7-piece Set Of Storage Bags, Travel Storage Bags, Shoe Bags"/>
        <s v="Memory Foam Neck Pillow Cover, With Pillow Core - 50*30cm"/>
        <s v="Peacock  Throw Pillow Cushion Case For Home Car"/>
        <s v="Agapeon Toothbrush Holder And Toothpaste Dispenser"/>
        <s v="Artificial Potted Flowers Room Decorative Flowers (2 Pieces)"/>
        <s v="13 In 1 Home Repair Tools Box Kit Set"/>
        <s v="Wrought Iron Bathroom Shelf Wall Mounted Free Punch Toilet Rack"/>
        <s v="Watercolour Gold Foil Textured Print Pillow Cover"/>
        <s v="LASA Digital Thermometer And Hydrometer"/>
        <s v="Punch-free Great Load Bearing Bathroom Storage Rack Wall Shelf-White"/>
        <s v="DIY File Folder, Office Drawer File Holder, Pen Holder, Desktop Storage Rack"/>
        <s v="32PCS Portable Cordless Drill Set With Cyclic Battery Drive -26 Variable Speed"/>
        <s v="115  Piece Set Of Multifunctional Precision Screwdrivers"/>
        <s v="Desk Foldable Fan Adjustable Fan Strong Wind 3 Gear Usb"/>
        <s v="Weighing Scale Digital Bathroom Body Fat Scale USB-Black"/>
        <s v="Electronic Digital Display Vernier Caliper"/>
        <s v="LED Romantic Spaceship Starry Sky Projector,Children's Bedroom Night Light-Blue"/>
        <s v="12 Litre Insulated Lunch Box Grey"/>
        <s v="100 Pcs Crochet Hook Tool Set Knitting Hook Set With Box"/>
        <s v="Multifunction Laser Level With Adjustment Tripod"/>
        <s v="12 Litre Black Insulated Lunch Box"/>
        <s v="52 Pieces Cake Decorating Tool Set Gift Kit Baking Supplies"/>
        <s v="Large Lazy Inflatable Sofa Chairs PVC Lounger Seat Bag"/>
        <s v="53Pcs/Set Yarn Knitting Crochet Hooks With Bag - Fortune Cat"/>
        <s v="53 Pieces/Set Yarn Knitting Crochet Hooks With Bag - Pansies"/>
        <s v="Portable Home Small Air Humidifier 3-Speed Fan - Green"/>
        <s v="Portable Mini Cordless Car Vacuum Cleaner - Blue"/>
        <s v="137 Pieces Cake Decorating Tool Set Baking Supplies"/>
        <s v="Foldable Overbed Table/Desk"/>
        <s v="VIC Wireless Vacuum Cleaner Dual Use For Home And Car 120W High Power Powerful"/>
        <s v="Konka Healty Electric Kettle, 24-hour Heat Preservation,1.5L,800W, White"/>
        <s v="Genebre 115 In 1 Screwdriver Repairing Tool Set For IPhone Cellphone Hand Tool"/>
        <s v="LED Wall Digital Alarm Clock Study Home 12 / 24H Clock Calendar"/>
        <s v="Portable Wardrobe Nonwoven With 3 Hanging Rods And 6 Storage Shelves"/>
        <s v="5 Pieces/set Of Stainless Steel Induction Cooker Pots"/>
        <s v="220V 60W Electric Soldering Iron Kits With Tools, Tips, And Multimeter"/>
        <m/>
      </sharedItems>
    </cacheField>
    <cacheField name="Current price" numFmtId="0">
      <sharedItems containsString="0" containsBlank="1" containsNumber="1" containsInteger="1" minValue="38" maxValue="3750" count="50">
        <n v="2115"/>
        <n v="1274"/>
        <n v="2048"/>
        <n v="458"/>
        <n v="38"/>
        <n v="450"/>
        <n v="998"/>
        <n v="445"/>
        <n v="979"/>
        <n v="2025"/>
        <n v="330"/>
        <n v="1820"/>
        <n v="1570"/>
        <n v="527"/>
        <n v="552"/>
        <n v="968"/>
        <n v="1189"/>
        <n v="195"/>
        <n v="382"/>
        <n v="990"/>
        <n v="1600"/>
        <n v="509"/>
        <n v="345"/>
        <n v="501"/>
        <n v="389"/>
        <n v="1620"/>
        <n v="3750"/>
        <n v="950"/>
        <n v="988"/>
        <n v="1580"/>
        <n v="420"/>
        <n v="880"/>
        <n v="980"/>
        <n v="1680"/>
        <n v="1350"/>
        <n v="1758"/>
        <n v="2300"/>
        <n v="1940"/>
        <n v="1980"/>
        <n v="1740"/>
        <n v="2199"/>
        <n v="2319"/>
        <n v="1650"/>
        <n v="1220"/>
        <n v="3640"/>
        <n v="799"/>
        <n v="2999"/>
        <n v="2880"/>
        <n v="2170"/>
        <m/>
      </sharedItems>
    </cacheField>
    <cacheField name="Old price" numFmtId="0">
      <sharedItems containsString="0" containsBlank="1" containsNumber="1" containsInteger="1" minValue="80" maxValue="6143" count="47">
        <n v="4700"/>
        <n v="2800"/>
        <n v="4500"/>
        <n v="986"/>
        <n v="80"/>
        <n v="900"/>
        <n v="1966"/>
        <n v="873"/>
        <n v="1920"/>
        <n v="3971"/>
        <n v="647"/>
        <n v="3490"/>
        <n v="2988"/>
        <n v="999"/>
        <n v="1035"/>
        <n v="1814"/>
        <n v="2199"/>
        <n v="360"/>
        <n v="700"/>
        <n v="2929"/>
        <n v="899"/>
        <n v="602"/>
        <n v="860"/>
        <n v="656"/>
        <n v="2690"/>
        <n v="6143"/>
        <n v="1525"/>
        <n v="1580"/>
        <n v="2499"/>
        <n v="1350"/>
        <n v="1490"/>
        <n v="1500"/>
        <n v="1990"/>
        <n v="3240"/>
        <n v="2650"/>
        <n v="2699"/>
        <n v="2356"/>
        <n v="2923"/>
        <n v="3032"/>
        <n v="2150"/>
        <n v="1555"/>
        <n v="4588"/>
        <n v="3699"/>
        <n v="3520"/>
        <n v="2500"/>
        <n v="3290"/>
        <m/>
      </sharedItems>
    </cacheField>
    <cacheField name="Absolute Discount amount (in Ksh)" numFmtId="0">
      <sharedItems containsString="0" containsBlank="1" containsNumber="1" containsInteger="1" minValue="42" maxValue="2585" count="50">
        <n v="2585"/>
        <n v="1526"/>
        <n v="2452"/>
        <n v="528"/>
        <n v="42"/>
        <n v="450"/>
        <n v="968"/>
        <n v="428"/>
        <n v="941"/>
        <n v="1946"/>
        <n v="317"/>
        <n v="1670"/>
        <n v="1418"/>
        <n v="472"/>
        <n v="483"/>
        <n v="846"/>
        <n v="1010"/>
        <n v="165"/>
        <n v="318"/>
        <n v="824"/>
        <n v="1329"/>
        <n v="390"/>
        <n v="257"/>
        <n v="359"/>
        <n v="267"/>
        <n v="1070"/>
        <n v="2393"/>
        <n v="575"/>
        <n v="592"/>
        <n v="919"/>
        <n v="227"/>
        <n v="470"/>
        <n v="510"/>
        <n v="819"/>
        <n v="640"/>
        <n v="741"/>
        <n v="940"/>
        <n v="710"/>
        <n v="719"/>
        <n v="616"/>
        <n v="724"/>
        <n v="713"/>
        <n v="500"/>
        <n v="335"/>
        <n v="948"/>
        <n v="200"/>
        <n v="700"/>
        <n v="330"/>
        <n v="291"/>
        <m/>
      </sharedItems>
    </cacheField>
    <cacheField name="Discount Percentage" numFmtId="0">
      <sharedItems containsString="0" containsBlank="1" containsNumber="1" minValue="8.8449848024316116E-2" maxValue="0.55000000000000004" count="52">
        <n v="0.55000000000000004"/>
        <n v="0.54500000000000004"/>
        <n v="0.54488888888888887"/>
        <n v="0.53549695740365111"/>
        <n v="0.52500000000000002"/>
        <n v="0.5"/>
        <n v="0.49237029501525942"/>
        <n v="0.49026345933562426"/>
        <n v="0.49010416666666667"/>
        <n v="0.49005288340468395"/>
        <n v="0.48995363214837712"/>
        <n v="0.47851002865329512"/>
        <n v="0.4745649263721553"/>
        <n v="0.47247247247247248"/>
        <n v="0.46666666666666667"/>
        <n v="0.46637265711135611"/>
        <n v="0.45929968167348795"/>
        <n v="0.45833333333333331"/>
        <n v="0.45428571428571429"/>
        <n v="0.45424476295479604"/>
        <n v="0.45373847729600547"/>
        <n v="0.43381535038932145"/>
        <n v="0.42691029900332228"/>
        <n v="0.41744186046511628"/>
        <n v="0.40701219512195119"/>
        <n v="0.39776951672862454"/>
        <n v="0.38954908025394758"/>
        <n v="0.37704918032786883"/>
        <n v="0.37468354430379747"/>
        <n v="0.36774709883953582"/>
        <n v="0.3508500772797527"/>
        <n v="0.34814814814814815"/>
        <n v="0.34228187919463088"/>
        <n v="0.34"/>
        <n v="0.32773109243697479"/>
        <n v="0.32160804020100503"/>
        <n v="0.2965186074429772"/>
        <n v="0.29012345679012347"/>
        <n v="0.26792452830188679"/>
        <n v="0.26639496109670247"/>
        <n v="0.26146010186757218"/>
        <n v="0.24769072870338693"/>
        <n v="0.23515831134564644"/>
        <n v="0.23255813953488372"/>
        <n v="0.21543408360128619"/>
        <n v="0.20662598081952921"/>
        <n v="0.20020020020020021"/>
        <n v="0.18924033522573669"/>
        <n v="0.18181818181818182"/>
        <n v="0.13200000000000001"/>
        <n v="8.8449848024316116E-2"/>
        <m/>
      </sharedItems>
    </cacheField>
    <cacheField name="Reviews" numFmtId="0">
      <sharedItems containsString="0" containsBlank="1" containsNumber="1" containsInteger="1" minValue="1" maxValue="69" count="24">
        <n v="13"/>
        <n v="5"/>
        <n v="7"/>
        <n v="10"/>
        <n v="1"/>
        <n v="44"/>
        <n v="69"/>
        <n v="3"/>
        <n v="9"/>
        <n v="14"/>
        <n v="12"/>
        <n v="6"/>
        <n v="2"/>
        <n v="17"/>
        <n v="36"/>
        <n v="49"/>
        <n v="39"/>
        <n v="20"/>
        <n v="32"/>
        <n v="24"/>
        <n v="55"/>
        <n v="16"/>
        <n v="15"/>
        <m/>
      </sharedItems>
    </cacheField>
    <cacheField name="Ratings" numFmtId="0">
      <sharedItems containsString="0" containsBlank="1" containsNumber="1" minValue="2" maxValue="5" count="22">
        <n v="2.1"/>
        <n v="4.8"/>
        <n v="4.3"/>
        <n v="3"/>
        <n v="3.3"/>
        <n v="2"/>
        <n v="4.5999999999999996"/>
        <n v="2.8"/>
        <n v="5"/>
        <n v="4"/>
        <n v="4.0999999999999996"/>
        <n v="2.2000000000000002"/>
        <n v="2.6"/>
        <n v="3.8"/>
        <n v="2.2999999999999998"/>
        <n v="4.5"/>
        <n v="4.7"/>
        <n v="4.2"/>
        <n v="4.4000000000000004"/>
        <n v="2.9"/>
        <n v="2.5"/>
        <m/>
      </sharedItems>
    </cacheField>
    <cacheField name="Categorization (Poor,Average &amp; Excellent)" numFmtId="0">
      <sharedItems containsBlank="1" count="4">
        <s v="Poor"/>
        <s v="Excellent"/>
        <s v="Average"/>
        <m/>
      </sharedItems>
    </cacheField>
    <cacheField name="Categorization (Low, Medium &amp; High Discount)" numFmtId="0">
      <sharedItems containsBlank="1" count="4">
        <s v="High Discount"/>
        <s v="Medium Discount"/>
        <s v="Low Discount"/>
        <m/>
      </sharedItems>
    </cacheField>
  </cacheFields>
  <extLst>
    <ext xmlns:x14="http://schemas.microsoft.com/office/spreadsheetml/2009/9/main" uri="{725AE2AE-9491-48be-B2B4-4EB974FC3084}">
      <x14:pivotCacheDefinition pivotCacheId="1533825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5821.85940115741" createdVersion="8" refreshedVersion="8" minRefreshableVersion="3" recordCount="51" xr:uid="{9C0D816D-3E48-FD48-93F7-4EAF3911D690}">
  <cacheSource type="worksheet">
    <worksheetSource ref="B1:K52" sheet="Dashboard DesignData"/>
  </cacheSource>
  <cacheFields count="10">
    <cacheField name="Category" numFmtId="0">
      <sharedItems count="9">
        <s v="Kitchen ware"/>
        <s v="House Furniture"/>
        <s v="Knitting Tools"/>
        <s v="Assorted Sanitary Ware"/>
        <s v="Electrical Tool"/>
        <s v="General Tools"/>
        <s v="Assorted personal effects"/>
        <s v="Car accessories"/>
        <s v="Measuring Tools"/>
      </sharedItems>
    </cacheField>
    <cacheField name="Product Name" numFmtId="0">
      <sharedItems count="51">
        <s v="5-PCS Stainless Steel Cooking Pot Set With Steamed Slices"/>
        <s v="LASA FOLDING TABLE SERVING STAND"/>
        <s v="LASA 3 Tier Bamboo Shoe Bench Storage Shelf"/>
        <s v="Mythco 120COB Solar Wall Ligt With Motion Sensor And Remote Control 3 Modes"/>
        <s v="3PCS Single Head Knitting Crochet Sweater Needle Set"/>
        <s v="Wall-mounted Sticker Punch-free Plug Fixer"/>
        <s v="3D Waterproof EVA Plastic Shower Curtain 1.8*2Mtrs"/>
        <s v="120W Cordless Vacuum Cleaners Handheld Electric Vacuum Cleaner"/>
        <s v="Bedroom Simple Floor Hanging Clothes Rack Single Pole Hat Rack - White"/>
        <s v="LASA Aluminum Folding Truck Hand Cart - 68kg Max"/>
        <s v="Household Pineapple Peeler Peeler"/>
        <s v="LED Eye Protection  Desk Lamp , Study, Reading, USB Fan - Double Pen Holder"/>
        <s v="Electric LED UV Mosquito Killer Lamp, Outdoor/Indoor Fly Killer Trap Light -USB"/>
        <s v="Metal Decorative Hooks Key Hangers Entryway Wall Hooks Towel Hooks - Home"/>
        <s v="40cm Gold DIY Acrylic Wall Sticker Clock"/>
        <s v="7-piece Set Of Storage Bags, Travel Storage Bags, Shoe Bags"/>
        <s v="Memory Foam Neck Pillow Cover, With Pillow Core - 50*30cm"/>
        <s v="Peacock  Throw Pillow Cushion Case For Home Car"/>
        <s v="Agapeon Toothbrush Holder And Toothpaste Dispenser"/>
        <s v="Artificial Potted Flowers Room Decorative Flowers (2 Pieces)"/>
        <s v="13 In 1 Home Repair Tools Box Kit Set"/>
        <s v="Wrought Iron Bathroom Shelf Wall Mounted Free Punch Toilet Rack"/>
        <s v="Watercolour Gold Foil Textured Print Pillow Cover"/>
        <s v="LASA Digital Thermometer And Hydrometer"/>
        <s v="Punch-free Great Load Bearing Bathroom Storage Rack Wall Shelf-White"/>
        <s v="DIY File Folder, Office Drawer File Holder, Pen Holder, Desktop Storage Rack"/>
        <s v="32PCS Portable Cordless Drill Set With Cyclic Battery Drive -26 Variable Speed"/>
        <s v="115  Piece Set Of Multifunctional Precision Screwdrivers"/>
        <s v="Desk Foldable Fan Adjustable Fan Strong Wind 3 Gear Usb"/>
        <s v="Weighing Scale Digital Bathroom Body Fat Scale USB-Black"/>
        <s v="Electronic Digital Display Vernier Caliper"/>
        <s v="LED Romantic Spaceship Starry Sky Projector,Children's Bedroom Night Light-Blue"/>
        <s v="12 Litre Insulated Lunch Box Grey"/>
        <s v="100 Pcs Crochet Hook Tool Set Knitting Hook Set With Box"/>
        <s v="Multifunction Laser Level With Adjustment Tripod"/>
        <s v="12 Litre Black Insulated Lunch Box"/>
        <s v="52 Pieces Cake Decorating Tool Set Gift Kit Baking Supplies"/>
        <s v="Large Lazy Inflatable Sofa Chairs PVC Lounger Seat Bag"/>
        <s v="53Pcs/Set Yarn Knitting Crochet Hooks With Bag - Fortune Cat"/>
        <s v="53 Pieces/Set Yarn Knitting Crochet Hooks With Bag - Pansies"/>
        <s v="Portable Home Small Air Humidifier 3-Speed Fan - Green"/>
        <s v="Portable Mini Cordless Car Vacuum Cleaner - Blue"/>
        <s v="137 Pieces Cake Decorating Tool Set Baking Supplies"/>
        <s v="Foldable Overbed Table/Desk"/>
        <s v="VIC Wireless Vacuum Cleaner Dual Use For Home And Car 120W High Power Powerful"/>
        <s v="Konka Healty Electric Kettle, 24-hour Heat Preservation,1.5L,800W, White"/>
        <s v="Genebre 115 In 1 Screwdriver Repairing Tool Set For IPhone Cellphone Hand Tool"/>
        <s v="LED Wall Digital Alarm Clock Study Home 12 / 24H Clock Calendar"/>
        <s v="Portable Wardrobe Nonwoven With 3 Hanging Rods And 6 Storage Shelves"/>
        <s v="5 Pieces/set Of Stainless Steel Induction Cooker Pots"/>
        <s v="220V 60W Electric Soldering Iron Kits With Tools, Tips, And Multimeter"/>
      </sharedItems>
    </cacheField>
    <cacheField name="Current price" numFmtId="1">
      <sharedItems containsSemiMixedTypes="0" containsString="0" containsNumber="1" containsInteger="1" minValue="38" maxValue="3750"/>
    </cacheField>
    <cacheField name="Old price" numFmtId="1">
      <sharedItems containsSemiMixedTypes="0" containsString="0" containsNumber="1" containsInteger="1" minValue="80" maxValue="6143"/>
    </cacheField>
    <cacheField name="Absolute Discount " numFmtId="1">
      <sharedItems containsSemiMixedTypes="0" containsString="0" containsNumber="1" containsInteger="1" minValue="42" maxValue="2585"/>
    </cacheField>
    <cacheField name="Discount Percentage" numFmtId="9">
      <sharedItems containsSemiMixedTypes="0" containsString="0" containsNumber="1" minValue="8.8449848024316116E-2" maxValue="0.55000000000000004"/>
    </cacheField>
    <cacheField name="Reviews" numFmtId="0">
      <sharedItems containsSemiMixedTypes="0" containsString="0" containsNumber="1" containsInteger="1" minValue="1" maxValue="69"/>
    </cacheField>
    <cacheField name="Ratings" numFmtId="0">
      <sharedItems containsSemiMixedTypes="0" containsString="0" containsNumber="1" minValue="2" maxValue="5"/>
    </cacheField>
    <cacheField name="Categorization " numFmtId="0">
      <sharedItems/>
    </cacheField>
    <cacheField name="Categorization 2" numFmtId="0">
      <sharedItems/>
    </cacheField>
  </cacheFields>
  <extLst>
    <ext xmlns:x14="http://schemas.microsoft.com/office/spreadsheetml/2009/9/main" uri="{725AE2AE-9491-48be-B2B4-4EB974FC3084}">
      <x14:pivotCacheDefinition pivotCacheId="89558364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5821.864384259257" createdVersion="8" refreshedVersion="8" minRefreshableVersion="3" recordCount="51" xr:uid="{D5A935D8-3D5A-0D4D-A9C6-5BF04FD49C34}">
  <cacheSource type="worksheet">
    <worksheetSource ref="A1:K52" sheet="Dashboard DesignData"/>
  </cacheSource>
  <cacheFields count="11">
    <cacheField name="Number of Items" numFmtId="0">
      <sharedItems containsString="0" containsBlank="1" containsNumber="1" containsInteger="1" minValue="1" maxValue="137"/>
    </cacheField>
    <cacheField name="Category" numFmtId="0">
      <sharedItems count="9">
        <s v="Kitchen ware"/>
        <s v="House Furniture"/>
        <s v="Knitting Tools"/>
        <s v="Assorted Sanitary Ware"/>
        <s v="Electrical Tool"/>
        <s v="General Tools"/>
        <s v="Assorted personal effects"/>
        <s v="Car accessories"/>
        <s v="Measuring Tools"/>
      </sharedItems>
    </cacheField>
    <cacheField name="Product Name" numFmtId="0">
      <sharedItems count="51">
        <s v="5-PCS Stainless Steel Cooking Pot Set With Steamed Slices"/>
        <s v="LASA FOLDING TABLE SERVING STAND"/>
        <s v="LASA 3 Tier Bamboo Shoe Bench Storage Shelf"/>
        <s v="Mythco 120COB Solar Wall Ligt With Motion Sensor And Remote Control 3 Modes"/>
        <s v="3PCS Single Head Knitting Crochet Sweater Needle Set"/>
        <s v="Wall-mounted Sticker Punch-free Plug Fixer"/>
        <s v="3D Waterproof EVA Plastic Shower Curtain 1.8*2Mtrs"/>
        <s v="120W Cordless Vacuum Cleaners Handheld Electric Vacuum Cleaner"/>
        <s v="Bedroom Simple Floor Hanging Clothes Rack Single Pole Hat Rack - White"/>
        <s v="LASA Aluminum Folding Truck Hand Cart - 68kg Max"/>
        <s v="Household Pineapple Peeler Peeler"/>
        <s v="LED Eye Protection  Desk Lamp , Study, Reading, USB Fan - Double Pen Holder"/>
        <s v="Electric LED UV Mosquito Killer Lamp, Outdoor/Indoor Fly Killer Trap Light -USB"/>
        <s v="Metal Decorative Hooks Key Hangers Entryway Wall Hooks Towel Hooks - Home"/>
        <s v="40cm Gold DIY Acrylic Wall Sticker Clock"/>
        <s v="7-piece Set Of Storage Bags, Travel Storage Bags, Shoe Bags"/>
        <s v="Memory Foam Neck Pillow Cover, With Pillow Core - 50*30cm"/>
        <s v="Peacock  Throw Pillow Cushion Case For Home Car"/>
        <s v="Agapeon Toothbrush Holder And Toothpaste Dispenser"/>
        <s v="Artificial Potted Flowers Room Decorative Flowers (2 Pieces)"/>
        <s v="13 In 1 Home Repair Tools Box Kit Set"/>
        <s v="Wrought Iron Bathroom Shelf Wall Mounted Free Punch Toilet Rack"/>
        <s v="Watercolour Gold Foil Textured Print Pillow Cover"/>
        <s v="LASA Digital Thermometer And Hydrometer"/>
        <s v="Punch-free Great Load Bearing Bathroom Storage Rack Wall Shelf-White"/>
        <s v="DIY File Folder, Office Drawer File Holder, Pen Holder, Desktop Storage Rack"/>
        <s v="32PCS Portable Cordless Drill Set With Cyclic Battery Drive -26 Variable Speed"/>
        <s v="115  Piece Set Of Multifunctional Precision Screwdrivers"/>
        <s v="Desk Foldable Fan Adjustable Fan Strong Wind 3 Gear Usb"/>
        <s v="Weighing Scale Digital Bathroom Body Fat Scale USB-Black"/>
        <s v="Electronic Digital Display Vernier Caliper"/>
        <s v="LED Romantic Spaceship Starry Sky Projector,Children's Bedroom Night Light-Blue"/>
        <s v="12 Litre Insulated Lunch Box Grey"/>
        <s v="100 Pcs Crochet Hook Tool Set Knitting Hook Set With Box"/>
        <s v="Multifunction Laser Level With Adjustment Tripod"/>
        <s v="12 Litre Black Insulated Lunch Box"/>
        <s v="52 Pieces Cake Decorating Tool Set Gift Kit Baking Supplies"/>
        <s v="Large Lazy Inflatable Sofa Chairs PVC Lounger Seat Bag"/>
        <s v="53Pcs/Set Yarn Knitting Crochet Hooks With Bag - Fortune Cat"/>
        <s v="53 Pieces/Set Yarn Knitting Crochet Hooks With Bag - Pansies"/>
        <s v="Portable Home Small Air Humidifier 3-Speed Fan - Green"/>
        <s v="Portable Mini Cordless Car Vacuum Cleaner - Blue"/>
        <s v="137 Pieces Cake Decorating Tool Set Baking Supplies"/>
        <s v="Foldable Overbed Table/Desk"/>
        <s v="VIC Wireless Vacuum Cleaner Dual Use For Home And Car 120W High Power Powerful"/>
        <s v="Konka Healty Electric Kettle, 24-hour Heat Preservation,1.5L,800W, White"/>
        <s v="Genebre 115 In 1 Screwdriver Repairing Tool Set For IPhone Cellphone Hand Tool"/>
        <s v="LED Wall Digital Alarm Clock Study Home 12 / 24H Clock Calendar"/>
        <s v="Portable Wardrobe Nonwoven With 3 Hanging Rods And 6 Storage Shelves"/>
        <s v="5 Pieces/set Of Stainless Steel Induction Cooker Pots"/>
        <s v="220V 60W Electric Soldering Iron Kits With Tools, Tips, And Multimeter"/>
      </sharedItems>
    </cacheField>
    <cacheField name="Current price" numFmtId="1">
      <sharedItems containsSemiMixedTypes="0" containsString="0" containsNumber="1" containsInteger="1" minValue="38" maxValue="3750"/>
    </cacheField>
    <cacheField name="Old price" numFmtId="1">
      <sharedItems containsSemiMixedTypes="0" containsString="0" containsNumber="1" containsInteger="1" minValue="80" maxValue="6143"/>
    </cacheField>
    <cacheField name="Absolute Discount " numFmtId="1">
      <sharedItems containsSemiMixedTypes="0" containsString="0" containsNumber="1" containsInteger="1" minValue="42" maxValue="2585"/>
    </cacheField>
    <cacheField name="Discount Percentage" numFmtId="9">
      <sharedItems containsSemiMixedTypes="0" containsString="0" containsNumber="1" minValue="8.8449848024316116E-2" maxValue="0.55000000000000004" count="51">
        <n v="0.55000000000000004"/>
        <n v="0.54500000000000004"/>
        <n v="0.54488888888888887"/>
        <n v="0.53549695740365111"/>
        <n v="0.52500000000000002"/>
        <n v="0.5"/>
        <n v="0.49237029501525942"/>
        <n v="0.49026345933562426"/>
        <n v="0.49010416666666667"/>
        <n v="0.49005288340468395"/>
        <n v="0.48995363214837712"/>
        <n v="0.47851002865329512"/>
        <n v="0.4745649263721553"/>
        <n v="0.47247247247247248"/>
        <n v="0.46666666666666667"/>
        <n v="0.46637265711135611"/>
        <n v="0.45929968167348795"/>
        <n v="0.45833333333333331"/>
        <n v="0.45428571428571429"/>
        <n v="0.45424476295479604"/>
        <n v="0.45373847729600547"/>
        <n v="0.43381535038932145"/>
        <n v="0.42691029900332228"/>
        <n v="0.41744186046511628"/>
        <n v="0.40701219512195119"/>
        <n v="0.39776951672862454"/>
        <n v="0.38954908025394758"/>
        <n v="0.37704918032786883"/>
        <n v="0.37468354430379747"/>
        <n v="0.36774709883953582"/>
        <n v="0.3508500772797527"/>
        <n v="0.34814814814814815"/>
        <n v="0.34228187919463088"/>
        <n v="0.34"/>
        <n v="0.32773109243697479"/>
        <n v="0.32160804020100503"/>
        <n v="0.2965186074429772"/>
        <n v="0.29012345679012347"/>
        <n v="0.26792452830188679"/>
        <n v="0.26639496109670247"/>
        <n v="0.26146010186757218"/>
        <n v="0.24769072870338693"/>
        <n v="0.23515831134564644"/>
        <n v="0.23255813953488372"/>
        <n v="0.21543408360128619"/>
        <n v="0.20662598081952921"/>
        <n v="0.20020020020020021"/>
        <n v="0.18924033522573669"/>
        <n v="0.18181818181818182"/>
        <n v="0.13200000000000001"/>
        <n v="8.8449848024316116E-2"/>
      </sharedItems>
    </cacheField>
    <cacheField name="Reviews" numFmtId="0">
      <sharedItems containsSemiMixedTypes="0" containsString="0" containsNumber="1" containsInteger="1" minValue="1" maxValue="69" count="23">
        <n v="13"/>
        <n v="5"/>
        <n v="7"/>
        <n v="10"/>
        <n v="1"/>
        <n v="44"/>
        <n v="69"/>
        <n v="3"/>
        <n v="9"/>
        <n v="14"/>
        <n v="12"/>
        <n v="6"/>
        <n v="2"/>
        <n v="17"/>
        <n v="36"/>
        <n v="49"/>
        <n v="39"/>
        <n v="20"/>
        <n v="32"/>
        <n v="24"/>
        <n v="55"/>
        <n v="16"/>
        <n v="15"/>
      </sharedItems>
    </cacheField>
    <cacheField name="Ratings" numFmtId="0">
      <sharedItems containsSemiMixedTypes="0" containsString="0" containsNumber="1" minValue="2" maxValue="5"/>
    </cacheField>
    <cacheField name="Categorization " numFmtId="0">
      <sharedItems count="3">
        <s v="Poor"/>
        <s v="Excellent"/>
        <s v="Average"/>
      </sharedItems>
    </cacheField>
    <cacheField name="Categorization 2" numFmtId="0">
      <sharedItems count="3">
        <s v="High Discount"/>
        <s v="Medium Discount"/>
        <s v="Low Discount"/>
      </sharedItems>
    </cacheField>
  </cacheFields>
  <extLst>
    <ext xmlns:x14="http://schemas.microsoft.com/office/spreadsheetml/2009/9/main" uri="{725AE2AE-9491-48be-B2B4-4EB974FC3084}">
      <x14:pivotCacheDefinition pivotCacheId="1798527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115"/>
    <x v="0"/>
    <s v="115  Piece Set Of Multifunctional Precision Screwdrivers"/>
    <n v="950"/>
    <n v="1525"/>
    <n v="575"/>
    <n v="0.37704918032786883"/>
    <n v="2"/>
    <n v="4.5"/>
    <s v="Excellent"/>
    <s v="Medium Discount"/>
  </r>
  <r>
    <n v="1"/>
    <x v="1"/>
    <s v="Metal Decorative Hooks Key Hangers Entryway Wall Hooks Towel Hooks - Home"/>
    <n v="527"/>
    <n v="999"/>
    <n v="472"/>
    <n v="0.47247247247247248"/>
    <n v="14"/>
    <n v="4.0999999999999996"/>
    <s v="Excellent"/>
    <s v="High Discount"/>
  </r>
  <r>
    <n v="1"/>
    <x v="2"/>
    <s v="Portable Mini Cordless Car Vacuum Cleaner - Blue"/>
    <n v="2199"/>
    <n v="2923"/>
    <n v="724"/>
    <n v="0.24769072870338693"/>
    <n v="24"/>
    <n v="4.5999999999999996"/>
    <s v="Excellent"/>
    <s v="Medium Discount"/>
  </r>
  <r>
    <n v="1"/>
    <x v="2"/>
    <s v="Weighing Scale Digital Bathroom Body Fat Scale USB-Black"/>
    <n v="1580"/>
    <n v="2499"/>
    <n v="919"/>
    <n v="0.36774709883953582"/>
    <n v="7"/>
    <n v="4.7"/>
    <s v="Excellent"/>
    <s v="Medium Discount"/>
  </r>
  <r>
    <n v="1"/>
    <x v="2"/>
    <s v="Portable Home Small Air Humidifier 3-Speed Fan - Green"/>
    <n v="1740"/>
    <n v="2356"/>
    <n v="616"/>
    <n v="0.26146010186757218"/>
    <n v="5"/>
    <n v="4.8"/>
    <s v="Excellent"/>
    <s v="Medium Discount"/>
  </r>
  <r>
    <n v="1"/>
    <x v="2"/>
    <s v="220V 60W Electric Soldering Iron Kits With Tools, Tips, And Multimeter"/>
    <n v="2999"/>
    <n v="3290"/>
    <n v="291"/>
    <n v="8.8449848024316116E-2"/>
    <n v="15"/>
    <n v="4"/>
    <s v="Average"/>
    <s v="Low Discount"/>
  </r>
  <r>
    <n v="137"/>
    <x v="3"/>
    <s v="137 Pieces Cake Decorating Tool Set Baking Supplies"/>
    <n v="2319"/>
    <n v="3032"/>
    <n v="713"/>
    <n v="0.23515831134564644"/>
    <n v="55"/>
    <n v="4.5999999999999996"/>
    <s v="Excellent"/>
    <s v="Medium Discount"/>
  </r>
  <r>
    <n v="1"/>
    <x v="1"/>
    <s v="Desk Foldable Fan Adjustable Fan Strong Wind 3 Gear Usb"/>
    <n v="988"/>
    <n v="1580"/>
    <n v="592"/>
    <n v="0.37468354430379747"/>
    <n v="2"/>
    <n v="4"/>
    <s v="Average"/>
    <s v="Medium Discount"/>
  </r>
  <r>
    <n v="1"/>
    <x v="1"/>
    <s v="LASA FOLDING TABLE SERVING STAND"/>
    <n v="1274"/>
    <n v="2800"/>
    <n v="1526"/>
    <n v="0.54500000000000004"/>
    <n v="5"/>
    <n v="4.8"/>
    <s v="Excellent"/>
    <s v="High Discount"/>
  </r>
  <r>
    <n v="1"/>
    <x v="0"/>
    <s v="13 In 1 Home Repair Tools Box Kit Set"/>
    <n v="1600"/>
    <n v="2929"/>
    <n v="1329"/>
    <n v="0.45373847729600547"/>
    <n v="5"/>
    <n v="3.8"/>
    <s v="Average"/>
    <s v="High Discount"/>
  </r>
  <r>
    <n v="1"/>
    <x v="2"/>
    <s v="Genebre 115 In 1 Screwdriver Repairing Tool Set For IPhone Cellphone Hand Tool"/>
    <n v="799"/>
    <n v="999"/>
    <n v="200"/>
    <n v="0.20020020020020021"/>
    <n v="12"/>
    <n v="4.0999999999999996"/>
    <s v="Average"/>
    <s v="Medium Discount"/>
  </r>
  <r>
    <n v="100"/>
    <x v="4"/>
    <s v="100 Pcs Crochet Hook Tool Set Knitting Hook Set With Box"/>
    <n v="990"/>
    <n v="1500"/>
    <n v="510"/>
    <n v="0.34"/>
    <n v="39"/>
    <n v="4.7"/>
    <s v="Excellent"/>
    <s v="Medium Discount"/>
  </r>
  <r>
    <n v="1"/>
    <x v="1"/>
    <s v="40cm Gold DIY Acrylic Wall Sticker Clock"/>
    <n v="552"/>
    <n v="1035"/>
    <n v="483"/>
    <n v="0.46666666666666667"/>
    <n v="12"/>
    <n v="4.8"/>
    <s v="Excellent"/>
    <s v="High Discount"/>
  </r>
  <r>
    <n v="1"/>
    <x v="5"/>
    <s v="LASA Digital Thermometer And Hydrometer"/>
    <n v="501"/>
    <n v="860"/>
    <n v="359"/>
    <n v="0.41744186046511628"/>
    <n v="6"/>
    <n v="4.5"/>
    <s v="Excellent"/>
    <s v="High Discount"/>
  </r>
  <r>
    <n v="1"/>
    <x v="5"/>
    <s v="Multifunction Laser Level With Adjustment Tripod"/>
    <n v="1680"/>
    <n v="2499"/>
    <n v="819"/>
    <n v="0.32773109243697479"/>
    <n v="9"/>
    <n v="4.2"/>
    <s v="Average"/>
    <s v="Medium Discount"/>
  </r>
  <r>
    <n v="1"/>
    <x v="1"/>
    <s v="Anti-Skid Absorbent Insulation Coaster  For Home Office"/>
    <n v="332"/>
    <n v="684"/>
    <n v="352"/>
    <n v="0.51461988304093564"/>
    <n v="2"/>
    <n v="5"/>
    <s v="Excellent"/>
    <s v="High Discount"/>
  </r>
  <r>
    <n v="1"/>
    <x v="6"/>
    <s v="Peacock  Throw Pillow Cushion Case For Home Car"/>
    <n v="195"/>
    <n v="360"/>
    <n v="165"/>
    <n v="0.45833333333333331"/>
    <n v="2"/>
    <n v="5"/>
    <s v="Excellent"/>
    <s v="High Discount"/>
  </r>
  <r>
    <n v="1"/>
    <x v="0"/>
    <s v="LASA Aluminum Folding Truck Hand Cart - 68kg Max"/>
    <n v="2025"/>
    <n v="3971"/>
    <n v="1946"/>
    <n v="0.49005288340468395"/>
    <n v="3"/>
    <n v="5"/>
    <s v="Excellent"/>
    <s v="High Discount"/>
  </r>
  <r>
    <n v="1"/>
    <x v="1"/>
    <s v="LED Wall Digital Alarm Clock Study Home 12 / 24H Clock Calendar"/>
    <n v="2999"/>
    <n v="3699"/>
    <n v="700"/>
    <n v="0.18924033522573669"/>
    <n v="5"/>
    <n v="4.5999999999999996"/>
    <s v="Excellent"/>
    <s v="Low Discount"/>
  </r>
  <r>
    <n v="1"/>
    <x v="7"/>
    <s v="3D Waterproof EVA Plastic Shower Curtain 1.8*2Mtrs"/>
    <n v="998"/>
    <n v="1966"/>
    <n v="968"/>
    <n v="0.49237029501525942"/>
    <n v="44"/>
    <n v="4.5999999999999996"/>
    <s v="Excellent"/>
    <s v="High Discount"/>
  </r>
  <r>
    <n v="3"/>
    <x v="4"/>
    <s v="3PCS Single Head Knitting Crochet Sweater Needle Set"/>
    <n v="38"/>
    <n v="80"/>
    <n v="42"/>
    <n v="0.52500000000000002"/>
    <n v="13"/>
    <n v="3.3"/>
    <s v="Average"/>
    <s v="High Discount"/>
  </r>
  <r>
    <n v="1"/>
    <x v="1"/>
    <s v="LED Romantic Spaceship Starry Sky Projector,Children's Bedroom Night Light-Blue"/>
    <n v="880"/>
    <n v="1350"/>
    <n v="470"/>
    <n v="0.34814814814814815"/>
    <n v="6"/>
    <n v="4"/>
    <s v="Average"/>
    <s v="Medium Discount"/>
  </r>
  <r>
    <n v="1"/>
    <x v="1"/>
    <s v="Foldable Overbed Table/Desk"/>
    <n v="1650"/>
    <n v="2150"/>
    <n v="500"/>
    <n v="0.23255813953488372"/>
    <n v="14"/>
    <n v="4.4000000000000004"/>
    <s v="Average"/>
    <s v="Medium Discount"/>
  </r>
  <r>
    <n v="1"/>
    <x v="1"/>
    <s v="LASA 3 Tier Bamboo Shoe Bench Storage Shelf"/>
    <n v="2048"/>
    <n v="4500"/>
    <n v="2452"/>
    <n v="0.54488888888888887"/>
    <n v="7"/>
    <n v="4.3"/>
    <s v="Average"/>
    <s v="High Discount"/>
  </r>
  <r>
    <n v="1"/>
    <x v="5"/>
    <s v="Electronic Digital Display Vernier Caliper"/>
    <n v="420"/>
    <n v="647"/>
    <n v="227"/>
    <n v="0.3508500772797527"/>
    <n v="49"/>
    <n v="4.5999999999999996"/>
    <s v="Excellent"/>
    <s v="Medium Discount"/>
  </r>
  <r>
    <n v="1"/>
    <x v="1"/>
    <s v="Portable Wardrobe Nonwoven With 3 Hanging Rods And 6 Storage Shelves"/>
    <n v="2880"/>
    <n v="3520"/>
    <n v="640"/>
    <n v="0.18181818181818182"/>
    <n v="12"/>
    <n v="3.8"/>
    <s v="Average"/>
    <s v="Low Discount"/>
  </r>
  <r>
    <m/>
    <x v="3"/>
    <s v="12 Litre Black Insulated Lunch Box"/>
    <n v="1350"/>
    <n v="1990"/>
    <n v="640"/>
    <n v="0.32160804020100503"/>
    <n v="13"/>
    <n v="3.8"/>
    <s v="Average"/>
    <s v="Medium Discount"/>
  </r>
  <r>
    <n v="1"/>
    <x v="3"/>
    <s v="52 Pieces Cake Decorating Tool Set Gift Kit Baking Supplies"/>
    <n v="1758"/>
    <n v="2499"/>
    <n v="741"/>
    <n v="0.2965186074429772"/>
    <n v="20"/>
    <n v="4.0999999999999996"/>
    <s v="Average"/>
    <s v="Medium Discount"/>
  </r>
  <r>
    <n v="1"/>
    <x v="8"/>
    <s v="Exfoliate And Exfoliate Face Towel - Black"/>
    <n v="185"/>
    <n v="382"/>
    <n v="197"/>
    <n v="0.51570680628272247"/>
    <n v="9"/>
    <n v="4.3"/>
    <s v="Average"/>
    <s v="High Discount"/>
  </r>
  <r>
    <n v="1"/>
    <x v="3"/>
    <s v="12 Litre Insulated Lunch Box Grey"/>
    <n v="980"/>
    <n v="1490"/>
    <n v="510"/>
    <n v="0.34228187919463088"/>
    <n v="12"/>
    <n v="4.7"/>
    <s v="Excellent"/>
    <s v="Medium Discount"/>
  </r>
  <r>
    <n v="1"/>
    <x v="1"/>
    <s v="LED Eye Protection  Desk Lamp , Study, Reading, USB Fan - Double Pen Holder"/>
    <n v="1820"/>
    <n v="3490"/>
    <n v="1670"/>
    <n v="0.47851002865329512"/>
    <n v="9"/>
    <n v="4.3"/>
    <s v="Average"/>
    <s v="High Discount"/>
  </r>
  <r>
    <n v="1"/>
    <x v="4"/>
    <s v="53Pcs/Set Yarn Knitting Crochet Hooks With Bag - Fortune Cat"/>
    <n v="1940"/>
    <n v="2650"/>
    <n v="710"/>
    <n v="0.26792452830188679"/>
    <n v="20"/>
    <n v="4.7"/>
    <s v="Excellent"/>
    <s v="Medium Discount"/>
  </r>
  <r>
    <n v="1"/>
    <x v="4"/>
    <s v="53 Pieces/Set Yarn Knitting Crochet Hooks With Bag - Pansies"/>
    <n v="1980"/>
    <n v="2699"/>
    <n v="719"/>
    <n v="0.26639496109670247"/>
    <n v="32"/>
    <n v="4.5"/>
    <s v="Excellent"/>
    <s v="Medium Discount"/>
  </r>
  <r>
    <n v="1"/>
    <x v="1"/>
    <s v="DIY File Folder, Office Drawer File Holder, Pen Holder, Desktop Storage Rack"/>
    <n v="1620"/>
    <n v="2690"/>
    <n v="1070"/>
    <n v="0.39776951672862454"/>
    <n v="1"/>
    <n v="5"/>
    <s v="Excellent"/>
    <s v="Medium Discount"/>
  </r>
  <r>
    <n v="1"/>
    <x v="6"/>
    <s v="Classic Black Cat Cotton Hemp Pillow Case For Home Car"/>
    <n v="171"/>
    <n v="360"/>
    <n v="189"/>
    <n v="0.52500000000000002"/>
    <n v="2"/>
    <n v="5"/>
    <s v="Excellent"/>
    <s v="High Discount"/>
  </r>
  <r>
    <n v="1"/>
    <x v="9"/>
    <s v="Punch-free Great Load Bearing Bathroom Storage Rack Wall Shelf-White"/>
    <n v="389"/>
    <n v="656"/>
    <n v="267"/>
    <n v="0.40701219512195119"/>
    <n v="36"/>
    <n v="4.3"/>
    <s v="Average"/>
    <s v="High Discount"/>
  </r>
  <r>
    <n v="5"/>
    <x v="3"/>
    <s v="5 Pieces/set Of Stainless Steel Induction Cooker Pots"/>
    <n v="2170"/>
    <n v="2500"/>
    <n v="330"/>
    <n v="0.13200000000000001"/>
    <n v="6"/>
    <n v="2.5"/>
    <s v="Poor"/>
    <s v="Low Discount"/>
  </r>
  <r>
    <n v="1"/>
    <x v="1"/>
    <s v="Mythco 120COB Solar Wall Ligt With Motion Sensor And Remote Control 3 Modes"/>
    <n v="458"/>
    <n v="986"/>
    <n v="528"/>
    <n v="0.53549695740365111"/>
    <n v="10"/>
    <n v="3"/>
    <s v="Average"/>
    <s v="High Discount"/>
  </r>
  <r>
    <n v="1"/>
    <x v="3"/>
    <s v="5-PCS Stainless Steel Cooking Pot Set With Steamed Slices"/>
    <n v="2115"/>
    <n v="4700"/>
    <n v="2585"/>
    <n v="0.55000000000000004"/>
    <n v="13"/>
    <n v="2.1"/>
    <s v="Poor"/>
    <s v="High Discount"/>
  </r>
  <r>
    <n v="1"/>
    <x v="2"/>
    <s v="120W Cordless Vacuum Cleaners Handheld Electric Vacuum Cleaner"/>
    <n v="445"/>
    <n v="873"/>
    <n v="428"/>
    <n v="0.49026345933562426"/>
    <n v="69"/>
    <n v="2.8"/>
    <s v="Poor"/>
    <s v="High Discount"/>
  </r>
  <r>
    <n v="1"/>
    <x v="1"/>
    <s v="Intelligent  LED Body Sensor Wireless Lighting Night Light USB"/>
    <n v="325"/>
    <n v="680"/>
    <n v="355"/>
    <n v="0.5220588235294118"/>
    <n v="15"/>
    <n v="2.7"/>
    <s v="Poor"/>
    <s v="High Discount"/>
  </r>
  <r>
    <n v="1"/>
    <x v="2"/>
    <s v="VIC Wireless Vacuum Cleaner Dual Use For Home And Car 120W High Power Powerful"/>
    <n v="1220"/>
    <n v="1555"/>
    <n v="335"/>
    <n v="0.21543408360128619"/>
    <n v="16"/>
    <n v="2.9"/>
    <s v="Poor"/>
    <s v="Medium Discount"/>
  </r>
  <r>
    <n v="1"/>
    <x v="1"/>
    <s v="Artificial Potted Flowers Room Decorative Flowers (2 Pieces)"/>
    <n v="990"/>
    <n v="1814"/>
    <n v="824"/>
    <n v="0.45424476295479604"/>
    <n v="6"/>
    <n v="2.2000000000000002"/>
    <s v="Poor"/>
    <s v="High Discount"/>
  </r>
  <r>
    <n v="1"/>
    <x v="3"/>
    <s v="380ML USB Rechargeable Portable Small Blenders And Juicers"/>
    <n v="1000"/>
    <n v="2000"/>
    <n v="1000"/>
    <n v="0.5"/>
    <n v="7"/>
    <n v="2.2999999999999998"/>
    <s v="Poor"/>
    <s v="High Discount"/>
  </r>
  <r>
    <n v="1"/>
    <x v="2"/>
    <s v="32PCS Portable Cordless Drill Set With Cyclic Battery Drive -26 Variable Speed"/>
    <n v="3750"/>
    <n v="6143"/>
    <n v="2393"/>
    <n v="0.38954908025394758"/>
    <n v="5"/>
    <n v="3"/>
    <s v="Average"/>
    <s v="Medium Discount"/>
  </r>
  <r>
    <n v="1"/>
    <x v="7"/>
    <s v="Agapeon Toothbrush Holder And Toothpaste Dispenser"/>
    <n v="382"/>
    <n v="700"/>
    <n v="318"/>
    <n v="0.45428571428571429"/>
    <n v="17"/>
    <n v="2.6"/>
    <s v="Poor"/>
    <s v="High Discount"/>
  </r>
  <r>
    <n v="1"/>
    <x v="1"/>
    <s v="Large Lazy Inflatable Sofa Chairs PVC Lounger Seat Bag"/>
    <n v="2300"/>
    <n v="3240"/>
    <n v="940"/>
    <n v="0.29012345679012347"/>
    <n v="5"/>
    <n v="3"/>
    <s v="Average"/>
    <s v="Medium Discount"/>
  </r>
  <r>
    <n v="1"/>
    <x v="1"/>
    <s v="Watercolour Gold Foil Textured Print Pillow Cover"/>
    <n v="345"/>
    <n v="602"/>
    <n v="257"/>
    <n v="0.42691029900332228"/>
    <n v="6"/>
    <n v="2.2999999999999998"/>
    <s v="Poor"/>
    <s v="High Discount"/>
  </r>
  <r>
    <n v="1"/>
    <x v="7"/>
    <s v="Wrought Iron Bathroom Shelf Wall Mounted Free Punch Toilet Rack"/>
    <n v="509"/>
    <n v="899"/>
    <n v="390"/>
    <n v="0.43381535038932145"/>
    <n v="5"/>
    <n v="3"/>
    <s v="Average"/>
    <s v="High Discount"/>
  </r>
  <r>
    <n v="1"/>
    <x v="9"/>
    <s v="7-piece Set Of Storage Bags, Travel Storage Bags, Shoe Bags"/>
    <n v="968"/>
    <n v="1814"/>
    <n v="846"/>
    <n v="0.46637265711135611"/>
    <n v="6"/>
    <n v="2.2000000000000002"/>
    <s v="Poor"/>
    <s v="High Discount"/>
  </r>
  <r>
    <n v="1"/>
    <x v="1"/>
    <s v="Electric LED UV Mosquito Killer Lamp, Outdoor/Indoor Fly Killer Trap Light -USB"/>
    <n v="1570"/>
    <n v="2988"/>
    <n v="1418"/>
    <n v="0.4745649263721553"/>
    <n v="7"/>
    <n v="2.1"/>
    <s v="Poor"/>
    <s v="High Discount"/>
  </r>
  <r>
    <n v="1"/>
    <x v="9"/>
    <s v="Memory Foam Neck Pillow Cover, With Pillow Core - 50*30cm"/>
    <n v="1189"/>
    <n v="2199"/>
    <n v="1010"/>
    <n v="0.45929968167348795"/>
    <n v="1"/>
    <n v="3"/>
    <s v="Average"/>
    <s v="High Discount"/>
  </r>
  <r>
    <n v="1"/>
    <x v="1"/>
    <s v="Bedroom Simple Floor Hanging Clothes Rack Single Pole Hat Rack - White"/>
    <n v="979"/>
    <n v="1920"/>
    <n v="941"/>
    <n v="0.49010416666666667"/>
    <n v="1"/>
    <n v="5"/>
    <s v="Excellent"/>
    <s v="High Discount"/>
  </r>
  <r>
    <n v="1"/>
    <x v="3"/>
    <s v="Household Pineapple Peeler Peeler"/>
    <n v="330"/>
    <n v="647"/>
    <n v="317"/>
    <n v="0.48995363214837712"/>
    <n v="1"/>
    <n v="4"/>
    <s v="Average"/>
    <s v="High Discount"/>
  </r>
  <r>
    <n v="1"/>
    <x v="3"/>
    <s v="Konka Healty Electric Kettle, 24-hour Heat Preservation,1.5L,800W, White"/>
    <n v="3640"/>
    <n v="4588"/>
    <n v="948"/>
    <n v="0.20662598081952921"/>
    <n v="1"/>
    <n v="5"/>
    <s v="Excellent"/>
    <s v="Medium Discount"/>
  </r>
  <r>
    <n v="1"/>
    <x v="3"/>
    <s v="Wall-mounted Sticker Punch-free Plug Fixer"/>
    <n v="450"/>
    <n v="900"/>
    <n v="450"/>
    <n v="0.5"/>
    <n v="1"/>
    <n v="2"/>
    <s v="Poor"/>
    <s v="High Discou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x v="0"/>
    <x v="0"/>
    <x v="0"/>
    <x v="0"/>
    <x v="0"/>
    <x v="0"/>
    <x v="0"/>
    <x v="0"/>
  </r>
  <r>
    <x v="0"/>
    <x v="1"/>
    <x v="1"/>
    <x v="1"/>
    <x v="1"/>
    <x v="1"/>
    <x v="1"/>
    <x v="1"/>
    <x v="1"/>
    <x v="1"/>
    <x v="0"/>
  </r>
  <r>
    <x v="0"/>
    <x v="1"/>
    <x v="2"/>
    <x v="2"/>
    <x v="2"/>
    <x v="2"/>
    <x v="2"/>
    <x v="2"/>
    <x v="2"/>
    <x v="2"/>
    <x v="0"/>
  </r>
  <r>
    <x v="0"/>
    <x v="1"/>
    <x v="3"/>
    <x v="3"/>
    <x v="3"/>
    <x v="3"/>
    <x v="3"/>
    <x v="3"/>
    <x v="3"/>
    <x v="2"/>
    <x v="0"/>
  </r>
  <r>
    <x v="1"/>
    <x v="2"/>
    <x v="4"/>
    <x v="4"/>
    <x v="4"/>
    <x v="4"/>
    <x v="4"/>
    <x v="0"/>
    <x v="4"/>
    <x v="2"/>
    <x v="0"/>
  </r>
  <r>
    <x v="0"/>
    <x v="0"/>
    <x v="5"/>
    <x v="5"/>
    <x v="5"/>
    <x v="5"/>
    <x v="5"/>
    <x v="4"/>
    <x v="5"/>
    <x v="0"/>
    <x v="0"/>
  </r>
  <r>
    <x v="0"/>
    <x v="3"/>
    <x v="6"/>
    <x v="6"/>
    <x v="6"/>
    <x v="6"/>
    <x v="6"/>
    <x v="5"/>
    <x v="6"/>
    <x v="1"/>
    <x v="0"/>
  </r>
  <r>
    <x v="0"/>
    <x v="4"/>
    <x v="7"/>
    <x v="7"/>
    <x v="7"/>
    <x v="7"/>
    <x v="7"/>
    <x v="6"/>
    <x v="7"/>
    <x v="0"/>
    <x v="0"/>
  </r>
  <r>
    <x v="0"/>
    <x v="1"/>
    <x v="8"/>
    <x v="8"/>
    <x v="8"/>
    <x v="8"/>
    <x v="8"/>
    <x v="4"/>
    <x v="8"/>
    <x v="1"/>
    <x v="0"/>
  </r>
  <r>
    <x v="0"/>
    <x v="5"/>
    <x v="9"/>
    <x v="9"/>
    <x v="9"/>
    <x v="9"/>
    <x v="9"/>
    <x v="7"/>
    <x v="8"/>
    <x v="1"/>
    <x v="0"/>
  </r>
  <r>
    <x v="0"/>
    <x v="0"/>
    <x v="10"/>
    <x v="10"/>
    <x v="10"/>
    <x v="10"/>
    <x v="10"/>
    <x v="4"/>
    <x v="9"/>
    <x v="2"/>
    <x v="0"/>
  </r>
  <r>
    <x v="0"/>
    <x v="1"/>
    <x v="11"/>
    <x v="11"/>
    <x v="11"/>
    <x v="11"/>
    <x v="11"/>
    <x v="8"/>
    <x v="2"/>
    <x v="2"/>
    <x v="0"/>
  </r>
  <r>
    <x v="0"/>
    <x v="1"/>
    <x v="12"/>
    <x v="12"/>
    <x v="12"/>
    <x v="12"/>
    <x v="12"/>
    <x v="2"/>
    <x v="0"/>
    <x v="0"/>
    <x v="0"/>
  </r>
  <r>
    <x v="0"/>
    <x v="1"/>
    <x v="13"/>
    <x v="13"/>
    <x v="13"/>
    <x v="13"/>
    <x v="13"/>
    <x v="9"/>
    <x v="10"/>
    <x v="1"/>
    <x v="0"/>
  </r>
  <r>
    <x v="0"/>
    <x v="1"/>
    <x v="14"/>
    <x v="14"/>
    <x v="14"/>
    <x v="14"/>
    <x v="14"/>
    <x v="10"/>
    <x v="1"/>
    <x v="1"/>
    <x v="0"/>
  </r>
  <r>
    <x v="0"/>
    <x v="6"/>
    <x v="15"/>
    <x v="15"/>
    <x v="15"/>
    <x v="15"/>
    <x v="15"/>
    <x v="11"/>
    <x v="11"/>
    <x v="0"/>
    <x v="0"/>
  </r>
  <r>
    <x v="0"/>
    <x v="6"/>
    <x v="16"/>
    <x v="16"/>
    <x v="16"/>
    <x v="16"/>
    <x v="16"/>
    <x v="4"/>
    <x v="3"/>
    <x v="2"/>
    <x v="0"/>
  </r>
  <r>
    <x v="0"/>
    <x v="7"/>
    <x v="17"/>
    <x v="17"/>
    <x v="17"/>
    <x v="17"/>
    <x v="17"/>
    <x v="12"/>
    <x v="8"/>
    <x v="1"/>
    <x v="0"/>
  </r>
  <r>
    <x v="0"/>
    <x v="3"/>
    <x v="18"/>
    <x v="18"/>
    <x v="18"/>
    <x v="18"/>
    <x v="18"/>
    <x v="13"/>
    <x v="12"/>
    <x v="0"/>
    <x v="0"/>
  </r>
  <r>
    <x v="0"/>
    <x v="1"/>
    <x v="19"/>
    <x v="19"/>
    <x v="15"/>
    <x v="19"/>
    <x v="19"/>
    <x v="11"/>
    <x v="11"/>
    <x v="0"/>
    <x v="0"/>
  </r>
  <r>
    <x v="0"/>
    <x v="5"/>
    <x v="20"/>
    <x v="20"/>
    <x v="19"/>
    <x v="20"/>
    <x v="20"/>
    <x v="1"/>
    <x v="13"/>
    <x v="2"/>
    <x v="0"/>
  </r>
  <r>
    <x v="0"/>
    <x v="3"/>
    <x v="21"/>
    <x v="21"/>
    <x v="20"/>
    <x v="21"/>
    <x v="21"/>
    <x v="1"/>
    <x v="3"/>
    <x v="2"/>
    <x v="0"/>
  </r>
  <r>
    <x v="0"/>
    <x v="1"/>
    <x v="22"/>
    <x v="22"/>
    <x v="21"/>
    <x v="22"/>
    <x v="22"/>
    <x v="11"/>
    <x v="14"/>
    <x v="0"/>
    <x v="0"/>
  </r>
  <r>
    <x v="0"/>
    <x v="8"/>
    <x v="23"/>
    <x v="23"/>
    <x v="22"/>
    <x v="23"/>
    <x v="23"/>
    <x v="11"/>
    <x v="15"/>
    <x v="1"/>
    <x v="0"/>
  </r>
  <r>
    <x v="0"/>
    <x v="6"/>
    <x v="24"/>
    <x v="24"/>
    <x v="23"/>
    <x v="24"/>
    <x v="24"/>
    <x v="14"/>
    <x v="2"/>
    <x v="2"/>
    <x v="0"/>
  </r>
  <r>
    <x v="0"/>
    <x v="1"/>
    <x v="25"/>
    <x v="25"/>
    <x v="24"/>
    <x v="25"/>
    <x v="25"/>
    <x v="4"/>
    <x v="8"/>
    <x v="1"/>
    <x v="1"/>
  </r>
  <r>
    <x v="0"/>
    <x v="4"/>
    <x v="26"/>
    <x v="26"/>
    <x v="25"/>
    <x v="26"/>
    <x v="26"/>
    <x v="1"/>
    <x v="3"/>
    <x v="2"/>
    <x v="1"/>
  </r>
  <r>
    <x v="2"/>
    <x v="5"/>
    <x v="27"/>
    <x v="27"/>
    <x v="26"/>
    <x v="27"/>
    <x v="27"/>
    <x v="12"/>
    <x v="15"/>
    <x v="1"/>
    <x v="1"/>
  </r>
  <r>
    <x v="0"/>
    <x v="1"/>
    <x v="28"/>
    <x v="28"/>
    <x v="27"/>
    <x v="28"/>
    <x v="28"/>
    <x v="12"/>
    <x v="9"/>
    <x v="2"/>
    <x v="1"/>
  </r>
  <r>
    <x v="0"/>
    <x v="4"/>
    <x v="29"/>
    <x v="29"/>
    <x v="28"/>
    <x v="29"/>
    <x v="29"/>
    <x v="2"/>
    <x v="16"/>
    <x v="1"/>
    <x v="1"/>
  </r>
  <r>
    <x v="0"/>
    <x v="8"/>
    <x v="30"/>
    <x v="30"/>
    <x v="10"/>
    <x v="30"/>
    <x v="30"/>
    <x v="15"/>
    <x v="6"/>
    <x v="1"/>
    <x v="1"/>
  </r>
  <r>
    <x v="0"/>
    <x v="1"/>
    <x v="31"/>
    <x v="31"/>
    <x v="29"/>
    <x v="31"/>
    <x v="31"/>
    <x v="11"/>
    <x v="9"/>
    <x v="2"/>
    <x v="1"/>
  </r>
  <r>
    <x v="0"/>
    <x v="0"/>
    <x v="32"/>
    <x v="32"/>
    <x v="30"/>
    <x v="32"/>
    <x v="32"/>
    <x v="10"/>
    <x v="16"/>
    <x v="1"/>
    <x v="1"/>
  </r>
  <r>
    <x v="3"/>
    <x v="2"/>
    <x v="33"/>
    <x v="19"/>
    <x v="31"/>
    <x v="32"/>
    <x v="33"/>
    <x v="16"/>
    <x v="16"/>
    <x v="1"/>
    <x v="1"/>
  </r>
  <r>
    <x v="0"/>
    <x v="8"/>
    <x v="34"/>
    <x v="33"/>
    <x v="28"/>
    <x v="33"/>
    <x v="34"/>
    <x v="8"/>
    <x v="17"/>
    <x v="2"/>
    <x v="1"/>
  </r>
  <r>
    <x v="4"/>
    <x v="0"/>
    <x v="35"/>
    <x v="34"/>
    <x v="32"/>
    <x v="34"/>
    <x v="35"/>
    <x v="0"/>
    <x v="13"/>
    <x v="2"/>
    <x v="1"/>
  </r>
  <r>
    <x v="0"/>
    <x v="0"/>
    <x v="36"/>
    <x v="35"/>
    <x v="28"/>
    <x v="35"/>
    <x v="36"/>
    <x v="17"/>
    <x v="10"/>
    <x v="2"/>
    <x v="1"/>
  </r>
  <r>
    <x v="0"/>
    <x v="1"/>
    <x v="37"/>
    <x v="36"/>
    <x v="33"/>
    <x v="36"/>
    <x v="37"/>
    <x v="1"/>
    <x v="3"/>
    <x v="2"/>
    <x v="1"/>
  </r>
  <r>
    <x v="0"/>
    <x v="2"/>
    <x v="38"/>
    <x v="37"/>
    <x v="34"/>
    <x v="37"/>
    <x v="38"/>
    <x v="17"/>
    <x v="16"/>
    <x v="1"/>
    <x v="1"/>
  </r>
  <r>
    <x v="0"/>
    <x v="2"/>
    <x v="39"/>
    <x v="38"/>
    <x v="35"/>
    <x v="38"/>
    <x v="39"/>
    <x v="18"/>
    <x v="15"/>
    <x v="1"/>
    <x v="1"/>
  </r>
  <r>
    <x v="0"/>
    <x v="4"/>
    <x v="40"/>
    <x v="39"/>
    <x v="36"/>
    <x v="39"/>
    <x v="40"/>
    <x v="1"/>
    <x v="1"/>
    <x v="1"/>
    <x v="1"/>
  </r>
  <r>
    <x v="0"/>
    <x v="4"/>
    <x v="41"/>
    <x v="40"/>
    <x v="37"/>
    <x v="40"/>
    <x v="41"/>
    <x v="19"/>
    <x v="6"/>
    <x v="1"/>
    <x v="1"/>
  </r>
  <r>
    <x v="5"/>
    <x v="0"/>
    <x v="42"/>
    <x v="41"/>
    <x v="38"/>
    <x v="41"/>
    <x v="42"/>
    <x v="20"/>
    <x v="6"/>
    <x v="1"/>
    <x v="1"/>
  </r>
  <r>
    <x v="0"/>
    <x v="1"/>
    <x v="43"/>
    <x v="42"/>
    <x v="39"/>
    <x v="42"/>
    <x v="43"/>
    <x v="9"/>
    <x v="18"/>
    <x v="2"/>
    <x v="1"/>
  </r>
  <r>
    <x v="0"/>
    <x v="4"/>
    <x v="44"/>
    <x v="43"/>
    <x v="40"/>
    <x v="43"/>
    <x v="44"/>
    <x v="21"/>
    <x v="19"/>
    <x v="0"/>
    <x v="1"/>
  </r>
  <r>
    <x v="0"/>
    <x v="0"/>
    <x v="45"/>
    <x v="44"/>
    <x v="41"/>
    <x v="44"/>
    <x v="45"/>
    <x v="4"/>
    <x v="8"/>
    <x v="1"/>
    <x v="1"/>
  </r>
  <r>
    <x v="0"/>
    <x v="4"/>
    <x v="46"/>
    <x v="45"/>
    <x v="13"/>
    <x v="45"/>
    <x v="46"/>
    <x v="10"/>
    <x v="10"/>
    <x v="2"/>
    <x v="1"/>
  </r>
  <r>
    <x v="0"/>
    <x v="1"/>
    <x v="47"/>
    <x v="46"/>
    <x v="42"/>
    <x v="46"/>
    <x v="47"/>
    <x v="1"/>
    <x v="6"/>
    <x v="1"/>
    <x v="2"/>
  </r>
  <r>
    <x v="0"/>
    <x v="1"/>
    <x v="48"/>
    <x v="47"/>
    <x v="43"/>
    <x v="34"/>
    <x v="48"/>
    <x v="10"/>
    <x v="13"/>
    <x v="2"/>
    <x v="2"/>
  </r>
  <r>
    <x v="6"/>
    <x v="0"/>
    <x v="49"/>
    <x v="48"/>
    <x v="44"/>
    <x v="47"/>
    <x v="49"/>
    <x v="11"/>
    <x v="20"/>
    <x v="0"/>
    <x v="2"/>
  </r>
  <r>
    <x v="0"/>
    <x v="4"/>
    <x v="50"/>
    <x v="46"/>
    <x v="45"/>
    <x v="48"/>
    <x v="50"/>
    <x v="22"/>
    <x v="9"/>
    <x v="2"/>
    <x v="2"/>
  </r>
  <r>
    <x v="4"/>
    <x v="9"/>
    <x v="51"/>
    <x v="49"/>
    <x v="46"/>
    <x v="49"/>
    <x v="51"/>
    <x v="23"/>
    <x v="21"/>
    <x v="3"/>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115"/>
    <n v="4700"/>
    <n v="2585"/>
    <n v="0.55000000000000004"/>
    <n v="13"/>
    <n v="2.1"/>
    <s v="Poor"/>
    <s v="High Discount"/>
  </r>
  <r>
    <x v="1"/>
    <x v="1"/>
    <n v="1274"/>
    <n v="2800"/>
    <n v="1526"/>
    <n v="0.54500000000000004"/>
    <n v="5"/>
    <n v="4.8"/>
    <s v="Excellent"/>
    <s v="High Discount"/>
  </r>
  <r>
    <x v="1"/>
    <x v="2"/>
    <n v="2048"/>
    <n v="4500"/>
    <n v="2452"/>
    <n v="0.54488888888888887"/>
    <n v="7"/>
    <n v="4.3"/>
    <s v="Average"/>
    <s v="High Discount"/>
  </r>
  <r>
    <x v="1"/>
    <x v="3"/>
    <n v="458"/>
    <n v="986"/>
    <n v="528"/>
    <n v="0.53549695740365111"/>
    <n v="10"/>
    <n v="3"/>
    <s v="Average"/>
    <s v="High Discount"/>
  </r>
  <r>
    <x v="2"/>
    <x v="4"/>
    <n v="38"/>
    <n v="80"/>
    <n v="42"/>
    <n v="0.52500000000000002"/>
    <n v="13"/>
    <n v="3.3"/>
    <s v="Average"/>
    <s v="High Discount"/>
  </r>
  <r>
    <x v="0"/>
    <x v="5"/>
    <n v="450"/>
    <n v="900"/>
    <n v="450"/>
    <n v="0.5"/>
    <n v="1"/>
    <n v="2"/>
    <s v="Poor"/>
    <s v="High Discount"/>
  </r>
  <r>
    <x v="3"/>
    <x v="6"/>
    <n v="998"/>
    <n v="1966"/>
    <n v="968"/>
    <n v="0.49237029501525942"/>
    <n v="44"/>
    <n v="4.5999999999999996"/>
    <s v="Excellent"/>
    <s v="High Discount"/>
  </r>
  <r>
    <x v="4"/>
    <x v="7"/>
    <n v="445"/>
    <n v="873"/>
    <n v="428"/>
    <n v="0.49026345933562426"/>
    <n v="69"/>
    <n v="2.8"/>
    <s v="Poor"/>
    <s v="High Discount"/>
  </r>
  <r>
    <x v="1"/>
    <x v="8"/>
    <n v="979"/>
    <n v="1920"/>
    <n v="941"/>
    <n v="0.49010416666666667"/>
    <n v="1"/>
    <n v="5"/>
    <s v="Excellent"/>
    <s v="High Discount"/>
  </r>
  <r>
    <x v="5"/>
    <x v="9"/>
    <n v="2025"/>
    <n v="3971"/>
    <n v="1946"/>
    <n v="0.49005288340468395"/>
    <n v="3"/>
    <n v="5"/>
    <s v="Excellent"/>
    <s v="High Discount"/>
  </r>
  <r>
    <x v="0"/>
    <x v="10"/>
    <n v="330"/>
    <n v="647"/>
    <n v="317"/>
    <n v="0.48995363214837712"/>
    <n v="1"/>
    <n v="4"/>
    <s v="Average"/>
    <s v="High Discount"/>
  </r>
  <r>
    <x v="1"/>
    <x v="11"/>
    <n v="1820"/>
    <n v="3490"/>
    <n v="1670"/>
    <n v="0.47851002865329512"/>
    <n v="9"/>
    <n v="4.3"/>
    <s v="Average"/>
    <s v="High Discount"/>
  </r>
  <r>
    <x v="1"/>
    <x v="12"/>
    <n v="1570"/>
    <n v="2988"/>
    <n v="1418"/>
    <n v="0.4745649263721553"/>
    <n v="7"/>
    <n v="2.1"/>
    <s v="Poor"/>
    <s v="High Discount"/>
  </r>
  <r>
    <x v="1"/>
    <x v="13"/>
    <n v="527"/>
    <n v="999"/>
    <n v="472"/>
    <n v="0.47247247247247248"/>
    <n v="14"/>
    <n v="4.0999999999999996"/>
    <s v="Average"/>
    <s v="High Discount"/>
  </r>
  <r>
    <x v="1"/>
    <x v="14"/>
    <n v="552"/>
    <n v="1035"/>
    <n v="483"/>
    <n v="0.46666666666666667"/>
    <n v="12"/>
    <n v="4.8"/>
    <s v="Excellent"/>
    <s v="High Discount"/>
  </r>
  <r>
    <x v="6"/>
    <x v="15"/>
    <n v="968"/>
    <n v="1814"/>
    <n v="846"/>
    <n v="0.46637265711135611"/>
    <n v="6"/>
    <n v="2.2000000000000002"/>
    <s v="Poor"/>
    <s v="High Discount"/>
  </r>
  <r>
    <x v="6"/>
    <x v="16"/>
    <n v="1189"/>
    <n v="2199"/>
    <n v="1010"/>
    <n v="0.45929968167348795"/>
    <n v="1"/>
    <n v="3"/>
    <s v="Average"/>
    <s v="High Discount"/>
  </r>
  <r>
    <x v="7"/>
    <x v="17"/>
    <n v="195"/>
    <n v="360"/>
    <n v="165"/>
    <n v="0.45833333333333331"/>
    <n v="2"/>
    <n v="5"/>
    <s v="Excellent"/>
    <s v="High Discount"/>
  </r>
  <r>
    <x v="3"/>
    <x v="18"/>
    <n v="382"/>
    <n v="700"/>
    <n v="318"/>
    <n v="0.45428571428571429"/>
    <n v="17"/>
    <n v="2.6"/>
    <s v="Poor"/>
    <s v="High Discount"/>
  </r>
  <r>
    <x v="1"/>
    <x v="19"/>
    <n v="990"/>
    <n v="1814"/>
    <n v="824"/>
    <n v="0.45424476295479604"/>
    <n v="6"/>
    <n v="2.2000000000000002"/>
    <s v="Poor"/>
    <s v="High Discount"/>
  </r>
  <r>
    <x v="5"/>
    <x v="20"/>
    <n v="1600"/>
    <n v="2929"/>
    <n v="1329"/>
    <n v="0.45373847729600547"/>
    <n v="5"/>
    <n v="3.8"/>
    <s v="Average"/>
    <s v="High Discount"/>
  </r>
  <r>
    <x v="3"/>
    <x v="21"/>
    <n v="509"/>
    <n v="899"/>
    <n v="390"/>
    <n v="0.43381535038932145"/>
    <n v="5"/>
    <n v="3"/>
    <s v="Average"/>
    <s v="High Discount"/>
  </r>
  <r>
    <x v="1"/>
    <x v="22"/>
    <n v="345"/>
    <n v="602"/>
    <n v="257"/>
    <n v="0.42691029900332228"/>
    <n v="6"/>
    <n v="2.2999999999999998"/>
    <s v="Poor"/>
    <s v="High Discount"/>
  </r>
  <r>
    <x v="8"/>
    <x v="23"/>
    <n v="501"/>
    <n v="860"/>
    <n v="359"/>
    <n v="0.41744186046511628"/>
    <n v="6"/>
    <n v="4.5"/>
    <s v="Excellent"/>
    <s v="High Discount"/>
  </r>
  <r>
    <x v="6"/>
    <x v="24"/>
    <n v="389"/>
    <n v="656"/>
    <n v="267"/>
    <n v="0.40701219512195119"/>
    <n v="36"/>
    <n v="4.3"/>
    <s v="Average"/>
    <s v="High Discount"/>
  </r>
  <r>
    <x v="1"/>
    <x v="25"/>
    <n v="1620"/>
    <n v="2690"/>
    <n v="1070"/>
    <n v="0.39776951672862454"/>
    <n v="1"/>
    <n v="5"/>
    <s v="Excellent"/>
    <s v="Medium Discount"/>
  </r>
  <r>
    <x v="4"/>
    <x v="26"/>
    <n v="3750"/>
    <n v="6143"/>
    <n v="2393"/>
    <n v="0.38954908025394758"/>
    <n v="5"/>
    <n v="3"/>
    <s v="Average"/>
    <s v="Medium Discount"/>
  </r>
  <r>
    <x v="5"/>
    <x v="27"/>
    <n v="950"/>
    <n v="1525"/>
    <n v="575"/>
    <n v="0.37704918032786883"/>
    <n v="2"/>
    <n v="4.5"/>
    <s v="Excellent"/>
    <s v="Medium Discount"/>
  </r>
  <r>
    <x v="1"/>
    <x v="28"/>
    <n v="988"/>
    <n v="1580"/>
    <n v="592"/>
    <n v="0.37468354430379747"/>
    <n v="2"/>
    <n v="4"/>
    <s v="Average"/>
    <s v="Medium Discount"/>
  </r>
  <r>
    <x v="4"/>
    <x v="29"/>
    <n v="1580"/>
    <n v="2499"/>
    <n v="919"/>
    <n v="0.36774709883953582"/>
    <n v="7"/>
    <n v="4.7"/>
    <s v="Excellent"/>
    <s v="Medium Discount"/>
  </r>
  <r>
    <x v="8"/>
    <x v="30"/>
    <n v="420"/>
    <n v="647"/>
    <n v="227"/>
    <n v="0.3508500772797527"/>
    <n v="49"/>
    <n v="4.5999999999999996"/>
    <s v="Excellent"/>
    <s v="Medium Discount"/>
  </r>
  <r>
    <x v="1"/>
    <x v="31"/>
    <n v="880"/>
    <n v="1350"/>
    <n v="470"/>
    <n v="0.34814814814814815"/>
    <n v="6"/>
    <n v="4"/>
    <s v="Average"/>
    <s v="Medium Discount"/>
  </r>
  <r>
    <x v="0"/>
    <x v="32"/>
    <n v="980"/>
    <n v="1490"/>
    <n v="510"/>
    <n v="0.34228187919463088"/>
    <n v="12"/>
    <n v="4.7"/>
    <s v="Excellent"/>
    <s v="Medium Discount"/>
  </r>
  <r>
    <x v="2"/>
    <x v="33"/>
    <n v="990"/>
    <n v="1500"/>
    <n v="510"/>
    <n v="0.34"/>
    <n v="39"/>
    <n v="4.7"/>
    <s v="Excellent"/>
    <s v="Medium Discount"/>
  </r>
  <r>
    <x v="8"/>
    <x v="34"/>
    <n v="1680"/>
    <n v="2499"/>
    <n v="819"/>
    <n v="0.32773109243697479"/>
    <n v="9"/>
    <n v="4.2"/>
    <s v="Average"/>
    <s v="Medium Discount"/>
  </r>
  <r>
    <x v="0"/>
    <x v="35"/>
    <n v="1350"/>
    <n v="1990"/>
    <n v="640"/>
    <n v="0.32160804020100503"/>
    <n v="13"/>
    <n v="3.8"/>
    <s v="Average"/>
    <s v="Medium Discount"/>
  </r>
  <r>
    <x v="0"/>
    <x v="36"/>
    <n v="1758"/>
    <n v="2499"/>
    <n v="741"/>
    <n v="0.2965186074429772"/>
    <n v="20"/>
    <n v="4.0999999999999996"/>
    <s v="Average"/>
    <s v="Medium Discount"/>
  </r>
  <r>
    <x v="1"/>
    <x v="37"/>
    <n v="2300"/>
    <n v="3240"/>
    <n v="940"/>
    <n v="0.29012345679012347"/>
    <n v="5"/>
    <n v="3"/>
    <s v="Average"/>
    <s v="Medium Discount"/>
  </r>
  <r>
    <x v="2"/>
    <x v="38"/>
    <n v="1940"/>
    <n v="2650"/>
    <n v="710"/>
    <n v="0.26792452830188679"/>
    <n v="20"/>
    <n v="4.7"/>
    <s v="Excellent"/>
    <s v="Medium Discount"/>
  </r>
  <r>
    <x v="2"/>
    <x v="39"/>
    <n v="1980"/>
    <n v="2699"/>
    <n v="719"/>
    <n v="0.26639496109670247"/>
    <n v="32"/>
    <n v="4.5"/>
    <s v="Excellent"/>
    <s v="Medium Discount"/>
  </r>
  <r>
    <x v="4"/>
    <x v="40"/>
    <n v="1740"/>
    <n v="2356"/>
    <n v="616"/>
    <n v="0.26146010186757218"/>
    <n v="5"/>
    <n v="4.8"/>
    <s v="Excellent"/>
    <s v="Medium Discount"/>
  </r>
  <r>
    <x v="4"/>
    <x v="41"/>
    <n v="2199"/>
    <n v="2923"/>
    <n v="724"/>
    <n v="0.24769072870338693"/>
    <n v="24"/>
    <n v="4.5999999999999996"/>
    <s v="Excellent"/>
    <s v="Medium Discount"/>
  </r>
  <r>
    <x v="0"/>
    <x v="42"/>
    <n v="2319"/>
    <n v="3032"/>
    <n v="713"/>
    <n v="0.23515831134564644"/>
    <n v="55"/>
    <n v="4.5999999999999996"/>
    <s v="Excellent"/>
    <s v="Medium Discount"/>
  </r>
  <r>
    <x v="1"/>
    <x v="43"/>
    <n v="1650"/>
    <n v="2150"/>
    <n v="500"/>
    <n v="0.23255813953488372"/>
    <n v="14"/>
    <n v="4.4000000000000004"/>
    <s v="Average"/>
    <s v="Medium Discount"/>
  </r>
  <r>
    <x v="4"/>
    <x v="44"/>
    <n v="1220"/>
    <n v="1555"/>
    <n v="335"/>
    <n v="0.21543408360128619"/>
    <n v="16"/>
    <n v="2.9"/>
    <s v="Poor"/>
    <s v="Medium Discount"/>
  </r>
  <r>
    <x v="0"/>
    <x v="45"/>
    <n v="3640"/>
    <n v="4588"/>
    <n v="948"/>
    <n v="0.20662598081952921"/>
    <n v="1"/>
    <n v="5"/>
    <s v="Excellent"/>
    <s v="Medium Discount"/>
  </r>
  <r>
    <x v="4"/>
    <x v="46"/>
    <n v="799"/>
    <n v="999"/>
    <n v="200"/>
    <n v="0.20020020020020021"/>
    <n v="12"/>
    <n v="4.0999999999999996"/>
    <s v="Average"/>
    <s v="Medium Discount"/>
  </r>
  <r>
    <x v="1"/>
    <x v="47"/>
    <n v="2999"/>
    <n v="3699"/>
    <n v="700"/>
    <n v="0.18924033522573669"/>
    <n v="5"/>
    <n v="4.5999999999999996"/>
    <s v="Excellent"/>
    <s v="Low Discount"/>
  </r>
  <r>
    <x v="1"/>
    <x v="48"/>
    <n v="2880"/>
    <n v="3520"/>
    <n v="640"/>
    <n v="0.18181818181818182"/>
    <n v="12"/>
    <n v="3.8"/>
    <s v="Average"/>
    <s v="Low Discount"/>
  </r>
  <r>
    <x v="0"/>
    <x v="49"/>
    <n v="2170"/>
    <n v="2500"/>
    <n v="330"/>
    <n v="0.13200000000000001"/>
    <n v="6"/>
    <n v="2.5"/>
    <s v="Poor"/>
    <s v="Low Discount"/>
  </r>
  <r>
    <x v="4"/>
    <x v="50"/>
    <n v="2999"/>
    <n v="3290"/>
    <n v="291"/>
    <n v="8.8449848024316116E-2"/>
    <n v="15"/>
    <n v="4"/>
    <s v="Average"/>
    <s v="Low Discount"/>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
    <x v="0"/>
    <x v="0"/>
    <n v="2115"/>
    <n v="4700"/>
    <n v="2585"/>
    <x v="0"/>
    <x v="0"/>
    <n v="2.1"/>
    <x v="0"/>
    <x v="0"/>
  </r>
  <r>
    <n v="1"/>
    <x v="1"/>
    <x v="1"/>
    <n v="1274"/>
    <n v="2800"/>
    <n v="1526"/>
    <x v="1"/>
    <x v="1"/>
    <n v="4.8"/>
    <x v="1"/>
    <x v="0"/>
  </r>
  <r>
    <n v="1"/>
    <x v="1"/>
    <x v="2"/>
    <n v="2048"/>
    <n v="4500"/>
    <n v="2452"/>
    <x v="2"/>
    <x v="2"/>
    <n v="4.3"/>
    <x v="2"/>
    <x v="0"/>
  </r>
  <r>
    <n v="1"/>
    <x v="1"/>
    <x v="3"/>
    <n v="458"/>
    <n v="986"/>
    <n v="528"/>
    <x v="3"/>
    <x v="3"/>
    <n v="3"/>
    <x v="2"/>
    <x v="0"/>
  </r>
  <r>
    <n v="3"/>
    <x v="2"/>
    <x v="4"/>
    <n v="38"/>
    <n v="80"/>
    <n v="42"/>
    <x v="4"/>
    <x v="0"/>
    <n v="3.3"/>
    <x v="2"/>
    <x v="0"/>
  </r>
  <r>
    <n v="1"/>
    <x v="0"/>
    <x v="5"/>
    <n v="450"/>
    <n v="900"/>
    <n v="450"/>
    <x v="5"/>
    <x v="4"/>
    <n v="2"/>
    <x v="0"/>
    <x v="0"/>
  </r>
  <r>
    <n v="1"/>
    <x v="3"/>
    <x v="6"/>
    <n v="998"/>
    <n v="1966"/>
    <n v="968"/>
    <x v="6"/>
    <x v="5"/>
    <n v="4.5999999999999996"/>
    <x v="1"/>
    <x v="0"/>
  </r>
  <r>
    <n v="1"/>
    <x v="4"/>
    <x v="7"/>
    <n v="445"/>
    <n v="873"/>
    <n v="428"/>
    <x v="7"/>
    <x v="6"/>
    <n v="2.8"/>
    <x v="0"/>
    <x v="0"/>
  </r>
  <r>
    <n v="1"/>
    <x v="1"/>
    <x v="8"/>
    <n v="979"/>
    <n v="1920"/>
    <n v="941"/>
    <x v="8"/>
    <x v="4"/>
    <n v="5"/>
    <x v="1"/>
    <x v="0"/>
  </r>
  <r>
    <n v="1"/>
    <x v="5"/>
    <x v="9"/>
    <n v="2025"/>
    <n v="3971"/>
    <n v="1946"/>
    <x v="9"/>
    <x v="7"/>
    <n v="5"/>
    <x v="1"/>
    <x v="0"/>
  </r>
  <r>
    <n v="1"/>
    <x v="0"/>
    <x v="10"/>
    <n v="330"/>
    <n v="647"/>
    <n v="317"/>
    <x v="10"/>
    <x v="4"/>
    <n v="4"/>
    <x v="2"/>
    <x v="0"/>
  </r>
  <r>
    <n v="1"/>
    <x v="1"/>
    <x v="11"/>
    <n v="1820"/>
    <n v="3490"/>
    <n v="1670"/>
    <x v="11"/>
    <x v="8"/>
    <n v="4.3"/>
    <x v="2"/>
    <x v="0"/>
  </r>
  <r>
    <n v="1"/>
    <x v="1"/>
    <x v="12"/>
    <n v="1570"/>
    <n v="2988"/>
    <n v="1418"/>
    <x v="12"/>
    <x v="2"/>
    <n v="2.1"/>
    <x v="0"/>
    <x v="0"/>
  </r>
  <r>
    <n v="1"/>
    <x v="1"/>
    <x v="13"/>
    <n v="527"/>
    <n v="999"/>
    <n v="472"/>
    <x v="13"/>
    <x v="9"/>
    <n v="4.0999999999999996"/>
    <x v="2"/>
    <x v="0"/>
  </r>
  <r>
    <n v="1"/>
    <x v="1"/>
    <x v="14"/>
    <n v="552"/>
    <n v="1035"/>
    <n v="483"/>
    <x v="14"/>
    <x v="10"/>
    <n v="4.8"/>
    <x v="1"/>
    <x v="0"/>
  </r>
  <r>
    <n v="1"/>
    <x v="6"/>
    <x v="15"/>
    <n v="968"/>
    <n v="1814"/>
    <n v="846"/>
    <x v="15"/>
    <x v="11"/>
    <n v="2.2000000000000002"/>
    <x v="0"/>
    <x v="0"/>
  </r>
  <r>
    <n v="1"/>
    <x v="6"/>
    <x v="16"/>
    <n v="1189"/>
    <n v="2199"/>
    <n v="1010"/>
    <x v="16"/>
    <x v="4"/>
    <n v="3"/>
    <x v="2"/>
    <x v="0"/>
  </r>
  <r>
    <n v="1"/>
    <x v="7"/>
    <x v="17"/>
    <n v="195"/>
    <n v="360"/>
    <n v="165"/>
    <x v="17"/>
    <x v="12"/>
    <n v="5"/>
    <x v="1"/>
    <x v="0"/>
  </r>
  <r>
    <n v="1"/>
    <x v="3"/>
    <x v="18"/>
    <n v="382"/>
    <n v="700"/>
    <n v="318"/>
    <x v="18"/>
    <x v="13"/>
    <n v="2.6"/>
    <x v="0"/>
    <x v="0"/>
  </r>
  <r>
    <n v="1"/>
    <x v="1"/>
    <x v="19"/>
    <n v="990"/>
    <n v="1814"/>
    <n v="824"/>
    <x v="19"/>
    <x v="11"/>
    <n v="2.2000000000000002"/>
    <x v="0"/>
    <x v="0"/>
  </r>
  <r>
    <n v="1"/>
    <x v="5"/>
    <x v="20"/>
    <n v="1600"/>
    <n v="2929"/>
    <n v="1329"/>
    <x v="20"/>
    <x v="1"/>
    <n v="3.8"/>
    <x v="2"/>
    <x v="0"/>
  </r>
  <r>
    <n v="1"/>
    <x v="3"/>
    <x v="21"/>
    <n v="509"/>
    <n v="899"/>
    <n v="390"/>
    <x v="21"/>
    <x v="1"/>
    <n v="3"/>
    <x v="2"/>
    <x v="0"/>
  </r>
  <r>
    <n v="1"/>
    <x v="1"/>
    <x v="22"/>
    <n v="345"/>
    <n v="602"/>
    <n v="257"/>
    <x v="22"/>
    <x v="11"/>
    <n v="2.2999999999999998"/>
    <x v="0"/>
    <x v="0"/>
  </r>
  <r>
    <n v="1"/>
    <x v="8"/>
    <x v="23"/>
    <n v="501"/>
    <n v="860"/>
    <n v="359"/>
    <x v="23"/>
    <x v="11"/>
    <n v="4.5"/>
    <x v="1"/>
    <x v="0"/>
  </r>
  <r>
    <n v="1"/>
    <x v="6"/>
    <x v="24"/>
    <n v="389"/>
    <n v="656"/>
    <n v="267"/>
    <x v="24"/>
    <x v="14"/>
    <n v="4.3"/>
    <x v="2"/>
    <x v="0"/>
  </r>
  <r>
    <n v="1"/>
    <x v="1"/>
    <x v="25"/>
    <n v="1620"/>
    <n v="2690"/>
    <n v="1070"/>
    <x v="25"/>
    <x v="4"/>
    <n v="5"/>
    <x v="1"/>
    <x v="1"/>
  </r>
  <r>
    <n v="1"/>
    <x v="4"/>
    <x v="26"/>
    <n v="3750"/>
    <n v="6143"/>
    <n v="2393"/>
    <x v="26"/>
    <x v="1"/>
    <n v="3"/>
    <x v="2"/>
    <x v="1"/>
  </r>
  <r>
    <n v="115"/>
    <x v="5"/>
    <x v="27"/>
    <n v="950"/>
    <n v="1525"/>
    <n v="575"/>
    <x v="27"/>
    <x v="12"/>
    <n v="4.5"/>
    <x v="1"/>
    <x v="1"/>
  </r>
  <r>
    <n v="1"/>
    <x v="1"/>
    <x v="28"/>
    <n v="988"/>
    <n v="1580"/>
    <n v="592"/>
    <x v="28"/>
    <x v="12"/>
    <n v="4"/>
    <x v="2"/>
    <x v="1"/>
  </r>
  <r>
    <n v="1"/>
    <x v="4"/>
    <x v="29"/>
    <n v="1580"/>
    <n v="2499"/>
    <n v="919"/>
    <x v="29"/>
    <x v="2"/>
    <n v="4.7"/>
    <x v="1"/>
    <x v="1"/>
  </r>
  <r>
    <n v="1"/>
    <x v="8"/>
    <x v="30"/>
    <n v="420"/>
    <n v="647"/>
    <n v="227"/>
    <x v="30"/>
    <x v="15"/>
    <n v="4.5999999999999996"/>
    <x v="1"/>
    <x v="1"/>
  </r>
  <r>
    <n v="1"/>
    <x v="1"/>
    <x v="31"/>
    <n v="880"/>
    <n v="1350"/>
    <n v="470"/>
    <x v="31"/>
    <x v="11"/>
    <n v="4"/>
    <x v="2"/>
    <x v="1"/>
  </r>
  <r>
    <n v="1"/>
    <x v="0"/>
    <x v="32"/>
    <n v="980"/>
    <n v="1490"/>
    <n v="510"/>
    <x v="32"/>
    <x v="10"/>
    <n v="4.7"/>
    <x v="1"/>
    <x v="1"/>
  </r>
  <r>
    <n v="100"/>
    <x v="2"/>
    <x v="33"/>
    <n v="990"/>
    <n v="1500"/>
    <n v="510"/>
    <x v="33"/>
    <x v="16"/>
    <n v="4.7"/>
    <x v="1"/>
    <x v="1"/>
  </r>
  <r>
    <n v="1"/>
    <x v="8"/>
    <x v="34"/>
    <n v="1680"/>
    <n v="2499"/>
    <n v="819"/>
    <x v="34"/>
    <x v="8"/>
    <n v="4.2"/>
    <x v="2"/>
    <x v="1"/>
  </r>
  <r>
    <m/>
    <x v="0"/>
    <x v="35"/>
    <n v="1350"/>
    <n v="1990"/>
    <n v="640"/>
    <x v="35"/>
    <x v="0"/>
    <n v="3.8"/>
    <x v="2"/>
    <x v="1"/>
  </r>
  <r>
    <n v="1"/>
    <x v="0"/>
    <x v="36"/>
    <n v="1758"/>
    <n v="2499"/>
    <n v="741"/>
    <x v="36"/>
    <x v="17"/>
    <n v="4.0999999999999996"/>
    <x v="2"/>
    <x v="1"/>
  </r>
  <r>
    <n v="1"/>
    <x v="1"/>
    <x v="37"/>
    <n v="2300"/>
    <n v="3240"/>
    <n v="940"/>
    <x v="37"/>
    <x v="1"/>
    <n v="3"/>
    <x v="2"/>
    <x v="1"/>
  </r>
  <r>
    <n v="1"/>
    <x v="2"/>
    <x v="38"/>
    <n v="1940"/>
    <n v="2650"/>
    <n v="710"/>
    <x v="38"/>
    <x v="17"/>
    <n v="4.7"/>
    <x v="1"/>
    <x v="1"/>
  </r>
  <r>
    <n v="1"/>
    <x v="2"/>
    <x v="39"/>
    <n v="1980"/>
    <n v="2699"/>
    <n v="719"/>
    <x v="39"/>
    <x v="18"/>
    <n v="4.5"/>
    <x v="1"/>
    <x v="1"/>
  </r>
  <r>
    <n v="1"/>
    <x v="4"/>
    <x v="40"/>
    <n v="1740"/>
    <n v="2356"/>
    <n v="616"/>
    <x v="40"/>
    <x v="1"/>
    <n v="4.8"/>
    <x v="1"/>
    <x v="1"/>
  </r>
  <r>
    <n v="1"/>
    <x v="4"/>
    <x v="41"/>
    <n v="2199"/>
    <n v="2923"/>
    <n v="724"/>
    <x v="41"/>
    <x v="19"/>
    <n v="4.5999999999999996"/>
    <x v="1"/>
    <x v="1"/>
  </r>
  <r>
    <n v="137"/>
    <x v="0"/>
    <x v="42"/>
    <n v="2319"/>
    <n v="3032"/>
    <n v="713"/>
    <x v="42"/>
    <x v="20"/>
    <n v="4.5999999999999996"/>
    <x v="1"/>
    <x v="1"/>
  </r>
  <r>
    <n v="1"/>
    <x v="1"/>
    <x v="43"/>
    <n v="1650"/>
    <n v="2150"/>
    <n v="500"/>
    <x v="43"/>
    <x v="9"/>
    <n v="4.4000000000000004"/>
    <x v="2"/>
    <x v="1"/>
  </r>
  <r>
    <n v="1"/>
    <x v="4"/>
    <x v="44"/>
    <n v="1220"/>
    <n v="1555"/>
    <n v="335"/>
    <x v="44"/>
    <x v="21"/>
    <n v="2.9"/>
    <x v="0"/>
    <x v="1"/>
  </r>
  <r>
    <n v="1"/>
    <x v="0"/>
    <x v="45"/>
    <n v="3640"/>
    <n v="4588"/>
    <n v="948"/>
    <x v="45"/>
    <x v="4"/>
    <n v="5"/>
    <x v="1"/>
    <x v="1"/>
  </r>
  <r>
    <n v="1"/>
    <x v="4"/>
    <x v="46"/>
    <n v="799"/>
    <n v="999"/>
    <n v="200"/>
    <x v="46"/>
    <x v="10"/>
    <n v="4.0999999999999996"/>
    <x v="2"/>
    <x v="1"/>
  </r>
  <r>
    <n v="1"/>
    <x v="1"/>
    <x v="47"/>
    <n v="2999"/>
    <n v="3699"/>
    <n v="700"/>
    <x v="47"/>
    <x v="1"/>
    <n v="4.5999999999999996"/>
    <x v="1"/>
    <x v="2"/>
  </r>
  <r>
    <n v="1"/>
    <x v="1"/>
    <x v="48"/>
    <n v="2880"/>
    <n v="3520"/>
    <n v="640"/>
    <x v="48"/>
    <x v="10"/>
    <n v="3.8"/>
    <x v="2"/>
    <x v="2"/>
  </r>
  <r>
    <n v="5"/>
    <x v="0"/>
    <x v="49"/>
    <n v="2170"/>
    <n v="2500"/>
    <n v="330"/>
    <x v="49"/>
    <x v="11"/>
    <n v="2.5"/>
    <x v="0"/>
    <x v="2"/>
  </r>
  <r>
    <n v="1"/>
    <x v="4"/>
    <x v="50"/>
    <n v="2999"/>
    <n v="3290"/>
    <n v="291"/>
    <x v="50"/>
    <x v="22"/>
    <n v="4"/>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537848-F9B0-FA48-8204-2B897298B841}"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12" firstHeaderRow="0" firstDataRow="1" firstDataCol="1"/>
  <pivotFields count="11">
    <pivotField showAll="0"/>
    <pivotField axis="axisRow" showAll="0">
      <items count="11">
        <item x="9"/>
        <item x="7"/>
        <item x="6"/>
        <item x="2"/>
        <item x="0"/>
        <item x="1"/>
        <item x="3"/>
        <item x="4"/>
        <item x="5"/>
        <item x="8"/>
        <item t="default"/>
      </items>
    </pivotField>
    <pivotField showAll="0"/>
    <pivotField showAll="0"/>
    <pivotField showAll="0"/>
    <pivotField showAll="0"/>
    <pivotField dataField="1" numFmtId="9" showAll="0"/>
    <pivotField showAll="0"/>
    <pivotField dataField="1"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Ratings" fld="8" subtotal="average" baseField="0" baseItem="0" numFmtId="164"/>
    <dataField name="Average of Discount Percentage" fld="6" subtotal="average" baseField="0" baseItem="0" numFmtId="9"/>
  </dataFields>
  <formats count="13">
    <format dxfId="50">
      <pivotArea type="all" dataOnly="0" outline="0" fieldPosition="0"/>
    </format>
    <format dxfId="49">
      <pivotArea outline="0" collapsedLevelsAreSubtotals="1" fieldPosition="0"/>
    </format>
    <format dxfId="48">
      <pivotArea field="1" type="button" dataOnly="0" labelOnly="1" outline="0" axis="axisRow" fieldPosition="0"/>
    </format>
    <format dxfId="47">
      <pivotArea dataOnly="0" labelOnly="1" fieldPosition="0">
        <references count="1">
          <reference field="1" count="0"/>
        </references>
      </pivotArea>
    </format>
    <format dxfId="46">
      <pivotArea dataOnly="0" labelOnly="1" grandRow="1" outline="0" fieldPosition="0"/>
    </format>
    <format dxfId="45">
      <pivotArea dataOnly="0" labelOnly="1" outline="0" fieldPosition="0">
        <references count="1">
          <reference field="4294967294" count="1">
            <x v="0"/>
          </reference>
        </references>
      </pivotArea>
    </format>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grandRow="1" outline="0" fieldPosition="0"/>
    </format>
    <format dxfId="39">
      <pivotArea dataOnly="0" labelOnly="1" outline="0" fieldPosition="0">
        <references count="1">
          <reference field="4294967294" count="1">
            <x v="0"/>
          </reference>
        </references>
      </pivotArea>
    </format>
    <format dxfId="38">
      <pivotArea outline="0" collapsedLevelsAreSubtotals="1" fieldPosition="0">
        <references count="1">
          <reference field="4294967294" count="1" selected="0">
            <x v="0"/>
          </reference>
        </references>
      </pivotArea>
    </format>
  </format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95F53-859F-7A46-9B7A-5EA623A7D675}" name="PivotTable3" cacheId="7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F10" firstHeaderRow="0" firstDataRow="1" firstDataCol="1"/>
  <pivotFields count="11">
    <pivotField showAll="0">
      <items count="8">
        <item x="0"/>
        <item x="1"/>
        <item x="6"/>
        <item x="3"/>
        <item x="2"/>
        <item x="5"/>
        <item x="4"/>
        <item t="default"/>
      </items>
    </pivotField>
    <pivotField axis="axisRow" showAll="0">
      <items count="11">
        <item x="6"/>
        <item x="3"/>
        <item x="7"/>
        <item x="4"/>
        <item x="5"/>
        <item x="1"/>
        <item x="0"/>
        <item x="2"/>
        <item x="8"/>
        <item h="1" x="9"/>
        <item t="default"/>
      </items>
    </pivotField>
    <pivotField showAll="0">
      <items count="53">
        <item x="33"/>
        <item x="27"/>
        <item x="35"/>
        <item x="32"/>
        <item x="7"/>
        <item x="20"/>
        <item x="42"/>
        <item x="50"/>
        <item x="26"/>
        <item x="6"/>
        <item x="4"/>
        <item x="14"/>
        <item x="49"/>
        <item x="0"/>
        <item x="36"/>
        <item x="39"/>
        <item x="38"/>
        <item x="15"/>
        <item x="18"/>
        <item x="19"/>
        <item x="8"/>
        <item x="28"/>
        <item x="25"/>
        <item x="12"/>
        <item x="30"/>
        <item x="43"/>
        <item x="46"/>
        <item x="10"/>
        <item x="45"/>
        <item x="37"/>
        <item x="2"/>
        <item x="9"/>
        <item x="23"/>
        <item x="1"/>
        <item x="11"/>
        <item x="31"/>
        <item x="47"/>
        <item x="16"/>
        <item x="13"/>
        <item x="34"/>
        <item x="3"/>
        <item x="17"/>
        <item x="40"/>
        <item x="41"/>
        <item x="48"/>
        <item x="24"/>
        <item x="44"/>
        <item x="5"/>
        <item x="22"/>
        <item x="29"/>
        <item x="21"/>
        <item x="51"/>
        <item t="default"/>
      </items>
    </pivotField>
    <pivotField showAll="0">
      <items count="51">
        <item x="4"/>
        <item x="17"/>
        <item x="10"/>
        <item x="22"/>
        <item x="18"/>
        <item x="24"/>
        <item x="30"/>
        <item x="7"/>
        <item x="5"/>
        <item x="3"/>
        <item x="23"/>
        <item x="21"/>
        <item x="13"/>
        <item x="14"/>
        <item x="45"/>
        <item x="31"/>
        <item x="27"/>
        <item x="15"/>
        <item x="8"/>
        <item x="32"/>
        <item x="28"/>
        <item x="19"/>
        <item x="6"/>
        <item x="16"/>
        <item x="43"/>
        <item x="1"/>
        <item x="34"/>
        <item x="12"/>
        <item x="29"/>
        <item x="20"/>
        <item x="25"/>
        <item x="42"/>
        <item x="33"/>
        <item x="39"/>
        <item x="35"/>
        <item x="11"/>
        <item x="37"/>
        <item x="38"/>
        <item x="9"/>
        <item x="2"/>
        <item x="0"/>
        <item x="48"/>
        <item x="40"/>
        <item x="36"/>
        <item x="41"/>
        <item x="47"/>
        <item x="46"/>
        <item x="44"/>
        <item x="26"/>
        <item x="49"/>
        <item t="default"/>
      </items>
    </pivotField>
    <pivotField showAll="0">
      <items count="48">
        <item x="4"/>
        <item x="17"/>
        <item x="21"/>
        <item x="10"/>
        <item x="23"/>
        <item x="18"/>
        <item x="22"/>
        <item x="7"/>
        <item x="20"/>
        <item x="5"/>
        <item x="3"/>
        <item x="13"/>
        <item x="14"/>
        <item x="29"/>
        <item x="30"/>
        <item x="31"/>
        <item x="26"/>
        <item x="40"/>
        <item x="27"/>
        <item x="15"/>
        <item x="8"/>
        <item x="6"/>
        <item x="32"/>
        <item x="39"/>
        <item x="16"/>
        <item x="36"/>
        <item x="28"/>
        <item x="44"/>
        <item x="34"/>
        <item x="24"/>
        <item x="35"/>
        <item x="1"/>
        <item x="37"/>
        <item x="19"/>
        <item x="12"/>
        <item x="38"/>
        <item x="33"/>
        <item x="45"/>
        <item x="11"/>
        <item x="43"/>
        <item x="42"/>
        <item x="9"/>
        <item x="2"/>
        <item x="41"/>
        <item x="0"/>
        <item x="25"/>
        <item x="46"/>
        <item t="default"/>
      </items>
    </pivotField>
    <pivotField showAll="0">
      <items count="51">
        <item x="4"/>
        <item x="17"/>
        <item x="45"/>
        <item x="30"/>
        <item x="22"/>
        <item x="24"/>
        <item x="48"/>
        <item x="10"/>
        <item x="18"/>
        <item x="47"/>
        <item x="43"/>
        <item x="23"/>
        <item x="21"/>
        <item x="7"/>
        <item x="5"/>
        <item x="31"/>
        <item x="13"/>
        <item x="14"/>
        <item x="42"/>
        <item x="32"/>
        <item x="3"/>
        <item x="27"/>
        <item x="28"/>
        <item x="39"/>
        <item x="34"/>
        <item x="46"/>
        <item x="37"/>
        <item x="41"/>
        <item x="38"/>
        <item x="40"/>
        <item x="35"/>
        <item x="33"/>
        <item x="19"/>
        <item x="15"/>
        <item x="29"/>
        <item x="36"/>
        <item x="8"/>
        <item x="44"/>
        <item x="6"/>
        <item x="16"/>
        <item x="25"/>
        <item x="20"/>
        <item x="12"/>
        <item x="1"/>
        <item x="11"/>
        <item x="9"/>
        <item x="26"/>
        <item x="2"/>
        <item x="0"/>
        <item x="49"/>
        <item t="default"/>
      </items>
    </pivotField>
    <pivotField dataField="1" showAll="0">
      <items count="53">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1"/>
        <item t="default"/>
      </items>
    </pivotField>
    <pivotField dataField="1" showAll="0">
      <items count="25">
        <item x="4"/>
        <item x="12"/>
        <item x="7"/>
        <item x="1"/>
        <item x="11"/>
        <item x="2"/>
        <item x="8"/>
        <item x="3"/>
        <item x="10"/>
        <item x="0"/>
        <item x="9"/>
        <item x="22"/>
        <item x="21"/>
        <item x="13"/>
        <item x="17"/>
        <item x="19"/>
        <item x="18"/>
        <item x="14"/>
        <item x="16"/>
        <item x="5"/>
        <item x="15"/>
        <item x="20"/>
        <item x="6"/>
        <item x="23"/>
        <item t="default"/>
      </items>
    </pivotField>
    <pivotField dataField="1" showAll="0">
      <items count="23">
        <item x="5"/>
        <item x="0"/>
        <item x="11"/>
        <item x="14"/>
        <item x="20"/>
        <item x="12"/>
        <item x="7"/>
        <item x="19"/>
        <item x="3"/>
        <item x="4"/>
        <item x="13"/>
        <item x="9"/>
        <item x="10"/>
        <item x="17"/>
        <item x="2"/>
        <item x="18"/>
        <item x="15"/>
        <item x="6"/>
        <item x="16"/>
        <item x="1"/>
        <item x="8"/>
        <item x="21"/>
        <item t="default"/>
      </items>
    </pivotField>
    <pivotField dataField="1" showAll="0">
      <items count="5">
        <item x="2"/>
        <item h="1" x="1"/>
        <item h="1" x="0"/>
        <item h="1" x="3"/>
        <item t="default"/>
      </items>
    </pivotField>
    <pivotField dataField="1" showAll="0">
      <items count="5">
        <item x="0"/>
        <item x="2"/>
        <item h="1" x="1"/>
        <item h="1" x="3"/>
        <item t="default"/>
      </items>
    </pivotField>
  </pivotFields>
  <rowFields count="1">
    <field x="1"/>
  </rowFields>
  <rowItems count="9">
    <i>
      <x/>
    </i>
    <i>
      <x v="1"/>
    </i>
    <i>
      <x v="3"/>
    </i>
    <i>
      <x v="4"/>
    </i>
    <i>
      <x v="5"/>
    </i>
    <i>
      <x v="6"/>
    </i>
    <i>
      <x v="7"/>
    </i>
    <i>
      <x v="8"/>
    </i>
    <i t="grand">
      <x/>
    </i>
  </rowItems>
  <colFields count="1">
    <field x="-2"/>
  </colFields>
  <colItems count="5">
    <i>
      <x/>
    </i>
    <i i="1">
      <x v="1"/>
    </i>
    <i i="2">
      <x v="2"/>
    </i>
    <i i="3">
      <x v="3"/>
    </i>
    <i i="4">
      <x v="4"/>
    </i>
  </colItems>
  <dataFields count="5">
    <dataField name="Sum of Ratings" fld="8" baseField="0" baseItem="0"/>
    <dataField name="Sum of Reviews" fld="7" baseField="0" baseItem="0"/>
    <dataField name="Sum of Discount Percentage" fld="6" baseField="0" baseItem="0"/>
    <dataField name="Count of Categorization (Poor,Average &amp; Excellent)" fld="9" subtotal="count" baseField="0" baseItem="0"/>
    <dataField name="Count of Categorization (Low, Medium &amp; High Discount)" fld="10" subtotal="count" baseField="0" baseItem="0"/>
  </dataFields>
  <formats count="30">
    <format dxfId="37">
      <pivotArea collapsedLevelsAreSubtotals="1" fieldPosition="0">
        <references count="1">
          <reference field="1" count="0"/>
        </references>
      </pivotArea>
    </format>
    <format dxfId="36">
      <pivotArea outline="0" collapsedLevelsAreSubtotals="1" fieldPosition="0"/>
    </format>
    <format dxfId="35">
      <pivotArea dataOnly="0" labelOnly="1" outline="0" axis="axisValues" fieldPosition="0"/>
    </format>
    <format dxfId="34">
      <pivotArea outline="0" collapsedLevelsAreSubtotals="1" fieldPosition="0"/>
    </format>
    <format dxfId="33">
      <pivotArea dataOnly="0" labelOnly="1" outline="0" axis="axisValues" fieldPosition="0"/>
    </format>
    <format dxfId="32">
      <pivotArea grandRow="1" outline="0" collapsedLevelsAreSubtotals="1" fieldPosition="0"/>
    </format>
    <format dxfId="31">
      <pivotArea field="1" type="button" dataOnly="0" labelOnly="1" outline="0" axis="axisRow"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 dxfId="11">
      <pivotArea dataOnly="0" labelOnly="1" fieldPosition="0">
        <references count="1">
          <reference field="1" count="0"/>
        </references>
      </pivotArea>
    </format>
    <format dxfId="10">
      <pivotArea dataOnly="0" labelOnly="1" fieldPosition="0">
        <references count="1">
          <reference field="1" count="0"/>
        </references>
      </pivotArea>
    </format>
    <format dxfId="9">
      <pivotArea field="1" type="button" dataOnly="0" labelOnly="1" outline="0" axis="axisRow" fieldPosition="0"/>
    </format>
    <format dxfId="8">
      <pivotArea dataOnly="0" labelOnly="1" outline="0" fieldPosition="0">
        <references count="1">
          <reference field="4294967294" count="5">
            <x v="0"/>
            <x v="1"/>
            <x v="2"/>
            <x v="3"/>
            <x v="4"/>
          </reference>
        </references>
      </pivotArea>
    </format>
  </formats>
  <chartFormats count="14">
    <chartFormat chart="8" format="42" series="1">
      <pivotArea type="data" outline="0" fieldPosition="0">
        <references count="1">
          <reference field="4294967294" count="1" selected="0">
            <x v="0"/>
          </reference>
        </references>
      </pivotArea>
    </chartFormat>
    <chartFormat chart="8" format="43" series="1">
      <pivotArea type="data" outline="0" fieldPosition="0">
        <references count="1">
          <reference field="4294967294" count="1" selected="0">
            <x v="1"/>
          </reference>
        </references>
      </pivotArea>
    </chartFormat>
    <chartFormat chart="8" format="44" series="1">
      <pivotArea type="data" outline="0" fieldPosition="0">
        <references count="1">
          <reference field="4294967294" count="1" selected="0">
            <x v="2"/>
          </reference>
        </references>
      </pivotArea>
    </chartFormat>
    <chartFormat chart="8" format="45" series="1">
      <pivotArea type="data" outline="0" fieldPosition="0">
        <references count="1">
          <reference field="4294967294" count="1" selected="0">
            <x v="3"/>
          </reference>
        </references>
      </pivotArea>
    </chartFormat>
    <chartFormat chart="8" format="46" series="1">
      <pivotArea type="data" outline="0" fieldPosition="0">
        <references count="1">
          <reference field="4294967294" count="1" selected="0">
            <x v="4"/>
          </reference>
        </references>
      </pivotArea>
    </chartFormat>
    <chartFormat chart="8" format="47" series="1">
      <pivotArea type="data" outline="0" fieldPosition="0">
        <references count="2">
          <reference field="4294967294" count="1" selected="0">
            <x v="0"/>
          </reference>
          <reference field="1" count="1" selected="0">
            <x v="5"/>
          </reference>
        </references>
      </pivotArea>
    </chartFormat>
    <chartFormat chart="8" format="48" series="1">
      <pivotArea type="data" outline="0" fieldPosition="0">
        <references count="2">
          <reference field="4294967294" count="1" selected="0">
            <x v="0"/>
          </reference>
          <reference field="1" count="1" selected="0">
            <x v="6"/>
          </reference>
        </references>
      </pivotArea>
    </chartFormat>
    <chartFormat chart="8" format="49" series="1">
      <pivotArea type="data" outline="0" fieldPosition="0">
        <references count="2">
          <reference field="4294967294" count="1" selected="0">
            <x v="0"/>
          </reference>
          <reference field="1" count="1" selected="0">
            <x v="7"/>
          </reference>
        </references>
      </pivotArea>
    </chartFormat>
    <chartFormat chart="8" format="50" series="1">
      <pivotArea type="data" outline="0" fieldPosition="0">
        <references count="2">
          <reference field="4294967294" count="1" selected="0">
            <x v="0"/>
          </reference>
          <reference field="1" count="1" selected="0">
            <x v="8"/>
          </reference>
        </references>
      </pivotArea>
    </chartFormat>
    <chartFormat chart="12" format="56" series="1">
      <pivotArea type="data" outline="0" fieldPosition="0">
        <references count="1">
          <reference field="4294967294" count="1" selected="0">
            <x v="0"/>
          </reference>
        </references>
      </pivotArea>
    </chartFormat>
    <chartFormat chart="12" format="57" series="1">
      <pivotArea type="data" outline="0" fieldPosition="0">
        <references count="1">
          <reference field="4294967294" count="1" selected="0">
            <x v="1"/>
          </reference>
        </references>
      </pivotArea>
    </chartFormat>
    <chartFormat chart="12" format="58" series="1">
      <pivotArea type="data" outline="0" fieldPosition="0">
        <references count="1">
          <reference field="4294967294" count="1" selected="0">
            <x v="2"/>
          </reference>
        </references>
      </pivotArea>
    </chartFormat>
    <chartFormat chart="12" format="59" series="1">
      <pivotArea type="data" outline="0" fieldPosition="0">
        <references count="1">
          <reference field="4294967294" count="1" selected="0">
            <x v="3"/>
          </reference>
        </references>
      </pivotArea>
    </chartFormat>
    <chartFormat chart="12" format="60"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4C62C0-12C2-4A49-9521-19BC4CCB98CA}" name="PivotTable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C2" firstHeaderRow="0" firstDataRow="1" firstDataCol="0"/>
  <pivotFields count="10">
    <pivotField dataField="1" showAll="0">
      <items count="10">
        <item x="6"/>
        <item h="1" x="3"/>
        <item h="1" x="7"/>
        <item h="1" x="4"/>
        <item h="1" x="5"/>
        <item h="1" x="1"/>
        <item h="1" x="0"/>
        <item h="1" x="2"/>
        <item h="1" x="8"/>
        <item t="default"/>
      </items>
    </pivotField>
    <pivotField showAll="0">
      <items count="52">
        <item x="33"/>
        <item x="27"/>
        <item x="35"/>
        <item x="32"/>
        <item x="7"/>
        <item x="20"/>
        <item x="42"/>
        <item x="50"/>
        <item x="26"/>
        <item x="6"/>
        <item x="4"/>
        <item x="14"/>
        <item x="49"/>
        <item x="0"/>
        <item x="36"/>
        <item x="39"/>
        <item x="38"/>
        <item x="15"/>
        <item x="18"/>
        <item x="19"/>
        <item x="8"/>
        <item x="28"/>
        <item x="25"/>
        <item x="12"/>
        <item x="30"/>
        <item x="43"/>
        <item x="46"/>
        <item x="10"/>
        <item x="45"/>
        <item x="37"/>
        <item x="2"/>
        <item x="9"/>
        <item x="23"/>
        <item x="1"/>
        <item x="11"/>
        <item x="31"/>
        <item x="47"/>
        <item x="16"/>
        <item x="13"/>
        <item x="34"/>
        <item x="3"/>
        <item x="17"/>
        <item x="40"/>
        <item x="41"/>
        <item x="48"/>
        <item x="24"/>
        <item x="44"/>
        <item x="5"/>
        <item x="22"/>
        <item x="29"/>
        <item x="21"/>
        <item t="default"/>
      </items>
    </pivotField>
    <pivotField numFmtId="1" showAll="0"/>
    <pivotField numFmtId="1" showAll="0"/>
    <pivotField numFmtId="1" showAll="0"/>
    <pivotField numFmtId="9" showAll="0"/>
    <pivotField dataField="1" showAll="0"/>
    <pivotField dataField="1" showAll="0"/>
    <pivotField showAll="0"/>
    <pivotField showAll="0"/>
  </pivotFields>
  <rowItems count="1">
    <i/>
  </rowItems>
  <colFields count="1">
    <field x="-2"/>
  </colFields>
  <colItems count="3">
    <i>
      <x/>
    </i>
    <i i="1">
      <x v="1"/>
    </i>
    <i i="2">
      <x v="2"/>
    </i>
  </colItems>
  <dataFields count="3">
    <dataField name="Sum of Ratings" fld="7" baseField="0" baseItem="0"/>
    <dataField name="Sum of Reviews" fld="6" baseField="0" baseItem="0"/>
    <dataField name="Count of Category" fld="0" subtotal="count" baseField="0" baseItem="0"/>
  </dataFields>
  <formats count="2">
    <format dxfId="7">
      <pivotArea outline="0" collapsedLevelsAreSubtotals="1" fieldPosition="0"/>
    </format>
    <format dxfId="6">
      <pivotArea outline="0" collapsedLevelsAreSubtotals="1" fieldPosition="0"/>
    </format>
  </format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AF6DCD-116A-8548-B105-303247D98787}" name="PivotTable8"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8" firstHeaderRow="1" firstDataRow="1" firstDataCol="1"/>
  <pivotFields count="11">
    <pivotField showAll="0"/>
    <pivotField axis="axisRow" showAll="0">
      <items count="10">
        <item x="6"/>
        <item x="3"/>
        <item x="7"/>
        <item x="4"/>
        <item x="5"/>
        <item x="1"/>
        <item x="0"/>
        <item x="2"/>
        <item x="8"/>
        <item t="default"/>
      </items>
    </pivotField>
    <pivotField showAll="0">
      <items count="52">
        <item x="33"/>
        <item x="27"/>
        <item x="35"/>
        <item x="32"/>
        <item x="7"/>
        <item x="20"/>
        <item x="42"/>
        <item x="50"/>
        <item x="26"/>
        <item x="6"/>
        <item x="4"/>
        <item x="14"/>
        <item x="49"/>
        <item x="0"/>
        <item x="36"/>
        <item x="39"/>
        <item x="38"/>
        <item x="15"/>
        <item x="18"/>
        <item x="19"/>
        <item x="8"/>
        <item x="28"/>
        <item x="25"/>
        <item x="12"/>
        <item x="30"/>
        <item x="43"/>
        <item x="46"/>
        <item x="10"/>
        <item x="45"/>
        <item x="37"/>
        <item x="2"/>
        <item x="9"/>
        <item x="23"/>
        <item x="1"/>
        <item x="11"/>
        <item x="31"/>
        <item x="47"/>
        <item x="16"/>
        <item x="13"/>
        <item x="34"/>
        <item x="3"/>
        <item x="17"/>
        <item x="40"/>
        <item x="41"/>
        <item x="48"/>
        <item x="24"/>
        <item x="44"/>
        <item x="5"/>
        <item x="22"/>
        <item x="29"/>
        <item x="21"/>
        <item t="default"/>
      </items>
    </pivotField>
    <pivotField numFmtId="1" showAll="0"/>
    <pivotField numFmtId="1" showAll="0"/>
    <pivotField numFmtId="1" showAll="0"/>
    <pivotField dataField="1" numFmtId="9" showAll="0">
      <items count="52">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4">
        <item x="4"/>
        <item x="12"/>
        <item x="7"/>
        <item x="1"/>
        <item x="11"/>
        <item x="2"/>
        <item x="8"/>
        <item x="3"/>
        <item x="10"/>
        <item x="0"/>
        <item x="9"/>
        <item x="22"/>
        <item x="21"/>
        <item x="13"/>
        <item x="17"/>
        <item x="19"/>
        <item x="18"/>
        <item x="14"/>
        <item x="16"/>
        <item x="5"/>
        <item x="15"/>
        <item x="20"/>
        <item x="6"/>
        <item t="default"/>
      </items>
    </pivotField>
    <pivotField showAll="0"/>
    <pivotField showAll="0">
      <items count="4">
        <item x="2"/>
        <item x="1"/>
        <item x="0"/>
        <item t="default"/>
      </items>
    </pivotField>
    <pivotField showAll="0">
      <items count="4">
        <item h="1" x="0"/>
        <item x="2"/>
        <item h="1" x="1"/>
        <item t="default"/>
      </items>
    </pivotField>
  </pivotFields>
  <rowFields count="1">
    <field x="1"/>
  </rowFields>
  <rowItems count="4">
    <i>
      <x v="3"/>
    </i>
    <i>
      <x v="5"/>
    </i>
    <i>
      <x v="6"/>
    </i>
    <i t="grand">
      <x/>
    </i>
  </rowItems>
  <colItems count="1">
    <i/>
  </colItems>
  <dataFields count="1">
    <dataField name="Sum of Discount Percentage" fld="6" baseField="0" baseItem="0" numFmtId="9"/>
  </dataFields>
  <chartFormats count="2">
    <chartFormat chart="0" format="73" series="1">
      <pivotArea type="data" outline="0" fieldPosition="0">
        <references count="1">
          <reference field="4294967294" count="1" selected="0">
            <x v="0"/>
          </reference>
        </references>
      </pivotArea>
    </chartFormat>
    <chartFormat chart="2" format="7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10417E5-E5F2-114A-8C31-F62DBF5E4016}" sourceName="Category">
  <pivotTables>
    <pivotTable tabId="17" name="PivotTable7"/>
  </pivotTables>
  <data>
    <tabular pivotCacheId="895583641">
      <items count="9">
        <i x="6" s="1"/>
        <i x="3"/>
        <i x="7"/>
        <i x="4"/>
        <i x="5"/>
        <i x="1"/>
        <i x="0"/>
        <i x="2"/>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zation__Poor_Average___Excellent" xr10:uid="{059AA7B7-F9DF-174A-891E-D990390540A6}" sourceName="Categorization (Poor,Average &amp; Excellent)">
  <pivotTables>
    <pivotTable tabId="11" name="PivotTable3"/>
  </pivotTables>
  <data>
    <tabular pivotCacheId="153382532">
      <items count="4">
        <i x="2" s="1"/>
        <i x="1"/>
        <i x="0"/>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zation_2" xr10:uid="{D9A52438-D702-A045-9124-883ADCEA0121}" sourceName="Categorization 2">
  <pivotTables>
    <pivotTable tabId="19" name="PivotTable8"/>
  </pivotTables>
  <data>
    <tabular pivotCacheId="179852716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A431D03-6456-2748-ABB0-50DF50DB0B26}" cache="Slicer_Category" caption="Category" rowHeight="251883"/>
  <slicer name="Categorization (Poor,Average &amp; Excellent)" xr10:uid="{13066BE8-B333-2A47-8F4D-73D3518E6475}" cache="Slicer_Categorization__Poor_Average___Excellent" caption="Categorization (Poor,Average &amp; Excellent)" rowHeight="251883"/>
  <slicer name="Categorization 2" xr10:uid="{3D35DDBE-D91F-B443-9507-D083E29255FD}" cache="Slicer_Categorization_2" caption="Categorization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5F556-62F1-B546-8C08-8B0B0B50A73A}">
  <dimension ref="A1:F116"/>
  <sheetViews>
    <sheetView topLeftCell="A54" zoomScale="131" workbookViewId="0">
      <selection activeCell="G141" sqref="G141"/>
    </sheetView>
  </sheetViews>
  <sheetFormatPr baseColWidth="10" defaultRowHeight="16" x14ac:dyDescent="0.2"/>
  <sheetData>
    <row r="1" spans="1:6" x14ac:dyDescent="0.2">
      <c r="A1" t="s">
        <v>0</v>
      </c>
      <c r="B1" t="s">
        <v>1</v>
      </c>
      <c r="C1" t="s">
        <v>2</v>
      </c>
      <c r="D1" t="s">
        <v>3</v>
      </c>
      <c r="E1" t="s">
        <v>4</v>
      </c>
      <c r="F1" t="s">
        <v>5</v>
      </c>
    </row>
    <row r="2" spans="1:6" x14ac:dyDescent="0.2">
      <c r="A2" t="s">
        <v>6</v>
      </c>
      <c r="B2" t="s">
        <v>7</v>
      </c>
      <c r="C2" t="s">
        <v>8</v>
      </c>
      <c r="D2" s="1">
        <v>0.38</v>
      </c>
      <c r="E2">
        <v>-2</v>
      </c>
      <c r="F2" t="s">
        <v>9</v>
      </c>
    </row>
    <row r="3" spans="1:6" x14ac:dyDescent="0.2">
      <c r="A3" t="s">
        <v>10</v>
      </c>
      <c r="B3" t="s">
        <v>11</v>
      </c>
      <c r="C3" t="s">
        <v>12</v>
      </c>
      <c r="D3" s="1">
        <v>0.47</v>
      </c>
      <c r="E3">
        <v>-14</v>
      </c>
      <c r="F3" t="s">
        <v>13</v>
      </c>
    </row>
    <row r="4" spans="1:6" x14ac:dyDescent="0.2">
      <c r="A4" t="s">
        <v>14</v>
      </c>
      <c r="B4" t="s">
        <v>15</v>
      </c>
      <c r="C4" t="s">
        <v>16</v>
      </c>
      <c r="D4" s="1">
        <v>0.25</v>
      </c>
      <c r="E4">
        <v>-24</v>
      </c>
      <c r="F4" t="s">
        <v>17</v>
      </c>
    </row>
    <row r="5" spans="1:6" x14ac:dyDescent="0.2">
      <c r="A5" t="s">
        <v>18</v>
      </c>
      <c r="B5" t="s">
        <v>19</v>
      </c>
      <c r="C5" t="s">
        <v>20</v>
      </c>
      <c r="D5" s="1">
        <v>0.37</v>
      </c>
      <c r="E5">
        <v>-7</v>
      </c>
      <c r="F5" t="s">
        <v>21</v>
      </c>
    </row>
    <row r="6" spans="1:6" x14ac:dyDescent="0.2">
      <c r="A6" t="s">
        <v>22</v>
      </c>
      <c r="B6" t="s">
        <v>23</v>
      </c>
      <c r="C6" t="s">
        <v>24</v>
      </c>
      <c r="D6" s="1">
        <v>0.26</v>
      </c>
      <c r="E6">
        <v>-5</v>
      </c>
      <c r="F6" t="s">
        <v>25</v>
      </c>
    </row>
    <row r="7" spans="1:6" x14ac:dyDescent="0.2">
      <c r="A7" t="s">
        <v>26</v>
      </c>
      <c r="B7" t="s">
        <v>27</v>
      </c>
      <c r="C7" t="s">
        <v>28</v>
      </c>
      <c r="D7" s="1">
        <v>0.09</v>
      </c>
      <c r="E7">
        <v>-15</v>
      </c>
      <c r="F7" t="s">
        <v>29</v>
      </c>
    </row>
    <row r="8" spans="1:6" x14ac:dyDescent="0.2">
      <c r="A8" t="s">
        <v>30</v>
      </c>
      <c r="B8" t="s">
        <v>31</v>
      </c>
      <c r="C8" t="s">
        <v>32</v>
      </c>
      <c r="D8" s="1">
        <v>0.24</v>
      </c>
      <c r="E8">
        <v>-55</v>
      </c>
      <c r="F8" t="s">
        <v>17</v>
      </c>
    </row>
    <row r="9" spans="1:6" x14ac:dyDescent="0.2">
      <c r="A9" t="s">
        <v>33</v>
      </c>
      <c r="B9" t="s">
        <v>34</v>
      </c>
      <c r="C9" t="s">
        <v>19</v>
      </c>
      <c r="D9" s="1">
        <v>0.37</v>
      </c>
      <c r="E9">
        <v>-2</v>
      </c>
      <c r="F9" t="s">
        <v>29</v>
      </c>
    </row>
    <row r="10" spans="1:6" x14ac:dyDescent="0.2">
      <c r="A10" t="s">
        <v>35</v>
      </c>
      <c r="B10" t="s">
        <v>36</v>
      </c>
      <c r="C10" t="s">
        <v>37</v>
      </c>
      <c r="D10" s="1">
        <v>0.55000000000000004</v>
      </c>
      <c r="E10">
        <v>-5</v>
      </c>
      <c r="F10" t="s">
        <v>25</v>
      </c>
    </row>
    <row r="11" spans="1:6" x14ac:dyDescent="0.2">
      <c r="A11" t="s">
        <v>38</v>
      </c>
      <c r="B11" t="s">
        <v>39</v>
      </c>
      <c r="C11" t="s">
        <v>40</v>
      </c>
      <c r="D11" s="1">
        <v>0.45</v>
      </c>
      <c r="E11">
        <v>-5</v>
      </c>
      <c r="F11" t="s">
        <v>41</v>
      </c>
    </row>
    <row r="12" spans="1:6" x14ac:dyDescent="0.2">
      <c r="A12" t="s">
        <v>42</v>
      </c>
      <c r="B12" t="s">
        <v>43</v>
      </c>
      <c r="C12" t="s">
        <v>12</v>
      </c>
      <c r="D12" s="1">
        <v>0.2</v>
      </c>
      <c r="E12">
        <v>-12</v>
      </c>
      <c r="F12" t="s">
        <v>13</v>
      </c>
    </row>
    <row r="13" spans="1:6" x14ac:dyDescent="0.2">
      <c r="A13" t="s">
        <v>44</v>
      </c>
      <c r="B13" t="s">
        <v>45</v>
      </c>
      <c r="C13" t="s">
        <v>46</v>
      </c>
      <c r="D13" s="1">
        <v>0.34</v>
      </c>
      <c r="E13">
        <v>-39</v>
      </c>
      <c r="F13" t="s">
        <v>21</v>
      </c>
    </row>
    <row r="14" spans="1:6" x14ac:dyDescent="0.2">
      <c r="A14" t="s">
        <v>47</v>
      </c>
      <c r="B14" t="s">
        <v>48</v>
      </c>
      <c r="C14" t="s">
        <v>49</v>
      </c>
      <c r="D14" s="1">
        <v>0.47</v>
      </c>
      <c r="E14">
        <v>-12</v>
      </c>
      <c r="F14" t="s">
        <v>25</v>
      </c>
    </row>
    <row r="15" spans="1:6" x14ac:dyDescent="0.2">
      <c r="A15" t="s">
        <v>50</v>
      </c>
      <c r="B15" t="s">
        <v>51</v>
      </c>
      <c r="C15" t="s">
        <v>52</v>
      </c>
      <c r="D15" s="1">
        <v>0.42</v>
      </c>
      <c r="E15">
        <v>-6</v>
      </c>
      <c r="F15" t="s">
        <v>9</v>
      </c>
    </row>
    <row r="16" spans="1:6" x14ac:dyDescent="0.2">
      <c r="A16" t="s">
        <v>53</v>
      </c>
      <c r="B16" t="s">
        <v>54</v>
      </c>
      <c r="C16" t="s">
        <v>20</v>
      </c>
      <c r="D16" s="1">
        <v>0.33</v>
      </c>
      <c r="E16">
        <v>-9</v>
      </c>
      <c r="F16" t="s">
        <v>55</v>
      </c>
    </row>
    <row r="17" spans="1:6" x14ac:dyDescent="0.2">
      <c r="A17" t="s">
        <v>56</v>
      </c>
      <c r="B17" t="s">
        <v>57</v>
      </c>
      <c r="C17" t="s">
        <v>58</v>
      </c>
      <c r="D17" s="1">
        <v>0.51</v>
      </c>
      <c r="E17">
        <v>-2</v>
      </c>
      <c r="F17" t="s">
        <v>59</v>
      </c>
    </row>
    <row r="18" spans="1:6" x14ac:dyDescent="0.2">
      <c r="A18" t="s">
        <v>60</v>
      </c>
      <c r="B18" t="s">
        <v>61</v>
      </c>
      <c r="C18" t="s">
        <v>62</v>
      </c>
      <c r="D18" s="1">
        <v>0.46</v>
      </c>
      <c r="E18">
        <v>-2</v>
      </c>
      <c r="F18" t="s">
        <v>59</v>
      </c>
    </row>
    <row r="19" spans="1:6" x14ac:dyDescent="0.2">
      <c r="A19" t="s">
        <v>63</v>
      </c>
      <c r="B19" t="s">
        <v>64</v>
      </c>
      <c r="C19" t="s">
        <v>65</v>
      </c>
      <c r="D19" s="1">
        <v>0.49</v>
      </c>
      <c r="E19">
        <v>-3</v>
      </c>
      <c r="F19" t="s">
        <v>59</v>
      </c>
    </row>
    <row r="20" spans="1:6" x14ac:dyDescent="0.2">
      <c r="A20" t="s">
        <v>66</v>
      </c>
      <c r="B20" t="s">
        <v>27</v>
      </c>
      <c r="C20" t="s">
        <v>67</v>
      </c>
      <c r="D20" s="1">
        <v>0.19</v>
      </c>
      <c r="E20">
        <v>-5</v>
      </c>
      <c r="F20" t="s">
        <v>17</v>
      </c>
    </row>
    <row r="21" spans="1:6" x14ac:dyDescent="0.2">
      <c r="A21" t="s">
        <v>68</v>
      </c>
      <c r="B21" t="s">
        <v>69</v>
      </c>
      <c r="C21" t="s">
        <v>70</v>
      </c>
      <c r="D21" s="1">
        <v>0.49</v>
      </c>
      <c r="E21">
        <v>-44</v>
      </c>
      <c r="F21" t="s">
        <v>17</v>
      </c>
    </row>
    <row r="22" spans="1:6" x14ac:dyDescent="0.2">
      <c r="A22" t="s">
        <v>71</v>
      </c>
      <c r="B22" t="s">
        <v>72</v>
      </c>
      <c r="C22" t="s">
        <v>73</v>
      </c>
      <c r="D22" s="1">
        <v>0.53</v>
      </c>
      <c r="E22">
        <v>-13</v>
      </c>
      <c r="F22" t="s">
        <v>74</v>
      </c>
    </row>
    <row r="23" spans="1:6" x14ac:dyDescent="0.2">
      <c r="A23" t="s">
        <v>75</v>
      </c>
      <c r="B23" t="s">
        <v>76</v>
      </c>
      <c r="C23" t="s">
        <v>77</v>
      </c>
      <c r="D23" s="1">
        <v>0.42</v>
      </c>
    </row>
    <row r="24" spans="1:6" x14ac:dyDescent="0.2">
      <c r="A24" t="s">
        <v>78</v>
      </c>
      <c r="B24" t="s">
        <v>79</v>
      </c>
      <c r="C24" t="s">
        <v>80</v>
      </c>
      <c r="D24" s="1">
        <v>0.35</v>
      </c>
      <c r="E24">
        <v>-6</v>
      </c>
      <c r="F24" t="s">
        <v>29</v>
      </c>
    </row>
    <row r="25" spans="1:6" x14ac:dyDescent="0.2">
      <c r="A25" t="s">
        <v>81</v>
      </c>
      <c r="B25" t="s">
        <v>82</v>
      </c>
      <c r="C25" t="s">
        <v>83</v>
      </c>
      <c r="D25" s="1">
        <v>0.23</v>
      </c>
      <c r="E25">
        <v>-14</v>
      </c>
      <c r="F25" t="s">
        <v>84</v>
      </c>
    </row>
    <row r="26" spans="1:6" x14ac:dyDescent="0.2">
      <c r="A26" t="s">
        <v>85</v>
      </c>
      <c r="B26" t="s">
        <v>86</v>
      </c>
      <c r="C26" t="s">
        <v>87</v>
      </c>
      <c r="D26" s="1">
        <v>0.54</v>
      </c>
      <c r="E26">
        <v>-7</v>
      </c>
      <c r="F26" t="s">
        <v>88</v>
      </c>
    </row>
    <row r="27" spans="1:6" x14ac:dyDescent="0.2">
      <c r="A27" t="s">
        <v>89</v>
      </c>
      <c r="B27" t="s">
        <v>90</v>
      </c>
      <c r="C27" t="s">
        <v>91</v>
      </c>
      <c r="D27" s="1">
        <v>0.35</v>
      </c>
      <c r="E27">
        <v>-49</v>
      </c>
      <c r="F27" t="s">
        <v>17</v>
      </c>
    </row>
    <row r="28" spans="1:6" x14ac:dyDescent="0.2">
      <c r="A28" t="s">
        <v>92</v>
      </c>
      <c r="B28" t="s">
        <v>93</v>
      </c>
      <c r="C28" t="s">
        <v>94</v>
      </c>
      <c r="D28" s="1">
        <v>0.18</v>
      </c>
      <c r="E28">
        <v>-12</v>
      </c>
      <c r="F28" t="s">
        <v>41</v>
      </c>
    </row>
    <row r="29" spans="1:6" x14ac:dyDescent="0.2">
      <c r="A29" t="s">
        <v>95</v>
      </c>
      <c r="B29" t="s">
        <v>80</v>
      </c>
      <c r="C29" t="s">
        <v>96</v>
      </c>
      <c r="D29" s="1">
        <v>0.32</v>
      </c>
      <c r="E29">
        <v>-13</v>
      </c>
      <c r="F29" t="s">
        <v>41</v>
      </c>
    </row>
    <row r="30" spans="1:6" x14ac:dyDescent="0.2">
      <c r="A30" t="s">
        <v>97</v>
      </c>
      <c r="B30" t="s">
        <v>98</v>
      </c>
      <c r="C30" t="s">
        <v>20</v>
      </c>
      <c r="D30" s="1">
        <v>0.3</v>
      </c>
      <c r="E30">
        <v>-20</v>
      </c>
      <c r="F30" t="s">
        <v>13</v>
      </c>
    </row>
    <row r="31" spans="1:6" x14ac:dyDescent="0.2">
      <c r="A31" t="s">
        <v>99</v>
      </c>
      <c r="B31" t="s">
        <v>100</v>
      </c>
      <c r="C31" t="s">
        <v>101</v>
      </c>
      <c r="D31" s="1">
        <v>0.46</v>
      </c>
    </row>
    <row r="32" spans="1:6" x14ac:dyDescent="0.2">
      <c r="A32" t="s">
        <v>102</v>
      </c>
      <c r="B32" t="s">
        <v>103</v>
      </c>
      <c r="C32" t="s">
        <v>104</v>
      </c>
      <c r="D32" s="1">
        <v>0.52</v>
      </c>
      <c r="E32">
        <v>-9</v>
      </c>
      <c r="F32" t="s">
        <v>88</v>
      </c>
    </row>
    <row r="33" spans="1:6" x14ac:dyDescent="0.2">
      <c r="A33" t="s">
        <v>105</v>
      </c>
      <c r="B33" t="s">
        <v>106</v>
      </c>
      <c r="C33" t="s">
        <v>107</v>
      </c>
      <c r="D33" s="1">
        <v>0.34</v>
      </c>
      <c r="E33">
        <v>-12</v>
      </c>
      <c r="F33" t="s">
        <v>21</v>
      </c>
    </row>
    <row r="34" spans="1:6" x14ac:dyDescent="0.2">
      <c r="A34" t="s">
        <v>108</v>
      </c>
      <c r="B34" t="s">
        <v>109</v>
      </c>
      <c r="C34" t="s">
        <v>110</v>
      </c>
      <c r="D34" s="1">
        <v>0.48</v>
      </c>
      <c r="E34">
        <v>-9</v>
      </c>
      <c r="F34" t="s">
        <v>88</v>
      </c>
    </row>
    <row r="35" spans="1:6" x14ac:dyDescent="0.2">
      <c r="A35" t="s">
        <v>111</v>
      </c>
      <c r="B35" t="s">
        <v>112</v>
      </c>
      <c r="C35" t="s">
        <v>113</v>
      </c>
      <c r="D35" s="1">
        <v>0.27</v>
      </c>
      <c r="E35">
        <v>-20</v>
      </c>
      <c r="F35" t="s">
        <v>21</v>
      </c>
    </row>
    <row r="36" spans="1:6" x14ac:dyDescent="0.2">
      <c r="A36" t="s">
        <v>114</v>
      </c>
      <c r="B36" t="s">
        <v>115</v>
      </c>
      <c r="C36" t="s">
        <v>116</v>
      </c>
      <c r="D36" s="1">
        <v>0.27</v>
      </c>
      <c r="E36">
        <v>-32</v>
      </c>
      <c r="F36" t="s">
        <v>9</v>
      </c>
    </row>
    <row r="37" spans="1:6" x14ac:dyDescent="0.2">
      <c r="A37" t="s">
        <v>117</v>
      </c>
      <c r="B37" t="s">
        <v>118</v>
      </c>
      <c r="C37" t="s">
        <v>119</v>
      </c>
      <c r="D37" s="1">
        <v>0.4</v>
      </c>
      <c r="E37">
        <v>-1</v>
      </c>
      <c r="F37" t="s">
        <v>59</v>
      </c>
    </row>
    <row r="38" spans="1:6" x14ac:dyDescent="0.2">
      <c r="A38" t="s">
        <v>120</v>
      </c>
      <c r="B38" t="s">
        <v>121</v>
      </c>
      <c r="C38" t="s">
        <v>62</v>
      </c>
      <c r="D38" s="1">
        <v>0.53</v>
      </c>
      <c r="E38">
        <v>-2</v>
      </c>
      <c r="F38" t="s">
        <v>59</v>
      </c>
    </row>
    <row r="39" spans="1:6" x14ac:dyDescent="0.2">
      <c r="A39" t="s">
        <v>122</v>
      </c>
      <c r="B39" t="s">
        <v>123</v>
      </c>
      <c r="C39" t="s">
        <v>124</v>
      </c>
      <c r="D39" s="1">
        <v>0.41</v>
      </c>
      <c r="E39">
        <v>-36</v>
      </c>
      <c r="F39" t="s">
        <v>88</v>
      </c>
    </row>
    <row r="40" spans="1:6" x14ac:dyDescent="0.2">
      <c r="A40" t="s">
        <v>125</v>
      </c>
      <c r="B40" t="s">
        <v>126</v>
      </c>
      <c r="C40" t="s">
        <v>127</v>
      </c>
      <c r="D40" s="1">
        <v>0.38</v>
      </c>
      <c r="E40">
        <v>-2</v>
      </c>
      <c r="F40" t="s">
        <v>9</v>
      </c>
    </row>
    <row r="41" spans="1:6" x14ac:dyDescent="0.2">
      <c r="A41" t="s">
        <v>128</v>
      </c>
      <c r="B41" t="s">
        <v>129</v>
      </c>
      <c r="C41" t="s">
        <v>130</v>
      </c>
      <c r="D41" s="1">
        <v>0.38</v>
      </c>
    </row>
    <row r="42" spans="1:6" x14ac:dyDescent="0.2">
      <c r="A42" t="s">
        <v>131</v>
      </c>
      <c r="B42" t="s">
        <v>132</v>
      </c>
      <c r="C42" t="s">
        <v>133</v>
      </c>
      <c r="D42" s="1">
        <v>0.49</v>
      </c>
    </row>
    <row r="43" spans="1:6" x14ac:dyDescent="0.2">
      <c r="A43" t="s">
        <v>134</v>
      </c>
      <c r="B43" t="s">
        <v>135</v>
      </c>
      <c r="C43" t="s">
        <v>136</v>
      </c>
      <c r="D43" s="1">
        <v>0.5</v>
      </c>
    </row>
    <row r="44" spans="1:6" x14ac:dyDescent="0.2">
      <c r="A44" t="s">
        <v>137</v>
      </c>
      <c r="B44" t="s">
        <v>138</v>
      </c>
      <c r="C44" t="s">
        <v>139</v>
      </c>
      <c r="D44" s="1">
        <v>0.42</v>
      </c>
    </row>
    <row r="45" spans="1:6" x14ac:dyDescent="0.2">
      <c r="A45" t="s">
        <v>137</v>
      </c>
      <c r="B45" t="s">
        <v>138</v>
      </c>
      <c r="C45" t="s">
        <v>139</v>
      </c>
      <c r="D45" s="1">
        <v>0.42</v>
      </c>
    </row>
    <row r="46" spans="1:6" x14ac:dyDescent="0.2">
      <c r="A46" t="s">
        <v>140</v>
      </c>
      <c r="B46" t="s">
        <v>141</v>
      </c>
      <c r="C46" t="s">
        <v>142</v>
      </c>
      <c r="D46" s="1">
        <v>0.02</v>
      </c>
    </row>
    <row r="47" spans="1:6" x14ac:dyDescent="0.2">
      <c r="A47" t="s">
        <v>143</v>
      </c>
      <c r="B47" t="s">
        <v>12</v>
      </c>
      <c r="C47" t="s">
        <v>144</v>
      </c>
      <c r="D47" s="1">
        <v>0.5</v>
      </c>
    </row>
    <row r="48" spans="1:6" x14ac:dyDescent="0.2">
      <c r="A48" t="s">
        <v>145</v>
      </c>
      <c r="B48" t="s">
        <v>146</v>
      </c>
      <c r="C48" t="s">
        <v>147</v>
      </c>
      <c r="D48" s="1">
        <v>0.33</v>
      </c>
    </row>
    <row r="49" spans="1:6" x14ac:dyDescent="0.2">
      <c r="A49" t="s">
        <v>148</v>
      </c>
      <c r="B49" t="s">
        <v>149</v>
      </c>
      <c r="C49" t="s">
        <v>150</v>
      </c>
      <c r="D49" s="1">
        <v>0.49</v>
      </c>
    </row>
    <row r="50" spans="1:6" x14ac:dyDescent="0.2">
      <c r="A50" t="s">
        <v>151</v>
      </c>
      <c r="B50" t="s">
        <v>152</v>
      </c>
      <c r="C50" t="s">
        <v>153</v>
      </c>
      <c r="D50" s="1">
        <v>0.38</v>
      </c>
    </row>
    <row r="51" spans="1:6" x14ac:dyDescent="0.2">
      <c r="A51" t="s">
        <v>154</v>
      </c>
      <c r="B51" t="s">
        <v>155</v>
      </c>
      <c r="C51" t="s">
        <v>156</v>
      </c>
      <c r="D51" s="1">
        <v>0.61</v>
      </c>
    </row>
    <row r="52" spans="1:6" x14ac:dyDescent="0.2">
      <c r="A52" t="s">
        <v>157</v>
      </c>
      <c r="B52" t="s">
        <v>158</v>
      </c>
      <c r="C52" t="s">
        <v>159</v>
      </c>
      <c r="D52" s="1">
        <v>0.5</v>
      </c>
    </row>
    <row r="53" spans="1:6" x14ac:dyDescent="0.2">
      <c r="A53" t="s">
        <v>160</v>
      </c>
      <c r="B53" t="s">
        <v>161</v>
      </c>
      <c r="C53" t="s">
        <v>162</v>
      </c>
      <c r="D53" s="1">
        <v>0.02</v>
      </c>
    </row>
    <row r="54" spans="1:6" x14ac:dyDescent="0.2">
      <c r="A54" t="s">
        <v>163</v>
      </c>
      <c r="B54" t="s">
        <v>158</v>
      </c>
      <c r="C54" t="s">
        <v>164</v>
      </c>
      <c r="D54" s="1">
        <v>0.22</v>
      </c>
    </row>
    <row r="55" spans="1:6" x14ac:dyDescent="0.2">
      <c r="A55" t="s">
        <v>165</v>
      </c>
      <c r="B55" t="s">
        <v>166</v>
      </c>
      <c r="C55" t="s">
        <v>167</v>
      </c>
      <c r="D55" s="1">
        <v>0.03</v>
      </c>
    </row>
    <row r="56" spans="1:6" x14ac:dyDescent="0.2">
      <c r="A56" t="s">
        <v>168</v>
      </c>
      <c r="B56" t="s">
        <v>43</v>
      </c>
      <c r="C56" t="s">
        <v>169</v>
      </c>
      <c r="D56" s="1">
        <v>0.41</v>
      </c>
    </row>
    <row r="57" spans="1:6" x14ac:dyDescent="0.2">
      <c r="A57" t="s">
        <v>170</v>
      </c>
      <c r="B57" t="s">
        <v>171</v>
      </c>
      <c r="C57" t="s">
        <v>172</v>
      </c>
      <c r="D57" s="1">
        <v>0.45</v>
      </c>
    </row>
    <row r="58" spans="1:6" x14ac:dyDescent="0.2">
      <c r="A58" t="s">
        <v>173</v>
      </c>
      <c r="B58" t="s">
        <v>174</v>
      </c>
      <c r="C58" t="s">
        <v>169</v>
      </c>
      <c r="D58" s="1">
        <v>0.48</v>
      </c>
    </row>
    <row r="59" spans="1:6" x14ac:dyDescent="0.2">
      <c r="A59" t="s">
        <v>175</v>
      </c>
      <c r="B59" t="s">
        <v>43</v>
      </c>
      <c r="C59" t="s">
        <v>176</v>
      </c>
      <c r="D59" s="1">
        <v>0.49</v>
      </c>
    </row>
    <row r="60" spans="1:6" x14ac:dyDescent="0.2">
      <c r="A60" t="s">
        <v>177</v>
      </c>
      <c r="B60" t="s">
        <v>178</v>
      </c>
      <c r="C60" t="s">
        <v>179</v>
      </c>
      <c r="D60" s="1">
        <v>0.27</v>
      </c>
    </row>
    <row r="61" spans="1:6" x14ac:dyDescent="0.2">
      <c r="A61" t="s">
        <v>170</v>
      </c>
      <c r="B61" t="s">
        <v>180</v>
      </c>
      <c r="C61" t="s">
        <v>181</v>
      </c>
      <c r="D61" s="1">
        <v>0.55000000000000004</v>
      </c>
    </row>
    <row r="62" spans="1:6" x14ac:dyDescent="0.2">
      <c r="A62" t="s">
        <v>182</v>
      </c>
      <c r="B62" t="s">
        <v>183</v>
      </c>
      <c r="C62" t="s">
        <v>184</v>
      </c>
      <c r="D62" s="1">
        <v>0.13</v>
      </c>
      <c r="E62">
        <v>-6</v>
      </c>
      <c r="F62" t="s">
        <v>185</v>
      </c>
    </row>
    <row r="63" spans="1:6" x14ac:dyDescent="0.2">
      <c r="A63" t="s">
        <v>186</v>
      </c>
      <c r="B63" t="s">
        <v>187</v>
      </c>
      <c r="C63" t="s">
        <v>188</v>
      </c>
      <c r="D63" s="1">
        <v>0.54</v>
      </c>
      <c r="E63">
        <v>-10</v>
      </c>
      <c r="F63" t="s">
        <v>189</v>
      </c>
    </row>
    <row r="64" spans="1:6" x14ac:dyDescent="0.2">
      <c r="A64" t="s">
        <v>190</v>
      </c>
      <c r="B64" t="s">
        <v>191</v>
      </c>
      <c r="C64" t="s">
        <v>192</v>
      </c>
      <c r="D64" s="1">
        <v>0.55000000000000004</v>
      </c>
      <c r="E64">
        <v>-13</v>
      </c>
      <c r="F64" t="s">
        <v>193</v>
      </c>
    </row>
    <row r="65" spans="1:6" x14ac:dyDescent="0.2">
      <c r="A65" t="s">
        <v>194</v>
      </c>
      <c r="B65" t="s">
        <v>195</v>
      </c>
      <c r="C65" t="s">
        <v>196</v>
      </c>
      <c r="D65" s="1">
        <v>0.49</v>
      </c>
      <c r="E65">
        <v>-69</v>
      </c>
      <c r="F65" t="s">
        <v>197</v>
      </c>
    </row>
    <row r="66" spans="1:6" x14ac:dyDescent="0.2">
      <c r="A66" t="s">
        <v>198</v>
      </c>
      <c r="B66" t="s">
        <v>199</v>
      </c>
      <c r="C66" t="s">
        <v>200</v>
      </c>
      <c r="D66" s="1">
        <v>0.52</v>
      </c>
      <c r="E66">
        <v>-15</v>
      </c>
      <c r="F66" t="s">
        <v>201</v>
      </c>
    </row>
    <row r="67" spans="1:6" x14ac:dyDescent="0.2">
      <c r="A67" t="s">
        <v>202</v>
      </c>
      <c r="B67" t="s">
        <v>203</v>
      </c>
      <c r="C67" t="s">
        <v>204</v>
      </c>
      <c r="D67" s="1">
        <v>0.22</v>
      </c>
      <c r="E67">
        <v>-16</v>
      </c>
      <c r="F67" t="s">
        <v>205</v>
      </c>
    </row>
    <row r="68" spans="1:6" x14ac:dyDescent="0.2">
      <c r="A68" t="s">
        <v>206</v>
      </c>
      <c r="B68" t="s">
        <v>45</v>
      </c>
      <c r="C68" t="s">
        <v>207</v>
      </c>
      <c r="D68" s="1">
        <v>0.45</v>
      </c>
      <c r="E68">
        <v>-6</v>
      </c>
      <c r="F68" t="s">
        <v>208</v>
      </c>
    </row>
    <row r="69" spans="1:6" x14ac:dyDescent="0.2">
      <c r="A69" t="s">
        <v>209</v>
      </c>
      <c r="B69" t="s">
        <v>210</v>
      </c>
      <c r="C69" t="s">
        <v>144</v>
      </c>
      <c r="D69" s="1">
        <v>0.5</v>
      </c>
      <c r="E69">
        <v>-7</v>
      </c>
      <c r="F69" t="s">
        <v>211</v>
      </c>
    </row>
    <row r="70" spans="1:6" x14ac:dyDescent="0.2">
      <c r="A70" t="s">
        <v>212</v>
      </c>
      <c r="B70" t="s">
        <v>213</v>
      </c>
      <c r="C70" t="s">
        <v>214</v>
      </c>
      <c r="D70" s="1">
        <v>0.39</v>
      </c>
      <c r="E70">
        <v>-5</v>
      </c>
      <c r="F70" t="s">
        <v>189</v>
      </c>
    </row>
    <row r="71" spans="1:6" x14ac:dyDescent="0.2">
      <c r="A71" t="s">
        <v>215</v>
      </c>
      <c r="B71" t="s">
        <v>104</v>
      </c>
      <c r="C71" t="s">
        <v>216</v>
      </c>
      <c r="D71" s="1">
        <v>0.45</v>
      </c>
      <c r="E71">
        <v>-17</v>
      </c>
      <c r="F71" t="s">
        <v>217</v>
      </c>
    </row>
    <row r="72" spans="1:6" x14ac:dyDescent="0.2">
      <c r="A72" t="s">
        <v>218</v>
      </c>
      <c r="B72" t="s">
        <v>219</v>
      </c>
      <c r="C72" t="s">
        <v>220</v>
      </c>
      <c r="D72" s="1">
        <v>0.28999999999999998</v>
      </c>
      <c r="E72">
        <v>-5</v>
      </c>
      <c r="F72" t="s">
        <v>189</v>
      </c>
    </row>
    <row r="73" spans="1:6" x14ac:dyDescent="0.2">
      <c r="A73" t="s">
        <v>221</v>
      </c>
      <c r="B73" t="s">
        <v>222</v>
      </c>
      <c r="C73" t="s">
        <v>223</v>
      </c>
      <c r="D73" s="1">
        <v>0.43</v>
      </c>
      <c r="E73">
        <v>-6</v>
      </c>
      <c r="F73" t="s">
        <v>211</v>
      </c>
    </row>
    <row r="74" spans="1:6" x14ac:dyDescent="0.2">
      <c r="A74" t="s">
        <v>224</v>
      </c>
      <c r="B74" t="s">
        <v>225</v>
      </c>
      <c r="C74" t="s">
        <v>226</v>
      </c>
      <c r="D74" s="1">
        <v>0.43</v>
      </c>
      <c r="E74">
        <v>-5</v>
      </c>
      <c r="F74" t="s">
        <v>189</v>
      </c>
    </row>
    <row r="75" spans="1:6" x14ac:dyDescent="0.2">
      <c r="A75" t="s">
        <v>227</v>
      </c>
      <c r="B75" t="s">
        <v>228</v>
      </c>
      <c r="C75" t="s">
        <v>207</v>
      </c>
      <c r="D75" s="1">
        <v>0.47</v>
      </c>
      <c r="E75">
        <v>-6</v>
      </c>
      <c r="F75" t="s">
        <v>208</v>
      </c>
    </row>
    <row r="76" spans="1:6" x14ac:dyDescent="0.2">
      <c r="A76" t="s">
        <v>229</v>
      </c>
      <c r="B76" t="s">
        <v>230</v>
      </c>
      <c r="C76" t="s">
        <v>231</v>
      </c>
      <c r="D76" s="1">
        <v>0.47</v>
      </c>
      <c r="E76">
        <v>-7</v>
      </c>
      <c r="F76" t="s">
        <v>193</v>
      </c>
    </row>
    <row r="77" spans="1:6" x14ac:dyDescent="0.2">
      <c r="A77" t="s">
        <v>232</v>
      </c>
      <c r="B77" t="s">
        <v>233</v>
      </c>
      <c r="C77" t="s">
        <v>234</v>
      </c>
      <c r="D77" s="1">
        <v>0.47</v>
      </c>
    </row>
    <row r="78" spans="1:6" x14ac:dyDescent="0.2">
      <c r="A78" t="s">
        <v>235</v>
      </c>
      <c r="B78" t="s">
        <v>236</v>
      </c>
      <c r="C78" t="s">
        <v>152</v>
      </c>
      <c r="D78" s="1">
        <v>0.43</v>
      </c>
    </row>
    <row r="79" spans="1:6" x14ac:dyDescent="0.2">
      <c r="A79" t="s">
        <v>237</v>
      </c>
      <c r="B79" t="s">
        <v>238</v>
      </c>
      <c r="C79" t="s">
        <v>239</v>
      </c>
      <c r="D79" s="1">
        <v>0.04</v>
      </c>
    </row>
    <row r="80" spans="1:6" x14ac:dyDescent="0.2">
      <c r="A80" t="s">
        <v>240</v>
      </c>
      <c r="B80" t="s">
        <v>241</v>
      </c>
      <c r="C80" t="s">
        <v>242</v>
      </c>
      <c r="D80" s="1">
        <v>0.49</v>
      </c>
    </row>
    <row r="81" spans="1:6" x14ac:dyDescent="0.2">
      <c r="A81" t="s">
        <v>243</v>
      </c>
      <c r="B81" t="s">
        <v>244</v>
      </c>
      <c r="C81" t="s">
        <v>15</v>
      </c>
      <c r="D81" s="1">
        <v>0.46</v>
      </c>
      <c r="E81">
        <v>-1</v>
      </c>
      <c r="F81" t="s">
        <v>189</v>
      </c>
    </row>
    <row r="82" spans="1:6" x14ac:dyDescent="0.2">
      <c r="A82" t="s">
        <v>245</v>
      </c>
      <c r="B82" t="s">
        <v>246</v>
      </c>
      <c r="C82" t="s">
        <v>247</v>
      </c>
      <c r="D82" s="1">
        <v>0.49</v>
      </c>
      <c r="E82">
        <v>-1</v>
      </c>
      <c r="F82" t="s">
        <v>59</v>
      </c>
    </row>
    <row r="83" spans="1:6" x14ac:dyDescent="0.2">
      <c r="A83" t="s">
        <v>248</v>
      </c>
      <c r="B83" t="s">
        <v>249</v>
      </c>
      <c r="C83" t="s">
        <v>250</v>
      </c>
      <c r="D83" s="1">
        <v>0.36</v>
      </c>
    </row>
    <row r="84" spans="1:6" x14ac:dyDescent="0.2">
      <c r="A84" t="s">
        <v>251</v>
      </c>
      <c r="B84" t="s">
        <v>252</v>
      </c>
      <c r="C84" t="s">
        <v>162</v>
      </c>
      <c r="D84" s="1">
        <v>0.02</v>
      </c>
    </row>
    <row r="85" spans="1:6" x14ac:dyDescent="0.2">
      <c r="A85" t="s">
        <v>253</v>
      </c>
      <c r="B85" t="s">
        <v>254</v>
      </c>
      <c r="C85" t="s">
        <v>91</v>
      </c>
      <c r="D85" s="1">
        <v>0.49</v>
      </c>
      <c r="E85">
        <v>-1</v>
      </c>
      <c r="F85" t="s">
        <v>29</v>
      </c>
    </row>
    <row r="86" spans="1:6" x14ac:dyDescent="0.2">
      <c r="A86" t="s">
        <v>137</v>
      </c>
      <c r="B86" t="s">
        <v>138</v>
      </c>
      <c r="C86" t="s">
        <v>139</v>
      </c>
      <c r="D86" s="1">
        <v>0.42</v>
      </c>
    </row>
    <row r="87" spans="1:6" x14ac:dyDescent="0.2">
      <c r="A87" t="s">
        <v>154</v>
      </c>
      <c r="B87" t="s">
        <v>255</v>
      </c>
      <c r="C87" t="s">
        <v>222</v>
      </c>
      <c r="D87" s="1">
        <v>0.49</v>
      </c>
    </row>
    <row r="88" spans="1:6" x14ac:dyDescent="0.2">
      <c r="A88" t="s">
        <v>256</v>
      </c>
      <c r="B88" t="s">
        <v>257</v>
      </c>
      <c r="C88" t="s">
        <v>162</v>
      </c>
      <c r="D88" s="1">
        <v>0.14000000000000001</v>
      </c>
    </row>
    <row r="89" spans="1:6" x14ac:dyDescent="0.2">
      <c r="A89" t="s">
        <v>258</v>
      </c>
      <c r="B89" t="s">
        <v>259</v>
      </c>
      <c r="C89" t="s">
        <v>260</v>
      </c>
      <c r="D89" s="1">
        <v>0.49</v>
      </c>
    </row>
    <row r="90" spans="1:6" x14ac:dyDescent="0.2">
      <c r="A90" t="s">
        <v>261</v>
      </c>
      <c r="B90" t="s">
        <v>43</v>
      </c>
      <c r="C90" t="s">
        <v>172</v>
      </c>
      <c r="D90" s="1">
        <v>0.11</v>
      </c>
    </row>
    <row r="91" spans="1:6" x14ac:dyDescent="0.2">
      <c r="A91" t="s">
        <v>175</v>
      </c>
      <c r="B91" t="s">
        <v>262</v>
      </c>
      <c r="C91" t="s">
        <v>263</v>
      </c>
      <c r="D91" s="1">
        <v>0.49</v>
      </c>
    </row>
    <row r="92" spans="1:6" x14ac:dyDescent="0.2">
      <c r="A92" t="s">
        <v>264</v>
      </c>
      <c r="B92" t="s">
        <v>265</v>
      </c>
      <c r="C92" t="s">
        <v>162</v>
      </c>
      <c r="D92" s="1">
        <v>0.14000000000000001</v>
      </c>
    </row>
    <row r="93" spans="1:6" x14ac:dyDescent="0.2">
      <c r="A93" t="s">
        <v>266</v>
      </c>
      <c r="B93" t="s">
        <v>267</v>
      </c>
      <c r="C93" t="s">
        <v>268</v>
      </c>
      <c r="D93" s="1">
        <v>0.43</v>
      </c>
    </row>
    <row r="94" spans="1:6" x14ac:dyDescent="0.2">
      <c r="A94" t="s">
        <v>269</v>
      </c>
      <c r="B94" t="s">
        <v>270</v>
      </c>
      <c r="C94" t="s">
        <v>271</v>
      </c>
      <c r="D94" s="1">
        <v>0.5</v>
      </c>
    </row>
    <row r="95" spans="1:6" x14ac:dyDescent="0.2">
      <c r="A95" t="s">
        <v>272</v>
      </c>
      <c r="B95" t="s">
        <v>273</v>
      </c>
      <c r="C95" t="s">
        <v>184</v>
      </c>
      <c r="D95" s="1">
        <v>0.48</v>
      </c>
    </row>
    <row r="96" spans="1:6" x14ac:dyDescent="0.2">
      <c r="A96" t="s">
        <v>274</v>
      </c>
      <c r="B96" t="s">
        <v>275</v>
      </c>
      <c r="C96" t="s">
        <v>276</v>
      </c>
      <c r="D96" s="1">
        <v>0.48</v>
      </c>
    </row>
    <row r="97" spans="1:6" x14ac:dyDescent="0.2">
      <c r="A97" t="s">
        <v>277</v>
      </c>
      <c r="B97" t="s">
        <v>226</v>
      </c>
      <c r="C97" t="s">
        <v>162</v>
      </c>
      <c r="D97" s="1">
        <v>0.47</v>
      </c>
    </row>
    <row r="98" spans="1:6" x14ac:dyDescent="0.2">
      <c r="A98" t="s">
        <v>277</v>
      </c>
      <c r="B98" t="s">
        <v>226</v>
      </c>
      <c r="C98" t="s">
        <v>162</v>
      </c>
      <c r="D98" s="1">
        <v>0.47</v>
      </c>
    </row>
    <row r="99" spans="1:6" x14ac:dyDescent="0.2">
      <c r="A99" t="s">
        <v>278</v>
      </c>
      <c r="B99" t="s">
        <v>152</v>
      </c>
      <c r="C99" t="s">
        <v>279</v>
      </c>
      <c r="D99" s="1">
        <v>0.5</v>
      </c>
    </row>
    <row r="100" spans="1:6" x14ac:dyDescent="0.2">
      <c r="A100" t="s">
        <v>280</v>
      </c>
      <c r="B100" t="s">
        <v>281</v>
      </c>
      <c r="C100" t="s">
        <v>161</v>
      </c>
      <c r="D100" s="1">
        <v>0.08</v>
      </c>
    </row>
    <row r="101" spans="1:6" x14ac:dyDescent="0.2">
      <c r="A101" t="s">
        <v>282</v>
      </c>
      <c r="B101" t="s">
        <v>283</v>
      </c>
      <c r="C101" t="s">
        <v>167</v>
      </c>
      <c r="D101" s="1">
        <v>0.02</v>
      </c>
    </row>
    <row r="102" spans="1:6" x14ac:dyDescent="0.2">
      <c r="A102" t="s">
        <v>284</v>
      </c>
      <c r="B102" t="s">
        <v>285</v>
      </c>
      <c r="C102" t="s">
        <v>286</v>
      </c>
      <c r="D102" s="1">
        <v>0.49</v>
      </c>
    </row>
    <row r="103" spans="1:6" x14ac:dyDescent="0.2">
      <c r="A103" t="s">
        <v>287</v>
      </c>
      <c r="B103" t="s">
        <v>288</v>
      </c>
      <c r="C103" t="s">
        <v>67</v>
      </c>
      <c r="D103" s="1">
        <v>0.04</v>
      </c>
    </row>
    <row r="104" spans="1:6" x14ac:dyDescent="0.2">
      <c r="A104" t="s">
        <v>289</v>
      </c>
      <c r="B104" t="s">
        <v>290</v>
      </c>
      <c r="C104" t="s">
        <v>291</v>
      </c>
      <c r="D104" s="1">
        <v>0.49</v>
      </c>
    </row>
    <row r="105" spans="1:6" x14ac:dyDescent="0.2">
      <c r="A105" t="s">
        <v>292</v>
      </c>
      <c r="B105" t="s">
        <v>293</v>
      </c>
      <c r="C105" t="s">
        <v>294</v>
      </c>
      <c r="D105" s="1">
        <v>0.42</v>
      </c>
    </row>
    <row r="106" spans="1:6" x14ac:dyDescent="0.2">
      <c r="A106" t="s">
        <v>295</v>
      </c>
      <c r="B106" t="s">
        <v>296</v>
      </c>
      <c r="C106" t="s">
        <v>297</v>
      </c>
      <c r="D106" s="1">
        <v>0.21</v>
      </c>
      <c r="E106">
        <v>-1</v>
      </c>
      <c r="F106" t="s">
        <v>59</v>
      </c>
    </row>
    <row r="107" spans="1:6" x14ac:dyDescent="0.2">
      <c r="A107" t="s">
        <v>298</v>
      </c>
      <c r="B107" t="s">
        <v>299</v>
      </c>
      <c r="C107" t="s">
        <v>300</v>
      </c>
      <c r="D107" s="1">
        <v>0.41</v>
      </c>
    </row>
    <row r="108" spans="1:6" x14ac:dyDescent="0.2">
      <c r="A108" t="s">
        <v>301</v>
      </c>
      <c r="B108" t="s">
        <v>302</v>
      </c>
      <c r="C108" t="s">
        <v>303</v>
      </c>
      <c r="D108" s="1">
        <v>0.01</v>
      </c>
    </row>
    <row r="109" spans="1:6" x14ac:dyDescent="0.2">
      <c r="A109" t="s">
        <v>304</v>
      </c>
      <c r="B109" t="s">
        <v>305</v>
      </c>
      <c r="C109" t="s">
        <v>306</v>
      </c>
      <c r="D109" s="1">
        <v>0.24</v>
      </c>
    </row>
    <row r="110" spans="1:6" x14ac:dyDescent="0.2">
      <c r="A110" t="s">
        <v>307</v>
      </c>
      <c r="B110" t="s">
        <v>308</v>
      </c>
      <c r="C110" t="s">
        <v>309</v>
      </c>
      <c r="D110" s="1">
        <v>0.34</v>
      </c>
    </row>
    <row r="111" spans="1:6" x14ac:dyDescent="0.2">
      <c r="A111" t="s">
        <v>310</v>
      </c>
      <c r="B111" t="s">
        <v>146</v>
      </c>
      <c r="C111" t="s">
        <v>311</v>
      </c>
      <c r="D111" s="1">
        <v>0.34</v>
      </c>
    </row>
    <row r="112" spans="1:6" x14ac:dyDescent="0.2">
      <c r="A112" t="s">
        <v>312</v>
      </c>
      <c r="B112" t="s">
        <v>313</v>
      </c>
      <c r="C112" t="s">
        <v>162</v>
      </c>
      <c r="D112" s="1">
        <v>0.02</v>
      </c>
    </row>
    <row r="113" spans="1:6" x14ac:dyDescent="0.2">
      <c r="A113" t="s">
        <v>314</v>
      </c>
      <c r="B113" t="s">
        <v>315</v>
      </c>
      <c r="C113" t="s">
        <v>239</v>
      </c>
      <c r="D113" s="1">
        <v>0.02</v>
      </c>
    </row>
    <row r="114" spans="1:6" x14ac:dyDescent="0.2">
      <c r="A114" t="s">
        <v>316</v>
      </c>
      <c r="B114" t="s">
        <v>155</v>
      </c>
      <c r="C114" t="s">
        <v>317</v>
      </c>
      <c r="D114" s="1">
        <v>0.64</v>
      </c>
    </row>
    <row r="115" spans="1:6" x14ac:dyDescent="0.2">
      <c r="A115" t="s">
        <v>318</v>
      </c>
      <c r="B115" t="s">
        <v>242</v>
      </c>
      <c r="C115" t="s">
        <v>172</v>
      </c>
      <c r="D115" s="1">
        <v>0.5</v>
      </c>
      <c r="E115">
        <v>-1</v>
      </c>
      <c r="F115" t="s">
        <v>319</v>
      </c>
    </row>
    <row r="116" spans="1:6" x14ac:dyDescent="0.2">
      <c r="A116" t="s">
        <v>320</v>
      </c>
      <c r="B116" t="s">
        <v>321</v>
      </c>
      <c r="C116" t="s">
        <v>322</v>
      </c>
      <c r="D116" s="1">
        <v>0.47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5B5A-8D05-7444-85DD-9F1242C2C918}">
  <dimension ref="A1"/>
  <sheetViews>
    <sheetView showGridLines="0" topLeftCell="A7" workbookViewId="0">
      <selection activeCell="R14" sqref="R14"/>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4EBF6-AB0E-A84D-BE11-C436B70C9425}">
  <dimension ref="A1:K137"/>
  <sheetViews>
    <sheetView topLeftCell="A35" zoomScale="111" workbookViewId="0">
      <selection activeCell="A52" sqref="A1:XFD52"/>
    </sheetView>
  </sheetViews>
  <sheetFormatPr baseColWidth="10" defaultColWidth="11" defaultRowHeight="45" customHeight="1" x14ac:dyDescent="0.2"/>
  <cols>
    <col min="1" max="1" width="11" style="3" customWidth="1"/>
    <col min="2" max="2" width="20.6640625" style="3" customWidth="1"/>
    <col min="3" max="3" width="55.1640625" style="7" customWidth="1"/>
    <col min="4" max="4" width="20.33203125" style="3" customWidth="1"/>
    <col min="5" max="8" width="19.33203125" style="3" customWidth="1"/>
    <col min="9" max="9" width="15.5" style="3" customWidth="1"/>
    <col min="10" max="10" width="16.5" style="3" customWidth="1"/>
    <col min="11" max="11" width="17.1640625" style="3" customWidth="1"/>
    <col min="12" max="16384" width="11" style="3"/>
  </cols>
  <sheetData>
    <row r="1" spans="1:11" s="5" customFormat="1" ht="70" customHeight="1" x14ac:dyDescent="0.2">
      <c r="A1" s="5" t="s">
        <v>325</v>
      </c>
      <c r="B1" s="5" t="s">
        <v>338</v>
      </c>
      <c r="C1" s="5" t="s">
        <v>324</v>
      </c>
      <c r="D1" s="5" t="s">
        <v>1</v>
      </c>
      <c r="E1" s="5" t="s">
        <v>350</v>
      </c>
      <c r="F1" s="5" t="s">
        <v>326</v>
      </c>
      <c r="G1" s="5" t="s">
        <v>355</v>
      </c>
      <c r="H1" s="5" t="s">
        <v>351</v>
      </c>
      <c r="I1" s="5" t="s">
        <v>323</v>
      </c>
      <c r="J1" s="5" t="s">
        <v>327</v>
      </c>
      <c r="K1" s="5" t="s">
        <v>328</v>
      </c>
    </row>
    <row r="2" spans="1:11" ht="45" customHeight="1" x14ac:dyDescent="0.2">
      <c r="A2" s="3">
        <v>1</v>
      </c>
      <c r="B2" s="3" t="s">
        <v>342</v>
      </c>
      <c r="C2" s="7" t="s">
        <v>190</v>
      </c>
      <c r="D2" s="8">
        <v>2115</v>
      </c>
      <c r="E2" s="8">
        <v>4700</v>
      </c>
      <c r="F2" s="8">
        <f t="shared" ref="F2:F33" si="0">E2-D2</f>
        <v>2585</v>
      </c>
      <c r="G2" s="4">
        <f t="shared" ref="G2:G33" si="1">(F2/E2)</f>
        <v>0.55000000000000004</v>
      </c>
      <c r="H2" s="3">
        <v>13</v>
      </c>
      <c r="I2" s="3">
        <v>2.1</v>
      </c>
      <c r="J2" s="3" t="str">
        <f t="shared" ref="J2:J14" si="2">IF(I2&lt;3,"Poor",IF(I2&lt;4.5,"Average","Excellent"))</f>
        <v>Poor</v>
      </c>
      <c r="K2" s="3" t="str">
        <f t="shared" ref="K2:K33" si="3">IF(G2&lt;20%,"Low Discount",IF(G2&lt;=40%,"Medium Discount","High Discount"))</f>
        <v>High Discount</v>
      </c>
    </row>
    <row r="3" spans="1:11" ht="45" customHeight="1" x14ac:dyDescent="0.2">
      <c r="A3" s="3">
        <v>1</v>
      </c>
      <c r="B3" s="3" t="s">
        <v>343</v>
      </c>
      <c r="C3" s="7" t="s">
        <v>35</v>
      </c>
      <c r="D3" s="8">
        <v>1274</v>
      </c>
      <c r="E3" s="8">
        <v>2800</v>
      </c>
      <c r="F3" s="8">
        <f t="shared" si="0"/>
        <v>1526</v>
      </c>
      <c r="G3" s="4">
        <f t="shared" si="1"/>
        <v>0.54500000000000004</v>
      </c>
      <c r="H3" s="3">
        <v>5</v>
      </c>
      <c r="I3" s="3">
        <v>4.8</v>
      </c>
      <c r="J3" s="3" t="str">
        <f t="shared" si="2"/>
        <v>Excellent</v>
      </c>
      <c r="K3" s="3" t="str">
        <f t="shared" si="3"/>
        <v>High Discount</v>
      </c>
    </row>
    <row r="4" spans="1:11" ht="45" customHeight="1" x14ac:dyDescent="0.2">
      <c r="A4" s="3">
        <v>1</v>
      </c>
      <c r="B4" s="3" t="s">
        <v>343</v>
      </c>
      <c r="C4" s="7" t="s">
        <v>85</v>
      </c>
      <c r="D4" s="8">
        <v>2048</v>
      </c>
      <c r="E4" s="8">
        <v>4500</v>
      </c>
      <c r="F4" s="8">
        <f t="shared" si="0"/>
        <v>2452</v>
      </c>
      <c r="G4" s="4">
        <f t="shared" si="1"/>
        <v>0.54488888888888887</v>
      </c>
      <c r="H4" s="3">
        <v>7</v>
      </c>
      <c r="I4" s="3">
        <v>4.3</v>
      </c>
      <c r="J4" s="3" t="str">
        <f t="shared" si="2"/>
        <v>Average</v>
      </c>
      <c r="K4" s="3" t="str">
        <f t="shared" si="3"/>
        <v>High Discount</v>
      </c>
    </row>
    <row r="5" spans="1:11" ht="45" customHeight="1" x14ac:dyDescent="0.2">
      <c r="A5" s="3">
        <v>1</v>
      </c>
      <c r="B5" s="3" t="s">
        <v>343</v>
      </c>
      <c r="C5" s="7" t="s">
        <v>186</v>
      </c>
      <c r="D5" s="8">
        <v>458</v>
      </c>
      <c r="E5" s="8">
        <v>986</v>
      </c>
      <c r="F5" s="8">
        <f t="shared" si="0"/>
        <v>528</v>
      </c>
      <c r="G5" s="4">
        <f t="shared" si="1"/>
        <v>0.53549695740365111</v>
      </c>
      <c r="H5" s="3">
        <v>10</v>
      </c>
      <c r="I5" s="3">
        <v>3</v>
      </c>
      <c r="J5" s="3" t="str">
        <f t="shared" si="2"/>
        <v>Average</v>
      </c>
      <c r="K5" s="3" t="str">
        <f t="shared" si="3"/>
        <v>High Discount</v>
      </c>
    </row>
    <row r="6" spans="1:11" ht="45" customHeight="1" x14ac:dyDescent="0.2">
      <c r="A6" s="3">
        <v>3</v>
      </c>
      <c r="B6" s="3" t="s">
        <v>344</v>
      </c>
      <c r="C6" s="7" t="s">
        <v>71</v>
      </c>
      <c r="D6" s="8">
        <v>38</v>
      </c>
      <c r="E6" s="8">
        <v>80</v>
      </c>
      <c r="F6" s="8">
        <f t="shared" si="0"/>
        <v>42</v>
      </c>
      <c r="G6" s="4">
        <f t="shared" si="1"/>
        <v>0.52500000000000002</v>
      </c>
      <c r="H6" s="3">
        <v>13</v>
      </c>
      <c r="I6" s="3">
        <v>3.3</v>
      </c>
      <c r="J6" s="3" t="str">
        <f t="shared" si="2"/>
        <v>Average</v>
      </c>
      <c r="K6" s="3" t="str">
        <f t="shared" si="3"/>
        <v>High Discount</v>
      </c>
    </row>
    <row r="7" spans="1:11" ht="45" customHeight="1" x14ac:dyDescent="0.2">
      <c r="A7" s="3">
        <v>1</v>
      </c>
      <c r="B7" s="3" t="s">
        <v>342</v>
      </c>
      <c r="C7" s="7" t="s">
        <v>318</v>
      </c>
      <c r="D7" s="8">
        <v>450</v>
      </c>
      <c r="E7" s="8">
        <v>900</v>
      </c>
      <c r="F7" s="8">
        <f t="shared" si="0"/>
        <v>450</v>
      </c>
      <c r="G7" s="4">
        <f t="shared" si="1"/>
        <v>0.5</v>
      </c>
      <c r="H7" s="3">
        <v>1</v>
      </c>
      <c r="I7" s="3">
        <v>2</v>
      </c>
      <c r="J7" s="3" t="str">
        <f t="shared" si="2"/>
        <v>Poor</v>
      </c>
      <c r="K7" s="3" t="str">
        <f t="shared" si="3"/>
        <v>High Discount</v>
      </c>
    </row>
    <row r="8" spans="1:11" ht="45" customHeight="1" x14ac:dyDescent="0.2">
      <c r="A8" s="3">
        <v>1</v>
      </c>
      <c r="B8" s="3" t="s">
        <v>340</v>
      </c>
      <c r="C8" s="7" t="s">
        <v>68</v>
      </c>
      <c r="D8" s="8">
        <v>998</v>
      </c>
      <c r="E8" s="8">
        <v>1966</v>
      </c>
      <c r="F8" s="8">
        <f t="shared" si="0"/>
        <v>968</v>
      </c>
      <c r="G8" s="4">
        <f t="shared" si="1"/>
        <v>0.49237029501525942</v>
      </c>
      <c r="H8" s="3">
        <v>44</v>
      </c>
      <c r="I8" s="3">
        <v>4.5999999999999996</v>
      </c>
      <c r="J8" s="3" t="str">
        <f t="shared" si="2"/>
        <v>Excellent</v>
      </c>
      <c r="K8" s="3" t="str">
        <f t="shared" si="3"/>
        <v>High Discount</v>
      </c>
    </row>
    <row r="9" spans="1:11" ht="45" customHeight="1" x14ac:dyDescent="0.2">
      <c r="A9" s="3">
        <v>1</v>
      </c>
      <c r="B9" s="3" t="s">
        <v>341</v>
      </c>
      <c r="C9" s="7" t="s">
        <v>194</v>
      </c>
      <c r="D9" s="8">
        <v>445</v>
      </c>
      <c r="E9" s="8">
        <v>873</v>
      </c>
      <c r="F9" s="8">
        <f t="shared" si="0"/>
        <v>428</v>
      </c>
      <c r="G9" s="4">
        <f t="shared" si="1"/>
        <v>0.49026345933562426</v>
      </c>
      <c r="H9" s="3">
        <v>69</v>
      </c>
      <c r="I9" s="3">
        <v>2.8</v>
      </c>
      <c r="J9" s="3" t="str">
        <f t="shared" si="2"/>
        <v>Poor</v>
      </c>
      <c r="K9" s="3" t="str">
        <f t="shared" si="3"/>
        <v>High Discount</v>
      </c>
    </row>
    <row r="10" spans="1:11" ht="45" customHeight="1" x14ac:dyDescent="0.2">
      <c r="A10" s="3">
        <v>1</v>
      </c>
      <c r="B10" s="3" t="s">
        <v>343</v>
      </c>
      <c r="C10" s="7" t="s">
        <v>245</v>
      </c>
      <c r="D10" s="8">
        <v>979</v>
      </c>
      <c r="E10" s="8">
        <v>1920</v>
      </c>
      <c r="F10" s="8">
        <f t="shared" si="0"/>
        <v>941</v>
      </c>
      <c r="G10" s="4">
        <f t="shared" si="1"/>
        <v>0.49010416666666667</v>
      </c>
      <c r="H10" s="3">
        <v>1</v>
      </c>
      <c r="I10" s="3">
        <v>5</v>
      </c>
      <c r="J10" s="3" t="str">
        <f t="shared" si="2"/>
        <v>Excellent</v>
      </c>
      <c r="K10" s="3" t="str">
        <f t="shared" si="3"/>
        <v>High Discount</v>
      </c>
    </row>
    <row r="11" spans="1:11" ht="45" customHeight="1" x14ac:dyDescent="0.2">
      <c r="A11" s="3">
        <v>1</v>
      </c>
      <c r="B11" s="3" t="s">
        <v>339</v>
      </c>
      <c r="C11" s="7" t="s">
        <v>63</v>
      </c>
      <c r="D11" s="8">
        <v>2025</v>
      </c>
      <c r="E11" s="8">
        <v>3971</v>
      </c>
      <c r="F11" s="8">
        <f t="shared" si="0"/>
        <v>1946</v>
      </c>
      <c r="G11" s="4">
        <f t="shared" si="1"/>
        <v>0.49005288340468395</v>
      </c>
      <c r="H11" s="3">
        <v>3</v>
      </c>
      <c r="I11" s="3">
        <v>5</v>
      </c>
      <c r="J11" s="3" t="str">
        <f t="shared" si="2"/>
        <v>Excellent</v>
      </c>
      <c r="K11" s="3" t="str">
        <f t="shared" si="3"/>
        <v>High Discount</v>
      </c>
    </row>
    <row r="12" spans="1:11" ht="45" customHeight="1" x14ac:dyDescent="0.2">
      <c r="A12" s="3">
        <v>1</v>
      </c>
      <c r="B12" s="3" t="s">
        <v>342</v>
      </c>
      <c r="C12" s="7" t="s">
        <v>253</v>
      </c>
      <c r="D12" s="8">
        <v>330</v>
      </c>
      <c r="E12" s="8">
        <v>647</v>
      </c>
      <c r="F12" s="8">
        <f t="shared" si="0"/>
        <v>317</v>
      </c>
      <c r="G12" s="4">
        <f t="shared" si="1"/>
        <v>0.48995363214837712</v>
      </c>
      <c r="H12" s="3">
        <v>1</v>
      </c>
      <c r="I12" s="3">
        <v>4</v>
      </c>
      <c r="J12" s="3" t="str">
        <f t="shared" si="2"/>
        <v>Average</v>
      </c>
      <c r="K12" s="3" t="str">
        <f t="shared" si="3"/>
        <v>High Discount</v>
      </c>
    </row>
    <row r="13" spans="1:11" ht="45" customHeight="1" x14ac:dyDescent="0.2">
      <c r="A13" s="3">
        <v>1</v>
      </c>
      <c r="B13" s="3" t="s">
        <v>343</v>
      </c>
      <c r="C13" s="7" t="s">
        <v>108</v>
      </c>
      <c r="D13" s="8">
        <v>1820</v>
      </c>
      <c r="E13" s="8">
        <v>3490</v>
      </c>
      <c r="F13" s="8">
        <f t="shared" si="0"/>
        <v>1670</v>
      </c>
      <c r="G13" s="4">
        <f t="shared" si="1"/>
        <v>0.47851002865329512</v>
      </c>
      <c r="H13" s="3">
        <v>9</v>
      </c>
      <c r="I13" s="3">
        <v>4.3</v>
      </c>
      <c r="J13" s="3" t="str">
        <f t="shared" si="2"/>
        <v>Average</v>
      </c>
      <c r="K13" s="3" t="str">
        <f t="shared" si="3"/>
        <v>High Discount</v>
      </c>
    </row>
    <row r="14" spans="1:11" ht="45" customHeight="1" x14ac:dyDescent="0.2">
      <c r="A14" s="3">
        <v>1</v>
      </c>
      <c r="B14" s="3" t="s">
        <v>343</v>
      </c>
      <c r="C14" s="7" t="s">
        <v>229</v>
      </c>
      <c r="D14" s="8">
        <v>1570</v>
      </c>
      <c r="E14" s="8">
        <v>2988</v>
      </c>
      <c r="F14" s="8">
        <f t="shared" si="0"/>
        <v>1418</v>
      </c>
      <c r="G14" s="4">
        <f t="shared" si="1"/>
        <v>0.4745649263721553</v>
      </c>
      <c r="H14" s="3">
        <v>7</v>
      </c>
      <c r="I14" s="3">
        <v>2.1</v>
      </c>
      <c r="J14" s="3" t="str">
        <f t="shared" si="2"/>
        <v>Poor</v>
      </c>
      <c r="K14" s="3" t="str">
        <f t="shared" si="3"/>
        <v>High Discount</v>
      </c>
    </row>
    <row r="15" spans="1:11" ht="45" customHeight="1" x14ac:dyDescent="0.2">
      <c r="A15" s="3">
        <v>1</v>
      </c>
      <c r="B15" s="3" t="s">
        <v>343</v>
      </c>
      <c r="C15" s="7" t="s">
        <v>10</v>
      </c>
      <c r="D15" s="8">
        <v>527</v>
      </c>
      <c r="E15" s="8">
        <v>999</v>
      </c>
      <c r="F15" s="8">
        <f t="shared" si="0"/>
        <v>472</v>
      </c>
      <c r="G15" s="4">
        <f t="shared" si="1"/>
        <v>0.47247247247247248</v>
      </c>
      <c r="H15" s="3">
        <v>14</v>
      </c>
      <c r="I15" s="3">
        <v>4.0999999999999996</v>
      </c>
      <c r="J15" s="3" t="str">
        <f>IF(I15&lt;3,"Poor",IF(I15&lt;4,"Average","Excellent"))</f>
        <v>Excellent</v>
      </c>
      <c r="K15" s="3" t="str">
        <f t="shared" si="3"/>
        <v>High Discount</v>
      </c>
    </row>
    <row r="16" spans="1:11" ht="45" customHeight="1" x14ac:dyDescent="0.2">
      <c r="A16" s="3">
        <v>1</v>
      </c>
      <c r="B16" s="3" t="s">
        <v>343</v>
      </c>
      <c r="C16" s="7" t="s">
        <v>47</v>
      </c>
      <c r="D16" s="8">
        <v>552</v>
      </c>
      <c r="E16" s="8">
        <v>1035</v>
      </c>
      <c r="F16" s="8">
        <f t="shared" si="0"/>
        <v>483</v>
      </c>
      <c r="G16" s="4">
        <f t="shared" si="1"/>
        <v>0.46666666666666667</v>
      </c>
      <c r="H16" s="3">
        <v>12</v>
      </c>
      <c r="I16" s="3">
        <v>4.8</v>
      </c>
      <c r="J16" s="3" t="str">
        <f t="shared" ref="J16:J42" si="4">IF(I16&lt;3,"Poor",IF(I16&lt;4.5,"Average","Excellent"))</f>
        <v>Excellent</v>
      </c>
      <c r="K16" s="3" t="str">
        <f t="shared" si="3"/>
        <v>High Discount</v>
      </c>
    </row>
    <row r="17" spans="1:11" ht="45" customHeight="1" x14ac:dyDescent="0.2">
      <c r="A17" s="3">
        <v>1</v>
      </c>
      <c r="B17" s="3" t="s">
        <v>348</v>
      </c>
      <c r="C17" s="7" t="s">
        <v>227</v>
      </c>
      <c r="D17" s="8">
        <v>968</v>
      </c>
      <c r="E17" s="8">
        <v>1814</v>
      </c>
      <c r="F17" s="8">
        <f t="shared" si="0"/>
        <v>846</v>
      </c>
      <c r="G17" s="4">
        <f t="shared" si="1"/>
        <v>0.46637265711135611</v>
      </c>
      <c r="H17" s="3">
        <v>6</v>
      </c>
      <c r="I17" s="3">
        <v>2.2000000000000002</v>
      </c>
      <c r="J17" s="3" t="str">
        <f t="shared" si="4"/>
        <v>Poor</v>
      </c>
      <c r="K17" s="3" t="str">
        <f t="shared" si="3"/>
        <v>High Discount</v>
      </c>
    </row>
    <row r="18" spans="1:11" ht="45" customHeight="1" x14ac:dyDescent="0.2">
      <c r="A18" s="3">
        <v>1</v>
      </c>
      <c r="B18" s="3" t="s">
        <v>348</v>
      </c>
      <c r="C18" s="7" t="s">
        <v>243</v>
      </c>
      <c r="D18" s="8">
        <v>1189</v>
      </c>
      <c r="E18" s="8">
        <v>2199</v>
      </c>
      <c r="F18" s="8">
        <f t="shared" si="0"/>
        <v>1010</v>
      </c>
      <c r="G18" s="4">
        <f t="shared" si="1"/>
        <v>0.45929968167348795</v>
      </c>
      <c r="H18" s="3">
        <v>1</v>
      </c>
      <c r="I18" s="3">
        <v>3</v>
      </c>
      <c r="J18" s="3" t="str">
        <f t="shared" si="4"/>
        <v>Average</v>
      </c>
      <c r="K18" s="3" t="str">
        <f t="shared" si="3"/>
        <v>High Discount</v>
      </c>
    </row>
    <row r="19" spans="1:11" ht="45" customHeight="1" x14ac:dyDescent="0.2">
      <c r="A19" s="3">
        <v>1</v>
      </c>
      <c r="B19" s="3" t="s">
        <v>346</v>
      </c>
      <c r="C19" s="7" t="s">
        <v>60</v>
      </c>
      <c r="D19" s="8">
        <v>195</v>
      </c>
      <c r="E19" s="8">
        <v>360</v>
      </c>
      <c r="F19" s="8">
        <f t="shared" si="0"/>
        <v>165</v>
      </c>
      <c r="G19" s="4">
        <f t="shared" si="1"/>
        <v>0.45833333333333331</v>
      </c>
      <c r="H19" s="3">
        <v>2</v>
      </c>
      <c r="I19" s="3">
        <v>5</v>
      </c>
      <c r="J19" s="3" t="str">
        <f t="shared" si="4"/>
        <v>Excellent</v>
      </c>
      <c r="K19" s="3" t="str">
        <f t="shared" si="3"/>
        <v>High Discount</v>
      </c>
    </row>
    <row r="20" spans="1:11" ht="45" customHeight="1" x14ac:dyDescent="0.2">
      <c r="A20" s="3">
        <v>1</v>
      </c>
      <c r="B20" s="3" t="s">
        <v>340</v>
      </c>
      <c r="C20" s="7" t="s">
        <v>215</v>
      </c>
      <c r="D20" s="8">
        <v>382</v>
      </c>
      <c r="E20" s="8">
        <v>700</v>
      </c>
      <c r="F20" s="8">
        <f t="shared" si="0"/>
        <v>318</v>
      </c>
      <c r="G20" s="4">
        <f t="shared" si="1"/>
        <v>0.45428571428571429</v>
      </c>
      <c r="H20" s="3">
        <v>17</v>
      </c>
      <c r="I20" s="3">
        <v>2.6</v>
      </c>
      <c r="J20" s="3" t="str">
        <f t="shared" si="4"/>
        <v>Poor</v>
      </c>
      <c r="K20" s="3" t="str">
        <f t="shared" si="3"/>
        <v>High Discount</v>
      </c>
    </row>
    <row r="21" spans="1:11" ht="45" customHeight="1" x14ac:dyDescent="0.2">
      <c r="A21" s="3">
        <v>1</v>
      </c>
      <c r="B21" s="3" t="s">
        <v>343</v>
      </c>
      <c r="C21" s="7" t="s">
        <v>206</v>
      </c>
      <c r="D21" s="8">
        <v>990</v>
      </c>
      <c r="E21" s="8">
        <v>1814</v>
      </c>
      <c r="F21" s="8">
        <f t="shared" si="0"/>
        <v>824</v>
      </c>
      <c r="G21" s="4">
        <f t="shared" si="1"/>
        <v>0.45424476295479604</v>
      </c>
      <c r="H21" s="3">
        <v>6</v>
      </c>
      <c r="I21" s="3">
        <v>2.2000000000000002</v>
      </c>
      <c r="J21" s="3" t="str">
        <f t="shared" si="4"/>
        <v>Poor</v>
      </c>
      <c r="K21" s="3" t="str">
        <f t="shared" si="3"/>
        <v>High Discount</v>
      </c>
    </row>
    <row r="22" spans="1:11" ht="45" customHeight="1" x14ac:dyDescent="0.2">
      <c r="A22" s="3">
        <v>1</v>
      </c>
      <c r="B22" s="3" t="s">
        <v>339</v>
      </c>
      <c r="C22" s="7" t="s">
        <v>38</v>
      </c>
      <c r="D22" s="8">
        <v>1600</v>
      </c>
      <c r="E22" s="8">
        <v>2929</v>
      </c>
      <c r="F22" s="8">
        <f t="shared" si="0"/>
        <v>1329</v>
      </c>
      <c r="G22" s="4">
        <f t="shared" si="1"/>
        <v>0.45373847729600547</v>
      </c>
      <c r="H22" s="3">
        <v>5</v>
      </c>
      <c r="I22" s="3">
        <v>3.8</v>
      </c>
      <c r="J22" s="3" t="str">
        <f t="shared" si="4"/>
        <v>Average</v>
      </c>
      <c r="K22" s="3" t="str">
        <f t="shared" si="3"/>
        <v>High Discount</v>
      </c>
    </row>
    <row r="23" spans="1:11" ht="45" customHeight="1" x14ac:dyDescent="0.2">
      <c r="A23" s="3">
        <v>1</v>
      </c>
      <c r="B23" s="3" t="s">
        <v>340</v>
      </c>
      <c r="C23" s="7" t="s">
        <v>224</v>
      </c>
      <c r="D23" s="8">
        <v>509</v>
      </c>
      <c r="E23" s="8">
        <v>899</v>
      </c>
      <c r="F23" s="8">
        <f t="shared" si="0"/>
        <v>390</v>
      </c>
      <c r="G23" s="4">
        <f t="shared" si="1"/>
        <v>0.43381535038932145</v>
      </c>
      <c r="H23" s="3">
        <v>5</v>
      </c>
      <c r="I23" s="3">
        <v>3</v>
      </c>
      <c r="J23" s="3" t="str">
        <f t="shared" si="4"/>
        <v>Average</v>
      </c>
      <c r="K23" s="3" t="str">
        <f t="shared" si="3"/>
        <v>High Discount</v>
      </c>
    </row>
    <row r="24" spans="1:11" ht="45" customHeight="1" x14ac:dyDescent="0.2">
      <c r="A24" s="3">
        <v>1</v>
      </c>
      <c r="B24" s="3" t="s">
        <v>343</v>
      </c>
      <c r="C24" s="7" t="s">
        <v>221</v>
      </c>
      <c r="D24" s="8">
        <v>345</v>
      </c>
      <c r="E24" s="8">
        <v>602</v>
      </c>
      <c r="F24" s="8">
        <f t="shared" si="0"/>
        <v>257</v>
      </c>
      <c r="G24" s="4">
        <f t="shared" si="1"/>
        <v>0.42691029900332228</v>
      </c>
      <c r="H24" s="3">
        <v>6</v>
      </c>
      <c r="I24" s="3">
        <v>2.2999999999999998</v>
      </c>
      <c r="J24" s="3" t="str">
        <f t="shared" si="4"/>
        <v>Poor</v>
      </c>
      <c r="K24" s="3" t="str">
        <f t="shared" si="3"/>
        <v>High Discount</v>
      </c>
    </row>
    <row r="25" spans="1:11" ht="45" customHeight="1" x14ac:dyDescent="0.2">
      <c r="A25" s="3">
        <v>1</v>
      </c>
      <c r="B25" s="3" t="s">
        <v>345</v>
      </c>
      <c r="C25" s="7" t="s">
        <v>50</v>
      </c>
      <c r="D25" s="8">
        <v>501</v>
      </c>
      <c r="E25" s="8">
        <v>860</v>
      </c>
      <c r="F25" s="8">
        <f t="shared" si="0"/>
        <v>359</v>
      </c>
      <c r="G25" s="4">
        <f t="shared" si="1"/>
        <v>0.41744186046511628</v>
      </c>
      <c r="H25" s="3">
        <v>6</v>
      </c>
      <c r="I25" s="3">
        <v>4.5</v>
      </c>
      <c r="J25" s="3" t="str">
        <f t="shared" si="4"/>
        <v>Excellent</v>
      </c>
      <c r="K25" s="3" t="str">
        <f t="shared" si="3"/>
        <v>High Discount</v>
      </c>
    </row>
    <row r="26" spans="1:11" ht="45" customHeight="1" x14ac:dyDescent="0.2">
      <c r="A26" s="3">
        <v>1</v>
      </c>
      <c r="B26" s="22" t="s">
        <v>348</v>
      </c>
      <c r="C26" s="7" t="s">
        <v>122</v>
      </c>
      <c r="D26" s="8">
        <v>389</v>
      </c>
      <c r="E26" s="8">
        <v>656</v>
      </c>
      <c r="F26" s="8">
        <f t="shared" si="0"/>
        <v>267</v>
      </c>
      <c r="G26" s="4">
        <f t="shared" si="1"/>
        <v>0.40701219512195119</v>
      </c>
      <c r="H26" s="3">
        <v>36</v>
      </c>
      <c r="I26" s="3">
        <v>4.3</v>
      </c>
      <c r="J26" s="3" t="str">
        <f t="shared" si="4"/>
        <v>Average</v>
      </c>
      <c r="K26" s="3" t="str">
        <f t="shared" si="3"/>
        <v>High Discount</v>
      </c>
    </row>
    <row r="27" spans="1:11" ht="45" customHeight="1" x14ac:dyDescent="0.2">
      <c r="A27" s="3">
        <v>1</v>
      </c>
      <c r="B27" s="3" t="s">
        <v>343</v>
      </c>
      <c r="C27" s="7" t="s">
        <v>117</v>
      </c>
      <c r="D27" s="8">
        <v>1620</v>
      </c>
      <c r="E27" s="8">
        <v>2690</v>
      </c>
      <c r="F27" s="8">
        <f t="shared" si="0"/>
        <v>1070</v>
      </c>
      <c r="G27" s="4">
        <f t="shared" si="1"/>
        <v>0.39776951672862454</v>
      </c>
      <c r="H27" s="3">
        <v>1</v>
      </c>
      <c r="I27" s="3">
        <v>5</v>
      </c>
      <c r="J27" s="3" t="str">
        <f t="shared" si="4"/>
        <v>Excellent</v>
      </c>
      <c r="K27" s="3" t="str">
        <f t="shared" si="3"/>
        <v>Medium Discount</v>
      </c>
    </row>
    <row r="28" spans="1:11" ht="45" customHeight="1" x14ac:dyDescent="0.2">
      <c r="A28" s="3">
        <v>1</v>
      </c>
      <c r="B28" s="3" t="s">
        <v>341</v>
      </c>
      <c r="C28" s="7" t="s">
        <v>212</v>
      </c>
      <c r="D28" s="8">
        <v>3750</v>
      </c>
      <c r="E28" s="8">
        <v>6143</v>
      </c>
      <c r="F28" s="8">
        <f t="shared" si="0"/>
        <v>2393</v>
      </c>
      <c r="G28" s="4">
        <f t="shared" si="1"/>
        <v>0.38954908025394758</v>
      </c>
      <c r="H28" s="3">
        <v>5</v>
      </c>
      <c r="I28" s="3">
        <v>3</v>
      </c>
      <c r="J28" s="3" t="str">
        <f t="shared" si="4"/>
        <v>Average</v>
      </c>
      <c r="K28" s="3" t="str">
        <f t="shared" si="3"/>
        <v>Medium Discount</v>
      </c>
    </row>
    <row r="29" spans="1:11" ht="45" customHeight="1" x14ac:dyDescent="0.2">
      <c r="A29" s="3">
        <v>115</v>
      </c>
      <c r="B29" s="3" t="s">
        <v>339</v>
      </c>
      <c r="C29" s="7" t="s">
        <v>6</v>
      </c>
      <c r="D29" s="8">
        <v>950</v>
      </c>
      <c r="E29" s="8">
        <v>1525</v>
      </c>
      <c r="F29" s="8">
        <f t="shared" si="0"/>
        <v>575</v>
      </c>
      <c r="G29" s="4">
        <f t="shared" si="1"/>
        <v>0.37704918032786883</v>
      </c>
      <c r="H29" s="3">
        <v>2</v>
      </c>
      <c r="I29" s="3">
        <v>4.5</v>
      </c>
      <c r="J29" s="3" t="str">
        <f t="shared" si="4"/>
        <v>Excellent</v>
      </c>
      <c r="K29" s="3" t="str">
        <f t="shared" si="3"/>
        <v>Medium Discount</v>
      </c>
    </row>
    <row r="30" spans="1:11" ht="45" customHeight="1" x14ac:dyDescent="0.2">
      <c r="A30" s="3">
        <v>1</v>
      </c>
      <c r="B30" s="3" t="s">
        <v>343</v>
      </c>
      <c r="C30" s="7" t="s">
        <v>33</v>
      </c>
      <c r="D30" s="8">
        <v>988</v>
      </c>
      <c r="E30" s="8">
        <v>1580</v>
      </c>
      <c r="F30" s="8">
        <f t="shared" si="0"/>
        <v>592</v>
      </c>
      <c r="G30" s="4">
        <f t="shared" si="1"/>
        <v>0.37468354430379747</v>
      </c>
      <c r="H30" s="3">
        <v>2</v>
      </c>
      <c r="I30" s="3">
        <v>4</v>
      </c>
      <c r="J30" s="3" t="str">
        <f t="shared" si="4"/>
        <v>Average</v>
      </c>
      <c r="K30" s="3" t="str">
        <f t="shared" si="3"/>
        <v>Medium Discount</v>
      </c>
    </row>
    <row r="31" spans="1:11" ht="45" customHeight="1" x14ac:dyDescent="0.2">
      <c r="A31" s="3">
        <v>1</v>
      </c>
      <c r="B31" s="3" t="s">
        <v>341</v>
      </c>
      <c r="C31" s="7" t="s">
        <v>18</v>
      </c>
      <c r="D31" s="8">
        <v>1580</v>
      </c>
      <c r="E31" s="8">
        <v>2499</v>
      </c>
      <c r="F31" s="8">
        <f t="shared" si="0"/>
        <v>919</v>
      </c>
      <c r="G31" s="4">
        <f t="shared" si="1"/>
        <v>0.36774709883953582</v>
      </c>
      <c r="H31" s="3">
        <v>7</v>
      </c>
      <c r="I31" s="3">
        <v>4.7</v>
      </c>
      <c r="J31" s="3" t="str">
        <f t="shared" si="4"/>
        <v>Excellent</v>
      </c>
      <c r="K31" s="3" t="str">
        <f t="shared" si="3"/>
        <v>Medium Discount</v>
      </c>
    </row>
    <row r="32" spans="1:11" ht="45" customHeight="1" x14ac:dyDescent="0.2">
      <c r="A32" s="3">
        <v>1</v>
      </c>
      <c r="B32" s="3" t="s">
        <v>345</v>
      </c>
      <c r="C32" s="7" t="s">
        <v>89</v>
      </c>
      <c r="D32" s="8">
        <v>420</v>
      </c>
      <c r="E32" s="8">
        <v>647</v>
      </c>
      <c r="F32" s="8">
        <f t="shared" si="0"/>
        <v>227</v>
      </c>
      <c r="G32" s="4">
        <f t="shared" si="1"/>
        <v>0.3508500772797527</v>
      </c>
      <c r="H32" s="3">
        <v>49</v>
      </c>
      <c r="I32" s="3">
        <v>4.5999999999999996</v>
      </c>
      <c r="J32" s="3" t="str">
        <f t="shared" si="4"/>
        <v>Excellent</v>
      </c>
      <c r="K32" s="3" t="str">
        <f t="shared" si="3"/>
        <v>Medium Discount</v>
      </c>
    </row>
    <row r="33" spans="1:11" ht="45" customHeight="1" x14ac:dyDescent="0.2">
      <c r="A33" s="3">
        <v>1</v>
      </c>
      <c r="B33" s="3" t="s">
        <v>343</v>
      </c>
      <c r="C33" s="7" t="s">
        <v>78</v>
      </c>
      <c r="D33" s="8">
        <v>880</v>
      </c>
      <c r="E33" s="8">
        <v>1350</v>
      </c>
      <c r="F33" s="8">
        <f t="shared" si="0"/>
        <v>470</v>
      </c>
      <c r="G33" s="4">
        <f t="shared" si="1"/>
        <v>0.34814814814814815</v>
      </c>
      <c r="H33" s="3">
        <v>6</v>
      </c>
      <c r="I33" s="3">
        <v>4</v>
      </c>
      <c r="J33" s="3" t="str">
        <f t="shared" si="4"/>
        <v>Average</v>
      </c>
      <c r="K33" s="3" t="str">
        <f t="shared" si="3"/>
        <v>Medium Discount</v>
      </c>
    </row>
    <row r="34" spans="1:11" ht="45" customHeight="1" x14ac:dyDescent="0.2">
      <c r="A34" s="3">
        <v>1</v>
      </c>
      <c r="B34" s="3" t="s">
        <v>342</v>
      </c>
      <c r="C34" s="7" t="s">
        <v>105</v>
      </c>
      <c r="D34" s="8">
        <v>980</v>
      </c>
      <c r="E34" s="8">
        <v>1490</v>
      </c>
      <c r="F34" s="8">
        <f t="shared" ref="F34:F65" si="5">E34-D34</f>
        <v>510</v>
      </c>
      <c r="G34" s="4">
        <f t="shared" ref="G34:G65" si="6">(F34/E34)</f>
        <v>0.34228187919463088</v>
      </c>
      <c r="H34" s="3">
        <v>12</v>
      </c>
      <c r="I34" s="3">
        <v>4.7</v>
      </c>
      <c r="J34" s="3" t="str">
        <f t="shared" si="4"/>
        <v>Excellent</v>
      </c>
      <c r="K34" s="3" t="str">
        <f t="shared" ref="K34:K52" si="7">IF(G34&lt;20%,"Low Discount",IF(G34&lt;=40%,"Medium Discount","High Discount"))</f>
        <v>Medium Discount</v>
      </c>
    </row>
    <row r="35" spans="1:11" ht="45" customHeight="1" x14ac:dyDescent="0.2">
      <c r="A35" s="3">
        <v>100</v>
      </c>
      <c r="B35" s="3" t="s">
        <v>344</v>
      </c>
      <c r="C35" s="7" t="s">
        <v>44</v>
      </c>
      <c r="D35" s="8">
        <v>990</v>
      </c>
      <c r="E35" s="8">
        <v>1500</v>
      </c>
      <c r="F35" s="8">
        <f t="shared" si="5"/>
        <v>510</v>
      </c>
      <c r="G35" s="4">
        <f t="shared" si="6"/>
        <v>0.34</v>
      </c>
      <c r="H35" s="3">
        <v>39</v>
      </c>
      <c r="I35" s="3">
        <v>4.7</v>
      </c>
      <c r="J35" s="3" t="str">
        <f t="shared" si="4"/>
        <v>Excellent</v>
      </c>
      <c r="K35" s="3" t="str">
        <f t="shared" si="7"/>
        <v>Medium Discount</v>
      </c>
    </row>
    <row r="36" spans="1:11" ht="45" customHeight="1" x14ac:dyDescent="0.2">
      <c r="A36" s="3">
        <v>1</v>
      </c>
      <c r="B36" s="3" t="s">
        <v>345</v>
      </c>
      <c r="C36" s="7" t="s">
        <v>53</v>
      </c>
      <c r="D36" s="8">
        <v>1680</v>
      </c>
      <c r="E36" s="8">
        <v>2499</v>
      </c>
      <c r="F36" s="8">
        <f t="shared" si="5"/>
        <v>819</v>
      </c>
      <c r="G36" s="4">
        <f t="shared" si="6"/>
        <v>0.32773109243697479</v>
      </c>
      <c r="H36" s="3">
        <v>9</v>
      </c>
      <c r="I36" s="3">
        <v>4.2</v>
      </c>
      <c r="J36" s="3" t="str">
        <f t="shared" si="4"/>
        <v>Average</v>
      </c>
      <c r="K36" s="3" t="str">
        <f t="shared" si="7"/>
        <v>Medium Discount</v>
      </c>
    </row>
    <row r="37" spans="1:11" ht="45" customHeight="1" x14ac:dyDescent="0.2">
      <c r="B37" s="3" t="s">
        <v>342</v>
      </c>
      <c r="C37" s="7" t="s">
        <v>95</v>
      </c>
      <c r="D37" s="8">
        <v>1350</v>
      </c>
      <c r="E37" s="8">
        <v>1990</v>
      </c>
      <c r="F37" s="8">
        <f t="shared" si="5"/>
        <v>640</v>
      </c>
      <c r="G37" s="4">
        <f t="shared" si="6"/>
        <v>0.32160804020100503</v>
      </c>
      <c r="H37" s="3">
        <v>13</v>
      </c>
      <c r="I37" s="3">
        <v>3.8</v>
      </c>
      <c r="J37" s="3" t="str">
        <f t="shared" si="4"/>
        <v>Average</v>
      </c>
      <c r="K37" s="3" t="str">
        <f t="shared" si="7"/>
        <v>Medium Discount</v>
      </c>
    </row>
    <row r="38" spans="1:11" ht="45" customHeight="1" x14ac:dyDescent="0.2">
      <c r="A38" s="3">
        <v>1</v>
      </c>
      <c r="B38" s="3" t="s">
        <v>342</v>
      </c>
      <c r="C38" s="7" t="s">
        <v>97</v>
      </c>
      <c r="D38" s="8">
        <v>1758</v>
      </c>
      <c r="E38" s="8">
        <v>2499</v>
      </c>
      <c r="F38" s="8">
        <f t="shared" si="5"/>
        <v>741</v>
      </c>
      <c r="G38" s="4">
        <f t="shared" si="6"/>
        <v>0.2965186074429772</v>
      </c>
      <c r="H38" s="3">
        <v>20</v>
      </c>
      <c r="I38" s="3">
        <v>4.0999999999999996</v>
      </c>
      <c r="J38" s="3" t="str">
        <f t="shared" si="4"/>
        <v>Average</v>
      </c>
      <c r="K38" s="3" t="str">
        <f t="shared" si="7"/>
        <v>Medium Discount</v>
      </c>
    </row>
    <row r="39" spans="1:11" ht="45" customHeight="1" x14ac:dyDescent="0.2">
      <c r="A39" s="3">
        <v>1</v>
      </c>
      <c r="B39" s="3" t="s">
        <v>343</v>
      </c>
      <c r="C39" s="7" t="s">
        <v>218</v>
      </c>
      <c r="D39" s="8">
        <v>2300</v>
      </c>
      <c r="E39" s="8">
        <v>3240</v>
      </c>
      <c r="F39" s="8">
        <f t="shared" si="5"/>
        <v>940</v>
      </c>
      <c r="G39" s="4">
        <f t="shared" si="6"/>
        <v>0.29012345679012347</v>
      </c>
      <c r="H39" s="3">
        <v>5</v>
      </c>
      <c r="I39" s="3">
        <v>3</v>
      </c>
      <c r="J39" s="3" t="str">
        <f t="shared" si="4"/>
        <v>Average</v>
      </c>
      <c r="K39" s="3" t="str">
        <f t="shared" si="7"/>
        <v>Medium Discount</v>
      </c>
    </row>
    <row r="40" spans="1:11" ht="45" customHeight="1" x14ac:dyDescent="0.2">
      <c r="A40" s="3">
        <v>1</v>
      </c>
      <c r="B40" s="3" t="s">
        <v>344</v>
      </c>
      <c r="C40" s="7" t="s">
        <v>111</v>
      </c>
      <c r="D40" s="8">
        <v>1940</v>
      </c>
      <c r="E40" s="8">
        <v>2650</v>
      </c>
      <c r="F40" s="8">
        <f t="shared" si="5"/>
        <v>710</v>
      </c>
      <c r="G40" s="4">
        <f t="shared" si="6"/>
        <v>0.26792452830188679</v>
      </c>
      <c r="H40" s="3">
        <v>20</v>
      </c>
      <c r="I40" s="3">
        <v>4.7</v>
      </c>
      <c r="J40" s="3" t="str">
        <f t="shared" si="4"/>
        <v>Excellent</v>
      </c>
      <c r="K40" s="3" t="str">
        <f t="shared" si="7"/>
        <v>Medium Discount</v>
      </c>
    </row>
    <row r="41" spans="1:11" ht="45" customHeight="1" x14ac:dyDescent="0.2">
      <c r="A41" s="3">
        <v>1</v>
      </c>
      <c r="B41" s="3" t="s">
        <v>344</v>
      </c>
      <c r="C41" s="7" t="s">
        <v>114</v>
      </c>
      <c r="D41" s="8">
        <v>1980</v>
      </c>
      <c r="E41" s="8">
        <v>2699</v>
      </c>
      <c r="F41" s="8">
        <f t="shared" si="5"/>
        <v>719</v>
      </c>
      <c r="G41" s="4">
        <f t="shared" si="6"/>
        <v>0.26639496109670247</v>
      </c>
      <c r="H41" s="3">
        <v>32</v>
      </c>
      <c r="I41" s="3">
        <v>4.5</v>
      </c>
      <c r="J41" s="3" t="str">
        <f t="shared" si="4"/>
        <v>Excellent</v>
      </c>
      <c r="K41" s="3" t="str">
        <f t="shared" si="7"/>
        <v>Medium Discount</v>
      </c>
    </row>
    <row r="42" spans="1:11" ht="45" customHeight="1" x14ac:dyDescent="0.2">
      <c r="A42" s="3">
        <v>1</v>
      </c>
      <c r="B42" s="3" t="s">
        <v>341</v>
      </c>
      <c r="C42" s="7" t="s">
        <v>22</v>
      </c>
      <c r="D42" s="8">
        <v>1740</v>
      </c>
      <c r="E42" s="8">
        <v>2356</v>
      </c>
      <c r="F42" s="8">
        <f t="shared" si="5"/>
        <v>616</v>
      </c>
      <c r="G42" s="4">
        <f t="shared" si="6"/>
        <v>0.26146010186757218</v>
      </c>
      <c r="H42" s="3">
        <v>5</v>
      </c>
      <c r="I42" s="3">
        <v>4.8</v>
      </c>
      <c r="J42" s="3" t="str">
        <f t="shared" si="4"/>
        <v>Excellent</v>
      </c>
      <c r="K42" s="3" t="str">
        <f t="shared" si="7"/>
        <v>Medium Discount</v>
      </c>
    </row>
    <row r="43" spans="1:11" ht="45" customHeight="1" x14ac:dyDescent="0.2">
      <c r="A43" s="3">
        <v>1</v>
      </c>
      <c r="B43" s="3" t="s">
        <v>341</v>
      </c>
      <c r="C43" s="7" t="s">
        <v>14</v>
      </c>
      <c r="D43" s="8">
        <v>2199</v>
      </c>
      <c r="E43" s="8">
        <v>2923</v>
      </c>
      <c r="F43" s="8">
        <f t="shared" si="5"/>
        <v>724</v>
      </c>
      <c r="G43" s="4">
        <f t="shared" si="6"/>
        <v>0.24769072870338693</v>
      </c>
      <c r="H43" s="3">
        <v>24</v>
      </c>
      <c r="I43" s="3">
        <v>4.5999999999999996</v>
      </c>
      <c r="J43" s="3" t="str">
        <f>IF(I43&lt;3,"Poor",IF(I43&lt;4,"Average","Excellent"))</f>
        <v>Excellent</v>
      </c>
      <c r="K43" s="3" t="str">
        <f t="shared" si="7"/>
        <v>Medium Discount</v>
      </c>
    </row>
    <row r="44" spans="1:11" ht="45" customHeight="1" x14ac:dyDescent="0.2">
      <c r="A44" s="3">
        <v>137</v>
      </c>
      <c r="B44" s="3" t="s">
        <v>342</v>
      </c>
      <c r="C44" s="7" t="s">
        <v>30</v>
      </c>
      <c r="D44" s="8">
        <v>2319</v>
      </c>
      <c r="E44" s="8">
        <v>3032</v>
      </c>
      <c r="F44" s="8">
        <f t="shared" si="5"/>
        <v>713</v>
      </c>
      <c r="G44" s="4">
        <f t="shared" si="6"/>
        <v>0.23515831134564644</v>
      </c>
      <c r="H44" s="3">
        <v>55</v>
      </c>
      <c r="I44" s="3">
        <v>4.5999999999999996</v>
      </c>
      <c r="J44" s="3" t="str">
        <f t="shared" ref="J44:J52" si="8">IF(I44&lt;3,"Poor",IF(I44&lt;4.5,"Average","Excellent"))</f>
        <v>Excellent</v>
      </c>
      <c r="K44" s="3" t="str">
        <f t="shared" si="7"/>
        <v>Medium Discount</v>
      </c>
    </row>
    <row r="45" spans="1:11" ht="45" customHeight="1" x14ac:dyDescent="0.2">
      <c r="A45" s="3">
        <v>1</v>
      </c>
      <c r="B45" s="3" t="s">
        <v>343</v>
      </c>
      <c r="C45" s="7" t="s">
        <v>81</v>
      </c>
      <c r="D45" s="8">
        <v>1650</v>
      </c>
      <c r="E45" s="8">
        <v>2150</v>
      </c>
      <c r="F45" s="8">
        <f t="shared" si="5"/>
        <v>500</v>
      </c>
      <c r="G45" s="4">
        <f t="shared" si="6"/>
        <v>0.23255813953488372</v>
      </c>
      <c r="H45" s="3">
        <v>14</v>
      </c>
      <c r="I45" s="3">
        <v>4.4000000000000004</v>
      </c>
      <c r="J45" s="3" t="str">
        <f t="shared" si="8"/>
        <v>Average</v>
      </c>
      <c r="K45" s="3" t="str">
        <f t="shared" si="7"/>
        <v>Medium Discount</v>
      </c>
    </row>
    <row r="46" spans="1:11" ht="45" customHeight="1" x14ac:dyDescent="0.2">
      <c r="A46" s="3">
        <v>1</v>
      </c>
      <c r="B46" s="3" t="s">
        <v>341</v>
      </c>
      <c r="C46" s="7" t="s">
        <v>202</v>
      </c>
      <c r="D46" s="8">
        <v>1220</v>
      </c>
      <c r="E46" s="8">
        <v>1555</v>
      </c>
      <c r="F46" s="8">
        <f t="shared" si="5"/>
        <v>335</v>
      </c>
      <c r="G46" s="4">
        <f t="shared" si="6"/>
        <v>0.21543408360128619</v>
      </c>
      <c r="H46" s="3">
        <v>16</v>
      </c>
      <c r="I46" s="3">
        <v>2.9</v>
      </c>
      <c r="J46" s="3" t="str">
        <f t="shared" si="8"/>
        <v>Poor</v>
      </c>
      <c r="K46" s="3" t="str">
        <f t="shared" si="7"/>
        <v>Medium Discount</v>
      </c>
    </row>
    <row r="47" spans="1:11" ht="45" customHeight="1" x14ac:dyDescent="0.2">
      <c r="A47" s="3">
        <v>1</v>
      </c>
      <c r="B47" s="3" t="s">
        <v>342</v>
      </c>
      <c r="C47" s="7" t="s">
        <v>295</v>
      </c>
      <c r="D47" s="8">
        <v>3640</v>
      </c>
      <c r="E47" s="8">
        <v>4588</v>
      </c>
      <c r="F47" s="8">
        <f t="shared" si="5"/>
        <v>948</v>
      </c>
      <c r="G47" s="4">
        <f t="shared" si="6"/>
        <v>0.20662598081952921</v>
      </c>
      <c r="H47" s="3">
        <v>1</v>
      </c>
      <c r="I47" s="3">
        <v>5</v>
      </c>
      <c r="J47" s="3" t="str">
        <f t="shared" si="8"/>
        <v>Excellent</v>
      </c>
      <c r="K47" s="3" t="str">
        <f t="shared" si="7"/>
        <v>Medium Discount</v>
      </c>
    </row>
    <row r="48" spans="1:11" ht="45" customHeight="1" x14ac:dyDescent="0.2">
      <c r="A48" s="3">
        <v>1</v>
      </c>
      <c r="B48" s="3" t="s">
        <v>341</v>
      </c>
      <c r="C48" s="7" t="s">
        <v>42</v>
      </c>
      <c r="D48" s="8">
        <v>799</v>
      </c>
      <c r="E48" s="8">
        <v>999</v>
      </c>
      <c r="F48" s="8">
        <f t="shared" si="5"/>
        <v>200</v>
      </c>
      <c r="G48" s="4">
        <f t="shared" si="6"/>
        <v>0.20020020020020021</v>
      </c>
      <c r="H48" s="3">
        <v>12</v>
      </c>
      <c r="I48" s="3">
        <v>4.0999999999999996</v>
      </c>
      <c r="J48" s="3" t="str">
        <f t="shared" si="8"/>
        <v>Average</v>
      </c>
      <c r="K48" s="3" t="str">
        <f t="shared" si="7"/>
        <v>Medium Discount</v>
      </c>
    </row>
    <row r="49" spans="1:11" ht="45" customHeight="1" x14ac:dyDescent="0.2">
      <c r="A49" s="3">
        <v>1</v>
      </c>
      <c r="B49" s="3" t="s">
        <v>343</v>
      </c>
      <c r="C49" s="7" t="s">
        <v>66</v>
      </c>
      <c r="D49" s="8">
        <v>2999</v>
      </c>
      <c r="E49" s="8">
        <v>3699</v>
      </c>
      <c r="F49" s="8">
        <f t="shared" si="5"/>
        <v>700</v>
      </c>
      <c r="G49" s="4">
        <f t="shared" si="6"/>
        <v>0.18924033522573669</v>
      </c>
      <c r="H49" s="3">
        <v>5</v>
      </c>
      <c r="I49" s="3">
        <v>4.5999999999999996</v>
      </c>
      <c r="J49" s="3" t="str">
        <f t="shared" si="8"/>
        <v>Excellent</v>
      </c>
      <c r="K49" s="3" t="str">
        <f t="shared" si="7"/>
        <v>Low Discount</v>
      </c>
    </row>
    <row r="50" spans="1:11" ht="45" customHeight="1" x14ac:dyDescent="0.2">
      <c r="A50" s="3">
        <v>1</v>
      </c>
      <c r="B50" s="3" t="s">
        <v>343</v>
      </c>
      <c r="C50" s="7" t="s">
        <v>92</v>
      </c>
      <c r="D50" s="8">
        <v>2880</v>
      </c>
      <c r="E50" s="8">
        <v>3520</v>
      </c>
      <c r="F50" s="8">
        <f t="shared" si="5"/>
        <v>640</v>
      </c>
      <c r="G50" s="4">
        <f t="shared" si="6"/>
        <v>0.18181818181818182</v>
      </c>
      <c r="H50" s="3">
        <v>12</v>
      </c>
      <c r="I50" s="3">
        <v>3.8</v>
      </c>
      <c r="J50" s="3" t="str">
        <f t="shared" si="8"/>
        <v>Average</v>
      </c>
      <c r="K50" s="3" t="str">
        <f t="shared" si="7"/>
        <v>Low Discount</v>
      </c>
    </row>
    <row r="51" spans="1:11" ht="45" customHeight="1" x14ac:dyDescent="0.2">
      <c r="A51" s="3">
        <v>5</v>
      </c>
      <c r="B51" s="3" t="s">
        <v>342</v>
      </c>
      <c r="C51" s="7" t="s">
        <v>182</v>
      </c>
      <c r="D51" s="8">
        <v>2170</v>
      </c>
      <c r="E51" s="8">
        <v>2500</v>
      </c>
      <c r="F51" s="8">
        <f t="shared" si="5"/>
        <v>330</v>
      </c>
      <c r="G51" s="4">
        <f t="shared" si="6"/>
        <v>0.13200000000000001</v>
      </c>
      <c r="H51" s="3">
        <v>6</v>
      </c>
      <c r="I51" s="3">
        <v>2.5</v>
      </c>
      <c r="J51" s="3" t="str">
        <f t="shared" si="8"/>
        <v>Poor</v>
      </c>
      <c r="K51" s="3" t="str">
        <f t="shared" si="7"/>
        <v>Low Discount</v>
      </c>
    </row>
    <row r="52" spans="1:11" ht="45" customHeight="1" x14ac:dyDescent="0.2">
      <c r="A52" s="3">
        <v>1</v>
      </c>
      <c r="B52" s="3" t="s">
        <v>341</v>
      </c>
      <c r="C52" s="7" t="s">
        <v>26</v>
      </c>
      <c r="D52" s="8">
        <v>2999</v>
      </c>
      <c r="E52" s="8">
        <v>3290</v>
      </c>
      <c r="F52" s="8">
        <f t="shared" si="5"/>
        <v>291</v>
      </c>
      <c r="G52" s="4">
        <f t="shared" si="6"/>
        <v>8.8449848024316116E-2</v>
      </c>
      <c r="H52" s="3">
        <v>15</v>
      </c>
      <c r="I52" s="3">
        <v>4</v>
      </c>
      <c r="J52" s="3" t="str">
        <f t="shared" si="8"/>
        <v>Average</v>
      </c>
      <c r="K52" s="3" t="str">
        <f t="shared" si="7"/>
        <v>Low Discount</v>
      </c>
    </row>
    <row r="53" spans="1:11" ht="45" customHeight="1" x14ac:dyDescent="0.2">
      <c r="D53" s="8"/>
      <c r="E53" s="8"/>
      <c r="F53" s="8"/>
      <c r="G53" s="4"/>
    </row>
    <row r="54" spans="1:11" ht="45" customHeight="1" x14ac:dyDescent="0.2">
      <c r="D54" s="8"/>
      <c r="E54" s="8"/>
      <c r="F54" s="8"/>
      <c r="G54" s="4"/>
    </row>
    <row r="55" spans="1:11" ht="45" customHeight="1" x14ac:dyDescent="0.2">
      <c r="D55" s="8"/>
      <c r="E55" s="8"/>
      <c r="F55" s="8"/>
      <c r="G55" s="4"/>
    </row>
    <row r="56" spans="1:11" ht="45" customHeight="1" x14ac:dyDescent="0.2">
      <c r="D56" s="8"/>
      <c r="E56" s="8"/>
      <c r="F56" s="8"/>
      <c r="G56" s="4"/>
    </row>
    <row r="57" spans="1:11" ht="45" customHeight="1" x14ac:dyDescent="0.2">
      <c r="D57" s="8"/>
      <c r="E57" s="8"/>
      <c r="F57" s="8"/>
      <c r="G57" s="4"/>
    </row>
    <row r="58" spans="1:11" ht="45" customHeight="1" x14ac:dyDescent="0.2">
      <c r="D58" s="8"/>
      <c r="E58" s="8"/>
      <c r="F58" s="8"/>
      <c r="G58" s="4"/>
    </row>
    <row r="59" spans="1:11" ht="45" customHeight="1" x14ac:dyDescent="0.2">
      <c r="D59" s="8"/>
      <c r="E59" s="8"/>
      <c r="F59" s="8"/>
      <c r="G59" s="4"/>
    </row>
    <row r="60" spans="1:11" ht="45" customHeight="1" x14ac:dyDescent="0.2">
      <c r="D60" s="8"/>
      <c r="E60" s="8"/>
      <c r="F60" s="8"/>
      <c r="G60" s="4"/>
    </row>
    <row r="61" spans="1:11" ht="45" customHeight="1" x14ac:dyDescent="0.2">
      <c r="D61" s="8"/>
      <c r="E61" s="8"/>
      <c r="F61" s="8"/>
      <c r="G61" s="4"/>
    </row>
    <row r="62" spans="1:11" ht="45" customHeight="1" x14ac:dyDescent="0.2">
      <c r="D62" s="8"/>
      <c r="E62" s="8"/>
      <c r="F62" s="8"/>
      <c r="G62" s="4"/>
    </row>
    <row r="63" spans="1:11" ht="45" customHeight="1" x14ac:dyDescent="0.2">
      <c r="D63" s="8"/>
      <c r="E63" s="8"/>
      <c r="F63" s="8"/>
      <c r="G63" s="4"/>
    </row>
    <row r="64" spans="1:11" ht="45" customHeight="1" x14ac:dyDescent="0.2">
      <c r="D64" s="8"/>
      <c r="E64" s="8"/>
      <c r="F64" s="8"/>
      <c r="G64" s="4"/>
    </row>
    <row r="65" spans="3:7" ht="45" customHeight="1" x14ac:dyDescent="0.2">
      <c r="D65" s="8"/>
      <c r="E65" s="8"/>
      <c r="F65" s="8"/>
      <c r="G65" s="4"/>
    </row>
    <row r="68" spans="3:7" ht="45" customHeight="1" x14ac:dyDescent="0.2">
      <c r="C68" s="21" t="s">
        <v>329</v>
      </c>
      <c r="D68" s="18">
        <f>AVERAGE(D2:D52)</f>
        <v>1381.9215686274511</v>
      </c>
    </row>
    <row r="69" spans="3:7" ht="45" customHeight="1" x14ac:dyDescent="0.2">
      <c r="C69" s="21" t="s">
        <v>330</v>
      </c>
      <c r="D69" s="18">
        <f>AVERAGE(E2:E52)</f>
        <v>2162.7647058823532</v>
      </c>
    </row>
    <row r="70" spans="3:7" ht="45" customHeight="1" x14ac:dyDescent="0.2">
      <c r="C70" s="21" t="s">
        <v>331</v>
      </c>
      <c r="D70" s="19">
        <f>AVERAGE(G2:G52)</f>
        <v>0.37697674178723262</v>
      </c>
    </row>
    <row r="71" spans="3:7" ht="45" customHeight="1" x14ac:dyDescent="0.2">
      <c r="C71" s="21" t="s">
        <v>332</v>
      </c>
      <c r="D71" s="20">
        <f>AVERAGE(I2:I52)</f>
        <v>3.8803921568627446</v>
      </c>
    </row>
    <row r="73" spans="3:7" ht="45" customHeight="1" x14ac:dyDescent="0.2">
      <c r="C73" s="17" t="s">
        <v>333</v>
      </c>
      <c r="D73" s="9"/>
    </row>
    <row r="74" spans="3:7" ht="45" customHeight="1" x14ac:dyDescent="0.2">
      <c r="C74" s="10" t="s">
        <v>335</v>
      </c>
      <c r="D74" s="9">
        <f>MAX(D2:D52)</f>
        <v>3750</v>
      </c>
    </row>
    <row r="75" spans="3:7" ht="71" customHeight="1" x14ac:dyDescent="0.2">
      <c r="C75" s="10" t="s">
        <v>334</v>
      </c>
      <c r="D75" s="10" t="str">
        <f>INDEX(C2:C52,MATCH(MAX(D2:D52), D2:D52,0))</f>
        <v>32PCS Portable Cordless Drill Set With Cyclic Battery Drive -26 Variable Speed</v>
      </c>
    </row>
    <row r="76" spans="3:7" ht="45" customHeight="1" thickBot="1" x14ac:dyDescent="0.25">
      <c r="C76" s="6"/>
      <c r="D76" s="2"/>
    </row>
    <row r="77" spans="3:7" ht="45" customHeight="1" x14ac:dyDescent="0.2">
      <c r="C77" s="16" t="s">
        <v>336</v>
      </c>
      <c r="D77" s="11"/>
    </row>
    <row r="78" spans="3:7" ht="45" customHeight="1" x14ac:dyDescent="0.2">
      <c r="C78" s="14" t="s">
        <v>337</v>
      </c>
      <c r="D78" s="12">
        <f>MIN(D2:D52)</f>
        <v>38</v>
      </c>
    </row>
    <row r="79" spans="3:7" ht="64" customHeight="1" thickBot="1" x14ac:dyDescent="0.25">
      <c r="C79" s="15" t="s">
        <v>334</v>
      </c>
      <c r="D79" s="13" t="str">
        <f>INDEX(C2:C52,MATCH(MIN(D2:D52), D2:D52,0))</f>
        <v>3PCS Single Head Knitting Crochet Sweater Needle Set</v>
      </c>
    </row>
    <row r="80" spans="3:7" ht="45" customHeight="1" thickBot="1" x14ac:dyDescent="0.25"/>
    <row r="81" spans="3:3" ht="45" customHeight="1" x14ac:dyDescent="0.2">
      <c r="C81" s="16" t="s">
        <v>349</v>
      </c>
    </row>
    <row r="82" spans="3:3" ht="45" customHeight="1" x14ac:dyDescent="0.2">
      <c r="C82" s="2" t="s">
        <v>339</v>
      </c>
    </row>
    <row r="83" spans="3:3" ht="45" customHeight="1" x14ac:dyDescent="0.2">
      <c r="C83" s="2" t="s">
        <v>340</v>
      </c>
    </row>
    <row r="84" spans="3:3" ht="45" customHeight="1" x14ac:dyDescent="0.2">
      <c r="C84" s="2" t="s">
        <v>341</v>
      </c>
    </row>
    <row r="85" spans="3:3" ht="45" customHeight="1" x14ac:dyDescent="0.2">
      <c r="C85" s="2" t="s">
        <v>342</v>
      </c>
    </row>
    <row r="86" spans="3:3" ht="45" customHeight="1" x14ac:dyDescent="0.2">
      <c r="C86" s="2" t="s">
        <v>343</v>
      </c>
    </row>
    <row r="87" spans="3:3" ht="45" customHeight="1" x14ac:dyDescent="0.2">
      <c r="C87" s="2" t="s">
        <v>344</v>
      </c>
    </row>
    <row r="88" spans="3:3" ht="45" customHeight="1" x14ac:dyDescent="0.2">
      <c r="C88" s="2" t="s">
        <v>345</v>
      </c>
    </row>
    <row r="89" spans="3:3" ht="45" customHeight="1" x14ac:dyDescent="0.2">
      <c r="C89" s="2" t="s">
        <v>346</v>
      </c>
    </row>
    <row r="90" spans="3:3" ht="45" customHeight="1" x14ac:dyDescent="0.2">
      <c r="C90" s="2" t="s">
        <v>348</v>
      </c>
    </row>
    <row r="91" spans="3:3" ht="45" customHeight="1" x14ac:dyDescent="0.2">
      <c r="C91" s="3"/>
    </row>
    <row r="92" spans="3:3" ht="45" customHeight="1" x14ac:dyDescent="0.2">
      <c r="C92" s="2"/>
    </row>
    <row r="93" spans="3:3" ht="45" customHeight="1" x14ac:dyDescent="0.2">
      <c r="C93"/>
    </row>
    <row r="94" spans="3:3" ht="45" customHeight="1" x14ac:dyDescent="0.2">
      <c r="C94"/>
    </row>
    <row r="95" spans="3:3" ht="45" customHeight="1" x14ac:dyDescent="0.2">
      <c r="C95"/>
    </row>
    <row r="96" spans="3:3" ht="45" customHeight="1" x14ac:dyDescent="0.2">
      <c r="C96"/>
    </row>
    <row r="97" spans="3:3" ht="45" customHeight="1" x14ac:dyDescent="0.2">
      <c r="C97"/>
    </row>
    <row r="98" spans="3:3" ht="45" customHeight="1" x14ac:dyDescent="0.2">
      <c r="C98"/>
    </row>
    <row r="99" spans="3:3" ht="45" customHeight="1" x14ac:dyDescent="0.2">
      <c r="C99"/>
    </row>
    <row r="100" spans="3:3" ht="45" customHeight="1" x14ac:dyDescent="0.2">
      <c r="C100"/>
    </row>
    <row r="101" spans="3:3" ht="45" customHeight="1" x14ac:dyDescent="0.2">
      <c r="C101"/>
    </row>
    <row r="102" spans="3:3" ht="45" customHeight="1" x14ac:dyDescent="0.2">
      <c r="C102"/>
    </row>
    <row r="103" spans="3:3" ht="45" customHeight="1" x14ac:dyDescent="0.2">
      <c r="C103"/>
    </row>
    <row r="104" spans="3:3" ht="45" customHeight="1" x14ac:dyDescent="0.2">
      <c r="C104"/>
    </row>
    <row r="105" spans="3:3" ht="45" customHeight="1" x14ac:dyDescent="0.2">
      <c r="C105"/>
    </row>
    <row r="106" spans="3:3" ht="45" customHeight="1" x14ac:dyDescent="0.2">
      <c r="C106"/>
    </row>
    <row r="107" spans="3:3" ht="45" customHeight="1" x14ac:dyDescent="0.2">
      <c r="C107"/>
    </row>
    <row r="108" spans="3:3" ht="45" customHeight="1" x14ac:dyDescent="0.2">
      <c r="C108"/>
    </row>
    <row r="109" spans="3:3" ht="45" customHeight="1" x14ac:dyDescent="0.2">
      <c r="C109"/>
    </row>
    <row r="110" spans="3:3" ht="45" customHeight="1" x14ac:dyDescent="0.2">
      <c r="C110"/>
    </row>
    <row r="111" spans="3:3" ht="45" customHeight="1" x14ac:dyDescent="0.2">
      <c r="C111"/>
    </row>
    <row r="112" spans="3:3" ht="45" customHeight="1" x14ac:dyDescent="0.2">
      <c r="C112"/>
    </row>
    <row r="113" spans="3:3" ht="45" customHeight="1" x14ac:dyDescent="0.2">
      <c r="C113"/>
    </row>
    <row r="114" spans="3:3" ht="45" customHeight="1" x14ac:dyDescent="0.2">
      <c r="C114"/>
    </row>
    <row r="115" spans="3:3" ht="45" customHeight="1" x14ac:dyDescent="0.2">
      <c r="C115"/>
    </row>
    <row r="116" spans="3:3" ht="45" customHeight="1" x14ac:dyDescent="0.2">
      <c r="C116"/>
    </row>
    <row r="117" spans="3:3" ht="45" customHeight="1" x14ac:dyDescent="0.2">
      <c r="C117"/>
    </row>
    <row r="118" spans="3:3" ht="45" customHeight="1" x14ac:dyDescent="0.2">
      <c r="C118"/>
    </row>
    <row r="119" spans="3:3" ht="45" customHeight="1" x14ac:dyDescent="0.2">
      <c r="C119"/>
    </row>
    <row r="120" spans="3:3" ht="45" customHeight="1" x14ac:dyDescent="0.2">
      <c r="C120"/>
    </row>
    <row r="121" spans="3:3" ht="45" customHeight="1" x14ac:dyDescent="0.2">
      <c r="C121"/>
    </row>
    <row r="122" spans="3:3" ht="45" customHeight="1" x14ac:dyDescent="0.2">
      <c r="C122"/>
    </row>
    <row r="123" spans="3:3" ht="45" customHeight="1" x14ac:dyDescent="0.2">
      <c r="C123"/>
    </row>
    <row r="124" spans="3:3" ht="45" customHeight="1" x14ac:dyDescent="0.2">
      <c r="C124"/>
    </row>
    <row r="125" spans="3:3" ht="45" customHeight="1" x14ac:dyDescent="0.2">
      <c r="C125"/>
    </row>
    <row r="126" spans="3:3" ht="45" customHeight="1" x14ac:dyDescent="0.2">
      <c r="C126"/>
    </row>
    <row r="127" spans="3:3" ht="45" customHeight="1" x14ac:dyDescent="0.2">
      <c r="C127"/>
    </row>
    <row r="128" spans="3:3" ht="45" customHeight="1" x14ac:dyDescent="0.2">
      <c r="C128"/>
    </row>
    <row r="129" spans="3:3" ht="45" customHeight="1" x14ac:dyDescent="0.2">
      <c r="C129"/>
    </row>
    <row r="130" spans="3:3" ht="45" customHeight="1" x14ac:dyDescent="0.2">
      <c r="C130"/>
    </row>
    <row r="131" spans="3:3" ht="45" customHeight="1" x14ac:dyDescent="0.2">
      <c r="C131"/>
    </row>
    <row r="132" spans="3:3" ht="45" customHeight="1" x14ac:dyDescent="0.2">
      <c r="C132"/>
    </row>
    <row r="133" spans="3:3" ht="45" customHeight="1" x14ac:dyDescent="0.2">
      <c r="C133"/>
    </row>
    <row r="134" spans="3:3" ht="45" customHeight="1" x14ac:dyDescent="0.2">
      <c r="C134"/>
    </row>
    <row r="135" spans="3:3" ht="45" customHeight="1" x14ac:dyDescent="0.2">
      <c r="C135"/>
    </row>
    <row r="136" spans="3:3" ht="45" customHeight="1" x14ac:dyDescent="0.2">
      <c r="C136"/>
    </row>
    <row r="137" spans="3:3" ht="45" customHeight="1" x14ac:dyDescent="0.2">
      <c r="C137"/>
    </row>
  </sheetData>
  <sortState xmlns:xlrd2="http://schemas.microsoft.com/office/spreadsheetml/2017/richdata2" ref="A2:K139">
    <sortCondition descending="1" ref="G1:G139"/>
  </sortState>
  <conditionalFormatting sqref="C2:C65">
    <cfRule type="duplicateValues" dxfId="5" priority="16"/>
  </conditionalFormatting>
  <dataValidations count="1">
    <dataValidation type="list" errorStyle="warning" allowBlank="1" showInputMessage="1" showErrorMessage="1" error="Try Again" prompt="Please select the Category " sqref="B2:B65" xr:uid="{31617FB6-8111-3346-900E-0589FF16EBE7}">
      <formula1>$C$82:$C$92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32D5F-B81C-C54E-9B52-4BD1CE6CE476}">
  <dimension ref="A1:C13"/>
  <sheetViews>
    <sheetView showGridLines="0" workbookViewId="0">
      <selection activeCell="C29" sqref="C29"/>
    </sheetView>
  </sheetViews>
  <sheetFormatPr baseColWidth="10" defaultRowHeight="16" x14ac:dyDescent="0.2"/>
  <cols>
    <col min="1" max="1" width="25.33203125" style="26" bestFit="1" customWidth="1"/>
    <col min="2" max="2" width="16.6640625" style="26" bestFit="1" customWidth="1"/>
    <col min="3" max="3" width="28" style="26" bestFit="1" customWidth="1"/>
  </cols>
  <sheetData>
    <row r="1" spans="1:3" x14ac:dyDescent="0.2">
      <c r="A1" s="25" t="s">
        <v>352</v>
      </c>
      <c r="B1" s="26" t="s">
        <v>356</v>
      </c>
      <c r="C1" s="26" t="s">
        <v>358</v>
      </c>
    </row>
    <row r="2" spans="1:3" x14ac:dyDescent="0.2">
      <c r="A2" s="26" t="s">
        <v>348</v>
      </c>
      <c r="B2" s="27">
        <v>3.1666666666666665</v>
      </c>
      <c r="C2" s="28">
        <v>0.44422817796893171</v>
      </c>
    </row>
    <row r="3" spans="1:3" x14ac:dyDescent="0.2">
      <c r="A3" s="26" t="s">
        <v>340</v>
      </c>
      <c r="B3" s="27">
        <v>3.4</v>
      </c>
      <c r="C3" s="28">
        <v>0.46015711989676505</v>
      </c>
    </row>
    <row r="4" spans="1:3" x14ac:dyDescent="0.2">
      <c r="A4" s="26" t="s">
        <v>346</v>
      </c>
      <c r="B4" s="27">
        <v>5</v>
      </c>
      <c r="C4" s="28">
        <v>0.4916666666666667</v>
      </c>
    </row>
    <row r="5" spans="1:3" x14ac:dyDescent="0.2">
      <c r="A5" s="26" t="s">
        <v>341</v>
      </c>
      <c r="B5" s="27">
        <v>3.8625000000000003</v>
      </c>
      <c r="C5" s="28">
        <v>0.28259932510323366</v>
      </c>
    </row>
    <row r="6" spans="1:3" x14ac:dyDescent="0.2">
      <c r="A6" s="26" t="s">
        <v>339</v>
      </c>
      <c r="B6" s="27">
        <v>4.4333333333333336</v>
      </c>
      <c r="C6" s="28">
        <v>0.44028018034285271</v>
      </c>
    </row>
    <row r="7" spans="1:3" x14ac:dyDescent="0.2">
      <c r="A7" s="26" t="s">
        <v>343</v>
      </c>
      <c r="B7" s="27">
        <v>3.8631578947368417</v>
      </c>
      <c r="C7" s="28">
        <v>0.41788837885272406</v>
      </c>
    </row>
    <row r="8" spans="1:3" x14ac:dyDescent="0.2">
      <c r="A8" s="26" t="s">
        <v>342</v>
      </c>
      <c r="B8" s="27">
        <v>3.5100000000000002</v>
      </c>
      <c r="C8" s="28">
        <v>0.35741464511521659</v>
      </c>
    </row>
    <row r="9" spans="1:3" x14ac:dyDescent="0.2">
      <c r="A9" s="26" t="s">
        <v>344</v>
      </c>
      <c r="B9" s="27">
        <v>4.3</v>
      </c>
      <c r="C9" s="28">
        <v>0.3498298723496473</v>
      </c>
    </row>
    <row r="10" spans="1:3" x14ac:dyDescent="0.2">
      <c r="A10" s="26" t="s">
        <v>345</v>
      </c>
      <c r="B10" s="27">
        <v>4.4333333333333327</v>
      </c>
      <c r="C10" s="28">
        <v>0.36534101006061465</v>
      </c>
    </row>
    <row r="11" spans="1:3" x14ac:dyDescent="0.2">
      <c r="A11" s="26" t="s">
        <v>347</v>
      </c>
      <c r="B11" s="27">
        <v>4.3</v>
      </c>
      <c r="C11" s="28">
        <v>0.51570680628272247</v>
      </c>
    </row>
    <row r="12" spans="1:3" x14ac:dyDescent="0.2">
      <c r="A12" s="26" t="s">
        <v>353</v>
      </c>
      <c r="B12" s="27">
        <v>3.8785714285714272</v>
      </c>
      <c r="C12" s="28">
        <v>0.38934284542860581</v>
      </c>
    </row>
    <row r="13" spans="1:3" x14ac:dyDescent="0.2">
      <c r="A13"/>
      <c r="B13"/>
      <c r="C1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0628-116A-A346-B45E-99A3C65FE777}">
  <dimension ref="A1:B57"/>
  <sheetViews>
    <sheetView showGridLines="0" topLeftCell="U1" zoomScale="68" workbookViewId="0">
      <selection activeCell="AC38" sqref="AC38"/>
    </sheetView>
  </sheetViews>
  <sheetFormatPr baseColWidth="10" defaultRowHeight="16" x14ac:dyDescent="0.2"/>
  <cols>
    <col min="1" max="1" width="10.83203125" customWidth="1"/>
    <col min="2" max="2" width="14" bestFit="1" customWidth="1"/>
  </cols>
  <sheetData>
    <row r="1" spans="1:2" x14ac:dyDescent="0.2">
      <c r="A1" s="5"/>
      <c r="B1" s="5"/>
    </row>
    <row r="2" spans="1:2" x14ac:dyDescent="0.2">
      <c r="A2" s="4"/>
      <c r="B2" s="3"/>
    </row>
    <row r="3" spans="1:2" x14ac:dyDescent="0.2">
      <c r="A3" s="4"/>
      <c r="B3" s="3"/>
    </row>
    <row r="4" spans="1:2" x14ac:dyDescent="0.2">
      <c r="A4" s="4"/>
      <c r="B4" s="3"/>
    </row>
    <row r="5" spans="1:2" x14ac:dyDescent="0.2">
      <c r="A5" s="4"/>
      <c r="B5" s="3"/>
    </row>
    <row r="6" spans="1:2" x14ac:dyDescent="0.2">
      <c r="A6" s="4"/>
      <c r="B6" s="3"/>
    </row>
    <row r="7" spans="1:2" x14ac:dyDescent="0.2">
      <c r="A7" s="4"/>
      <c r="B7" s="3"/>
    </row>
    <row r="8" spans="1:2" x14ac:dyDescent="0.2">
      <c r="A8" s="4"/>
      <c r="B8" s="3"/>
    </row>
    <row r="9" spans="1:2" x14ac:dyDescent="0.2">
      <c r="A9" s="4"/>
      <c r="B9" s="3"/>
    </row>
    <row r="10" spans="1:2" x14ac:dyDescent="0.2">
      <c r="A10" s="4"/>
      <c r="B10" s="3"/>
    </row>
    <row r="11" spans="1:2" x14ac:dyDescent="0.2">
      <c r="A11" s="4"/>
      <c r="B11" s="3"/>
    </row>
    <row r="12" spans="1:2" x14ac:dyDescent="0.2">
      <c r="A12" s="4"/>
      <c r="B12" s="3"/>
    </row>
    <row r="13" spans="1:2" x14ac:dyDescent="0.2">
      <c r="A13" s="4"/>
      <c r="B13" s="3"/>
    </row>
    <row r="14" spans="1:2" x14ac:dyDescent="0.2">
      <c r="A14" s="4"/>
      <c r="B14" s="3"/>
    </row>
    <row r="15" spans="1:2" x14ac:dyDescent="0.2">
      <c r="A15" s="4"/>
      <c r="B15" s="3"/>
    </row>
    <row r="16" spans="1:2" x14ac:dyDescent="0.2">
      <c r="A16" s="4"/>
      <c r="B16" s="3"/>
    </row>
    <row r="17" spans="1:2" x14ac:dyDescent="0.2">
      <c r="A17" s="4"/>
      <c r="B17" s="3"/>
    </row>
    <row r="18" spans="1:2" x14ac:dyDescent="0.2">
      <c r="A18" s="4"/>
      <c r="B18" s="3"/>
    </row>
    <row r="19" spans="1:2" x14ac:dyDescent="0.2">
      <c r="A19" s="4"/>
      <c r="B19" s="3"/>
    </row>
    <row r="20" spans="1:2" x14ac:dyDescent="0.2">
      <c r="A20" s="4"/>
      <c r="B20" s="3"/>
    </row>
    <row r="21" spans="1:2" x14ac:dyDescent="0.2">
      <c r="A21" s="4"/>
      <c r="B21" s="3"/>
    </row>
    <row r="22" spans="1:2" x14ac:dyDescent="0.2">
      <c r="A22" s="4"/>
      <c r="B22" s="3"/>
    </row>
    <row r="23" spans="1:2" x14ac:dyDescent="0.2">
      <c r="A23" s="4"/>
      <c r="B23" s="3"/>
    </row>
    <row r="24" spans="1:2" x14ac:dyDescent="0.2">
      <c r="A24" s="4"/>
      <c r="B24" s="3"/>
    </row>
    <row r="25" spans="1:2" x14ac:dyDescent="0.2">
      <c r="A25" s="4"/>
      <c r="B25" s="3"/>
    </row>
    <row r="26" spans="1:2" x14ac:dyDescent="0.2">
      <c r="A26" s="4"/>
      <c r="B26" s="3"/>
    </row>
    <row r="27" spans="1:2" x14ac:dyDescent="0.2">
      <c r="A27" s="4"/>
      <c r="B27" s="3"/>
    </row>
    <row r="28" spans="1:2" x14ac:dyDescent="0.2">
      <c r="A28" s="4"/>
      <c r="B28" s="3"/>
    </row>
    <row r="29" spans="1:2" x14ac:dyDescent="0.2">
      <c r="A29" s="4"/>
      <c r="B29" s="3"/>
    </row>
    <row r="30" spans="1:2" x14ac:dyDescent="0.2">
      <c r="A30" s="4"/>
      <c r="B30" s="3"/>
    </row>
    <row r="31" spans="1:2" x14ac:dyDescent="0.2">
      <c r="A31" s="4"/>
      <c r="B31" s="3"/>
    </row>
    <row r="32" spans="1:2" x14ac:dyDescent="0.2">
      <c r="A32" s="4"/>
      <c r="B32" s="3"/>
    </row>
    <row r="33" spans="1:2" x14ac:dyDescent="0.2">
      <c r="A33" s="4"/>
      <c r="B33" s="3"/>
    </row>
    <row r="34" spans="1:2" x14ac:dyDescent="0.2">
      <c r="A34" s="4"/>
      <c r="B34" s="3"/>
    </row>
    <row r="35" spans="1:2" x14ac:dyDescent="0.2">
      <c r="A35" s="4"/>
      <c r="B35" s="3"/>
    </row>
    <row r="36" spans="1:2" x14ac:dyDescent="0.2">
      <c r="A36" s="4"/>
      <c r="B36" s="3"/>
    </row>
    <row r="37" spans="1:2" x14ac:dyDescent="0.2">
      <c r="A37" s="4"/>
      <c r="B37" s="3"/>
    </row>
    <row r="38" spans="1:2" x14ac:dyDescent="0.2">
      <c r="A38" s="4"/>
      <c r="B38" s="3"/>
    </row>
    <row r="39" spans="1:2" x14ac:dyDescent="0.2">
      <c r="A39" s="4"/>
      <c r="B39" s="3"/>
    </row>
    <row r="40" spans="1:2" x14ac:dyDescent="0.2">
      <c r="A40" s="4"/>
      <c r="B40" s="3"/>
    </row>
    <row r="41" spans="1:2" x14ac:dyDescent="0.2">
      <c r="A41" s="4"/>
      <c r="B41" s="3"/>
    </row>
    <row r="42" spans="1:2" x14ac:dyDescent="0.2">
      <c r="A42" s="4"/>
      <c r="B42" s="3"/>
    </row>
    <row r="43" spans="1:2" x14ac:dyDescent="0.2">
      <c r="A43" s="4"/>
      <c r="B43" s="3"/>
    </row>
    <row r="44" spans="1:2" x14ac:dyDescent="0.2">
      <c r="A44" s="4"/>
      <c r="B44" s="3"/>
    </row>
    <row r="45" spans="1:2" x14ac:dyDescent="0.2">
      <c r="A45" s="4"/>
      <c r="B45" s="3"/>
    </row>
    <row r="46" spans="1:2" x14ac:dyDescent="0.2">
      <c r="A46" s="4"/>
      <c r="B46" s="3"/>
    </row>
    <row r="47" spans="1:2" x14ac:dyDescent="0.2">
      <c r="A47" s="4"/>
      <c r="B47" s="3"/>
    </row>
    <row r="48" spans="1:2" x14ac:dyDescent="0.2">
      <c r="A48" s="4"/>
      <c r="B48" s="3"/>
    </row>
    <row r="49" spans="1:2" x14ac:dyDescent="0.2">
      <c r="A49" s="4"/>
      <c r="B49" s="3"/>
    </row>
    <row r="50" spans="1:2" x14ac:dyDescent="0.2">
      <c r="A50" s="4"/>
      <c r="B50" s="3"/>
    </row>
    <row r="51" spans="1:2" x14ac:dyDescent="0.2">
      <c r="A51" s="4"/>
      <c r="B51" s="3"/>
    </row>
    <row r="52" spans="1:2" x14ac:dyDescent="0.2">
      <c r="A52" s="4"/>
      <c r="B52" s="3"/>
    </row>
    <row r="53" spans="1:2" x14ac:dyDescent="0.2">
      <c r="A53" s="4"/>
      <c r="B53" s="3"/>
    </row>
    <row r="54" spans="1:2" x14ac:dyDescent="0.2">
      <c r="A54" s="4"/>
      <c r="B54" s="3"/>
    </row>
    <row r="55" spans="1:2" x14ac:dyDescent="0.2">
      <c r="A55" s="4"/>
      <c r="B55" s="3"/>
    </row>
    <row r="56" spans="1:2" x14ac:dyDescent="0.2">
      <c r="A56" s="4"/>
      <c r="B56" s="3"/>
    </row>
    <row r="57" spans="1:2" x14ac:dyDescent="0.2">
      <c r="A57" s="4"/>
      <c r="B57" s="3"/>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042C-CCA4-534F-8B07-223CB5DCF036}">
  <dimension ref="A1:K64"/>
  <sheetViews>
    <sheetView tabSelected="1" topLeftCell="C1" zoomScale="75" workbookViewId="0">
      <pane ySplit="1" topLeftCell="A2" activePane="bottomLeft" state="frozen"/>
      <selection pane="bottomLeft" activeCell="Q49" sqref="Q49"/>
    </sheetView>
  </sheetViews>
  <sheetFormatPr baseColWidth="10" defaultColWidth="11" defaultRowHeight="16" x14ac:dyDescent="0.2"/>
  <cols>
    <col min="1" max="1" width="11" style="3"/>
    <col min="2" max="2" width="20.6640625" style="3" customWidth="1"/>
    <col min="3" max="3" width="55.1640625" style="7" customWidth="1"/>
    <col min="4" max="4" width="20.33203125" style="3" customWidth="1"/>
    <col min="5" max="8" width="19.33203125" style="3" customWidth="1"/>
    <col min="9" max="9" width="15.5" style="3" customWidth="1"/>
    <col min="10" max="10" width="16.5" style="3" customWidth="1"/>
    <col min="11" max="11" width="17.1640625" style="3" customWidth="1"/>
    <col min="12" max="16384" width="11" style="3"/>
  </cols>
  <sheetData>
    <row r="1" spans="1:11" s="5" customFormat="1" ht="70" customHeight="1" x14ac:dyDescent="0.2">
      <c r="A1" s="5" t="s">
        <v>325</v>
      </c>
      <c r="B1" s="5" t="s">
        <v>338</v>
      </c>
      <c r="C1" s="5" t="s">
        <v>324</v>
      </c>
      <c r="D1" s="5" t="s">
        <v>1</v>
      </c>
      <c r="E1" s="5" t="s">
        <v>350</v>
      </c>
      <c r="F1" s="5" t="s">
        <v>326</v>
      </c>
      <c r="G1" s="5" t="s">
        <v>355</v>
      </c>
      <c r="H1" s="5" t="s">
        <v>351</v>
      </c>
      <c r="I1" s="5" t="s">
        <v>323</v>
      </c>
      <c r="J1" s="5" t="s">
        <v>327</v>
      </c>
      <c r="K1" s="5" t="s">
        <v>328</v>
      </c>
    </row>
    <row r="2" spans="1:11" ht="45" customHeight="1" x14ac:dyDescent="0.2">
      <c r="A2" s="3">
        <v>1</v>
      </c>
      <c r="B2" s="3" t="s">
        <v>342</v>
      </c>
      <c r="C2" s="7" t="s">
        <v>190</v>
      </c>
      <c r="D2" s="8">
        <v>2115</v>
      </c>
      <c r="E2" s="8">
        <v>4700</v>
      </c>
      <c r="F2" s="8">
        <f t="shared" ref="F2:F33" si="0">E2-D2</f>
        <v>2585</v>
      </c>
      <c r="G2" s="4">
        <f t="shared" ref="G2:G33" si="1">(F2/E2)</f>
        <v>0.55000000000000004</v>
      </c>
      <c r="H2" s="3">
        <v>13</v>
      </c>
      <c r="I2" s="3">
        <v>5</v>
      </c>
      <c r="J2" s="3" t="str">
        <f t="shared" ref="J2:J33" si="2">IF(I2&lt;3,"Poor",IF(I2&lt;4.5,"Average","Excellent"))</f>
        <v>Excellent</v>
      </c>
      <c r="K2" s="3" t="str">
        <f t="shared" ref="K2:K33" si="3">IF(G2&lt;20%,"Low Discount",IF(G2&lt;=40%,"Medium Discount","High Discount"))</f>
        <v>High Discount</v>
      </c>
    </row>
    <row r="3" spans="1:11" ht="45" customHeight="1" x14ac:dyDescent="0.2">
      <c r="A3" s="3">
        <v>1</v>
      </c>
      <c r="B3" s="3" t="s">
        <v>343</v>
      </c>
      <c r="C3" s="7" t="s">
        <v>35</v>
      </c>
      <c r="D3" s="8">
        <v>1274</v>
      </c>
      <c r="E3" s="8">
        <v>2800</v>
      </c>
      <c r="F3" s="8">
        <f t="shared" si="0"/>
        <v>1526</v>
      </c>
      <c r="G3" s="4">
        <f t="shared" si="1"/>
        <v>0.54500000000000004</v>
      </c>
      <c r="H3" s="3">
        <v>5</v>
      </c>
      <c r="I3" s="3">
        <v>5</v>
      </c>
      <c r="J3" s="3" t="str">
        <f t="shared" si="2"/>
        <v>Excellent</v>
      </c>
      <c r="K3" s="3" t="str">
        <f t="shared" si="3"/>
        <v>High Discount</v>
      </c>
    </row>
    <row r="4" spans="1:11" ht="45" customHeight="1" x14ac:dyDescent="0.2">
      <c r="A4" s="3">
        <v>1</v>
      </c>
      <c r="B4" s="3" t="s">
        <v>343</v>
      </c>
      <c r="C4" s="7" t="s">
        <v>85</v>
      </c>
      <c r="D4" s="8">
        <v>2048</v>
      </c>
      <c r="E4" s="8">
        <v>4500</v>
      </c>
      <c r="F4" s="8">
        <f t="shared" si="0"/>
        <v>2452</v>
      </c>
      <c r="G4" s="4">
        <f t="shared" si="1"/>
        <v>0.54488888888888887</v>
      </c>
      <c r="H4" s="3">
        <v>7</v>
      </c>
      <c r="I4" s="3">
        <v>5</v>
      </c>
      <c r="J4" s="3" t="str">
        <f t="shared" si="2"/>
        <v>Excellent</v>
      </c>
      <c r="K4" s="3" t="str">
        <f t="shared" si="3"/>
        <v>High Discount</v>
      </c>
    </row>
    <row r="5" spans="1:11" ht="45" customHeight="1" x14ac:dyDescent="0.2">
      <c r="A5" s="3">
        <v>1</v>
      </c>
      <c r="B5" s="3" t="s">
        <v>343</v>
      </c>
      <c r="C5" s="7" t="s">
        <v>186</v>
      </c>
      <c r="D5" s="8">
        <v>458</v>
      </c>
      <c r="E5" s="8">
        <v>986</v>
      </c>
      <c r="F5" s="8">
        <f t="shared" si="0"/>
        <v>528</v>
      </c>
      <c r="G5" s="4">
        <f t="shared" si="1"/>
        <v>0.53549695740365111</v>
      </c>
      <c r="H5" s="3">
        <v>10</v>
      </c>
      <c r="I5" s="3">
        <v>5</v>
      </c>
      <c r="J5" s="3" t="str">
        <f t="shared" si="2"/>
        <v>Excellent</v>
      </c>
      <c r="K5" s="3" t="str">
        <f t="shared" si="3"/>
        <v>High Discount</v>
      </c>
    </row>
    <row r="6" spans="1:11" ht="45" customHeight="1" x14ac:dyDescent="0.2">
      <c r="A6" s="3">
        <v>3</v>
      </c>
      <c r="B6" s="3" t="s">
        <v>344</v>
      </c>
      <c r="C6" s="7" t="s">
        <v>71</v>
      </c>
      <c r="D6" s="8">
        <v>38</v>
      </c>
      <c r="E6" s="8">
        <v>80</v>
      </c>
      <c r="F6" s="8">
        <f t="shared" si="0"/>
        <v>42</v>
      </c>
      <c r="G6" s="4">
        <f t="shared" si="1"/>
        <v>0.52500000000000002</v>
      </c>
      <c r="H6" s="3">
        <v>13</v>
      </c>
      <c r="I6" s="3">
        <v>5</v>
      </c>
      <c r="J6" s="3" t="str">
        <f t="shared" si="2"/>
        <v>Excellent</v>
      </c>
      <c r="K6" s="3" t="str">
        <f t="shared" si="3"/>
        <v>High Discount</v>
      </c>
    </row>
    <row r="7" spans="1:11" ht="45" customHeight="1" x14ac:dyDescent="0.2">
      <c r="A7" s="3">
        <v>1</v>
      </c>
      <c r="B7" s="3" t="s">
        <v>342</v>
      </c>
      <c r="C7" s="7" t="s">
        <v>318</v>
      </c>
      <c r="D7" s="8">
        <v>450</v>
      </c>
      <c r="E7" s="8">
        <v>900</v>
      </c>
      <c r="F7" s="8">
        <f t="shared" si="0"/>
        <v>450</v>
      </c>
      <c r="G7" s="4">
        <f t="shared" si="1"/>
        <v>0.5</v>
      </c>
      <c r="H7" s="3">
        <v>1</v>
      </c>
      <c r="I7" s="3">
        <v>4.8</v>
      </c>
      <c r="J7" s="3" t="str">
        <f t="shared" si="2"/>
        <v>Excellent</v>
      </c>
      <c r="K7" s="3" t="str">
        <f t="shared" si="3"/>
        <v>High Discount</v>
      </c>
    </row>
    <row r="8" spans="1:11" ht="45" customHeight="1" x14ac:dyDescent="0.2">
      <c r="A8" s="3">
        <v>1</v>
      </c>
      <c r="B8" s="3" t="s">
        <v>340</v>
      </c>
      <c r="C8" s="7" t="s">
        <v>68</v>
      </c>
      <c r="D8" s="8">
        <v>998</v>
      </c>
      <c r="E8" s="8">
        <v>1966</v>
      </c>
      <c r="F8" s="8">
        <f t="shared" si="0"/>
        <v>968</v>
      </c>
      <c r="G8" s="4">
        <f t="shared" si="1"/>
        <v>0.49237029501525942</v>
      </c>
      <c r="H8" s="3">
        <v>44</v>
      </c>
      <c r="I8" s="3">
        <v>4.8</v>
      </c>
      <c r="J8" s="3" t="str">
        <f t="shared" si="2"/>
        <v>Excellent</v>
      </c>
      <c r="K8" s="3" t="str">
        <f t="shared" si="3"/>
        <v>High Discount</v>
      </c>
    </row>
    <row r="9" spans="1:11" ht="45" customHeight="1" x14ac:dyDescent="0.2">
      <c r="A9" s="3">
        <v>1</v>
      </c>
      <c r="B9" s="3" t="s">
        <v>341</v>
      </c>
      <c r="C9" s="7" t="s">
        <v>194</v>
      </c>
      <c r="D9" s="8">
        <v>445</v>
      </c>
      <c r="E9" s="8">
        <v>873</v>
      </c>
      <c r="F9" s="8">
        <f t="shared" si="0"/>
        <v>428</v>
      </c>
      <c r="G9" s="4">
        <f t="shared" si="1"/>
        <v>0.49026345933562426</v>
      </c>
      <c r="H9" s="3">
        <v>69</v>
      </c>
      <c r="I9" s="3">
        <v>4.8</v>
      </c>
      <c r="J9" s="3" t="str">
        <f t="shared" si="2"/>
        <v>Excellent</v>
      </c>
      <c r="K9" s="3" t="str">
        <f t="shared" si="3"/>
        <v>High Discount</v>
      </c>
    </row>
    <row r="10" spans="1:11" ht="45" customHeight="1" x14ac:dyDescent="0.2">
      <c r="A10" s="3">
        <v>1</v>
      </c>
      <c r="B10" s="3" t="s">
        <v>343</v>
      </c>
      <c r="C10" s="7" t="s">
        <v>245</v>
      </c>
      <c r="D10" s="8">
        <v>979</v>
      </c>
      <c r="E10" s="8">
        <v>1920</v>
      </c>
      <c r="F10" s="8">
        <f t="shared" si="0"/>
        <v>941</v>
      </c>
      <c r="G10" s="4">
        <f t="shared" si="1"/>
        <v>0.49010416666666667</v>
      </c>
      <c r="H10" s="3">
        <v>1</v>
      </c>
      <c r="I10" s="3">
        <v>4.7</v>
      </c>
      <c r="J10" s="3" t="str">
        <f t="shared" si="2"/>
        <v>Excellent</v>
      </c>
      <c r="K10" s="3" t="str">
        <f t="shared" si="3"/>
        <v>High Discount</v>
      </c>
    </row>
    <row r="11" spans="1:11" ht="45" customHeight="1" x14ac:dyDescent="0.2">
      <c r="A11" s="3">
        <v>1</v>
      </c>
      <c r="B11" s="3" t="s">
        <v>339</v>
      </c>
      <c r="C11" s="7" t="s">
        <v>63</v>
      </c>
      <c r="D11" s="8">
        <v>2025</v>
      </c>
      <c r="E11" s="8">
        <v>3971</v>
      </c>
      <c r="F11" s="8">
        <f t="shared" si="0"/>
        <v>1946</v>
      </c>
      <c r="G11" s="4">
        <f t="shared" si="1"/>
        <v>0.49005288340468395</v>
      </c>
      <c r="H11" s="3">
        <v>3</v>
      </c>
      <c r="I11" s="3">
        <v>4.7</v>
      </c>
      <c r="J11" s="3" t="str">
        <f t="shared" si="2"/>
        <v>Excellent</v>
      </c>
      <c r="K11" s="3" t="str">
        <f t="shared" si="3"/>
        <v>High Discount</v>
      </c>
    </row>
    <row r="12" spans="1:11" ht="45" customHeight="1" x14ac:dyDescent="0.2">
      <c r="A12" s="3">
        <v>1</v>
      </c>
      <c r="B12" s="3" t="s">
        <v>342</v>
      </c>
      <c r="C12" s="7" t="s">
        <v>253</v>
      </c>
      <c r="D12" s="8">
        <v>330</v>
      </c>
      <c r="E12" s="8">
        <v>647</v>
      </c>
      <c r="F12" s="8">
        <f t="shared" si="0"/>
        <v>317</v>
      </c>
      <c r="G12" s="4">
        <f t="shared" si="1"/>
        <v>0.48995363214837712</v>
      </c>
      <c r="H12" s="3">
        <v>1</v>
      </c>
      <c r="I12" s="3">
        <v>4.7</v>
      </c>
      <c r="J12" s="3" t="str">
        <f t="shared" si="2"/>
        <v>Excellent</v>
      </c>
      <c r="K12" s="3" t="str">
        <f t="shared" si="3"/>
        <v>High Discount</v>
      </c>
    </row>
    <row r="13" spans="1:11" ht="45" customHeight="1" x14ac:dyDescent="0.2">
      <c r="A13" s="3">
        <v>1</v>
      </c>
      <c r="B13" s="3" t="s">
        <v>343</v>
      </c>
      <c r="C13" s="7" t="s">
        <v>108</v>
      </c>
      <c r="D13" s="8">
        <v>1820</v>
      </c>
      <c r="E13" s="8">
        <v>3490</v>
      </c>
      <c r="F13" s="8">
        <f t="shared" si="0"/>
        <v>1670</v>
      </c>
      <c r="G13" s="4">
        <f t="shared" si="1"/>
        <v>0.47851002865329512</v>
      </c>
      <c r="H13" s="3">
        <v>9</v>
      </c>
      <c r="I13" s="3">
        <v>4.7</v>
      </c>
      <c r="J13" s="3" t="str">
        <f t="shared" si="2"/>
        <v>Excellent</v>
      </c>
      <c r="K13" s="3" t="str">
        <f t="shared" si="3"/>
        <v>High Discount</v>
      </c>
    </row>
    <row r="14" spans="1:11" ht="45" customHeight="1" x14ac:dyDescent="0.2">
      <c r="A14" s="3">
        <v>1</v>
      </c>
      <c r="B14" s="3" t="s">
        <v>343</v>
      </c>
      <c r="C14" s="7" t="s">
        <v>229</v>
      </c>
      <c r="D14" s="8">
        <v>1570</v>
      </c>
      <c r="E14" s="8">
        <v>2988</v>
      </c>
      <c r="F14" s="8">
        <f t="shared" si="0"/>
        <v>1418</v>
      </c>
      <c r="G14" s="4">
        <f t="shared" si="1"/>
        <v>0.4745649263721553</v>
      </c>
      <c r="H14" s="3">
        <v>7</v>
      </c>
      <c r="I14" s="3">
        <v>4.5999999999999996</v>
      </c>
      <c r="J14" s="3" t="str">
        <f t="shared" si="2"/>
        <v>Excellent</v>
      </c>
      <c r="K14" s="3" t="str">
        <f t="shared" si="3"/>
        <v>High Discount</v>
      </c>
    </row>
    <row r="15" spans="1:11" ht="45" customHeight="1" x14ac:dyDescent="0.2">
      <c r="A15" s="3">
        <v>1</v>
      </c>
      <c r="B15" s="3" t="s">
        <v>343</v>
      </c>
      <c r="C15" s="7" t="s">
        <v>10</v>
      </c>
      <c r="D15" s="8">
        <v>527</v>
      </c>
      <c r="E15" s="8">
        <v>999</v>
      </c>
      <c r="F15" s="8">
        <f t="shared" si="0"/>
        <v>472</v>
      </c>
      <c r="G15" s="4">
        <f t="shared" si="1"/>
        <v>0.47247247247247248</v>
      </c>
      <c r="H15" s="3">
        <v>14</v>
      </c>
      <c r="I15" s="3">
        <v>4.5999999999999996</v>
      </c>
      <c r="J15" s="3" t="str">
        <f t="shared" si="2"/>
        <v>Excellent</v>
      </c>
      <c r="K15" s="3" t="str">
        <f t="shared" si="3"/>
        <v>High Discount</v>
      </c>
    </row>
    <row r="16" spans="1:11" ht="45" customHeight="1" x14ac:dyDescent="0.2">
      <c r="A16" s="3">
        <v>1</v>
      </c>
      <c r="B16" s="3" t="s">
        <v>343</v>
      </c>
      <c r="C16" s="7" t="s">
        <v>47</v>
      </c>
      <c r="D16" s="8">
        <v>552</v>
      </c>
      <c r="E16" s="8">
        <v>1035</v>
      </c>
      <c r="F16" s="8">
        <f t="shared" si="0"/>
        <v>483</v>
      </c>
      <c r="G16" s="4">
        <f t="shared" si="1"/>
        <v>0.46666666666666667</v>
      </c>
      <c r="H16" s="3">
        <v>12</v>
      </c>
      <c r="I16" s="3">
        <v>4.5999999999999996</v>
      </c>
      <c r="J16" s="3" t="str">
        <f t="shared" si="2"/>
        <v>Excellent</v>
      </c>
      <c r="K16" s="3" t="str">
        <f t="shared" si="3"/>
        <v>High Discount</v>
      </c>
    </row>
    <row r="17" spans="1:11" ht="45" customHeight="1" x14ac:dyDescent="0.2">
      <c r="A17" s="3">
        <v>1</v>
      </c>
      <c r="B17" s="3" t="s">
        <v>348</v>
      </c>
      <c r="C17" s="7" t="s">
        <v>227</v>
      </c>
      <c r="D17" s="8">
        <v>968</v>
      </c>
      <c r="E17" s="8">
        <v>1814</v>
      </c>
      <c r="F17" s="8">
        <f t="shared" si="0"/>
        <v>846</v>
      </c>
      <c r="G17" s="4">
        <f t="shared" si="1"/>
        <v>0.46637265711135611</v>
      </c>
      <c r="H17" s="3">
        <v>6</v>
      </c>
      <c r="I17" s="3">
        <v>4.5999999999999996</v>
      </c>
      <c r="J17" s="3" t="str">
        <f t="shared" si="2"/>
        <v>Excellent</v>
      </c>
      <c r="K17" s="3" t="str">
        <f t="shared" si="3"/>
        <v>High Discount</v>
      </c>
    </row>
    <row r="18" spans="1:11" ht="45" customHeight="1" x14ac:dyDescent="0.2">
      <c r="A18" s="3">
        <v>1</v>
      </c>
      <c r="B18" s="3" t="s">
        <v>348</v>
      </c>
      <c r="C18" s="7" t="s">
        <v>243</v>
      </c>
      <c r="D18" s="8">
        <v>1189</v>
      </c>
      <c r="E18" s="8">
        <v>2199</v>
      </c>
      <c r="F18" s="8">
        <f t="shared" si="0"/>
        <v>1010</v>
      </c>
      <c r="G18" s="4">
        <f t="shared" si="1"/>
        <v>0.45929968167348795</v>
      </c>
      <c r="H18" s="3">
        <v>1</v>
      </c>
      <c r="I18" s="3">
        <v>4.5999999999999996</v>
      </c>
      <c r="J18" s="3" t="str">
        <f t="shared" si="2"/>
        <v>Excellent</v>
      </c>
      <c r="K18" s="3" t="str">
        <f t="shared" si="3"/>
        <v>High Discount</v>
      </c>
    </row>
    <row r="19" spans="1:11" ht="45" customHeight="1" x14ac:dyDescent="0.2">
      <c r="A19" s="3">
        <v>1</v>
      </c>
      <c r="B19" s="3" t="s">
        <v>346</v>
      </c>
      <c r="C19" s="7" t="s">
        <v>60</v>
      </c>
      <c r="D19" s="8">
        <v>195</v>
      </c>
      <c r="E19" s="8">
        <v>360</v>
      </c>
      <c r="F19" s="8">
        <f t="shared" si="0"/>
        <v>165</v>
      </c>
      <c r="G19" s="4">
        <f t="shared" si="1"/>
        <v>0.45833333333333331</v>
      </c>
      <c r="H19" s="3">
        <v>2</v>
      </c>
      <c r="I19" s="3">
        <v>4.5</v>
      </c>
      <c r="J19" s="3" t="str">
        <f t="shared" si="2"/>
        <v>Excellent</v>
      </c>
      <c r="K19" s="3" t="str">
        <f t="shared" si="3"/>
        <v>High Discount</v>
      </c>
    </row>
    <row r="20" spans="1:11" ht="45" customHeight="1" x14ac:dyDescent="0.2">
      <c r="A20" s="3">
        <v>1</v>
      </c>
      <c r="B20" s="3" t="s">
        <v>340</v>
      </c>
      <c r="C20" s="7" t="s">
        <v>215</v>
      </c>
      <c r="D20" s="8">
        <v>382</v>
      </c>
      <c r="E20" s="8">
        <v>700</v>
      </c>
      <c r="F20" s="8">
        <f t="shared" si="0"/>
        <v>318</v>
      </c>
      <c r="G20" s="4">
        <f t="shared" si="1"/>
        <v>0.45428571428571429</v>
      </c>
      <c r="H20" s="3">
        <v>17</v>
      </c>
      <c r="I20" s="3">
        <v>4.5</v>
      </c>
      <c r="J20" s="3" t="str">
        <f t="shared" si="2"/>
        <v>Excellent</v>
      </c>
      <c r="K20" s="3" t="str">
        <f t="shared" si="3"/>
        <v>High Discount</v>
      </c>
    </row>
    <row r="21" spans="1:11" ht="45" customHeight="1" x14ac:dyDescent="0.2">
      <c r="A21" s="3">
        <v>1</v>
      </c>
      <c r="B21" s="3" t="s">
        <v>343</v>
      </c>
      <c r="C21" s="7" t="s">
        <v>206</v>
      </c>
      <c r="D21" s="8">
        <v>990</v>
      </c>
      <c r="E21" s="8">
        <v>1814</v>
      </c>
      <c r="F21" s="8">
        <f t="shared" si="0"/>
        <v>824</v>
      </c>
      <c r="G21" s="4">
        <f t="shared" si="1"/>
        <v>0.45424476295479604</v>
      </c>
      <c r="H21" s="3">
        <v>6</v>
      </c>
      <c r="I21" s="3">
        <v>4.5</v>
      </c>
      <c r="J21" s="3" t="str">
        <f t="shared" si="2"/>
        <v>Excellent</v>
      </c>
      <c r="K21" s="3" t="str">
        <f t="shared" si="3"/>
        <v>High Discount</v>
      </c>
    </row>
    <row r="22" spans="1:11" ht="45" customHeight="1" x14ac:dyDescent="0.2">
      <c r="A22" s="3">
        <v>1</v>
      </c>
      <c r="B22" s="3" t="s">
        <v>339</v>
      </c>
      <c r="C22" s="7" t="s">
        <v>38</v>
      </c>
      <c r="D22" s="8">
        <v>1600</v>
      </c>
      <c r="E22" s="8">
        <v>2929</v>
      </c>
      <c r="F22" s="8">
        <f t="shared" si="0"/>
        <v>1329</v>
      </c>
      <c r="G22" s="4">
        <f t="shared" si="1"/>
        <v>0.45373847729600547</v>
      </c>
      <c r="H22" s="3">
        <v>5</v>
      </c>
      <c r="I22" s="3">
        <v>4.4000000000000004</v>
      </c>
      <c r="J22" s="3" t="str">
        <f t="shared" si="2"/>
        <v>Average</v>
      </c>
      <c r="K22" s="3" t="str">
        <f t="shared" si="3"/>
        <v>High Discount</v>
      </c>
    </row>
    <row r="23" spans="1:11" ht="45" customHeight="1" x14ac:dyDescent="0.2">
      <c r="A23" s="3">
        <v>1</v>
      </c>
      <c r="B23" s="3" t="s">
        <v>340</v>
      </c>
      <c r="C23" s="7" t="s">
        <v>224</v>
      </c>
      <c r="D23" s="8">
        <v>509</v>
      </c>
      <c r="E23" s="8">
        <v>899</v>
      </c>
      <c r="F23" s="8">
        <f t="shared" si="0"/>
        <v>390</v>
      </c>
      <c r="G23" s="4">
        <f t="shared" si="1"/>
        <v>0.43381535038932145</v>
      </c>
      <c r="H23" s="3">
        <v>5</v>
      </c>
      <c r="I23" s="3">
        <v>4.3</v>
      </c>
      <c r="J23" s="3" t="str">
        <f t="shared" si="2"/>
        <v>Average</v>
      </c>
      <c r="K23" s="3" t="str">
        <f t="shared" si="3"/>
        <v>High Discount</v>
      </c>
    </row>
    <row r="24" spans="1:11" ht="45" customHeight="1" x14ac:dyDescent="0.2">
      <c r="A24" s="3">
        <v>1</v>
      </c>
      <c r="B24" s="3" t="s">
        <v>343</v>
      </c>
      <c r="C24" s="7" t="s">
        <v>221</v>
      </c>
      <c r="D24" s="8">
        <v>345</v>
      </c>
      <c r="E24" s="8">
        <v>602</v>
      </c>
      <c r="F24" s="8">
        <f t="shared" si="0"/>
        <v>257</v>
      </c>
      <c r="G24" s="4">
        <f t="shared" si="1"/>
        <v>0.42691029900332228</v>
      </c>
      <c r="H24" s="3">
        <v>6</v>
      </c>
      <c r="I24" s="3">
        <v>4.3</v>
      </c>
      <c r="J24" s="3" t="str">
        <f t="shared" si="2"/>
        <v>Average</v>
      </c>
      <c r="K24" s="3" t="str">
        <f t="shared" si="3"/>
        <v>High Discount</v>
      </c>
    </row>
    <row r="25" spans="1:11" ht="45" customHeight="1" x14ac:dyDescent="0.2">
      <c r="A25" s="3">
        <v>1</v>
      </c>
      <c r="B25" s="3" t="s">
        <v>345</v>
      </c>
      <c r="C25" s="7" t="s">
        <v>50</v>
      </c>
      <c r="D25" s="8">
        <v>501</v>
      </c>
      <c r="E25" s="8">
        <v>860</v>
      </c>
      <c r="F25" s="8">
        <f t="shared" si="0"/>
        <v>359</v>
      </c>
      <c r="G25" s="4">
        <f t="shared" si="1"/>
        <v>0.41744186046511628</v>
      </c>
      <c r="H25" s="3">
        <v>6</v>
      </c>
      <c r="I25" s="3">
        <v>4.3</v>
      </c>
      <c r="J25" s="3" t="str">
        <f t="shared" si="2"/>
        <v>Average</v>
      </c>
      <c r="K25" s="3" t="str">
        <f t="shared" si="3"/>
        <v>High Discount</v>
      </c>
    </row>
    <row r="26" spans="1:11" ht="45" customHeight="1" x14ac:dyDescent="0.2">
      <c r="A26" s="3">
        <v>1</v>
      </c>
      <c r="B26" s="22" t="s">
        <v>348</v>
      </c>
      <c r="C26" s="7" t="s">
        <v>122</v>
      </c>
      <c r="D26" s="8">
        <v>389</v>
      </c>
      <c r="E26" s="8">
        <v>656</v>
      </c>
      <c r="F26" s="8">
        <f t="shared" si="0"/>
        <v>267</v>
      </c>
      <c r="G26" s="4">
        <f t="shared" si="1"/>
        <v>0.40701219512195119</v>
      </c>
      <c r="H26" s="3">
        <v>36</v>
      </c>
      <c r="I26" s="3">
        <v>4.2</v>
      </c>
      <c r="J26" s="3" t="str">
        <f t="shared" si="2"/>
        <v>Average</v>
      </c>
      <c r="K26" s="3" t="str">
        <f t="shared" si="3"/>
        <v>High Discount</v>
      </c>
    </row>
    <row r="27" spans="1:11" ht="45" customHeight="1" x14ac:dyDescent="0.2">
      <c r="A27" s="3">
        <v>1</v>
      </c>
      <c r="B27" s="3" t="s">
        <v>343</v>
      </c>
      <c r="C27" s="7" t="s">
        <v>117</v>
      </c>
      <c r="D27" s="8">
        <v>1620</v>
      </c>
      <c r="E27" s="8">
        <v>2690</v>
      </c>
      <c r="F27" s="8">
        <f t="shared" si="0"/>
        <v>1070</v>
      </c>
      <c r="G27" s="4">
        <f t="shared" si="1"/>
        <v>0.39776951672862454</v>
      </c>
      <c r="H27" s="3">
        <v>1</v>
      </c>
      <c r="I27" s="3">
        <v>4.0999999999999996</v>
      </c>
      <c r="J27" s="3" t="str">
        <f t="shared" si="2"/>
        <v>Average</v>
      </c>
      <c r="K27" s="3" t="str">
        <f t="shared" si="3"/>
        <v>Medium Discount</v>
      </c>
    </row>
    <row r="28" spans="1:11" ht="45" customHeight="1" x14ac:dyDescent="0.2">
      <c r="A28" s="3">
        <v>1</v>
      </c>
      <c r="B28" s="3" t="s">
        <v>341</v>
      </c>
      <c r="C28" s="7" t="s">
        <v>212</v>
      </c>
      <c r="D28" s="8">
        <v>3750</v>
      </c>
      <c r="E28" s="8">
        <v>6143</v>
      </c>
      <c r="F28" s="8">
        <f t="shared" si="0"/>
        <v>2393</v>
      </c>
      <c r="G28" s="4">
        <f t="shared" si="1"/>
        <v>0.38954908025394758</v>
      </c>
      <c r="H28" s="3">
        <v>5</v>
      </c>
      <c r="I28" s="3">
        <v>4.0999999999999996</v>
      </c>
      <c r="J28" s="3" t="str">
        <f t="shared" si="2"/>
        <v>Average</v>
      </c>
      <c r="K28" s="3" t="str">
        <f t="shared" si="3"/>
        <v>Medium Discount</v>
      </c>
    </row>
    <row r="29" spans="1:11" ht="45" customHeight="1" x14ac:dyDescent="0.2">
      <c r="A29" s="3">
        <v>115</v>
      </c>
      <c r="B29" s="3" t="s">
        <v>339</v>
      </c>
      <c r="C29" s="7" t="s">
        <v>6</v>
      </c>
      <c r="D29" s="8">
        <v>950</v>
      </c>
      <c r="E29" s="8">
        <v>1525</v>
      </c>
      <c r="F29" s="8">
        <f t="shared" si="0"/>
        <v>575</v>
      </c>
      <c r="G29" s="4">
        <f t="shared" si="1"/>
        <v>0.37704918032786883</v>
      </c>
      <c r="H29" s="3">
        <v>2</v>
      </c>
      <c r="I29" s="3">
        <v>4.0999999999999996</v>
      </c>
      <c r="J29" s="3" t="str">
        <f t="shared" si="2"/>
        <v>Average</v>
      </c>
      <c r="K29" s="3" t="str">
        <f t="shared" si="3"/>
        <v>Medium Discount</v>
      </c>
    </row>
    <row r="30" spans="1:11" ht="45" customHeight="1" x14ac:dyDescent="0.2">
      <c r="A30" s="3">
        <v>1</v>
      </c>
      <c r="B30" s="3" t="s">
        <v>343</v>
      </c>
      <c r="C30" s="7" t="s">
        <v>33</v>
      </c>
      <c r="D30" s="8">
        <v>988</v>
      </c>
      <c r="E30" s="8">
        <v>1580</v>
      </c>
      <c r="F30" s="8">
        <f t="shared" si="0"/>
        <v>592</v>
      </c>
      <c r="G30" s="4">
        <f t="shared" si="1"/>
        <v>0.37468354430379747</v>
      </c>
      <c r="H30" s="3">
        <v>2</v>
      </c>
      <c r="I30" s="3">
        <v>4</v>
      </c>
      <c r="J30" s="3" t="str">
        <f t="shared" si="2"/>
        <v>Average</v>
      </c>
      <c r="K30" s="3" t="str">
        <f t="shared" si="3"/>
        <v>Medium Discount</v>
      </c>
    </row>
    <row r="31" spans="1:11" ht="45" customHeight="1" x14ac:dyDescent="0.2">
      <c r="A31" s="3">
        <v>1</v>
      </c>
      <c r="B31" s="3" t="s">
        <v>341</v>
      </c>
      <c r="C31" s="7" t="s">
        <v>18</v>
      </c>
      <c r="D31" s="8">
        <v>1580</v>
      </c>
      <c r="E31" s="8">
        <v>2499</v>
      </c>
      <c r="F31" s="8">
        <f t="shared" si="0"/>
        <v>919</v>
      </c>
      <c r="G31" s="4">
        <f t="shared" si="1"/>
        <v>0.36774709883953582</v>
      </c>
      <c r="H31" s="3">
        <v>7</v>
      </c>
      <c r="I31" s="3">
        <v>4</v>
      </c>
      <c r="J31" s="3" t="str">
        <f t="shared" si="2"/>
        <v>Average</v>
      </c>
      <c r="K31" s="3" t="str">
        <f t="shared" si="3"/>
        <v>Medium Discount</v>
      </c>
    </row>
    <row r="32" spans="1:11" ht="45" customHeight="1" x14ac:dyDescent="0.2">
      <c r="A32" s="3">
        <v>1</v>
      </c>
      <c r="B32" s="3" t="s">
        <v>345</v>
      </c>
      <c r="C32" s="7" t="s">
        <v>89</v>
      </c>
      <c r="D32" s="8">
        <v>420</v>
      </c>
      <c r="E32" s="8">
        <v>647</v>
      </c>
      <c r="F32" s="8">
        <f t="shared" si="0"/>
        <v>227</v>
      </c>
      <c r="G32" s="4">
        <f t="shared" si="1"/>
        <v>0.3508500772797527</v>
      </c>
      <c r="H32" s="3">
        <v>49</v>
      </c>
      <c r="I32" s="3">
        <v>4</v>
      </c>
      <c r="J32" s="3" t="str">
        <f t="shared" si="2"/>
        <v>Average</v>
      </c>
      <c r="K32" s="3" t="str">
        <f t="shared" si="3"/>
        <v>Medium Discount</v>
      </c>
    </row>
    <row r="33" spans="1:11" ht="45" customHeight="1" x14ac:dyDescent="0.2">
      <c r="A33" s="3">
        <v>1</v>
      </c>
      <c r="B33" s="3" t="s">
        <v>343</v>
      </c>
      <c r="C33" s="7" t="s">
        <v>78</v>
      </c>
      <c r="D33" s="8">
        <v>880</v>
      </c>
      <c r="E33" s="8">
        <v>1350</v>
      </c>
      <c r="F33" s="8">
        <f t="shared" si="0"/>
        <v>470</v>
      </c>
      <c r="G33" s="4">
        <f t="shared" si="1"/>
        <v>0.34814814814814815</v>
      </c>
      <c r="H33" s="3">
        <v>6</v>
      </c>
      <c r="I33" s="3">
        <v>4</v>
      </c>
      <c r="J33" s="3" t="str">
        <f t="shared" si="2"/>
        <v>Average</v>
      </c>
      <c r="K33" s="3" t="str">
        <f t="shared" si="3"/>
        <v>Medium Discount</v>
      </c>
    </row>
    <row r="34" spans="1:11" ht="45" customHeight="1" x14ac:dyDescent="0.2">
      <c r="A34" s="3">
        <v>1</v>
      </c>
      <c r="B34" s="3" t="s">
        <v>342</v>
      </c>
      <c r="C34" s="7" t="s">
        <v>105</v>
      </c>
      <c r="D34" s="8">
        <v>980</v>
      </c>
      <c r="E34" s="8">
        <v>1490</v>
      </c>
      <c r="F34" s="8">
        <f t="shared" ref="F34:F65" si="4">E34-D34</f>
        <v>510</v>
      </c>
      <c r="G34" s="4">
        <f t="shared" ref="G34:G65" si="5">(F34/E34)</f>
        <v>0.34228187919463088</v>
      </c>
      <c r="H34" s="3">
        <v>12</v>
      </c>
      <c r="I34" s="3">
        <v>3.8</v>
      </c>
      <c r="J34" s="3" t="str">
        <f t="shared" ref="J34:J65" si="6">IF(I34&lt;3,"Poor",IF(I34&lt;4.5,"Average","Excellent"))</f>
        <v>Average</v>
      </c>
      <c r="K34" s="3" t="str">
        <f t="shared" ref="K34:K52" si="7">IF(G34&lt;20%,"Low Discount",IF(G34&lt;=40%,"Medium Discount","High Discount"))</f>
        <v>Medium Discount</v>
      </c>
    </row>
    <row r="35" spans="1:11" ht="45" customHeight="1" x14ac:dyDescent="0.2">
      <c r="A35" s="3">
        <v>100</v>
      </c>
      <c r="B35" s="3" t="s">
        <v>344</v>
      </c>
      <c r="C35" s="7" t="s">
        <v>44</v>
      </c>
      <c r="D35" s="8">
        <v>990</v>
      </c>
      <c r="E35" s="8">
        <v>1500</v>
      </c>
      <c r="F35" s="8">
        <f t="shared" si="4"/>
        <v>510</v>
      </c>
      <c r="G35" s="4">
        <f t="shared" si="5"/>
        <v>0.34</v>
      </c>
      <c r="H35" s="3">
        <v>39</v>
      </c>
      <c r="I35" s="3">
        <v>3.8</v>
      </c>
      <c r="J35" s="3" t="str">
        <f t="shared" si="6"/>
        <v>Average</v>
      </c>
      <c r="K35" s="3" t="str">
        <f t="shared" si="7"/>
        <v>Medium Discount</v>
      </c>
    </row>
    <row r="36" spans="1:11" ht="45" customHeight="1" x14ac:dyDescent="0.2">
      <c r="A36" s="3">
        <v>1</v>
      </c>
      <c r="B36" s="3" t="s">
        <v>345</v>
      </c>
      <c r="C36" s="7" t="s">
        <v>53</v>
      </c>
      <c r="D36" s="8">
        <v>1680</v>
      </c>
      <c r="E36" s="8">
        <v>2499</v>
      </c>
      <c r="F36" s="8">
        <f t="shared" si="4"/>
        <v>819</v>
      </c>
      <c r="G36" s="4">
        <f t="shared" si="5"/>
        <v>0.32773109243697479</v>
      </c>
      <c r="H36" s="3">
        <v>9</v>
      </c>
      <c r="I36" s="3">
        <v>3.8</v>
      </c>
      <c r="J36" s="3" t="str">
        <f t="shared" si="6"/>
        <v>Average</v>
      </c>
      <c r="K36" s="3" t="str">
        <f t="shared" si="7"/>
        <v>Medium Discount</v>
      </c>
    </row>
    <row r="37" spans="1:11" ht="45" customHeight="1" x14ac:dyDescent="0.2">
      <c r="B37" s="3" t="s">
        <v>342</v>
      </c>
      <c r="C37" s="7" t="s">
        <v>95</v>
      </c>
      <c r="D37" s="8">
        <v>1350</v>
      </c>
      <c r="E37" s="8">
        <v>1990</v>
      </c>
      <c r="F37" s="8">
        <f t="shared" si="4"/>
        <v>640</v>
      </c>
      <c r="G37" s="4">
        <f t="shared" si="5"/>
        <v>0.32160804020100503</v>
      </c>
      <c r="H37" s="3">
        <v>13</v>
      </c>
      <c r="I37" s="3">
        <v>3.3</v>
      </c>
      <c r="J37" s="3" t="str">
        <f t="shared" si="6"/>
        <v>Average</v>
      </c>
      <c r="K37" s="3" t="str">
        <f t="shared" si="7"/>
        <v>Medium Discount</v>
      </c>
    </row>
    <row r="38" spans="1:11" ht="45" customHeight="1" x14ac:dyDescent="0.2">
      <c r="A38" s="3">
        <v>1</v>
      </c>
      <c r="B38" s="3" t="s">
        <v>342</v>
      </c>
      <c r="C38" s="7" t="s">
        <v>97</v>
      </c>
      <c r="D38" s="8">
        <v>1758</v>
      </c>
      <c r="E38" s="8">
        <v>2499</v>
      </c>
      <c r="F38" s="8">
        <f t="shared" si="4"/>
        <v>741</v>
      </c>
      <c r="G38" s="4">
        <f t="shared" si="5"/>
        <v>0.2965186074429772</v>
      </c>
      <c r="H38" s="3">
        <v>20</v>
      </c>
      <c r="I38" s="3">
        <v>3</v>
      </c>
      <c r="J38" s="3" t="str">
        <f t="shared" si="6"/>
        <v>Average</v>
      </c>
      <c r="K38" s="3" t="str">
        <f t="shared" si="7"/>
        <v>Medium Discount</v>
      </c>
    </row>
    <row r="39" spans="1:11" ht="45" customHeight="1" x14ac:dyDescent="0.2">
      <c r="A39" s="3">
        <v>1</v>
      </c>
      <c r="B39" s="3" t="s">
        <v>343</v>
      </c>
      <c r="C39" s="7" t="s">
        <v>218</v>
      </c>
      <c r="D39" s="8">
        <v>2300</v>
      </c>
      <c r="E39" s="8">
        <v>3240</v>
      </c>
      <c r="F39" s="8">
        <f t="shared" si="4"/>
        <v>940</v>
      </c>
      <c r="G39" s="4">
        <f t="shared" si="5"/>
        <v>0.29012345679012347</v>
      </c>
      <c r="H39" s="3">
        <v>5</v>
      </c>
      <c r="I39" s="3">
        <v>3</v>
      </c>
      <c r="J39" s="3" t="str">
        <f t="shared" si="6"/>
        <v>Average</v>
      </c>
      <c r="K39" s="3" t="str">
        <f t="shared" si="7"/>
        <v>Medium Discount</v>
      </c>
    </row>
    <row r="40" spans="1:11" ht="45" customHeight="1" x14ac:dyDescent="0.2">
      <c r="A40" s="3">
        <v>1</v>
      </c>
      <c r="B40" s="3" t="s">
        <v>344</v>
      </c>
      <c r="C40" s="7" t="s">
        <v>111</v>
      </c>
      <c r="D40" s="8">
        <v>1940</v>
      </c>
      <c r="E40" s="8">
        <v>2650</v>
      </c>
      <c r="F40" s="8">
        <f t="shared" si="4"/>
        <v>710</v>
      </c>
      <c r="G40" s="4">
        <f t="shared" si="5"/>
        <v>0.26792452830188679</v>
      </c>
      <c r="H40" s="3">
        <v>20</v>
      </c>
      <c r="I40" s="3">
        <v>3</v>
      </c>
      <c r="J40" s="3" t="str">
        <f t="shared" si="6"/>
        <v>Average</v>
      </c>
      <c r="K40" s="3" t="str">
        <f t="shared" si="7"/>
        <v>Medium Discount</v>
      </c>
    </row>
    <row r="41" spans="1:11" ht="45" customHeight="1" x14ac:dyDescent="0.2">
      <c r="A41" s="3">
        <v>1</v>
      </c>
      <c r="B41" s="3" t="s">
        <v>344</v>
      </c>
      <c r="C41" s="7" t="s">
        <v>114</v>
      </c>
      <c r="D41" s="8">
        <v>1980</v>
      </c>
      <c r="E41" s="8">
        <v>2699</v>
      </c>
      <c r="F41" s="8">
        <f t="shared" si="4"/>
        <v>719</v>
      </c>
      <c r="G41" s="4">
        <f t="shared" si="5"/>
        <v>0.26639496109670247</v>
      </c>
      <c r="H41" s="3">
        <v>32</v>
      </c>
      <c r="I41" s="3">
        <v>3</v>
      </c>
      <c r="J41" s="3" t="str">
        <f t="shared" si="6"/>
        <v>Average</v>
      </c>
      <c r="K41" s="3" t="str">
        <f t="shared" si="7"/>
        <v>Medium Discount</v>
      </c>
    </row>
    <row r="42" spans="1:11" ht="45" customHeight="1" x14ac:dyDescent="0.2">
      <c r="A42" s="3">
        <v>1</v>
      </c>
      <c r="B42" s="3" t="s">
        <v>341</v>
      </c>
      <c r="C42" s="7" t="s">
        <v>22</v>
      </c>
      <c r="D42" s="8">
        <v>1740</v>
      </c>
      <c r="E42" s="8">
        <v>2356</v>
      </c>
      <c r="F42" s="8">
        <f t="shared" si="4"/>
        <v>616</v>
      </c>
      <c r="G42" s="4">
        <f t="shared" si="5"/>
        <v>0.26146010186757218</v>
      </c>
      <c r="H42" s="3">
        <v>5</v>
      </c>
      <c r="I42" s="3">
        <v>3</v>
      </c>
      <c r="J42" s="3" t="str">
        <f t="shared" si="6"/>
        <v>Average</v>
      </c>
      <c r="K42" s="3" t="str">
        <f t="shared" si="7"/>
        <v>Medium Discount</v>
      </c>
    </row>
    <row r="43" spans="1:11" ht="45" customHeight="1" x14ac:dyDescent="0.2">
      <c r="A43" s="3">
        <v>1</v>
      </c>
      <c r="B43" s="3" t="s">
        <v>341</v>
      </c>
      <c r="C43" s="7" t="s">
        <v>14</v>
      </c>
      <c r="D43" s="8">
        <v>2199</v>
      </c>
      <c r="E43" s="8">
        <v>2923</v>
      </c>
      <c r="F43" s="8">
        <f t="shared" si="4"/>
        <v>724</v>
      </c>
      <c r="G43" s="4">
        <f t="shared" si="5"/>
        <v>0.24769072870338693</v>
      </c>
      <c r="H43" s="3">
        <v>24</v>
      </c>
      <c r="I43" s="3">
        <v>2.9</v>
      </c>
      <c r="J43" s="3" t="str">
        <f t="shared" si="6"/>
        <v>Poor</v>
      </c>
      <c r="K43" s="3" t="str">
        <f t="shared" si="7"/>
        <v>Medium Discount</v>
      </c>
    </row>
    <row r="44" spans="1:11" ht="45" customHeight="1" x14ac:dyDescent="0.2">
      <c r="A44" s="3">
        <v>137</v>
      </c>
      <c r="B44" s="3" t="s">
        <v>342</v>
      </c>
      <c r="C44" s="7" t="s">
        <v>30</v>
      </c>
      <c r="D44" s="8">
        <v>2319</v>
      </c>
      <c r="E44" s="8">
        <v>3032</v>
      </c>
      <c r="F44" s="8">
        <f t="shared" si="4"/>
        <v>713</v>
      </c>
      <c r="G44" s="4">
        <f t="shared" si="5"/>
        <v>0.23515831134564644</v>
      </c>
      <c r="H44" s="3">
        <v>55</v>
      </c>
      <c r="I44" s="3">
        <v>2.8</v>
      </c>
      <c r="J44" s="3" t="str">
        <f t="shared" si="6"/>
        <v>Poor</v>
      </c>
      <c r="K44" s="3" t="str">
        <f t="shared" si="7"/>
        <v>Medium Discount</v>
      </c>
    </row>
    <row r="45" spans="1:11" ht="45" customHeight="1" x14ac:dyDescent="0.2">
      <c r="A45" s="3">
        <v>1</v>
      </c>
      <c r="B45" s="3" t="s">
        <v>343</v>
      </c>
      <c r="C45" s="7" t="s">
        <v>81</v>
      </c>
      <c r="D45" s="8">
        <v>1650</v>
      </c>
      <c r="E45" s="8">
        <v>2150</v>
      </c>
      <c r="F45" s="8">
        <f t="shared" si="4"/>
        <v>500</v>
      </c>
      <c r="G45" s="4">
        <f t="shared" si="5"/>
        <v>0.23255813953488372</v>
      </c>
      <c r="H45" s="3">
        <v>14</v>
      </c>
      <c r="I45" s="3">
        <v>2.6</v>
      </c>
      <c r="J45" s="3" t="str">
        <f t="shared" si="6"/>
        <v>Poor</v>
      </c>
      <c r="K45" s="3" t="str">
        <f t="shared" si="7"/>
        <v>Medium Discount</v>
      </c>
    </row>
    <row r="46" spans="1:11" ht="45" customHeight="1" x14ac:dyDescent="0.2">
      <c r="A46" s="3">
        <v>1</v>
      </c>
      <c r="B46" s="3" t="s">
        <v>341</v>
      </c>
      <c r="C46" s="7" t="s">
        <v>202</v>
      </c>
      <c r="D46" s="8">
        <v>1220</v>
      </c>
      <c r="E46" s="8">
        <v>1555</v>
      </c>
      <c r="F46" s="8">
        <f t="shared" si="4"/>
        <v>335</v>
      </c>
      <c r="G46" s="4">
        <f t="shared" si="5"/>
        <v>0.21543408360128619</v>
      </c>
      <c r="H46" s="3">
        <v>16</v>
      </c>
      <c r="I46" s="3">
        <v>2.5</v>
      </c>
      <c r="J46" s="3" t="str">
        <f t="shared" si="6"/>
        <v>Poor</v>
      </c>
      <c r="K46" s="3" t="str">
        <f t="shared" si="7"/>
        <v>Medium Discount</v>
      </c>
    </row>
    <row r="47" spans="1:11" ht="45" customHeight="1" x14ac:dyDescent="0.2">
      <c r="A47" s="3">
        <v>1</v>
      </c>
      <c r="B47" s="3" t="s">
        <v>342</v>
      </c>
      <c r="C47" s="7" t="s">
        <v>295</v>
      </c>
      <c r="D47" s="8">
        <v>3640</v>
      </c>
      <c r="E47" s="8">
        <v>4588</v>
      </c>
      <c r="F47" s="8">
        <f t="shared" si="4"/>
        <v>948</v>
      </c>
      <c r="G47" s="4">
        <f t="shared" si="5"/>
        <v>0.20662598081952921</v>
      </c>
      <c r="H47" s="3">
        <v>1</v>
      </c>
      <c r="I47" s="3">
        <v>2.2999999999999998</v>
      </c>
      <c r="J47" s="3" t="str">
        <f t="shared" si="6"/>
        <v>Poor</v>
      </c>
      <c r="K47" s="3" t="str">
        <f t="shared" si="7"/>
        <v>Medium Discount</v>
      </c>
    </row>
    <row r="48" spans="1:11" ht="45" customHeight="1" x14ac:dyDescent="0.2">
      <c r="A48" s="3">
        <v>1</v>
      </c>
      <c r="B48" s="3" t="s">
        <v>341</v>
      </c>
      <c r="C48" s="7" t="s">
        <v>42</v>
      </c>
      <c r="D48" s="8">
        <v>799</v>
      </c>
      <c r="E48" s="8">
        <v>999</v>
      </c>
      <c r="F48" s="8">
        <f t="shared" si="4"/>
        <v>200</v>
      </c>
      <c r="G48" s="4">
        <f t="shared" si="5"/>
        <v>0.20020020020020021</v>
      </c>
      <c r="H48" s="3">
        <v>12</v>
      </c>
      <c r="I48" s="3">
        <v>2.2000000000000002</v>
      </c>
      <c r="J48" s="3" t="str">
        <f t="shared" si="6"/>
        <v>Poor</v>
      </c>
      <c r="K48" s="3" t="str">
        <f t="shared" si="7"/>
        <v>Medium Discount</v>
      </c>
    </row>
    <row r="49" spans="1:11" ht="45" customHeight="1" x14ac:dyDescent="0.2">
      <c r="A49" s="3">
        <v>1</v>
      </c>
      <c r="B49" s="3" t="s">
        <v>343</v>
      </c>
      <c r="C49" s="7" t="s">
        <v>66</v>
      </c>
      <c r="D49" s="8">
        <v>2999</v>
      </c>
      <c r="E49" s="8">
        <v>3699</v>
      </c>
      <c r="F49" s="8">
        <f t="shared" si="4"/>
        <v>700</v>
      </c>
      <c r="G49" s="4">
        <f t="shared" si="5"/>
        <v>0.18924033522573669</v>
      </c>
      <c r="H49" s="3">
        <v>5</v>
      </c>
      <c r="I49" s="3">
        <v>2.2000000000000002</v>
      </c>
      <c r="J49" s="3" t="str">
        <f t="shared" si="6"/>
        <v>Poor</v>
      </c>
      <c r="K49" s="3" t="str">
        <f t="shared" si="7"/>
        <v>Low Discount</v>
      </c>
    </row>
    <row r="50" spans="1:11" ht="45" customHeight="1" x14ac:dyDescent="0.2">
      <c r="A50" s="3">
        <v>1</v>
      </c>
      <c r="B50" s="3" t="s">
        <v>343</v>
      </c>
      <c r="C50" s="7" t="s">
        <v>92</v>
      </c>
      <c r="D50" s="8">
        <v>2880</v>
      </c>
      <c r="E50" s="8">
        <v>3520</v>
      </c>
      <c r="F50" s="8">
        <f t="shared" si="4"/>
        <v>640</v>
      </c>
      <c r="G50" s="4">
        <f t="shared" si="5"/>
        <v>0.18181818181818182</v>
      </c>
      <c r="H50" s="3">
        <v>12</v>
      </c>
      <c r="I50" s="3">
        <v>2.1</v>
      </c>
      <c r="J50" s="3" t="str">
        <f t="shared" si="6"/>
        <v>Poor</v>
      </c>
      <c r="K50" s="3" t="str">
        <f t="shared" si="7"/>
        <v>Low Discount</v>
      </c>
    </row>
    <row r="51" spans="1:11" ht="45" customHeight="1" x14ac:dyDescent="0.2">
      <c r="A51" s="3">
        <v>5</v>
      </c>
      <c r="B51" s="3" t="s">
        <v>342</v>
      </c>
      <c r="C51" s="7" t="s">
        <v>182</v>
      </c>
      <c r="D51" s="8">
        <v>2170</v>
      </c>
      <c r="E51" s="8">
        <v>2500</v>
      </c>
      <c r="F51" s="8">
        <f t="shared" si="4"/>
        <v>330</v>
      </c>
      <c r="G51" s="4">
        <f t="shared" si="5"/>
        <v>0.13200000000000001</v>
      </c>
      <c r="H51" s="3">
        <v>6</v>
      </c>
      <c r="I51" s="3">
        <v>2.1</v>
      </c>
      <c r="J51" s="3" t="str">
        <f t="shared" si="6"/>
        <v>Poor</v>
      </c>
      <c r="K51" s="3" t="str">
        <f t="shared" si="7"/>
        <v>Low Discount</v>
      </c>
    </row>
    <row r="52" spans="1:11" ht="45" customHeight="1" x14ac:dyDescent="0.2">
      <c r="A52" s="3">
        <v>1</v>
      </c>
      <c r="B52" s="3" t="s">
        <v>341</v>
      </c>
      <c r="C52" s="7" t="s">
        <v>26</v>
      </c>
      <c r="D52" s="8">
        <v>2999</v>
      </c>
      <c r="E52" s="8">
        <v>3290</v>
      </c>
      <c r="F52" s="8">
        <f t="shared" si="4"/>
        <v>291</v>
      </c>
      <c r="G52" s="4">
        <f t="shared" si="5"/>
        <v>8.8449848024316116E-2</v>
      </c>
      <c r="H52" s="3">
        <v>15</v>
      </c>
      <c r="I52" s="3">
        <v>2</v>
      </c>
      <c r="J52" s="3" t="str">
        <f t="shared" si="6"/>
        <v>Poor</v>
      </c>
      <c r="K52" s="3" t="str">
        <f t="shared" si="7"/>
        <v>Low Discount</v>
      </c>
    </row>
    <row r="53" spans="1:11" ht="45" customHeight="1" x14ac:dyDescent="0.2"/>
    <row r="54" spans="1:11" ht="45" customHeight="1" x14ac:dyDescent="0.2">
      <c r="C54"/>
    </row>
    <row r="55" spans="1:11" ht="45" customHeight="1" x14ac:dyDescent="0.2">
      <c r="C55"/>
    </row>
    <row r="56" spans="1:11" ht="45" customHeight="1" x14ac:dyDescent="0.2">
      <c r="C56"/>
    </row>
    <row r="57" spans="1:11" ht="45" customHeight="1" x14ac:dyDescent="0.2">
      <c r="C57"/>
    </row>
    <row r="58" spans="1:11" ht="45" customHeight="1" x14ac:dyDescent="0.2">
      <c r="C58"/>
    </row>
    <row r="59" spans="1:11" ht="45" customHeight="1" x14ac:dyDescent="0.2">
      <c r="C59"/>
    </row>
    <row r="60" spans="1:11" ht="45" customHeight="1" x14ac:dyDescent="0.2">
      <c r="C60"/>
    </row>
    <row r="61" spans="1:11" ht="45" customHeight="1" x14ac:dyDescent="0.2">
      <c r="C61"/>
    </row>
    <row r="62" spans="1:11" ht="45" customHeight="1" x14ac:dyDescent="0.2"/>
    <row r="63" spans="1:11" ht="45" customHeight="1" x14ac:dyDescent="0.2"/>
    <row r="64" spans="1:11" ht="45" customHeight="1" x14ac:dyDescent="0.2"/>
  </sheetData>
  <sortState xmlns:xlrd2="http://schemas.microsoft.com/office/spreadsheetml/2017/richdata2" ref="I2:I133">
    <sortCondition descending="1" ref="I1:I133"/>
  </sortState>
  <conditionalFormatting sqref="C2:C52">
    <cfRule type="duplicateValues" dxfId="4" priority="21"/>
  </conditionalFormatting>
  <conditionalFormatting sqref="I1:I1048576">
    <cfRule type="top10" dxfId="3" priority="1" rank="10"/>
    <cfRule type="top10" dxfId="2" priority="2" bottom="1" rank="10"/>
  </conditionalFormatting>
  <conditionalFormatting sqref="I2:I52">
    <cfRule type="top10" dxfId="1" priority="3" rank="10"/>
  </conditionalFormatting>
  <dataValidations disablePrompts="1" count="1">
    <dataValidation type="list" errorStyle="warning" allowBlank="1" showInputMessage="1" showErrorMessage="1" error="Try Again" prompt="Please select the Category " sqref="B2:B52" xr:uid="{36F2C29A-EF38-744E-8A98-786EE80A43FF}">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5AE5-FEB2-AD40-9004-189EB068F1AA}">
  <dimension ref="A1:K63"/>
  <sheetViews>
    <sheetView topLeftCell="A2" zoomScale="109" workbookViewId="0">
      <selection activeCell="L8" sqref="L8"/>
    </sheetView>
  </sheetViews>
  <sheetFormatPr baseColWidth="10" defaultRowHeight="16" x14ac:dyDescent="0.2"/>
  <cols>
    <col min="2" max="2" width="21.6640625" bestFit="1" customWidth="1"/>
    <col min="3" max="3" width="38" style="29" customWidth="1"/>
    <col min="10" max="10" width="13.83203125" customWidth="1"/>
    <col min="11" max="11" width="20.33203125" customWidth="1"/>
  </cols>
  <sheetData>
    <row r="1" spans="1:11" s="5" customFormat="1" ht="70" customHeight="1" x14ac:dyDescent="0.2">
      <c r="A1" s="5" t="s">
        <v>325</v>
      </c>
      <c r="B1" s="5" t="s">
        <v>338</v>
      </c>
      <c r="C1" s="5" t="s">
        <v>360</v>
      </c>
      <c r="D1" s="5" t="s">
        <v>1</v>
      </c>
      <c r="E1" s="5" t="s">
        <v>350</v>
      </c>
      <c r="F1" s="5" t="s">
        <v>361</v>
      </c>
      <c r="G1" s="5" t="s">
        <v>355</v>
      </c>
      <c r="H1" s="5" t="s">
        <v>351</v>
      </c>
      <c r="I1" s="5" t="s">
        <v>323</v>
      </c>
      <c r="J1" s="5" t="s">
        <v>362</v>
      </c>
      <c r="K1" s="5" t="s">
        <v>362</v>
      </c>
    </row>
    <row r="2" spans="1:11" s="3" customFormat="1" ht="45" customHeight="1" x14ac:dyDescent="0.2">
      <c r="A2" s="3">
        <v>1</v>
      </c>
      <c r="B2" s="3" t="s">
        <v>342</v>
      </c>
      <c r="C2" s="7" t="s">
        <v>190</v>
      </c>
      <c r="D2" s="8">
        <v>2115</v>
      </c>
      <c r="E2" s="8">
        <v>4700</v>
      </c>
      <c r="F2" s="8">
        <f t="shared" ref="F2:F33" si="0">E2-D2</f>
        <v>2585</v>
      </c>
      <c r="G2" s="4">
        <f t="shared" ref="G2:G33" si="1">(F2/E2)</f>
        <v>0.55000000000000004</v>
      </c>
      <c r="H2" s="3">
        <v>13</v>
      </c>
      <c r="I2" s="3">
        <v>2.1</v>
      </c>
      <c r="J2" s="3" t="str">
        <f t="shared" ref="J2:J33" si="2">IF(I2&lt;3,"Poor",IF(I2&lt;4.5,"Average","Excellent"))</f>
        <v>Poor</v>
      </c>
      <c r="K2" s="3" t="str">
        <f t="shared" ref="K2:K33" si="3">IF(G2&lt;20%,"Low Discount",IF(G2&lt;=40%,"Medium Discount","High Discount"))</f>
        <v>High Discount</v>
      </c>
    </row>
    <row r="3" spans="1:11" s="3" customFormat="1" ht="45" customHeight="1" x14ac:dyDescent="0.2">
      <c r="A3" s="3">
        <v>1</v>
      </c>
      <c r="B3" s="3" t="s">
        <v>343</v>
      </c>
      <c r="C3" s="7" t="s">
        <v>35</v>
      </c>
      <c r="D3" s="8">
        <v>1274</v>
      </c>
      <c r="E3" s="8">
        <v>2800</v>
      </c>
      <c r="F3" s="8">
        <f t="shared" si="0"/>
        <v>1526</v>
      </c>
      <c r="G3" s="4">
        <f t="shared" si="1"/>
        <v>0.54500000000000004</v>
      </c>
      <c r="H3" s="3">
        <v>5</v>
      </c>
      <c r="I3" s="3">
        <v>4.8</v>
      </c>
      <c r="J3" s="3" t="str">
        <f t="shared" si="2"/>
        <v>Excellent</v>
      </c>
      <c r="K3" s="3" t="str">
        <f t="shared" si="3"/>
        <v>High Discount</v>
      </c>
    </row>
    <row r="4" spans="1:11" s="3" customFormat="1" ht="45" customHeight="1" x14ac:dyDescent="0.2">
      <c r="A4" s="3">
        <v>1</v>
      </c>
      <c r="B4" s="3" t="s">
        <v>343</v>
      </c>
      <c r="C4" s="7" t="s">
        <v>85</v>
      </c>
      <c r="D4" s="8">
        <v>2048</v>
      </c>
      <c r="E4" s="8">
        <v>4500</v>
      </c>
      <c r="F4" s="8">
        <f t="shared" si="0"/>
        <v>2452</v>
      </c>
      <c r="G4" s="4">
        <f t="shared" si="1"/>
        <v>0.54488888888888887</v>
      </c>
      <c r="H4" s="3">
        <v>7</v>
      </c>
      <c r="I4" s="3">
        <v>4.3</v>
      </c>
      <c r="J4" s="3" t="str">
        <f t="shared" si="2"/>
        <v>Average</v>
      </c>
      <c r="K4" s="3" t="str">
        <f t="shared" si="3"/>
        <v>High Discount</v>
      </c>
    </row>
    <row r="5" spans="1:11" s="3" customFormat="1" ht="45" customHeight="1" x14ac:dyDescent="0.2">
      <c r="A5" s="3">
        <v>1</v>
      </c>
      <c r="B5" s="3" t="s">
        <v>343</v>
      </c>
      <c r="C5" s="7" t="s">
        <v>186</v>
      </c>
      <c r="D5" s="8">
        <v>458</v>
      </c>
      <c r="E5" s="8">
        <v>986</v>
      </c>
      <c r="F5" s="8">
        <f t="shared" si="0"/>
        <v>528</v>
      </c>
      <c r="G5" s="4">
        <f t="shared" si="1"/>
        <v>0.53549695740365111</v>
      </c>
      <c r="H5" s="3">
        <v>10</v>
      </c>
      <c r="I5" s="3">
        <v>3</v>
      </c>
      <c r="J5" s="3" t="str">
        <f t="shared" si="2"/>
        <v>Average</v>
      </c>
      <c r="K5" s="3" t="str">
        <f t="shared" si="3"/>
        <v>High Discount</v>
      </c>
    </row>
    <row r="6" spans="1:11" s="3" customFormat="1" ht="45" customHeight="1" x14ac:dyDescent="0.2">
      <c r="A6" s="3">
        <v>3</v>
      </c>
      <c r="B6" s="3" t="s">
        <v>344</v>
      </c>
      <c r="C6" s="7" t="s">
        <v>71</v>
      </c>
      <c r="D6" s="8">
        <v>38</v>
      </c>
      <c r="E6" s="8">
        <v>80</v>
      </c>
      <c r="F6" s="8">
        <f t="shared" si="0"/>
        <v>42</v>
      </c>
      <c r="G6" s="4">
        <f t="shared" si="1"/>
        <v>0.52500000000000002</v>
      </c>
      <c r="H6" s="3">
        <v>13</v>
      </c>
      <c r="I6" s="3">
        <v>3.3</v>
      </c>
      <c r="J6" s="3" t="str">
        <f t="shared" si="2"/>
        <v>Average</v>
      </c>
      <c r="K6" s="3" t="str">
        <f t="shared" si="3"/>
        <v>High Discount</v>
      </c>
    </row>
    <row r="7" spans="1:11" s="3" customFormat="1" ht="45" customHeight="1" x14ac:dyDescent="0.2">
      <c r="A7" s="3">
        <v>1</v>
      </c>
      <c r="B7" s="3" t="s">
        <v>342</v>
      </c>
      <c r="C7" s="7" t="s">
        <v>318</v>
      </c>
      <c r="D7" s="8">
        <v>450</v>
      </c>
      <c r="E7" s="8">
        <v>900</v>
      </c>
      <c r="F7" s="8">
        <f t="shared" si="0"/>
        <v>450</v>
      </c>
      <c r="G7" s="4">
        <f t="shared" si="1"/>
        <v>0.5</v>
      </c>
      <c r="H7" s="3">
        <v>1</v>
      </c>
      <c r="I7" s="3">
        <v>2</v>
      </c>
      <c r="J7" s="3" t="str">
        <f t="shared" si="2"/>
        <v>Poor</v>
      </c>
      <c r="K7" s="3" t="str">
        <f t="shared" si="3"/>
        <v>High Discount</v>
      </c>
    </row>
    <row r="8" spans="1:11" s="3" customFormat="1" ht="45" customHeight="1" x14ac:dyDescent="0.2">
      <c r="A8" s="3">
        <v>1</v>
      </c>
      <c r="B8" s="3" t="s">
        <v>340</v>
      </c>
      <c r="C8" s="7" t="s">
        <v>68</v>
      </c>
      <c r="D8" s="8">
        <v>998</v>
      </c>
      <c r="E8" s="8">
        <v>1966</v>
      </c>
      <c r="F8" s="8">
        <f t="shared" si="0"/>
        <v>968</v>
      </c>
      <c r="G8" s="4">
        <f t="shared" si="1"/>
        <v>0.49237029501525942</v>
      </c>
      <c r="H8" s="3">
        <v>44</v>
      </c>
      <c r="I8" s="3">
        <v>4.5999999999999996</v>
      </c>
      <c r="J8" s="3" t="str">
        <f t="shared" si="2"/>
        <v>Excellent</v>
      </c>
      <c r="K8" s="3" t="str">
        <f t="shared" si="3"/>
        <v>High Discount</v>
      </c>
    </row>
    <row r="9" spans="1:11" s="3" customFormat="1" ht="45" customHeight="1" x14ac:dyDescent="0.2">
      <c r="A9" s="3">
        <v>1</v>
      </c>
      <c r="B9" s="3" t="s">
        <v>341</v>
      </c>
      <c r="C9" s="7" t="s">
        <v>194</v>
      </c>
      <c r="D9" s="8">
        <v>445</v>
      </c>
      <c r="E9" s="8">
        <v>873</v>
      </c>
      <c r="F9" s="8">
        <f t="shared" si="0"/>
        <v>428</v>
      </c>
      <c r="G9" s="4">
        <f t="shared" si="1"/>
        <v>0.49026345933562426</v>
      </c>
      <c r="H9" s="3">
        <v>69</v>
      </c>
      <c r="I9" s="3">
        <v>2.8</v>
      </c>
      <c r="J9" s="3" t="str">
        <f t="shared" si="2"/>
        <v>Poor</v>
      </c>
      <c r="K9" s="3" t="str">
        <f t="shared" si="3"/>
        <v>High Discount</v>
      </c>
    </row>
    <row r="10" spans="1:11" s="3" customFormat="1" ht="45" customHeight="1" x14ac:dyDescent="0.2">
      <c r="A10" s="3">
        <v>1</v>
      </c>
      <c r="B10" s="3" t="s">
        <v>343</v>
      </c>
      <c r="C10" s="7" t="s">
        <v>245</v>
      </c>
      <c r="D10" s="8">
        <v>979</v>
      </c>
      <c r="E10" s="8">
        <v>1920</v>
      </c>
      <c r="F10" s="8">
        <f t="shared" si="0"/>
        <v>941</v>
      </c>
      <c r="G10" s="4">
        <f t="shared" si="1"/>
        <v>0.49010416666666667</v>
      </c>
      <c r="H10" s="3">
        <v>1</v>
      </c>
      <c r="I10" s="3">
        <v>5</v>
      </c>
      <c r="J10" s="3" t="str">
        <f t="shared" si="2"/>
        <v>Excellent</v>
      </c>
      <c r="K10" s="3" t="str">
        <f t="shared" si="3"/>
        <v>High Discount</v>
      </c>
    </row>
    <row r="11" spans="1:11" s="3" customFormat="1" ht="45" customHeight="1" x14ac:dyDescent="0.2">
      <c r="A11" s="3">
        <v>1</v>
      </c>
      <c r="B11" s="3" t="s">
        <v>339</v>
      </c>
      <c r="C11" s="7" t="s">
        <v>63</v>
      </c>
      <c r="D11" s="8">
        <v>2025</v>
      </c>
      <c r="E11" s="8">
        <v>3971</v>
      </c>
      <c r="F11" s="8">
        <f t="shared" si="0"/>
        <v>1946</v>
      </c>
      <c r="G11" s="4">
        <f t="shared" si="1"/>
        <v>0.49005288340468395</v>
      </c>
      <c r="H11" s="3">
        <v>3</v>
      </c>
      <c r="I11" s="3">
        <v>5</v>
      </c>
      <c r="J11" s="3" t="str">
        <f t="shared" si="2"/>
        <v>Excellent</v>
      </c>
      <c r="K11" s="3" t="str">
        <f t="shared" si="3"/>
        <v>High Discount</v>
      </c>
    </row>
    <row r="12" spans="1:11" s="3" customFormat="1" ht="45" customHeight="1" x14ac:dyDescent="0.2">
      <c r="A12" s="3">
        <v>1</v>
      </c>
      <c r="B12" s="3" t="s">
        <v>342</v>
      </c>
      <c r="C12" s="7" t="s">
        <v>253</v>
      </c>
      <c r="D12" s="8">
        <v>330</v>
      </c>
      <c r="E12" s="8">
        <v>647</v>
      </c>
      <c r="F12" s="8">
        <f t="shared" si="0"/>
        <v>317</v>
      </c>
      <c r="G12" s="4">
        <f t="shared" si="1"/>
        <v>0.48995363214837712</v>
      </c>
      <c r="H12" s="3">
        <v>1</v>
      </c>
      <c r="I12" s="3">
        <v>4</v>
      </c>
      <c r="J12" s="3" t="str">
        <f t="shared" si="2"/>
        <v>Average</v>
      </c>
      <c r="K12" s="3" t="str">
        <f t="shared" si="3"/>
        <v>High Discount</v>
      </c>
    </row>
    <row r="13" spans="1:11" s="3" customFormat="1" ht="45" customHeight="1" x14ac:dyDescent="0.2">
      <c r="A13" s="3">
        <v>1</v>
      </c>
      <c r="B13" s="3" t="s">
        <v>343</v>
      </c>
      <c r="C13" s="7" t="s">
        <v>108</v>
      </c>
      <c r="D13" s="8">
        <v>1820</v>
      </c>
      <c r="E13" s="8">
        <v>3490</v>
      </c>
      <c r="F13" s="8">
        <f t="shared" si="0"/>
        <v>1670</v>
      </c>
      <c r="G13" s="4">
        <f t="shared" si="1"/>
        <v>0.47851002865329512</v>
      </c>
      <c r="H13" s="3">
        <v>9</v>
      </c>
      <c r="I13" s="3">
        <v>4.3</v>
      </c>
      <c r="J13" s="3" t="str">
        <f t="shared" si="2"/>
        <v>Average</v>
      </c>
      <c r="K13" s="3" t="str">
        <f t="shared" si="3"/>
        <v>High Discount</v>
      </c>
    </row>
    <row r="14" spans="1:11" s="3" customFormat="1" ht="45" customHeight="1" x14ac:dyDescent="0.2">
      <c r="A14" s="3">
        <v>1</v>
      </c>
      <c r="B14" s="3" t="s">
        <v>343</v>
      </c>
      <c r="C14" s="7" t="s">
        <v>229</v>
      </c>
      <c r="D14" s="8">
        <v>1570</v>
      </c>
      <c r="E14" s="8">
        <v>2988</v>
      </c>
      <c r="F14" s="8">
        <f t="shared" si="0"/>
        <v>1418</v>
      </c>
      <c r="G14" s="4">
        <f t="shared" si="1"/>
        <v>0.4745649263721553</v>
      </c>
      <c r="H14" s="3">
        <v>7</v>
      </c>
      <c r="I14" s="3">
        <v>2.1</v>
      </c>
      <c r="J14" s="3" t="str">
        <f t="shared" si="2"/>
        <v>Poor</v>
      </c>
      <c r="K14" s="3" t="str">
        <f t="shared" si="3"/>
        <v>High Discount</v>
      </c>
    </row>
    <row r="15" spans="1:11" s="3" customFormat="1" ht="45" customHeight="1" x14ac:dyDescent="0.2">
      <c r="A15" s="3">
        <v>1</v>
      </c>
      <c r="B15" s="3" t="s">
        <v>343</v>
      </c>
      <c r="C15" s="7" t="s">
        <v>10</v>
      </c>
      <c r="D15" s="8">
        <v>527</v>
      </c>
      <c r="E15" s="8">
        <v>999</v>
      </c>
      <c r="F15" s="8">
        <f t="shared" si="0"/>
        <v>472</v>
      </c>
      <c r="G15" s="4">
        <f t="shared" si="1"/>
        <v>0.47247247247247248</v>
      </c>
      <c r="H15" s="3">
        <v>14</v>
      </c>
      <c r="I15" s="3">
        <v>4.0999999999999996</v>
      </c>
      <c r="J15" s="3" t="str">
        <f t="shared" si="2"/>
        <v>Average</v>
      </c>
      <c r="K15" s="3" t="str">
        <f t="shared" si="3"/>
        <v>High Discount</v>
      </c>
    </row>
    <row r="16" spans="1:11" s="3" customFormat="1" ht="45" customHeight="1" x14ac:dyDescent="0.2">
      <c r="A16" s="3">
        <v>1</v>
      </c>
      <c r="B16" s="3" t="s">
        <v>343</v>
      </c>
      <c r="C16" s="7" t="s">
        <v>47</v>
      </c>
      <c r="D16" s="8">
        <v>552</v>
      </c>
      <c r="E16" s="8">
        <v>1035</v>
      </c>
      <c r="F16" s="8">
        <f t="shared" si="0"/>
        <v>483</v>
      </c>
      <c r="G16" s="4">
        <f t="shared" si="1"/>
        <v>0.46666666666666667</v>
      </c>
      <c r="H16" s="3">
        <v>12</v>
      </c>
      <c r="I16" s="3">
        <v>4.8</v>
      </c>
      <c r="J16" s="3" t="str">
        <f t="shared" si="2"/>
        <v>Excellent</v>
      </c>
      <c r="K16" s="3" t="str">
        <f t="shared" si="3"/>
        <v>High Discount</v>
      </c>
    </row>
    <row r="17" spans="1:11" s="3" customFormat="1" ht="45" customHeight="1" x14ac:dyDescent="0.2">
      <c r="A17" s="3">
        <v>1</v>
      </c>
      <c r="B17" s="3" t="s">
        <v>348</v>
      </c>
      <c r="C17" s="7" t="s">
        <v>227</v>
      </c>
      <c r="D17" s="8">
        <v>968</v>
      </c>
      <c r="E17" s="8">
        <v>1814</v>
      </c>
      <c r="F17" s="8">
        <f t="shared" si="0"/>
        <v>846</v>
      </c>
      <c r="G17" s="4">
        <f t="shared" si="1"/>
        <v>0.46637265711135611</v>
      </c>
      <c r="H17" s="3">
        <v>6</v>
      </c>
      <c r="I17" s="3">
        <v>2.2000000000000002</v>
      </c>
      <c r="J17" s="3" t="str">
        <f t="shared" si="2"/>
        <v>Poor</v>
      </c>
      <c r="K17" s="3" t="str">
        <f t="shared" si="3"/>
        <v>High Discount</v>
      </c>
    </row>
    <row r="18" spans="1:11" s="3" customFormat="1" ht="45" customHeight="1" x14ac:dyDescent="0.2">
      <c r="A18" s="3">
        <v>1</v>
      </c>
      <c r="B18" s="3" t="s">
        <v>348</v>
      </c>
      <c r="C18" s="7" t="s">
        <v>243</v>
      </c>
      <c r="D18" s="8">
        <v>1189</v>
      </c>
      <c r="E18" s="8">
        <v>2199</v>
      </c>
      <c r="F18" s="8">
        <f t="shared" si="0"/>
        <v>1010</v>
      </c>
      <c r="G18" s="4">
        <f t="shared" si="1"/>
        <v>0.45929968167348795</v>
      </c>
      <c r="H18" s="3">
        <v>1</v>
      </c>
      <c r="I18" s="3">
        <v>3</v>
      </c>
      <c r="J18" s="3" t="str">
        <f t="shared" si="2"/>
        <v>Average</v>
      </c>
      <c r="K18" s="3" t="str">
        <f t="shared" si="3"/>
        <v>High Discount</v>
      </c>
    </row>
    <row r="19" spans="1:11" s="3" customFormat="1" ht="45" customHeight="1" x14ac:dyDescent="0.2">
      <c r="A19" s="3">
        <v>1</v>
      </c>
      <c r="B19" s="3" t="s">
        <v>346</v>
      </c>
      <c r="C19" s="7" t="s">
        <v>60</v>
      </c>
      <c r="D19" s="8">
        <v>195</v>
      </c>
      <c r="E19" s="8">
        <v>360</v>
      </c>
      <c r="F19" s="8">
        <f t="shared" si="0"/>
        <v>165</v>
      </c>
      <c r="G19" s="4">
        <f t="shared" si="1"/>
        <v>0.45833333333333331</v>
      </c>
      <c r="H19" s="3">
        <v>2</v>
      </c>
      <c r="I19" s="3">
        <v>5</v>
      </c>
      <c r="J19" s="3" t="str">
        <f t="shared" si="2"/>
        <v>Excellent</v>
      </c>
      <c r="K19" s="3" t="str">
        <f t="shared" si="3"/>
        <v>High Discount</v>
      </c>
    </row>
    <row r="20" spans="1:11" s="3" customFormat="1" ht="45" customHeight="1" x14ac:dyDescent="0.2">
      <c r="A20" s="3">
        <v>1</v>
      </c>
      <c r="B20" s="3" t="s">
        <v>340</v>
      </c>
      <c r="C20" s="7" t="s">
        <v>215</v>
      </c>
      <c r="D20" s="8">
        <v>382</v>
      </c>
      <c r="E20" s="8">
        <v>700</v>
      </c>
      <c r="F20" s="8">
        <f t="shared" si="0"/>
        <v>318</v>
      </c>
      <c r="G20" s="4">
        <f t="shared" si="1"/>
        <v>0.45428571428571429</v>
      </c>
      <c r="H20" s="3">
        <v>17</v>
      </c>
      <c r="I20" s="3">
        <v>2.6</v>
      </c>
      <c r="J20" s="3" t="str">
        <f t="shared" si="2"/>
        <v>Poor</v>
      </c>
      <c r="K20" s="3" t="str">
        <f t="shared" si="3"/>
        <v>High Discount</v>
      </c>
    </row>
    <row r="21" spans="1:11" s="3" customFormat="1" ht="45" customHeight="1" x14ac:dyDescent="0.2">
      <c r="A21" s="3">
        <v>1</v>
      </c>
      <c r="B21" s="3" t="s">
        <v>343</v>
      </c>
      <c r="C21" s="7" t="s">
        <v>206</v>
      </c>
      <c r="D21" s="8">
        <v>990</v>
      </c>
      <c r="E21" s="8">
        <v>1814</v>
      </c>
      <c r="F21" s="8">
        <f t="shared" si="0"/>
        <v>824</v>
      </c>
      <c r="G21" s="4">
        <f t="shared" si="1"/>
        <v>0.45424476295479604</v>
      </c>
      <c r="H21" s="3">
        <v>6</v>
      </c>
      <c r="I21" s="3">
        <v>2.2000000000000002</v>
      </c>
      <c r="J21" s="3" t="str">
        <f t="shared" si="2"/>
        <v>Poor</v>
      </c>
      <c r="K21" s="3" t="str">
        <f t="shared" si="3"/>
        <v>High Discount</v>
      </c>
    </row>
    <row r="22" spans="1:11" s="3" customFormat="1" ht="45" customHeight="1" x14ac:dyDescent="0.2">
      <c r="A22" s="3">
        <v>1</v>
      </c>
      <c r="B22" s="3" t="s">
        <v>339</v>
      </c>
      <c r="C22" s="7" t="s">
        <v>38</v>
      </c>
      <c r="D22" s="8">
        <v>1600</v>
      </c>
      <c r="E22" s="8">
        <v>2929</v>
      </c>
      <c r="F22" s="8">
        <f t="shared" si="0"/>
        <v>1329</v>
      </c>
      <c r="G22" s="4">
        <f t="shared" si="1"/>
        <v>0.45373847729600547</v>
      </c>
      <c r="H22" s="3">
        <v>5</v>
      </c>
      <c r="I22" s="3">
        <v>3.8</v>
      </c>
      <c r="J22" s="3" t="str">
        <f t="shared" si="2"/>
        <v>Average</v>
      </c>
      <c r="K22" s="3" t="str">
        <f t="shared" si="3"/>
        <v>High Discount</v>
      </c>
    </row>
    <row r="23" spans="1:11" s="3" customFormat="1" ht="45" customHeight="1" x14ac:dyDescent="0.2">
      <c r="A23" s="3">
        <v>1</v>
      </c>
      <c r="B23" s="3" t="s">
        <v>340</v>
      </c>
      <c r="C23" s="7" t="s">
        <v>224</v>
      </c>
      <c r="D23" s="8">
        <v>509</v>
      </c>
      <c r="E23" s="8">
        <v>899</v>
      </c>
      <c r="F23" s="8">
        <f t="shared" si="0"/>
        <v>390</v>
      </c>
      <c r="G23" s="4">
        <f t="shared" si="1"/>
        <v>0.43381535038932145</v>
      </c>
      <c r="H23" s="3">
        <v>5</v>
      </c>
      <c r="I23" s="3">
        <v>3</v>
      </c>
      <c r="J23" s="3" t="str">
        <f t="shared" si="2"/>
        <v>Average</v>
      </c>
      <c r="K23" s="3" t="str">
        <f t="shared" si="3"/>
        <v>High Discount</v>
      </c>
    </row>
    <row r="24" spans="1:11" s="3" customFormat="1" ht="45" customHeight="1" x14ac:dyDescent="0.2">
      <c r="A24" s="3">
        <v>1</v>
      </c>
      <c r="B24" s="3" t="s">
        <v>343</v>
      </c>
      <c r="C24" s="7" t="s">
        <v>221</v>
      </c>
      <c r="D24" s="8">
        <v>345</v>
      </c>
      <c r="E24" s="8">
        <v>602</v>
      </c>
      <c r="F24" s="8">
        <f t="shared" si="0"/>
        <v>257</v>
      </c>
      <c r="G24" s="4">
        <f t="shared" si="1"/>
        <v>0.42691029900332228</v>
      </c>
      <c r="H24" s="3">
        <v>6</v>
      </c>
      <c r="I24" s="3">
        <v>2.2999999999999998</v>
      </c>
      <c r="J24" s="3" t="str">
        <f t="shared" si="2"/>
        <v>Poor</v>
      </c>
      <c r="K24" s="3" t="str">
        <f t="shared" si="3"/>
        <v>High Discount</v>
      </c>
    </row>
    <row r="25" spans="1:11" s="3" customFormat="1" ht="45" customHeight="1" x14ac:dyDescent="0.2">
      <c r="A25" s="3">
        <v>1</v>
      </c>
      <c r="B25" s="3" t="s">
        <v>345</v>
      </c>
      <c r="C25" s="7" t="s">
        <v>50</v>
      </c>
      <c r="D25" s="8">
        <v>501</v>
      </c>
      <c r="E25" s="8">
        <v>860</v>
      </c>
      <c r="F25" s="8">
        <f t="shared" si="0"/>
        <v>359</v>
      </c>
      <c r="G25" s="4">
        <f t="shared" si="1"/>
        <v>0.41744186046511628</v>
      </c>
      <c r="H25" s="3">
        <v>6</v>
      </c>
      <c r="I25" s="3">
        <v>4.5</v>
      </c>
      <c r="J25" s="3" t="str">
        <f t="shared" si="2"/>
        <v>Excellent</v>
      </c>
      <c r="K25" s="3" t="str">
        <f t="shared" si="3"/>
        <v>High Discount</v>
      </c>
    </row>
    <row r="26" spans="1:11" s="3" customFormat="1" ht="45" customHeight="1" x14ac:dyDescent="0.2">
      <c r="A26" s="3">
        <v>1</v>
      </c>
      <c r="B26" s="22" t="s">
        <v>348</v>
      </c>
      <c r="C26" s="7" t="s">
        <v>122</v>
      </c>
      <c r="D26" s="8">
        <v>389</v>
      </c>
      <c r="E26" s="8">
        <v>656</v>
      </c>
      <c r="F26" s="8">
        <f t="shared" si="0"/>
        <v>267</v>
      </c>
      <c r="G26" s="4">
        <f t="shared" si="1"/>
        <v>0.40701219512195119</v>
      </c>
      <c r="H26" s="3">
        <v>36</v>
      </c>
      <c r="I26" s="3">
        <v>4.3</v>
      </c>
      <c r="J26" s="3" t="str">
        <f t="shared" si="2"/>
        <v>Average</v>
      </c>
      <c r="K26" s="3" t="str">
        <f t="shared" si="3"/>
        <v>High Discount</v>
      </c>
    </row>
    <row r="27" spans="1:11" s="3" customFormat="1" ht="45" customHeight="1" x14ac:dyDescent="0.2">
      <c r="A27" s="3">
        <v>1</v>
      </c>
      <c r="B27" s="3" t="s">
        <v>343</v>
      </c>
      <c r="C27" s="7" t="s">
        <v>117</v>
      </c>
      <c r="D27" s="8">
        <v>1620</v>
      </c>
      <c r="E27" s="8">
        <v>2690</v>
      </c>
      <c r="F27" s="8">
        <f t="shared" si="0"/>
        <v>1070</v>
      </c>
      <c r="G27" s="4">
        <f t="shared" si="1"/>
        <v>0.39776951672862454</v>
      </c>
      <c r="H27" s="3">
        <v>1</v>
      </c>
      <c r="I27" s="3">
        <v>5</v>
      </c>
      <c r="J27" s="3" t="str">
        <f t="shared" si="2"/>
        <v>Excellent</v>
      </c>
      <c r="K27" s="3" t="str">
        <f t="shared" si="3"/>
        <v>Medium Discount</v>
      </c>
    </row>
    <row r="28" spans="1:11" s="3" customFormat="1" ht="45" customHeight="1" x14ac:dyDescent="0.2">
      <c r="A28" s="3">
        <v>1</v>
      </c>
      <c r="B28" s="3" t="s">
        <v>341</v>
      </c>
      <c r="C28" s="7" t="s">
        <v>212</v>
      </c>
      <c r="D28" s="8">
        <v>3750</v>
      </c>
      <c r="E28" s="8">
        <v>6143</v>
      </c>
      <c r="F28" s="8">
        <f t="shared" si="0"/>
        <v>2393</v>
      </c>
      <c r="G28" s="4">
        <f t="shared" si="1"/>
        <v>0.38954908025394758</v>
      </c>
      <c r="H28" s="3">
        <v>5</v>
      </c>
      <c r="I28" s="3">
        <v>3</v>
      </c>
      <c r="J28" s="3" t="str">
        <f t="shared" si="2"/>
        <v>Average</v>
      </c>
      <c r="K28" s="3" t="str">
        <f t="shared" si="3"/>
        <v>Medium Discount</v>
      </c>
    </row>
    <row r="29" spans="1:11" s="3" customFormat="1" ht="45" customHeight="1" x14ac:dyDescent="0.2">
      <c r="A29" s="3">
        <v>115</v>
      </c>
      <c r="B29" s="3" t="s">
        <v>339</v>
      </c>
      <c r="C29" s="7" t="s">
        <v>6</v>
      </c>
      <c r="D29" s="8">
        <v>950</v>
      </c>
      <c r="E29" s="8">
        <v>1525</v>
      </c>
      <c r="F29" s="8">
        <f t="shared" si="0"/>
        <v>575</v>
      </c>
      <c r="G29" s="4">
        <f t="shared" si="1"/>
        <v>0.37704918032786883</v>
      </c>
      <c r="H29" s="3">
        <v>2</v>
      </c>
      <c r="I29" s="3">
        <v>4.5</v>
      </c>
      <c r="J29" s="3" t="str">
        <f t="shared" si="2"/>
        <v>Excellent</v>
      </c>
      <c r="K29" s="3" t="str">
        <f t="shared" si="3"/>
        <v>Medium Discount</v>
      </c>
    </row>
    <row r="30" spans="1:11" s="3" customFormat="1" ht="45" customHeight="1" x14ac:dyDescent="0.2">
      <c r="A30" s="3">
        <v>1</v>
      </c>
      <c r="B30" s="3" t="s">
        <v>343</v>
      </c>
      <c r="C30" s="7" t="s">
        <v>33</v>
      </c>
      <c r="D30" s="8">
        <v>988</v>
      </c>
      <c r="E30" s="8">
        <v>1580</v>
      </c>
      <c r="F30" s="8">
        <f t="shared" si="0"/>
        <v>592</v>
      </c>
      <c r="G30" s="4">
        <f t="shared" si="1"/>
        <v>0.37468354430379747</v>
      </c>
      <c r="H30" s="3">
        <v>2</v>
      </c>
      <c r="I30" s="3">
        <v>4</v>
      </c>
      <c r="J30" s="3" t="str">
        <f t="shared" si="2"/>
        <v>Average</v>
      </c>
      <c r="K30" s="3" t="str">
        <f t="shared" si="3"/>
        <v>Medium Discount</v>
      </c>
    </row>
    <row r="31" spans="1:11" s="3" customFormat="1" ht="45" customHeight="1" x14ac:dyDescent="0.2">
      <c r="A31" s="3">
        <v>1</v>
      </c>
      <c r="B31" s="3" t="s">
        <v>341</v>
      </c>
      <c r="C31" s="7" t="s">
        <v>18</v>
      </c>
      <c r="D31" s="8">
        <v>1580</v>
      </c>
      <c r="E31" s="8">
        <v>2499</v>
      </c>
      <c r="F31" s="8">
        <f t="shared" si="0"/>
        <v>919</v>
      </c>
      <c r="G31" s="4">
        <f t="shared" si="1"/>
        <v>0.36774709883953582</v>
      </c>
      <c r="H31" s="3">
        <v>7</v>
      </c>
      <c r="I31" s="3">
        <v>4.7</v>
      </c>
      <c r="J31" s="3" t="str">
        <f t="shared" si="2"/>
        <v>Excellent</v>
      </c>
      <c r="K31" s="3" t="str">
        <f t="shared" si="3"/>
        <v>Medium Discount</v>
      </c>
    </row>
    <row r="32" spans="1:11" s="3" customFormat="1" ht="45" customHeight="1" x14ac:dyDescent="0.2">
      <c r="A32" s="3">
        <v>1</v>
      </c>
      <c r="B32" s="3" t="s">
        <v>345</v>
      </c>
      <c r="C32" s="7" t="s">
        <v>89</v>
      </c>
      <c r="D32" s="8">
        <v>420</v>
      </c>
      <c r="E32" s="8">
        <v>647</v>
      </c>
      <c r="F32" s="8">
        <f t="shared" si="0"/>
        <v>227</v>
      </c>
      <c r="G32" s="4">
        <f t="shared" si="1"/>
        <v>0.3508500772797527</v>
      </c>
      <c r="H32" s="3">
        <v>49</v>
      </c>
      <c r="I32" s="3">
        <v>4.5999999999999996</v>
      </c>
      <c r="J32" s="3" t="str">
        <f t="shared" si="2"/>
        <v>Excellent</v>
      </c>
      <c r="K32" s="3" t="str">
        <f t="shared" si="3"/>
        <v>Medium Discount</v>
      </c>
    </row>
    <row r="33" spans="1:11" s="3" customFormat="1" ht="45" customHeight="1" x14ac:dyDescent="0.2">
      <c r="A33" s="3">
        <v>1</v>
      </c>
      <c r="B33" s="3" t="s">
        <v>343</v>
      </c>
      <c r="C33" s="7" t="s">
        <v>78</v>
      </c>
      <c r="D33" s="8">
        <v>880</v>
      </c>
      <c r="E33" s="8">
        <v>1350</v>
      </c>
      <c r="F33" s="8">
        <f t="shared" si="0"/>
        <v>470</v>
      </c>
      <c r="G33" s="4">
        <f t="shared" si="1"/>
        <v>0.34814814814814815</v>
      </c>
      <c r="H33" s="3">
        <v>6</v>
      </c>
      <c r="I33" s="3">
        <v>4</v>
      </c>
      <c r="J33" s="3" t="str">
        <f t="shared" si="2"/>
        <v>Average</v>
      </c>
      <c r="K33" s="3" t="str">
        <f t="shared" si="3"/>
        <v>Medium Discount</v>
      </c>
    </row>
    <row r="34" spans="1:11" s="3" customFormat="1" ht="45" customHeight="1" x14ac:dyDescent="0.2">
      <c r="A34" s="3">
        <v>1</v>
      </c>
      <c r="B34" s="3" t="s">
        <v>342</v>
      </c>
      <c r="C34" s="7" t="s">
        <v>105</v>
      </c>
      <c r="D34" s="8">
        <v>980</v>
      </c>
      <c r="E34" s="8">
        <v>1490</v>
      </c>
      <c r="F34" s="8">
        <f t="shared" ref="F34:F65" si="4">E34-D34</f>
        <v>510</v>
      </c>
      <c r="G34" s="4">
        <f t="shared" ref="G34:G65" si="5">(F34/E34)</f>
        <v>0.34228187919463088</v>
      </c>
      <c r="H34" s="3">
        <v>12</v>
      </c>
      <c r="I34" s="3">
        <v>4.7</v>
      </c>
      <c r="J34" s="3" t="str">
        <f t="shared" ref="J34:J65" si="6">IF(I34&lt;3,"Poor",IF(I34&lt;4.5,"Average","Excellent"))</f>
        <v>Excellent</v>
      </c>
      <c r="K34" s="3" t="str">
        <f t="shared" ref="K34:K52" si="7">IF(G34&lt;20%,"Low Discount",IF(G34&lt;=40%,"Medium Discount","High Discount"))</f>
        <v>Medium Discount</v>
      </c>
    </row>
    <row r="35" spans="1:11" s="3" customFormat="1" ht="45" customHeight="1" x14ac:dyDescent="0.2">
      <c r="A35" s="3">
        <v>100</v>
      </c>
      <c r="B35" s="3" t="s">
        <v>344</v>
      </c>
      <c r="C35" s="7" t="s">
        <v>44</v>
      </c>
      <c r="D35" s="8">
        <v>990</v>
      </c>
      <c r="E35" s="8">
        <v>1500</v>
      </c>
      <c r="F35" s="8">
        <f t="shared" si="4"/>
        <v>510</v>
      </c>
      <c r="G35" s="4">
        <f t="shared" si="5"/>
        <v>0.34</v>
      </c>
      <c r="H35" s="3">
        <v>39</v>
      </c>
      <c r="I35" s="3">
        <v>4.7</v>
      </c>
      <c r="J35" s="3" t="str">
        <f t="shared" si="6"/>
        <v>Excellent</v>
      </c>
      <c r="K35" s="3" t="str">
        <f t="shared" si="7"/>
        <v>Medium Discount</v>
      </c>
    </row>
    <row r="36" spans="1:11" s="3" customFormat="1" ht="45" customHeight="1" x14ac:dyDescent="0.2">
      <c r="A36" s="3">
        <v>1</v>
      </c>
      <c r="B36" s="3" t="s">
        <v>345</v>
      </c>
      <c r="C36" s="7" t="s">
        <v>53</v>
      </c>
      <c r="D36" s="8">
        <v>1680</v>
      </c>
      <c r="E36" s="8">
        <v>2499</v>
      </c>
      <c r="F36" s="8">
        <f t="shared" si="4"/>
        <v>819</v>
      </c>
      <c r="G36" s="4">
        <f t="shared" si="5"/>
        <v>0.32773109243697479</v>
      </c>
      <c r="H36" s="3">
        <v>9</v>
      </c>
      <c r="I36" s="3">
        <v>4.2</v>
      </c>
      <c r="J36" s="3" t="str">
        <f t="shared" si="6"/>
        <v>Average</v>
      </c>
      <c r="K36" s="3" t="str">
        <f t="shared" si="7"/>
        <v>Medium Discount</v>
      </c>
    </row>
    <row r="37" spans="1:11" s="3" customFormat="1" ht="45" customHeight="1" x14ac:dyDescent="0.2">
      <c r="B37" s="3" t="s">
        <v>342</v>
      </c>
      <c r="C37" s="7" t="s">
        <v>95</v>
      </c>
      <c r="D37" s="8">
        <v>1350</v>
      </c>
      <c r="E37" s="8">
        <v>1990</v>
      </c>
      <c r="F37" s="8">
        <f t="shared" si="4"/>
        <v>640</v>
      </c>
      <c r="G37" s="4">
        <f t="shared" si="5"/>
        <v>0.32160804020100503</v>
      </c>
      <c r="H37" s="3">
        <v>13</v>
      </c>
      <c r="I37" s="3">
        <v>3.8</v>
      </c>
      <c r="J37" s="3" t="str">
        <f t="shared" si="6"/>
        <v>Average</v>
      </c>
      <c r="K37" s="3" t="str">
        <f t="shared" si="7"/>
        <v>Medium Discount</v>
      </c>
    </row>
    <row r="38" spans="1:11" s="3" customFormat="1" ht="45" customHeight="1" x14ac:dyDescent="0.2">
      <c r="A38" s="3">
        <v>1</v>
      </c>
      <c r="B38" s="3" t="s">
        <v>342</v>
      </c>
      <c r="C38" s="7" t="s">
        <v>97</v>
      </c>
      <c r="D38" s="8">
        <v>1758</v>
      </c>
      <c r="E38" s="8">
        <v>2499</v>
      </c>
      <c r="F38" s="8">
        <f t="shared" si="4"/>
        <v>741</v>
      </c>
      <c r="G38" s="4">
        <f t="shared" si="5"/>
        <v>0.2965186074429772</v>
      </c>
      <c r="H38" s="3">
        <v>20</v>
      </c>
      <c r="I38" s="3">
        <v>4.0999999999999996</v>
      </c>
      <c r="J38" s="3" t="str">
        <f t="shared" si="6"/>
        <v>Average</v>
      </c>
      <c r="K38" s="3" t="str">
        <f t="shared" si="7"/>
        <v>Medium Discount</v>
      </c>
    </row>
    <row r="39" spans="1:11" s="3" customFormat="1" ht="45" customHeight="1" x14ac:dyDescent="0.2">
      <c r="A39" s="3">
        <v>1</v>
      </c>
      <c r="B39" s="3" t="s">
        <v>343</v>
      </c>
      <c r="C39" s="7" t="s">
        <v>218</v>
      </c>
      <c r="D39" s="8">
        <v>2300</v>
      </c>
      <c r="E39" s="8">
        <v>3240</v>
      </c>
      <c r="F39" s="8">
        <f t="shared" si="4"/>
        <v>940</v>
      </c>
      <c r="G39" s="4">
        <f t="shared" si="5"/>
        <v>0.29012345679012347</v>
      </c>
      <c r="H39" s="3">
        <v>5</v>
      </c>
      <c r="I39" s="3">
        <v>3</v>
      </c>
      <c r="J39" s="3" t="str">
        <f t="shared" si="6"/>
        <v>Average</v>
      </c>
      <c r="K39" s="3" t="str">
        <f t="shared" si="7"/>
        <v>Medium Discount</v>
      </c>
    </row>
    <row r="40" spans="1:11" s="3" customFormat="1" ht="45" customHeight="1" x14ac:dyDescent="0.2">
      <c r="A40" s="3">
        <v>1</v>
      </c>
      <c r="B40" s="3" t="s">
        <v>344</v>
      </c>
      <c r="C40" s="7" t="s">
        <v>111</v>
      </c>
      <c r="D40" s="8">
        <v>1940</v>
      </c>
      <c r="E40" s="8">
        <v>2650</v>
      </c>
      <c r="F40" s="8">
        <f t="shared" si="4"/>
        <v>710</v>
      </c>
      <c r="G40" s="4">
        <f t="shared" si="5"/>
        <v>0.26792452830188679</v>
      </c>
      <c r="H40" s="3">
        <v>20</v>
      </c>
      <c r="I40" s="3">
        <v>4.7</v>
      </c>
      <c r="J40" s="3" t="str">
        <f t="shared" si="6"/>
        <v>Excellent</v>
      </c>
      <c r="K40" s="3" t="str">
        <f t="shared" si="7"/>
        <v>Medium Discount</v>
      </c>
    </row>
    <row r="41" spans="1:11" s="3" customFormat="1" ht="45" customHeight="1" x14ac:dyDescent="0.2">
      <c r="A41" s="3">
        <v>1</v>
      </c>
      <c r="B41" s="3" t="s">
        <v>344</v>
      </c>
      <c r="C41" s="7" t="s">
        <v>114</v>
      </c>
      <c r="D41" s="8">
        <v>1980</v>
      </c>
      <c r="E41" s="8">
        <v>2699</v>
      </c>
      <c r="F41" s="8">
        <f t="shared" si="4"/>
        <v>719</v>
      </c>
      <c r="G41" s="4">
        <f t="shared" si="5"/>
        <v>0.26639496109670247</v>
      </c>
      <c r="H41" s="3">
        <v>32</v>
      </c>
      <c r="I41" s="3">
        <v>4.5</v>
      </c>
      <c r="J41" s="3" t="str">
        <f t="shared" si="6"/>
        <v>Excellent</v>
      </c>
      <c r="K41" s="3" t="str">
        <f t="shared" si="7"/>
        <v>Medium Discount</v>
      </c>
    </row>
    <row r="42" spans="1:11" s="3" customFormat="1" ht="45" customHeight="1" x14ac:dyDescent="0.2">
      <c r="A42" s="3">
        <v>1</v>
      </c>
      <c r="B42" s="3" t="s">
        <v>341</v>
      </c>
      <c r="C42" s="7" t="s">
        <v>22</v>
      </c>
      <c r="D42" s="8">
        <v>1740</v>
      </c>
      <c r="E42" s="8">
        <v>2356</v>
      </c>
      <c r="F42" s="8">
        <f t="shared" si="4"/>
        <v>616</v>
      </c>
      <c r="G42" s="4">
        <f t="shared" si="5"/>
        <v>0.26146010186757218</v>
      </c>
      <c r="H42" s="3">
        <v>5</v>
      </c>
      <c r="I42" s="3">
        <v>4.8</v>
      </c>
      <c r="J42" s="3" t="str">
        <f t="shared" si="6"/>
        <v>Excellent</v>
      </c>
      <c r="K42" s="3" t="str">
        <f t="shared" si="7"/>
        <v>Medium Discount</v>
      </c>
    </row>
    <row r="43" spans="1:11" s="3" customFormat="1" ht="45" customHeight="1" x14ac:dyDescent="0.2">
      <c r="A43" s="3">
        <v>1</v>
      </c>
      <c r="B43" s="3" t="s">
        <v>341</v>
      </c>
      <c r="C43" s="7" t="s">
        <v>14</v>
      </c>
      <c r="D43" s="8">
        <v>2199</v>
      </c>
      <c r="E43" s="8">
        <v>2923</v>
      </c>
      <c r="F43" s="8">
        <f t="shared" si="4"/>
        <v>724</v>
      </c>
      <c r="G43" s="4">
        <f t="shared" si="5"/>
        <v>0.24769072870338693</v>
      </c>
      <c r="H43" s="3">
        <v>24</v>
      </c>
      <c r="I43" s="3">
        <v>4.5999999999999996</v>
      </c>
      <c r="J43" s="3" t="str">
        <f t="shared" si="6"/>
        <v>Excellent</v>
      </c>
      <c r="K43" s="3" t="str">
        <f t="shared" si="7"/>
        <v>Medium Discount</v>
      </c>
    </row>
    <row r="44" spans="1:11" s="3" customFormat="1" ht="45" customHeight="1" x14ac:dyDescent="0.2">
      <c r="A44" s="3">
        <v>137</v>
      </c>
      <c r="B44" s="3" t="s">
        <v>342</v>
      </c>
      <c r="C44" s="7" t="s">
        <v>30</v>
      </c>
      <c r="D44" s="8">
        <v>2319</v>
      </c>
      <c r="E44" s="8">
        <v>3032</v>
      </c>
      <c r="F44" s="8">
        <f t="shared" si="4"/>
        <v>713</v>
      </c>
      <c r="G44" s="4">
        <f t="shared" si="5"/>
        <v>0.23515831134564644</v>
      </c>
      <c r="H44" s="3">
        <v>55</v>
      </c>
      <c r="I44" s="3">
        <v>4.5999999999999996</v>
      </c>
      <c r="J44" s="3" t="str">
        <f t="shared" si="6"/>
        <v>Excellent</v>
      </c>
      <c r="K44" s="3" t="str">
        <f t="shared" si="7"/>
        <v>Medium Discount</v>
      </c>
    </row>
    <row r="45" spans="1:11" s="3" customFormat="1" ht="45" customHeight="1" x14ac:dyDescent="0.2">
      <c r="A45" s="3">
        <v>1</v>
      </c>
      <c r="B45" s="3" t="s">
        <v>343</v>
      </c>
      <c r="C45" s="7" t="s">
        <v>81</v>
      </c>
      <c r="D45" s="8">
        <v>1650</v>
      </c>
      <c r="E45" s="8">
        <v>2150</v>
      </c>
      <c r="F45" s="8">
        <f t="shared" si="4"/>
        <v>500</v>
      </c>
      <c r="G45" s="4">
        <f t="shared" si="5"/>
        <v>0.23255813953488372</v>
      </c>
      <c r="H45" s="3">
        <v>14</v>
      </c>
      <c r="I45" s="3">
        <v>4.4000000000000004</v>
      </c>
      <c r="J45" s="3" t="str">
        <f t="shared" si="6"/>
        <v>Average</v>
      </c>
      <c r="K45" s="3" t="str">
        <f t="shared" si="7"/>
        <v>Medium Discount</v>
      </c>
    </row>
    <row r="46" spans="1:11" s="3" customFormat="1" ht="45" customHeight="1" x14ac:dyDescent="0.2">
      <c r="A46" s="3">
        <v>1</v>
      </c>
      <c r="B46" s="3" t="s">
        <v>341</v>
      </c>
      <c r="C46" s="7" t="s">
        <v>202</v>
      </c>
      <c r="D46" s="8">
        <v>1220</v>
      </c>
      <c r="E46" s="8">
        <v>1555</v>
      </c>
      <c r="F46" s="8">
        <f t="shared" si="4"/>
        <v>335</v>
      </c>
      <c r="G46" s="4">
        <f t="shared" si="5"/>
        <v>0.21543408360128619</v>
      </c>
      <c r="H46" s="3">
        <v>16</v>
      </c>
      <c r="I46" s="3">
        <v>2.9</v>
      </c>
      <c r="J46" s="3" t="str">
        <f t="shared" si="6"/>
        <v>Poor</v>
      </c>
      <c r="K46" s="3" t="str">
        <f t="shared" si="7"/>
        <v>Medium Discount</v>
      </c>
    </row>
    <row r="47" spans="1:11" s="3" customFormat="1" ht="45" customHeight="1" x14ac:dyDescent="0.2">
      <c r="A47" s="3">
        <v>1</v>
      </c>
      <c r="B47" s="3" t="s">
        <v>342</v>
      </c>
      <c r="C47" s="7" t="s">
        <v>295</v>
      </c>
      <c r="D47" s="8">
        <v>3640</v>
      </c>
      <c r="E47" s="8">
        <v>4588</v>
      </c>
      <c r="F47" s="8">
        <f t="shared" si="4"/>
        <v>948</v>
      </c>
      <c r="G47" s="4">
        <f t="shared" si="5"/>
        <v>0.20662598081952921</v>
      </c>
      <c r="H47" s="3">
        <v>1</v>
      </c>
      <c r="I47" s="3">
        <v>5</v>
      </c>
      <c r="J47" s="3" t="str">
        <f t="shared" si="6"/>
        <v>Excellent</v>
      </c>
      <c r="K47" s="3" t="str">
        <f t="shared" si="7"/>
        <v>Medium Discount</v>
      </c>
    </row>
    <row r="48" spans="1:11" s="3" customFormat="1" ht="45" customHeight="1" x14ac:dyDescent="0.2">
      <c r="A48" s="3">
        <v>1</v>
      </c>
      <c r="B48" s="3" t="s">
        <v>341</v>
      </c>
      <c r="C48" s="7" t="s">
        <v>42</v>
      </c>
      <c r="D48" s="8">
        <v>799</v>
      </c>
      <c r="E48" s="8">
        <v>999</v>
      </c>
      <c r="F48" s="8">
        <f t="shared" si="4"/>
        <v>200</v>
      </c>
      <c r="G48" s="4">
        <f t="shared" si="5"/>
        <v>0.20020020020020021</v>
      </c>
      <c r="H48" s="3">
        <v>12</v>
      </c>
      <c r="I48" s="3">
        <v>4.0999999999999996</v>
      </c>
      <c r="J48" s="3" t="str">
        <f t="shared" si="6"/>
        <v>Average</v>
      </c>
      <c r="K48" s="3" t="str">
        <f t="shared" si="7"/>
        <v>Medium Discount</v>
      </c>
    </row>
    <row r="49" spans="1:11" s="3" customFormat="1" ht="45" customHeight="1" x14ac:dyDescent="0.2">
      <c r="A49" s="3">
        <v>1</v>
      </c>
      <c r="B49" s="3" t="s">
        <v>343</v>
      </c>
      <c r="C49" s="7" t="s">
        <v>66</v>
      </c>
      <c r="D49" s="8">
        <v>2999</v>
      </c>
      <c r="E49" s="8">
        <v>3699</v>
      </c>
      <c r="F49" s="8">
        <f t="shared" si="4"/>
        <v>700</v>
      </c>
      <c r="G49" s="4">
        <f t="shared" si="5"/>
        <v>0.18924033522573669</v>
      </c>
      <c r="H49" s="3">
        <v>5</v>
      </c>
      <c r="I49" s="3">
        <v>4.5999999999999996</v>
      </c>
      <c r="J49" s="3" t="str">
        <f t="shared" si="6"/>
        <v>Excellent</v>
      </c>
      <c r="K49" s="3" t="str">
        <f t="shared" si="7"/>
        <v>Low Discount</v>
      </c>
    </row>
    <row r="50" spans="1:11" s="3" customFormat="1" ht="45" customHeight="1" x14ac:dyDescent="0.2">
      <c r="A50" s="3">
        <v>1</v>
      </c>
      <c r="B50" s="3" t="s">
        <v>343</v>
      </c>
      <c r="C50" s="7" t="s">
        <v>92</v>
      </c>
      <c r="D50" s="8">
        <v>2880</v>
      </c>
      <c r="E50" s="8">
        <v>3520</v>
      </c>
      <c r="F50" s="8">
        <f t="shared" si="4"/>
        <v>640</v>
      </c>
      <c r="G50" s="4">
        <f t="shared" si="5"/>
        <v>0.18181818181818182</v>
      </c>
      <c r="H50" s="3">
        <v>12</v>
      </c>
      <c r="I50" s="3">
        <v>3.8</v>
      </c>
      <c r="J50" s="3" t="str">
        <f t="shared" si="6"/>
        <v>Average</v>
      </c>
      <c r="K50" s="3" t="str">
        <f t="shared" si="7"/>
        <v>Low Discount</v>
      </c>
    </row>
    <row r="51" spans="1:11" s="3" customFormat="1" ht="45" customHeight="1" x14ac:dyDescent="0.2">
      <c r="A51" s="3">
        <v>5</v>
      </c>
      <c r="B51" s="3" t="s">
        <v>342</v>
      </c>
      <c r="C51" s="7" t="s">
        <v>182</v>
      </c>
      <c r="D51" s="8">
        <v>2170</v>
      </c>
      <c r="E51" s="8">
        <v>2500</v>
      </c>
      <c r="F51" s="8">
        <f t="shared" si="4"/>
        <v>330</v>
      </c>
      <c r="G51" s="4">
        <f t="shared" si="5"/>
        <v>0.13200000000000001</v>
      </c>
      <c r="H51" s="3">
        <v>6</v>
      </c>
      <c r="I51" s="3">
        <v>2.5</v>
      </c>
      <c r="J51" s="3" t="str">
        <f t="shared" si="6"/>
        <v>Poor</v>
      </c>
      <c r="K51" s="3" t="str">
        <f t="shared" si="7"/>
        <v>Low Discount</v>
      </c>
    </row>
    <row r="52" spans="1:11" s="3" customFormat="1" ht="45" customHeight="1" x14ac:dyDescent="0.2">
      <c r="A52" s="3">
        <v>1</v>
      </c>
      <c r="B52" s="3" t="s">
        <v>341</v>
      </c>
      <c r="C52" s="7" t="s">
        <v>26</v>
      </c>
      <c r="D52" s="8">
        <v>2999</v>
      </c>
      <c r="E52" s="8">
        <v>3290</v>
      </c>
      <c r="F52" s="8">
        <f t="shared" si="4"/>
        <v>291</v>
      </c>
      <c r="G52" s="4">
        <f t="shared" si="5"/>
        <v>8.8449848024316116E-2</v>
      </c>
      <c r="H52" s="3">
        <v>15</v>
      </c>
      <c r="I52" s="3">
        <v>4</v>
      </c>
      <c r="J52" s="3" t="str">
        <f t="shared" si="6"/>
        <v>Average</v>
      </c>
      <c r="K52" s="3" t="str">
        <f t="shared" si="7"/>
        <v>Low Discount</v>
      </c>
    </row>
    <row r="57" spans="1:11" ht="17" x14ac:dyDescent="0.2">
      <c r="C57" s="30" t="s">
        <v>363</v>
      </c>
      <c r="D57" s="30">
        <f>COUNTA(C2:C52)</f>
        <v>51</v>
      </c>
    </row>
    <row r="59" spans="1:11" ht="17" x14ac:dyDescent="0.2">
      <c r="C59" s="30" t="s">
        <v>364</v>
      </c>
      <c r="D59" s="31">
        <f>AVERAGE(I2:I52)</f>
        <v>3.8803921568627446</v>
      </c>
    </row>
    <row r="61" spans="1:11" ht="17" x14ac:dyDescent="0.2">
      <c r="C61" s="30" t="s">
        <v>365</v>
      </c>
      <c r="D61" s="32">
        <f>AVERAGE(F2:F52)</f>
        <v>780.84313725490199</v>
      </c>
    </row>
    <row r="63" spans="1:11" ht="17" x14ac:dyDescent="0.2">
      <c r="C63" s="30" t="s">
        <v>366</v>
      </c>
      <c r="D63" s="32">
        <f>SUM(H2:H52)</f>
        <v>686</v>
      </c>
    </row>
  </sheetData>
  <conditionalFormatting sqref="C2:C52">
    <cfRule type="duplicateValues" dxfId="0" priority="1"/>
  </conditionalFormatting>
  <dataValidations count="1">
    <dataValidation type="list" errorStyle="warning" allowBlank="1" showInputMessage="1" showErrorMessage="1" error="Try Again" prompt="Please select the Category " sqref="B2:B52" xr:uid="{C1F505AF-7D7E-7648-B23F-A083CF074BEB}">
      <formula1>$C$82:$C$92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4FC57-E3E1-7C4E-8FB1-4D3673231919}">
  <dimension ref="A1:K24"/>
  <sheetViews>
    <sheetView showGridLines="0" zoomScale="75" workbookViewId="0">
      <selection activeCell="K43" sqref="K43"/>
    </sheetView>
  </sheetViews>
  <sheetFormatPr baseColWidth="10" defaultRowHeight="16" x14ac:dyDescent="0.2"/>
  <cols>
    <col min="1" max="1" width="23.5" bestFit="1" customWidth="1"/>
    <col min="2" max="2" width="14" style="26" bestFit="1" customWidth="1"/>
    <col min="3" max="3" width="14.83203125" style="26" bestFit="1" customWidth="1"/>
    <col min="4" max="4" width="15.5" bestFit="1" customWidth="1"/>
    <col min="5" max="5" width="24.1640625" bestFit="1" customWidth="1"/>
    <col min="6" max="6" width="27" bestFit="1" customWidth="1"/>
    <col min="7" max="7" width="15.33203125" bestFit="1" customWidth="1"/>
    <col min="8" max="8" width="12.33203125" bestFit="1" customWidth="1"/>
    <col min="9" max="9" width="12.83203125" bestFit="1" customWidth="1"/>
    <col min="10" max="10" width="15" bestFit="1" customWidth="1"/>
    <col min="11" max="11" width="13.6640625" bestFit="1" customWidth="1"/>
  </cols>
  <sheetData>
    <row r="1" spans="1:11" s="29" customFormat="1" ht="34" x14ac:dyDescent="0.2">
      <c r="A1" s="35" t="s">
        <v>352</v>
      </c>
      <c r="B1" s="33" t="s">
        <v>354</v>
      </c>
      <c r="C1" s="33" t="s">
        <v>359</v>
      </c>
      <c r="D1" s="33" t="s">
        <v>357</v>
      </c>
      <c r="E1" s="33" t="s">
        <v>367</v>
      </c>
      <c r="F1" s="33" t="s">
        <v>368</v>
      </c>
      <c r="G1"/>
      <c r="H1"/>
      <c r="I1"/>
      <c r="J1"/>
      <c r="K1"/>
    </row>
    <row r="2" spans="1:11" x14ac:dyDescent="0.2">
      <c r="A2" s="37" t="s">
        <v>348</v>
      </c>
      <c r="B2" s="34">
        <v>7.3</v>
      </c>
      <c r="C2" s="34">
        <v>37</v>
      </c>
      <c r="D2" s="34">
        <v>0.8663118767954392</v>
      </c>
      <c r="E2" s="34">
        <v>2</v>
      </c>
      <c r="F2" s="34">
        <v>2</v>
      </c>
    </row>
    <row r="3" spans="1:11" x14ac:dyDescent="0.2">
      <c r="A3" s="37" t="s">
        <v>340</v>
      </c>
      <c r="B3" s="34">
        <v>3</v>
      </c>
      <c r="C3" s="34">
        <v>5</v>
      </c>
      <c r="D3" s="34">
        <v>0.43381535038932145</v>
      </c>
      <c r="E3" s="34">
        <v>1</v>
      </c>
      <c r="F3" s="34">
        <v>1</v>
      </c>
    </row>
    <row r="4" spans="1:11" x14ac:dyDescent="0.2">
      <c r="A4" s="37" t="s">
        <v>341</v>
      </c>
      <c r="B4" s="34">
        <v>11.1</v>
      </c>
      <c r="C4" s="34">
        <v>32</v>
      </c>
      <c r="D4" s="34">
        <v>0.67819912847846386</v>
      </c>
      <c r="E4" s="34">
        <v>3</v>
      </c>
      <c r="F4" s="34">
        <v>3</v>
      </c>
    </row>
    <row r="5" spans="1:11" x14ac:dyDescent="0.2">
      <c r="A5" s="37" t="s">
        <v>339</v>
      </c>
      <c r="B5" s="34">
        <v>3.8</v>
      </c>
      <c r="C5" s="34">
        <v>5</v>
      </c>
      <c r="D5" s="34">
        <v>0.45373847729600547</v>
      </c>
      <c r="E5" s="34">
        <v>1</v>
      </c>
      <c r="F5" s="34">
        <v>1</v>
      </c>
    </row>
    <row r="6" spans="1:11" x14ac:dyDescent="0.2">
      <c r="A6" s="37" t="s">
        <v>343</v>
      </c>
      <c r="B6" s="34">
        <v>30.8</v>
      </c>
      <c r="C6" s="34">
        <v>65</v>
      </c>
      <c r="D6" s="34">
        <v>2.9862273455409696</v>
      </c>
      <c r="E6" s="34">
        <v>8</v>
      </c>
      <c r="F6" s="34">
        <v>8</v>
      </c>
    </row>
    <row r="7" spans="1:11" x14ac:dyDescent="0.2">
      <c r="A7" s="37" t="s">
        <v>342</v>
      </c>
      <c r="B7" s="34">
        <v>11.899999999999999</v>
      </c>
      <c r="C7" s="34">
        <v>34</v>
      </c>
      <c r="D7" s="34">
        <v>1.1080802797923592</v>
      </c>
      <c r="E7" s="34">
        <v>3</v>
      </c>
      <c r="F7" s="34">
        <v>3</v>
      </c>
    </row>
    <row r="8" spans="1:11" x14ac:dyDescent="0.2">
      <c r="A8" s="37" t="s">
        <v>344</v>
      </c>
      <c r="B8" s="34">
        <v>3.3</v>
      </c>
      <c r="C8" s="34">
        <v>13</v>
      </c>
      <c r="D8" s="34">
        <v>0.52500000000000002</v>
      </c>
      <c r="E8" s="34">
        <v>1</v>
      </c>
      <c r="F8" s="34">
        <v>1</v>
      </c>
    </row>
    <row r="9" spans="1:11" x14ac:dyDescent="0.2">
      <c r="A9" s="37" t="s">
        <v>345</v>
      </c>
      <c r="B9" s="34">
        <v>4.2</v>
      </c>
      <c r="C9" s="34">
        <v>9</v>
      </c>
      <c r="D9" s="34">
        <v>0.32773109243697479</v>
      </c>
      <c r="E9" s="34">
        <v>1</v>
      </c>
      <c r="F9" s="34">
        <v>1</v>
      </c>
    </row>
    <row r="10" spans="1:11" x14ac:dyDescent="0.2">
      <c r="A10" s="36" t="s">
        <v>353</v>
      </c>
      <c r="B10" s="34">
        <v>75.399999999999991</v>
      </c>
      <c r="C10" s="34">
        <v>200</v>
      </c>
      <c r="D10" s="34">
        <v>7.3791035507295337</v>
      </c>
      <c r="E10" s="34">
        <v>20</v>
      </c>
      <c r="F10" s="34">
        <v>20</v>
      </c>
    </row>
    <row r="11" spans="1:11" x14ac:dyDescent="0.2">
      <c r="B11"/>
      <c r="C11"/>
    </row>
    <row r="12" spans="1:11" x14ac:dyDescent="0.2">
      <c r="B12"/>
      <c r="C12"/>
    </row>
    <row r="13" spans="1:11" x14ac:dyDescent="0.2">
      <c r="B13"/>
      <c r="C13"/>
    </row>
    <row r="14" spans="1:11" x14ac:dyDescent="0.2">
      <c r="B14"/>
      <c r="C14"/>
    </row>
    <row r="15" spans="1:11" x14ac:dyDescent="0.2">
      <c r="B15"/>
      <c r="C15"/>
    </row>
    <row r="16" spans="1:11" x14ac:dyDescent="0.2">
      <c r="B16"/>
      <c r="C16"/>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350EE-1034-EC4F-9F0A-29C060D9BDBB}">
  <dimension ref="A1:C2"/>
  <sheetViews>
    <sheetView workbookViewId="0">
      <selection activeCell="N25" sqref="N25"/>
    </sheetView>
  </sheetViews>
  <sheetFormatPr baseColWidth="10" defaultRowHeight="16" x14ac:dyDescent="0.2"/>
  <cols>
    <col min="1" max="1" width="13.5" bestFit="1" customWidth="1"/>
    <col min="2" max="2" width="14" bestFit="1" customWidth="1"/>
    <col min="3" max="3" width="16" bestFit="1" customWidth="1"/>
  </cols>
  <sheetData>
    <row r="1" spans="1:3" x14ac:dyDescent="0.2">
      <c r="A1" t="s">
        <v>354</v>
      </c>
      <c r="B1" t="s">
        <v>359</v>
      </c>
      <c r="C1" t="s">
        <v>369</v>
      </c>
    </row>
    <row r="2" spans="1:3" s="26" customFormat="1" x14ac:dyDescent="0.2">
      <c r="A2" s="26">
        <v>9.5</v>
      </c>
      <c r="B2" s="26">
        <v>43</v>
      </c>
      <c r="C2" s="26">
        <v>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D465-C8AE-7345-AC0E-F93E4B1F3F91}">
  <dimension ref="A4:B8"/>
  <sheetViews>
    <sheetView workbookViewId="0">
      <selection activeCell="G29" sqref="G29"/>
    </sheetView>
  </sheetViews>
  <sheetFormatPr baseColWidth="10" defaultRowHeight="16" x14ac:dyDescent="0.2"/>
  <cols>
    <col min="1" max="1" width="14.1640625" bestFit="1" customWidth="1"/>
    <col min="2" max="2" width="24.83203125" bestFit="1" customWidth="1"/>
    <col min="3" max="3" width="12.33203125" bestFit="1" customWidth="1"/>
    <col min="4" max="4" width="15.6640625" bestFit="1" customWidth="1"/>
    <col min="5" max="5" width="10.5" bestFit="1" customWidth="1"/>
    <col min="6" max="6" width="21.1640625" bestFit="1" customWidth="1"/>
    <col min="7" max="7" width="19.83203125" bestFit="1" customWidth="1"/>
    <col min="8" max="8" width="25.6640625" bestFit="1" customWidth="1"/>
    <col min="9" max="30" width="21.1640625" bestFit="1" customWidth="1"/>
    <col min="31" max="31" width="27.83203125" bestFit="1" customWidth="1"/>
    <col min="32" max="32" width="33.6640625" bestFit="1" customWidth="1"/>
    <col min="33" max="40" width="21.1640625" bestFit="1" customWidth="1"/>
    <col min="41" max="41" width="27.33203125" bestFit="1" customWidth="1"/>
    <col min="42" max="42" width="33.1640625" bestFit="1" customWidth="1"/>
    <col min="43" max="74" width="21.1640625" bestFit="1" customWidth="1"/>
    <col min="75" max="75" width="30.6640625" bestFit="1" customWidth="1"/>
    <col min="76" max="76" width="36.5" bestFit="1" customWidth="1"/>
    <col min="77" max="77" width="19.83203125" bestFit="1" customWidth="1"/>
    <col min="78" max="78" width="25.6640625" bestFit="1" customWidth="1"/>
  </cols>
  <sheetData>
    <row r="4" spans="1:2" x14ac:dyDescent="0.2">
      <c r="A4" s="23" t="s">
        <v>352</v>
      </c>
      <c r="B4" t="s">
        <v>357</v>
      </c>
    </row>
    <row r="5" spans="1:2" x14ac:dyDescent="0.2">
      <c r="A5" s="24" t="s">
        <v>341</v>
      </c>
      <c r="B5" s="1">
        <v>8.8449848024316116E-2</v>
      </c>
    </row>
    <row r="6" spans="1:2" x14ac:dyDescent="0.2">
      <c r="A6" s="24" t="s">
        <v>343</v>
      </c>
      <c r="B6" s="1">
        <v>0.37105851704391851</v>
      </c>
    </row>
    <row r="7" spans="1:2" x14ac:dyDescent="0.2">
      <c r="A7" s="24" t="s">
        <v>342</v>
      </c>
      <c r="B7" s="1">
        <v>0.13200000000000001</v>
      </c>
    </row>
    <row r="8" spans="1:2" x14ac:dyDescent="0.2">
      <c r="A8" s="24" t="s">
        <v>353</v>
      </c>
      <c r="B8" s="1">
        <v>0.59150836506823468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Excel_jumia-Raw</vt:lpstr>
      <vt:lpstr>Data Source</vt:lpstr>
      <vt:lpstr>Data Analysis Q1</vt:lpstr>
      <vt:lpstr>Data Analysis Q2</vt:lpstr>
      <vt:lpstr>Data Analysis Q2a</vt:lpstr>
      <vt:lpstr>Dashboard DesignData</vt:lpstr>
      <vt:lpstr>Pivot 1</vt:lpstr>
      <vt:lpstr>Pivot 2</vt:lpstr>
      <vt:lpstr>Pivot 3</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joe</dc:creator>
  <cp:lastModifiedBy>john joe</cp:lastModifiedBy>
  <dcterms:created xsi:type="dcterms:W3CDTF">2025-06-10T19:21:15Z</dcterms:created>
  <dcterms:modified xsi:type="dcterms:W3CDTF">2025-06-13T18:11:04Z</dcterms:modified>
</cp:coreProperties>
</file>